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MainDisplay" sheetId="1" r:id="rId1"/>
    <sheet name="Data" sheetId="2" state="hidden" r:id="rId2"/>
    <sheet name="Data2" sheetId="4" state="hidden" r:id="rId3"/>
    <sheet name="Data3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19" i="1"/>
  <c r="O18" i="1"/>
  <c r="O17" i="1"/>
  <c r="O15" i="1"/>
  <c r="O14" i="1"/>
  <c r="O13" i="1"/>
  <c r="O12" i="1"/>
  <c r="O11" i="1"/>
  <c r="O10" i="1"/>
  <c r="O9" i="1"/>
  <c r="O8" i="1"/>
  <c r="O7" i="1"/>
  <c r="O6" i="1"/>
  <c r="B24" i="1"/>
  <c r="B23" i="1"/>
  <c r="B22" i="1"/>
  <c r="B21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P16" i="1"/>
  <c r="P17" i="1"/>
  <c r="P18" i="1"/>
  <c r="P24" i="1"/>
  <c r="P23" i="1"/>
  <c r="P22" i="1"/>
  <c r="P21" i="1"/>
  <c r="P19" i="1"/>
  <c r="P15" i="1"/>
  <c r="P14" i="1"/>
  <c r="P13" i="1"/>
  <c r="P12" i="1"/>
  <c r="P11" i="1"/>
  <c r="P10" i="1"/>
  <c r="P9" i="1"/>
  <c r="P8" i="1"/>
  <c r="P7" i="1"/>
  <c r="P6" i="1"/>
  <c r="H5" i="1"/>
  <c r="N18" i="1"/>
  <c r="AB18" i="1"/>
  <c r="AA18" i="1"/>
  <c r="AB22" i="1"/>
  <c r="AA22" i="1"/>
  <c r="AB12" i="1"/>
  <c r="AA12" i="1"/>
  <c r="AA19" i="1"/>
  <c r="AB24" i="1"/>
  <c r="AA24" i="1"/>
  <c r="AB19" i="1"/>
  <c r="AB8" i="1"/>
  <c r="AA8" i="1"/>
  <c r="AA5" i="1"/>
  <c r="AB5" i="1"/>
  <c r="AA7" i="1"/>
  <c r="AA10" i="1"/>
  <c r="AB7" i="1"/>
  <c r="AB10" i="1"/>
  <c r="AA15" i="1"/>
  <c r="AB13" i="1"/>
  <c r="AB14" i="1"/>
  <c r="AB15" i="1"/>
  <c r="AA14" i="1"/>
  <c r="AA13" i="1"/>
  <c r="O16" i="1"/>
  <c r="N16" i="1"/>
  <c r="AB16" i="1"/>
  <c r="N17" i="1"/>
  <c r="AA16" i="1"/>
  <c r="AA17" i="1"/>
  <c r="AB17" i="1"/>
  <c r="AA9" i="1"/>
  <c r="AB9" i="1"/>
  <c r="AA23" i="1"/>
  <c r="AB23" i="1"/>
  <c r="AA11" i="1"/>
  <c r="V2" i="1"/>
  <c r="AB11" i="1"/>
  <c r="AA21" i="1"/>
  <c r="AB26" i="1"/>
  <c r="AA26" i="1"/>
  <c r="AA6" i="1"/>
  <c r="AB21" i="1"/>
  <c r="AB6" i="1"/>
  <c r="F19" i="4" l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Q27" i="1" l="1"/>
  <c r="O27" i="1"/>
  <c r="U26" i="1"/>
  <c r="A1" i="2" l="1"/>
  <c r="B1" i="2"/>
  <c r="E5" i="2"/>
  <c r="B22" i="2"/>
  <c r="C52" i="2"/>
  <c r="F45" i="2"/>
  <c r="E9" i="2"/>
  <c r="B40" i="2"/>
  <c r="C25" i="2"/>
  <c r="E40" i="2"/>
  <c r="F50" i="2"/>
  <c r="E33" i="2"/>
  <c r="C39" i="2"/>
  <c r="F10" i="2"/>
  <c r="D42" i="2"/>
  <c r="E49" i="2"/>
  <c r="D51" i="2"/>
  <c r="D34" i="2"/>
  <c r="C6" i="2"/>
  <c r="E16" i="2"/>
  <c r="C22" i="2"/>
  <c r="F16" i="2"/>
  <c r="F28" i="2"/>
  <c r="F6" i="2"/>
  <c r="E48" i="2"/>
  <c r="E6" i="2"/>
  <c r="D44" i="2"/>
  <c r="E27" i="2"/>
  <c r="F30" i="2"/>
  <c r="D28" i="2"/>
  <c r="B46" i="2"/>
  <c r="F3" i="2"/>
  <c r="E30" i="2"/>
  <c r="F51" i="2"/>
  <c r="V27" i="1"/>
  <c r="F29" i="2"/>
  <c r="F15" i="2"/>
  <c r="E18" i="2"/>
  <c r="F44" i="2"/>
  <c r="E22" i="2"/>
  <c r="E24" i="2"/>
  <c r="D38" i="2"/>
  <c r="B10" i="2"/>
  <c r="D4" i="2"/>
  <c r="E7" i="2"/>
  <c r="E17" i="2"/>
  <c r="F41" i="2"/>
  <c r="B31" i="2"/>
  <c r="B7" i="2"/>
  <c r="F34" i="2"/>
  <c r="C8" i="2"/>
  <c r="C21" i="2"/>
  <c r="D23" i="2"/>
  <c r="C24" i="2"/>
  <c r="C28" i="2"/>
  <c r="E36" i="2"/>
  <c r="D33" i="2"/>
  <c r="E11" i="2"/>
  <c r="W26" i="1"/>
  <c r="C20" i="2"/>
  <c r="B29" i="2"/>
  <c r="B33" i="2"/>
  <c r="E39" i="2"/>
  <c r="B20" i="2"/>
  <c r="F11" i="2"/>
  <c r="F18" i="2"/>
  <c r="C36" i="2"/>
  <c r="B30" i="2"/>
  <c r="E15" i="2"/>
  <c r="D2" i="2"/>
  <c r="C45" i="2"/>
  <c r="D52" i="2"/>
  <c r="F40" i="2"/>
  <c r="F46" i="2"/>
  <c r="C17" i="2"/>
  <c r="B34" i="2"/>
  <c r="C41" i="2"/>
  <c r="B39" i="2"/>
  <c r="D46" i="2"/>
  <c r="B38" i="2"/>
  <c r="F42" i="2"/>
  <c r="B24" i="2"/>
  <c r="Y26" i="1"/>
  <c r="C43" i="2"/>
  <c r="B41" i="2"/>
  <c r="F27" i="2"/>
  <c r="E31" i="2"/>
  <c r="B49" i="2"/>
  <c r="B23" i="2"/>
  <c r="C9" i="2"/>
  <c r="C5" i="2"/>
  <c r="B27" i="2"/>
  <c r="B8" i="2"/>
  <c r="B44" i="2"/>
  <c r="F31" i="2"/>
  <c r="C27" i="2"/>
  <c r="F26" i="2"/>
  <c r="C18" i="2"/>
  <c r="E52" i="2"/>
  <c r="F14" i="2"/>
  <c r="F13" i="2"/>
  <c r="D48" i="2"/>
  <c r="F32" i="2"/>
  <c r="D11" i="2"/>
  <c r="C11" i="2"/>
  <c r="D47" i="2"/>
  <c r="F47" i="2"/>
  <c r="D24" i="2"/>
  <c r="D43" i="2"/>
  <c r="F22" i="2"/>
  <c r="E20" i="2"/>
  <c r="B42" i="2"/>
  <c r="C35" i="2"/>
  <c r="B6" i="2"/>
  <c r="F33" i="2"/>
  <c r="D29" i="2"/>
  <c r="F24" i="2"/>
  <c r="B36" i="2"/>
  <c r="E50" i="2"/>
  <c r="D14" i="2"/>
  <c r="E34" i="2"/>
  <c r="E25" i="2"/>
  <c r="C14" i="2"/>
  <c r="C31" i="2"/>
  <c r="C48" i="2"/>
  <c r="C16" i="2"/>
  <c r="B11" i="2"/>
  <c r="C40" i="2"/>
  <c r="F20" i="2"/>
  <c r="F49" i="2"/>
  <c r="N25" i="1"/>
  <c r="B14" i="2"/>
  <c r="C42" i="2"/>
  <c r="E45" i="2"/>
  <c r="C49" i="2"/>
  <c r="B13" i="2"/>
  <c r="E13" i="2"/>
  <c r="D27" i="2"/>
  <c r="B25" i="2"/>
  <c r="D49" i="2"/>
  <c r="B51" i="2"/>
  <c r="C34" i="2"/>
  <c r="D3" i="2"/>
  <c r="F4" i="2"/>
  <c r="D35" i="2"/>
  <c r="F35" i="2"/>
  <c r="E43" i="2"/>
  <c r="D32" i="2"/>
  <c r="C4" i="2"/>
  <c r="B18" i="2"/>
  <c r="B37" i="2"/>
  <c r="B43" i="2"/>
  <c r="B16" i="2"/>
  <c r="E47" i="2"/>
  <c r="D45" i="2"/>
  <c r="B4" i="2"/>
  <c r="D39" i="2"/>
  <c r="B9" i="2"/>
  <c r="D50" i="2"/>
  <c r="D6" i="2"/>
  <c r="C12" i="2"/>
  <c r="B35" i="2"/>
  <c r="B5" i="2"/>
  <c r="C13" i="2"/>
  <c r="F39" i="2"/>
  <c r="D8" i="2"/>
  <c r="E29" i="2"/>
  <c r="F52" i="2"/>
  <c r="F19" i="2"/>
  <c r="E41" i="2"/>
  <c r="D20" i="2"/>
  <c r="D25" i="2"/>
  <c r="E4" i="2"/>
  <c r="D22" i="2"/>
  <c r="C23" i="2"/>
  <c r="D19" i="2"/>
  <c r="E38" i="2"/>
  <c r="E26" i="2"/>
  <c r="F37" i="2"/>
  <c r="C7" i="2"/>
  <c r="E12" i="2"/>
  <c r="B15" i="2"/>
  <c r="D37" i="2"/>
  <c r="E28" i="2"/>
  <c r="C29" i="2"/>
  <c r="D31" i="2"/>
  <c r="D41" i="2"/>
  <c r="C37" i="2"/>
  <c r="B19" i="2"/>
  <c r="D10" i="2"/>
  <c r="B52" i="2"/>
  <c r="F21" i="2"/>
  <c r="F5" i="2"/>
  <c r="E35" i="2"/>
  <c r="E44" i="2"/>
  <c r="C33" i="2"/>
  <c r="C10" i="2"/>
  <c r="C3" i="2"/>
  <c r="C44" i="2"/>
  <c r="C47" i="2"/>
  <c r="F7" i="2"/>
  <c r="B28" i="2"/>
  <c r="B17" i="2"/>
  <c r="E37" i="2"/>
  <c r="F23" i="2"/>
  <c r="B47" i="2"/>
  <c r="C15" i="2"/>
  <c r="E10" i="2"/>
  <c r="F12" i="2"/>
  <c r="D21" i="2"/>
  <c r="C19" i="2"/>
  <c r="C38" i="2"/>
  <c r="D18" i="2"/>
  <c r="C50" i="2"/>
  <c r="F38" i="2"/>
  <c r="C46" i="2"/>
  <c r="C30" i="2"/>
  <c r="D36" i="2"/>
  <c r="C51" i="2"/>
  <c r="E42" i="2"/>
  <c r="B21" i="2"/>
  <c r="B26" i="2"/>
  <c r="E8" i="2"/>
  <c r="B50" i="2"/>
  <c r="D30" i="2"/>
  <c r="F48" i="2"/>
  <c r="B48" i="2"/>
  <c r="D9" i="2"/>
  <c r="F43" i="2"/>
  <c r="F8" i="2"/>
  <c r="D15" i="2"/>
  <c r="F17" i="2"/>
  <c r="D13" i="2"/>
  <c r="E23" i="2"/>
  <c r="E51" i="2"/>
  <c r="D12" i="2"/>
  <c r="E14" i="2"/>
  <c r="D40" i="2"/>
  <c r="D26" i="2"/>
  <c r="F36" i="2"/>
  <c r="E3" i="2"/>
  <c r="C26" i="2"/>
  <c r="E32" i="2"/>
  <c r="C32" i="2"/>
  <c r="D16" i="2"/>
  <c r="D17" i="2"/>
  <c r="E21" i="2"/>
  <c r="E19" i="2"/>
  <c r="D5" i="2"/>
  <c r="E46" i="2"/>
  <c r="F9" i="2"/>
  <c r="B45" i="2"/>
  <c r="F25" i="2"/>
  <c r="B12" i="2"/>
  <c r="B32" i="2"/>
  <c r="B3" i="2"/>
  <c r="D7" i="2"/>
  <c r="BD102" i="4" l="1"/>
  <c r="BD101" i="4"/>
  <c r="BD100" i="4"/>
  <c r="BA102" i="4"/>
  <c r="BA101" i="4"/>
  <c r="BA100" i="4"/>
  <c r="AU102" i="4"/>
  <c r="AU101" i="4"/>
  <c r="AU100" i="4"/>
  <c r="AR102" i="4"/>
  <c r="AR101" i="4"/>
  <c r="AR100" i="4"/>
  <c r="AO102" i="4"/>
  <c r="AO101" i="4"/>
  <c r="AO100" i="4"/>
  <c r="AL102" i="4"/>
  <c r="AL101" i="4"/>
  <c r="AL100" i="4"/>
  <c r="AI102" i="4"/>
  <c r="AI101" i="4"/>
  <c r="AI100" i="4"/>
  <c r="AF102" i="4"/>
  <c r="AF101" i="4"/>
  <c r="AF100" i="4"/>
  <c r="AC102" i="4"/>
  <c r="AC101" i="4"/>
  <c r="AC100" i="4"/>
  <c r="Z102" i="4"/>
  <c r="Z101" i="4"/>
  <c r="Z100" i="4"/>
  <c r="W102" i="4"/>
  <c r="W101" i="4"/>
  <c r="W100" i="4"/>
  <c r="T102" i="4"/>
  <c r="T101" i="4"/>
  <c r="T100" i="4"/>
  <c r="Q102" i="4"/>
  <c r="Q101" i="4"/>
  <c r="Q100" i="4"/>
  <c r="N102" i="4"/>
  <c r="N101" i="4"/>
  <c r="N100" i="4"/>
  <c r="E2" i="2"/>
  <c r="F2" i="2"/>
  <c r="B2" i="2"/>
  <c r="C2" i="2"/>
  <c r="E19" i="5" l="1"/>
  <c r="AD5" i="5" s="1"/>
  <c r="E18" i="5"/>
  <c r="AC5" i="5" s="1"/>
  <c r="E17" i="5"/>
  <c r="AB5" i="5" s="1"/>
  <c r="E16" i="5"/>
  <c r="AA5" i="5" s="1"/>
  <c r="E15" i="5"/>
  <c r="Z5" i="5" s="1"/>
  <c r="E14" i="5"/>
  <c r="Y5" i="5" s="1"/>
  <c r="E13" i="5"/>
  <c r="X5" i="5" s="1"/>
  <c r="E12" i="5"/>
  <c r="W5" i="5" s="1"/>
  <c r="E11" i="5"/>
  <c r="V5" i="5" s="1"/>
  <c r="E10" i="5"/>
  <c r="U5" i="5" s="1"/>
  <c r="E9" i="5"/>
  <c r="T5" i="5" s="1"/>
  <c r="E8" i="5"/>
  <c r="S5" i="5" s="1"/>
  <c r="E7" i="5"/>
  <c r="R5" i="5" s="1"/>
  <c r="E6" i="5"/>
  <c r="Q5" i="5" s="1"/>
  <c r="E5" i="5"/>
  <c r="S4" i="5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R4" i="5"/>
  <c r="Q4" i="5"/>
  <c r="I8" i="1"/>
  <c r="F8" i="1"/>
  <c r="P32" i="5" l="1"/>
  <c r="G16" i="4"/>
  <c r="B32" i="4" s="1"/>
  <c r="G15" i="4"/>
  <c r="B31" i="4" s="1"/>
  <c r="G14" i="4"/>
  <c r="B30" i="4" s="1"/>
  <c r="G13" i="4"/>
  <c r="B29" i="4" s="1"/>
  <c r="G12" i="4"/>
  <c r="B28" i="4" s="1"/>
  <c r="G11" i="4"/>
  <c r="B27" i="4" s="1"/>
  <c r="G10" i="4"/>
  <c r="B26" i="4" s="1"/>
  <c r="G9" i="4"/>
  <c r="B25" i="4" s="1"/>
  <c r="G8" i="4"/>
  <c r="B24" i="4" s="1"/>
  <c r="G7" i="4"/>
  <c r="B23" i="4" s="1"/>
  <c r="G6" i="4"/>
  <c r="B22" i="4" s="1"/>
  <c r="G5" i="4"/>
  <c r="B21" i="4" s="1"/>
  <c r="G4" i="4"/>
  <c r="B20" i="4" s="1"/>
  <c r="G3" i="4"/>
  <c r="B19" i="4" s="1"/>
  <c r="G2" i="4"/>
  <c r="B18" i="4" s="1"/>
  <c r="L2" i="4"/>
  <c r="BF2" i="4" s="1"/>
  <c r="BF1" i="4"/>
  <c r="I1" i="4" s="1"/>
  <c r="B1" i="4"/>
  <c r="A1" i="4"/>
  <c r="AC15" i="5"/>
  <c r="AC11" i="5"/>
  <c r="AC29" i="5"/>
  <c r="AC23" i="5"/>
  <c r="AA29" i="5"/>
  <c r="AC13" i="5"/>
  <c r="AC6" i="5"/>
  <c r="R20" i="5"/>
  <c r="V9" i="5"/>
  <c r="S14" i="5"/>
  <c r="U29" i="5"/>
  <c r="AA24" i="5"/>
  <c r="AC30" i="5"/>
  <c r="AC19" i="5"/>
  <c r="AA6" i="5"/>
  <c r="AA16" i="5"/>
  <c r="AC18" i="5"/>
  <c r="S12" i="5"/>
  <c r="Z22" i="5"/>
  <c r="AB10" i="5"/>
  <c r="S30" i="5"/>
  <c r="AD20" i="5"/>
  <c r="W14" i="5"/>
  <c r="U26" i="5"/>
  <c r="X31" i="5"/>
  <c r="W28" i="5"/>
  <c r="S15" i="5"/>
  <c r="X10" i="5"/>
  <c r="V26" i="5"/>
  <c r="R25" i="5"/>
  <c r="X28" i="5"/>
  <c r="W30" i="5"/>
  <c r="W8" i="5"/>
  <c r="R21" i="5"/>
  <c r="AB31" i="5"/>
  <c r="Z30" i="5"/>
  <c r="X27" i="5"/>
  <c r="AD7" i="5"/>
  <c r="AD12" i="5"/>
  <c r="Y11" i="5"/>
  <c r="U18" i="5"/>
  <c r="X14" i="5"/>
  <c r="X24" i="5"/>
  <c r="W21" i="5"/>
  <c r="Y30" i="5"/>
  <c r="V8" i="5"/>
  <c r="S20" i="5"/>
  <c r="S24" i="5"/>
  <c r="Y19" i="5"/>
  <c r="V18" i="5"/>
  <c r="Y27" i="5"/>
  <c r="Z18" i="5"/>
  <c r="V27" i="5"/>
  <c r="S19" i="5"/>
  <c r="AB11" i="5"/>
  <c r="V11" i="5"/>
  <c r="V21" i="5"/>
  <c r="U23" i="5"/>
  <c r="U12" i="5"/>
  <c r="W18" i="5"/>
  <c r="R28" i="5"/>
  <c r="Z29" i="5"/>
  <c r="AA25" i="5"/>
  <c r="AC10" i="5"/>
  <c r="AC25" i="5"/>
  <c r="AC16" i="5"/>
  <c r="AC20" i="5"/>
  <c r="AA10" i="5"/>
  <c r="Y17" i="5"/>
  <c r="W27" i="5"/>
  <c r="U27" i="5"/>
  <c r="R14" i="5"/>
  <c r="R29" i="5"/>
  <c r="AB28" i="5"/>
  <c r="U19" i="5"/>
  <c r="AB12" i="5"/>
  <c r="X8" i="5"/>
  <c r="X11" i="5"/>
  <c r="Y21" i="5"/>
  <c r="S7" i="5"/>
  <c r="AB29" i="5"/>
  <c r="Y8" i="5"/>
  <c r="X22" i="5"/>
  <c r="R10" i="5"/>
  <c r="AB23" i="5"/>
  <c r="Z11" i="5"/>
  <c r="AB15" i="5"/>
  <c r="S26" i="5"/>
  <c r="W25" i="5"/>
  <c r="V30" i="5"/>
  <c r="V14" i="5"/>
  <c r="AB19" i="5"/>
  <c r="S22" i="5"/>
  <c r="Y9" i="5"/>
  <c r="U24" i="5"/>
  <c r="Z12" i="5"/>
  <c r="AB14" i="5"/>
  <c r="Y7" i="5"/>
  <c r="AD22" i="5"/>
  <c r="H15" i="4"/>
  <c r="X16" i="5"/>
  <c r="AD14" i="5"/>
  <c r="U31" i="5"/>
  <c r="R11" i="5"/>
  <c r="AC21" i="5"/>
  <c r="AC12" i="5"/>
  <c r="AA14" i="5"/>
  <c r="AC9" i="5"/>
  <c r="AA7" i="5"/>
  <c r="AA17" i="5"/>
  <c r="W13" i="5"/>
  <c r="Y22" i="5"/>
  <c r="Y24" i="5"/>
  <c r="Y13" i="5"/>
  <c r="X19" i="5"/>
  <c r="Y18" i="5"/>
  <c r="W20" i="5"/>
  <c r="R6" i="5"/>
  <c r="AD18" i="5"/>
  <c r="U16" i="5"/>
  <c r="R15" i="5"/>
  <c r="V15" i="5"/>
  <c r="AB18" i="5"/>
  <c r="Y23" i="5"/>
  <c r="W29" i="5"/>
  <c r="X13" i="5"/>
  <c r="X21" i="5"/>
  <c r="Y26" i="5"/>
  <c r="U21" i="5"/>
  <c r="X6" i="5"/>
  <c r="Y6" i="5"/>
  <c r="V13" i="5"/>
  <c r="Y29" i="5"/>
  <c r="AB20" i="5"/>
  <c r="AD11" i="5"/>
  <c r="Z19" i="5"/>
  <c r="R17" i="5"/>
  <c r="Z9" i="5"/>
  <c r="Z21" i="5"/>
  <c r="AB24" i="5"/>
  <c r="AB8" i="5"/>
  <c r="AD27" i="5"/>
  <c r="R16" i="5"/>
  <c r="AC26" i="5"/>
  <c r="V6" i="5"/>
  <c r="W16" i="5"/>
  <c r="S13" i="5"/>
  <c r="S17" i="5"/>
  <c r="Z13" i="5"/>
  <c r="AD13" i="5"/>
  <c r="U8" i="5"/>
  <c r="AD15" i="5"/>
  <c r="W6" i="5"/>
  <c r="Y20" i="5"/>
  <c r="AD30" i="5"/>
  <c r="R13" i="5"/>
  <c r="AC27" i="5"/>
  <c r="AA8" i="5"/>
  <c r="AA20" i="5"/>
  <c r="AA13" i="5"/>
  <c r="AA23" i="5"/>
  <c r="AC24" i="5"/>
  <c r="AC7" i="5"/>
  <c r="W24" i="5"/>
  <c r="X25" i="5"/>
  <c r="X23" i="5"/>
  <c r="W7" i="5"/>
  <c r="AB6" i="5"/>
  <c r="Z25" i="5"/>
  <c r="W17" i="5"/>
  <c r="R31" i="5"/>
  <c r="R26" i="5"/>
  <c r="V10" i="5"/>
  <c r="Y28" i="5"/>
  <c r="X26" i="5"/>
  <c r="S11" i="5"/>
  <c r="AD19" i="5"/>
  <c r="W9" i="5"/>
  <c r="R27" i="5"/>
  <c r="S29" i="5"/>
  <c r="V20" i="5"/>
  <c r="U30" i="5"/>
  <c r="S9" i="5"/>
  <c r="AD9" i="5"/>
  <c r="W10" i="5"/>
  <c r="X7" i="5"/>
  <c r="Y15" i="5"/>
  <c r="R24" i="5"/>
  <c r="AD6" i="5"/>
  <c r="U13" i="5"/>
  <c r="U25" i="5"/>
  <c r="Y31" i="5"/>
  <c r="X18" i="5"/>
  <c r="R22" i="5"/>
  <c r="W31" i="5"/>
  <c r="R9" i="5"/>
  <c r="V24" i="5"/>
  <c r="AA9" i="5"/>
  <c r="AC17" i="5"/>
  <c r="S21" i="5"/>
  <c r="W19" i="5"/>
  <c r="Z23" i="5"/>
  <c r="R18" i="5"/>
  <c r="AB30" i="5"/>
  <c r="R23" i="5"/>
  <c r="W23" i="5"/>
  <c r="Z27" i="5"/>
  <c r="Z15" i="5"/>
  <c r="AD26" i="5"/>
  <c r="V28" i="5"/>
  <c r="AA31" i="5"/>
  <c r="AA15" i="5"/>
  <c r="AC31" i="5"/>
  <c r="AA19" i="5"/>
  <c r="AC32" i="5"/>
  <c r="AC8" i="5"/>
  <c r="AA27" i="5"/>
  <c r="AB9" i="5"/>
  <c r="V31" i="5"/>
  <c r="AD29" i="5"/>
  <c r="AD23" i="5"/>
  <c r="Y25" i="5"/>
  <c r="R30" i="5"/>
  <c r="V7" i="5"/>
  <c r="AB13" i="5"/>
  <c r="S6" i="5"/>
  <c r="U15" i="5"/>
  <c r="S31" i="5"/>
  <c r="V23" i="5"/>
  <c r="S10" i="5"/>
  <c r="U10" i="5"/>
  <c r="Y16" i="5"/>
  <c r="W15" i="5"/>
  <c r="U6" i="5"/>
  <c r="AD17" i="5"/>
  <c r="U28" i="5"/>
  <c r="V17" i="5"/>
  <c r="U14" i="5"/>
  <c r="X15" i="5"/>
  <c r="S8" i="5"/>
  <c r="S25" i="5"/>
  <c r="X12" i="5"/>
  <c r="X29" i="5"/>
  <c r="Z17" i="5"/>
  <c r="W12" i="5"/>
  <c r="V29" i="5"/>
  <c r="S28" i="5"/>
  <c r="Z6" i="5"/>
  <c r="Y14" i="5"/>
  <c r="V12" i="5"/>
  <c r="AC22" i="5"/>
  <c r="AA26" i="5"/>
  <c r="V25" i="5"/>
  <c r="U17" i="5"/>
  <c r="AB17" i="5"/>
  <c r="R7" i="5"/>
  <c r="H13" i="4"/>
  <c r="AD8" i="5"/>
  <c r="U22" i="5"/>
  <c r="AB21" i="5"/>
  <c r="U20" i="5"/>
  <c r="S23" i="5"/>
  <c r="AD16" i="5"/>
  <c r="U11" i="5"/>
  <c r="AC28" i="5"/>
  <c r="AA18" i="5"/>
  <c r="AA22" i="5"/>
  <c r="AC14" i="5"/>
  <c r="AA11" i="5"/>
  <c r="AA28" i="5"/>
  <c r="AA30" i="5"/>
  <c r="X9" i="5"/>
  <c r="S16" i="5"/>
  <c r="Z31" i="5"/>
  <c r="AD24" i="5"/>
  <c r="AB27" i="5"/>
  <c r="R8" i="5"/>
  <c r="Z16" i="5"/>
  <c r="AB7" i="5"/>
  <c r="R19" i="5"/>
  <c r="Z14" i="5"/>
  <c r="AB25" i="5"/>
  <c r="W11" i="5"/>
  <c r="W26" i="5"/>
  <c r="Z10" i="5"/>
  <c r="R12" i="5"/>
  <c r="Z20" i="5"/>
  <c r="AD28" i="5"/>
  <c r="U9" i="5"/>
  <c r="AB16" i="5"/>
  <c r="S27" i="5"/>
  <c r="V16" i="5"/>
  <c r="AD10" i="5"/>
  <c r="Y10" i="5"/>
  <c r="Z26" i="5"/>
  <c r="X20" i="5"/>
  <c r="W22" i="5"/>
  <c r="Y12" i="5"/>
  <c r="X30" i="5"/>
  <c r="S18" i="5"/>
  <c r="Z28" i="5"/>
  <c r="Z8" i="5"/>
  <c r="Z7" i="5"/>
  <c r="AA21" i="5"/>
  <c r="AA12" i="5"/>
  <c r="V19" i="5"/>
  <c r="AB26" i="5"/>
  <c r="AD31" i="5"/>
  <c r="AD25" i="5"/>
  <c r="H14" i="4"/>
  <c r="AB22" i="5"/>
  <c r="X17" i="5"/>
  <c r="Z24" i="5"/>
  <c r="AD21" i="5"/>
  <c r="U7" i="5"/>
  <c r="V22" i="5"/>
  <c r="T30" i="5"/>
  <c r="T21" i="5"/>
  <c r="T22" i="5"/>
  <c r="Q28" i="5"/>
  <c r="T24" i="5"/>
  <c r="Q18" i="5"/>
  <c r="Q16" i="5"/>
  <c r="Q19" i="5"/>
  <c r="T26" i="5"/>
  <c r="T9" i="5"/>
  <c r="T31" i="5"/>
  <c r="T17" i="5"/>
  <c r="Q12" i="5"/>
  <c r="Q6" i="5"/>
  <c r="T23" i="5"/>
  <c r="Q23" i="5"/>
  <c r="T20" i="5"/>
  <c r="Q9" i="5"/>
  <c r="Q10" i="5"/>
  <c r="Q25" i="5"/>
  <c r="T18" i="5"/>
  <c r="Q30" i="5"/>
  <c r="T29" i="5"/>
  <c r="Q31" i="5"/>
  <c r="Q11" i="5"/>
  <c r="T27" i="5"/>
  <c r="Q13" i="5"/>
  <c r="Q26" i="5"/>
  <c r="T7" i="5"/>
  <c r="Q21" i="5"/>
  <c r="T12" i="5"/>
  <c r="Q22" i="5"/>
  <c r="Q24" i="5"/>
  <c r="T28" i="5"/>
  <c r="T6" i="5"/>
  <c r="T16" i="5"/>
  <c r="T19" i="5"/>
  <c r="Q14" i="5"/>
  <c r="T25" i="5"/>
  <c r="Q17" i="5"/>
  <c r="T11" i="5"/>
  <c r="Q7" i="5"/>
  <c r="Q20" i="5"/>
  <c r="Q15" i="5"/>
  <c r="Q29" i="5"/>
  <c r="Q27" i="5"/>
  <c r="T8" i="5"/>
  <c r="T13" i="5"/>
  <c r="T10" i="5"/>
  <c r="T15" i="5"/>
  <c r="T14" i="5"/>
  <c r="Q8" i="5"/>
  <c r="H9" i="4"/>
  <c r="H7" i="4"/>
  <c r="H5" i="4"/>
  <c r="H6" i="4"/>
  <c r="H12" i="4"/>
  <c r="H2" i="4"/>
  <c r="H10" i="4"/>
  <c r="H4" i="4"/>
  <c r="H11" i="4"/>
  <c r="H16" i="4"/>
  <c r="H8" i="4"/>
  <c r="C31" i="4"/>
  <c r="C25" i="4"/>
  <c r="C32" i="4"/>
  <c r="C18" i="4"/>
  <c r="C21" i="4"/>
  <c r="C20" i="4"/>
  <c r="C23" i="4"/>
  <c r="C27" i="4"/>
  <c r="C26" i="4"/>
  <c r="C28" i="4"/>
  <c r="C30" i="4"/>
  <c r="C22" i="4"/>
  <c r="C29" i="4"/>
  <c r="H3" i="4"/>
  <c r="C24" i="4"/>
  <c r="C19" i="4"/>
  <c r="J19" i="4"/>
  <c r="D19" i="4" l="1"/>
  <c r="D18" i="4"/>
  <c r="D26" i="4"/>
  <c r="D20" i="4"/>
  <c r="D28" i="4"/>
  <c r="D27" i="4"/>
  <c r="D21" i="4"/>
  <c r="D29" i="4"/>
  <c r="D22" i="4"/>
  <c r="D30" i="4"/>
  <c r="D31" i="4"/>
  <c r="D24" i="4"/>
  <c r="D32" i="4"/>
  <c r="D23" i="4"/>
  <c r="D25" i="4"/>
  <c r="E19" i="4"/>
  <c r="E18" i="4"/>
  <c r="E26" i="4"/>
  <c r="E20" i="4"/>
  <c r="E28" i="4"/>
  <c r="E27" i="4"/>
  <c r="E21" i="4"/>
  <c r="E29" i="4"/>
  <c r="E22" i="4"/>
  <c r="E30" i="4"/>
  <c r="E31" i="4"/>
  <c r="E24" i="4"/>
  <c r="E32" i="4"/>
  <c r="E23" i="4"/>
  <c r="E25" i="4"/>
  <c r="P33" i="5"/>
  <c r="L3" i="4"/>
  <c r="K2" i="4"/>
  <c r="AC33" i="5"/>
  <c r="AY1" i="4"/>
  <c r="AA1" i="4"/>
  <c r="AD1" i="4"/>
  <c r="G23" i="4" l="1"/>
  <c r="M34" i="1" s="1"/>
  <c r="G19" i="4"/>
  <c r="M30" i="1" s="1"/>
  <c r="G22" i="4"/>
  <c r="M33" i="1" s="1"/>
  <c r="G29" i="4"/>
  <c r="M40" i="1" s="1"/>
  <c r="G32" i="4"/>
  <c r="G30" i="4"/>
  <c r="M41" i="1" s="1"/>
  <c r="G26" i="4"/>
  <c r="M37" i="1" s="1"/>
  <c r="G25" i="4"/>
  <c r="M36" i="1" s="1"/>
  <c r="G24" i="4"/>
  <c r="M35" i="1" s="1"/>
  <c r="G28" i="4"/>
  <c r="M39" i="1" s="1"/>
  <c r="G31" i="4"/>
  <c r="G20" i="4"/>
  <c r="M31" i="1" s="1"/>
  <c r="G21" i="4"/>
  <c r="M32" i="1" s="1"/>
  <c r="G18" i="4"/>
  <c r="M29" i="1" s="1"/>
  <c r="G27" i="4"/>
  <c r="M38" i="1" s="1"/>
  <c r="AZ1" i="4"/>
  <c r="BA1" i="4" s="1"/>
  <c r="P34" i="5"/>
  <c r="AE1" i="4"/>
  <c r="AF1" i="4" s="1"/>
  <c r="I2" i="4"/>
  <c r="BF3" i="4"/>
  <c r="L4" i="4"/>
  <c r="K3" i="4"/>
  <c r="AA33" i="5"/>
  <c r="AD33" i="5"/>
  <c r="Y33" i="5"/>
  <c r="AD32" i="5"/>
  <c r="Z32" i="5"/>
  <c r="S32" i="5"/>
  <c r="AB33" i="5"/>
  <c r="V33" i="5"/>
  <c r="Y32" i="5"/>
  <c r="V32" i="5"/>
  <c r="AC34" i="5"/>
  <c r="X32" i="5"/>
  <c r="U33" i="5"/>
  <c r="X33" i="5"/>
  <c r="R32" i="5"/>
  <c r="S33" i="5"/>
  <c r="AB32" i="5"/>
  <c r="W33" i="5"/>
  <c r="AA32" i="5"/>
  <c r="W32" i="5"/>
  <c r="R33" i="5"/>
  <c r="U32" i="5"/>
  <c r="Z33" i="5"/>
  <c r="T33" i="5"/>
  <c r="Q33" i="5"/>
  <c r="Q32" i="5"/>
  <c r="T32" i="5"/>
  <c r="H31" i="4"/>
  <c r="H32" i="4"/>
  <c r="M43" i="1" l="1"/>
  <c r="M42" i="1"/>
  <c r="AB1" i="4"/>
  <c r="AC1" i="4" s="1"/>
  <c r="P35" i="5"/>
  <c r="I3" i="4"/>
  <c r="BF4" i="4"/>
  <c r="L5" i="4"/>
  <c r="K4" i="4"/>
  <c r="AA34" i="5"/>
  <c r="X34" i="5"/>
  <c r="Y34" i="5"/>
  <c r="S34" i="5"/>
  <c r="AB34" i="5"/>
  <c r="R34" i="5"/>
  <c r="W34" i="5"/>
  <c r="U34" i="5"/>
  <c r="AD34" i="5"/>
  <c r="V34" i="5"/>
  <c r="Z34" i="5"/>
  <c r="AC35" i="5"/>
  <c r="T34" i="5"/>
  <c r="Q34" i="5"/>
  <c r="H29" i="4"/>
  <c r="H21" i="4"/>
  <c r="H23" i="4"/>
  <c r="H24" i="4"/>
  <c r="H18" i="4"/>
  <c r="H26" i="4"/>
  <c r="H25" i="4"/>
  <c r="H27" i="4"/>
  <c r="H22" i="4"/>
  <c r="H19" i="4"/>
  <c r="H20" i="4"/>
  <c r="H28" i="4"/>
  <c r="H30" i="4"/>
  <c r="N39" i="1" l="1"/>
  <c r="N30" i="1"/>
  <c r="N40" i="1"/>
  <c r="N31" i="1"/>
  <c r="N43" i="1"/>
  <c r="N42" i="1"/>
  <c r="N34" i="1"/>
  <c r="N33" i="1"/>
  <c r="N41" i="1"/>
  <c r="N32" i="1"/>
  <c r="N29" i="1"/>
  <c r="N38" i="1"/>
  <c r="N37" i="1"/>
  <c r="N36" i="1"/>
  <c r="N35" i="1"/>
  <c r="P36" i="5"/>
  <c r="L6" i="4"/>
  <c r="BF5" i="4"/>
  <c r="K5" i="4"/>
  <c r="I4" i="4"/>
  <c r="AD35" i="5"/>
  <c r="R35" i="5"/>
  <c r="W35" i="5"/>
  <c r="X35" i="5"/>
  <c r="Z35" i="5"/>
  <c r="AA35" i="5"/>
  <c r="U35" i="5"/>
  <c r="AC36" i="5"/>
  <c r="Y35" i="5"/>
  <c r="S35" i="5"/>
  <c r="AB35" i="5"/>
  <c r="V35" i="5"/>
  <c r="Q35" i="5"/>
  <c r="T35" i="5"/>
  <c r="P37" i="5" l="1"/>
  <c r="I5" i="4"/>
  <c r="L7" i="4"/>
  <c r="BF6" i="4"/>
  <c r="K6" i="4"/>
  <c r="W36" i="5"/>
  <c r="R36" i="5"/>
  <c r="AD36" i="5"/>
  <c r="X36" i="5"/>
  <c r="AB36" i="5"/>
  <c r="V36" i="5"/>
  <c r="Z36" i="5"/>
  <c r="U36" i="5"/>
  <c r="Y36" i="5"/>
  <c r="AC37" i="5"/>
  <c r="AA36" i="5"/>
  <c r="S36" i="5"/>
  <c r="Q36" i="5"/>
  <c r="T36" i="5"/>
  <c r="P38" i="5" l="1"/>
  <c r="L8" i="4"/>
  <c r="BF7" i="4"/>
  <c r="K7" i="4"/>
  <c r="I6" i="4"/>
  <c r="AB37" i="5"/>
  <c r="Y37" i="5"/>
  <c r="Z37" i="5"/>
  <c r="U37" i="5"/>
  <c r="V37" i="5"/>
  <c r="W37" i="5"/>
  <c r="AD37" i="5"/>
  <c r="R37" i="5"/>
  <c r="AA37" i="5"/>
  <c r="X37" i="5"/>
  <c r="AC38" i="5"/>
  <c r="S37" i="5"/>
  <c r="Q37" i="5"/>
  <c r="T37" i="5"/>
  <c r="P39" i="5" l="1"/>
  <c r="L9" i="4"/>
  <c r="BF8" i="4"/>
  <c r="K8" i="4"/>
  <c r="I7" i="4"/>
  <c r="AD38" i="5"/>
  <c r="W38" i="5"/>
  <c r="AB38" i="5"/>
  <c r="R38" i="5"/>
  <c r="V38" i="5"/>
  <c r="S38" i="5"/>
  <c r="X38" i="5"/>
  <c r="Y38" i="5"/>
  <c r="AA38" i="5"/>
  <c r="Z38" i="5"/>
  <c r="AC39" i="5"/>
  <c r="U38" i="5"/>
  <c r="T38" i="5"/>
  <c r="Q38" i="5"/>
  <c r="AS7" i="4"/>
  <c r="AS2" i="4"/>
  <c r="AP8" i="4"/>
  <c r="AA3" i="4"/>
  <c r="AS1" i="4"/>
  <c r="O7" i="4"/>
  <c r="BB1" i="4"/>
  <c r="AP1" i="4"/>
  <c r="R2" i="4"/>
  <c r="AG6" i="4"/>
  <c r="AJ7" i="4"/>
  <c r="X6" i="4"/>
  <c r="AV6" i="4"/>
  <c r="O1" i="4"/>
  <c r="AS3" i="4"/>
  <c r="AM3" i="4"/>
  <c r="AG7" i="4"/>
  <c r="U5" i="4"/>
  <c r="AV4" i="4"/>
  <c r="J5" i="4"/>
  <c r="AJ4" i="4"/>
  <c r="R1" i="4"/>
  <c r="J1" i="4"/>
  <c r="AJ6" i="4"/>
  <c r="AV2" i="4"/>
  <c r="AD7" i="4"/>
  <c r="AV7" i="4"/>
  <c r="BB2" i="4"/>
  <c r="AV8" i="4"/>
  <c r="AM6" i="4"/>
  <c r="AP4" i="4"/>
  <c r="BB3" i="4"/>
  <c r="AS8" i="4"/>
  <c r="R3" i="4"/>
  <c r="AJ2" i="4"/>
  <c r="BB7" i="4"/>
  <c r="AG5" i="4"/>
  <c r="U3" i="4"/>
  <c r="AP2" i="4"/>
  <c r="J3" i="4"/>
  <c r="AP7" i="4"/>
  <c r="R6" i="4"/>
  <c r="AV1" i="4"/>
  <c r="AG1" i="4"/>
  <c r="AD5" i="4"/>
  <c r="O4" i="4"/>
  <c r="AY4" i="4"/>
  <c r="AM7" i="4"/>
  <c r="AD2" i="4"/>
  <c r="AV3" i="4"/>
  <c r="J6" i="4"/>
  <c r="AG4" i="4"/>
  <c r="O3" i="4"/>
  <c r="AP3" i="4"/>
  <c r="AG2" i="4"/>
  <c r="R5" i="4"/>
  <c r="BB6" i="4"/>
  <c r="BB4" i="4"/>
  <c r="BB8" i="4"/>
  <c r="AS5" i="4"/>
  <c r="AM8" i="4"/>
  <c r="AM4" i="4"/>
  <c r="U2" i="4"/>
  <c r="AY3" i="4"/>
  <c r="AP6" i="4"/>
  <c r="X4" i="4"/>
  <c r="AV5" i="4"/>
  <c r="X5" i="4"/>
  <c r="J4" i="4"/>
  <c r="AA2" i="4"/>
  <c r="R7" i="4"/>
  <c r="AS6" i="4"/>
  <c r="O2" i="4"/>
  <c r="U4" i="4"/>
  <c r="R4" i="4"/>
  <c r="AD6" i="4"/>
  <c r="AA5" i="4"/>
  <c r="AJ5" i="4"/>
  <c r="AY6" i="4"/>
  <c r="AY2" i="4"/>
  <c r="BB5" i="4"/>
  <c r="U6" i="4"/>
  <c r="AD4" i="4"/>
  <c r="O5" i="4"/>
  <c r="X1" i="4"/>
  <c r="AY7" i="4"/>
  <c r="AG3" i="4"/>
  <c r="AJ3" i="4"/>
  <c r="AP5" i="4"/>
  <c r="X7" i="4"/>
  <c r="AA4" i="4"/>
  <c r="AA6" i="4"/>
  <c r="U7" i="4"/>
  <c r="AA7" i="4"/>
  <c r="AM1" i="4"/>
  <c r="X3" i="4"/>
  <c r="J7" i="4"/>
  <c r="J2" i="4"/>
  <c r="AJ1" i="4"/>
  <c r="AM2" i="4"/>
  <c r="AY5" i="4"/>
  <c r="X2" i="4"/>
  <c r="AD3" i="4"/>
  <c r="AM5" i="4"/>
  <c r="AS4" i="4"/>
  <c r="U1" i="4"/>
  <c r="AY8" i="4"/>
  <c r="O6" i="4"/>
  <c r="AK2" i="4" l="1"/>
  <c r="AL2" i="4" s="1"/>
  <c r="AK6" i="4"/>
  <c r="AL6" i="4" s="1"/>
  <c r="AE6" i="4"/>
  <c r="AF6" i="4" s="1"/>
  <c r="V6" i="4"/>
  <c r="W6" i="4" s="1"/>
  <c r="M5" i="4"/>
  <c r="N5" i="4" s="1"/>
  <c r="P2" i="4"/>
  <c r="Q2" i="4" s="1"/>
  <c r="BC4" i="4"/>
  <c r="BD4" i="4" s="1"/>
  <c r="Y6" i="4"/>
  <c r="Z6" i="4" s="1"/>
  <c r="AE4" i="4"/>
  <c r="AF4" i="4" s="1"/>
  <c r="AZ3" i="4"/>
  <c r="BA3" i="4" s="1"/>
  <c r="AW3" i="4"/>
  <c r="AX3" i="4" s="1"/>
  <c r="AN4" i="4"/>
  <c r="AO4" i="4" s="1"/>
  <c r="AT1" i="4"/>
  <c r="AU1" i="4" s="1"/>
  <c r="V4" i="4"/>
  <c r="W4" i="4" s="1"/>
  <c r="M6" i="4"/>
  <c r="N6" i="4" s="1"/>
  <c r="AN7" i="4"/>
  <c r="AO7" i="4" s="1"/>
  <c r="BC6" i="4"/>
  <c r="BD6" i="4" s="1"/>
  <c r="AZ6" i="4"/>
  <c r="BA6" i="4" s="1"/>
  <c r="AK5" i="4"/>
  <c r="AL5" i="4" s="1"/>
  <c r="AQ7" i="4"/>
  <c r="AR7" i="4" s="1"/>
  <c r="AN1" i="4"/>
  <c r="AO1" i="4" s="1"/>
  <c r="AB4" i="4"/>
  <c r="AC4" i="4" s="1"/>
  <c r="P5" i="4"/>
  <c r="Q5" i="4" s="1"/>
  <c r="M4" i="4"/>
  <c r="N4" i="4" s="1"/>
  <c r="AB6" i="4"/>
  <c r="AC6" i="4" s="1"/>
  <c r="P4" i="4"/>
  <c r="Q4" i="4" s="1"/>
  <c r="AW5" i="4"/>
  <c r="AX5" i="4" s="1"/>
  <c r="AQ1" i="4"/>
  <c r="AR1" i="4" s="1"/>
  <c r="Y2" i="4"/>
  <c r="Z2" i="4" s="1"/>
  <c r="AW2" i="4"/>
  <c r="AX2" i="4" s="1"/>
  <c r="AH5" i="4"/>
  <c r="AI5" i="4" s="1"/>
  <c r="AK3" i="4"/>
  <c r="AL3" i="4" s="1"/>
  <c r="V5" i="4"/>
  <c r="W5" i="4" s="1"/>
  <c r="AW8" i="4"/>
  <c r="AX8" i="4" s="1"/>
  <c r="AN2" i="4"/>
  <c r="AO2" i="4" s="1"/>
  <c r="P3" i="4"/>
  <c r="Q3" i="4" s="1"/>
  <c r="AW4" i="4"/>
  <c r="AX4" i="4" s="1"/>
  <c r="Y5" i="4"/>
  <c r="Z5" i="4" s="1"/>
  <c r="AK4" i="4"/>
  <c r="AL4" i="4" s="1"/>
  <c r="AT5" i="4"/>
  <c r="AU5" i="4" s="1"/>
  <c r="AH3" i="4"/>
  <c r="AI3" i="4" s="1"/>
  <c r="V2" i="4"/>
  <c r="W2" i="4" s="1"/>
  <c r="BC8" i="4"/>
  <c r="BD8" i="4" s="1"/>
  <c r="AT2" i="4"/>
  <c r="AU2" i="4" s="1"/>
  <c r="P1" i="4"/>
  <c r="Q1" i="4" s="1"/>
  <c r="AW6" i="4"/>
  <c r="AX6" i="4" s="1"/>
  <c r="BC2" i="4"/>
  <c r="BD2" i="4" s="1"/>
  <c r="AZ2" i="4"/>
  <c r="BA2" i="4" s="1"/>
  <c r="AT7" i="4"/>
  <c r="AU7" i="4" s="1"/>
  <c r="AN6" i="4"/>
  <c r="AO6" i="4" s="1"/>
  <c r="AE3" i="4"/>
  <c r="AF3" i="4" s="1"/>
  <c r="M1" i="4"/>
  <c r="N1" i="4" s="1"/>
  <c r="AQ6" i="4"/>
  <c r="AR6" i="4" s="1"/>
  <c r="Y3" i="4"/>
  <c r="Z3" i="4" s="1"/>
  <c r="BC5" i="4"/>
  <c r="BD5" i="4" s="1"/>
  <c r="AN3" i="4"/>
  <c r="AO3" i="4" s="1"/>
  <c r="M2" i="4"/>
  <c r="N2" i="4" s="1"/>
  <c r="V3" i="4"/>
  <c r="W3" i="4" s="1"/>
  <c r="BC7" i="4"/>
  <c r="BD7" i="4" s="1"/>
  <c r="AQ3" i="4"/>
  <c r="AR3" i="4" s="1"/>
  <c r="Y1" i="4"/>
  <c r="Z1" i="4" s="1"/>
  <c r="AW7" i="4"/>
  <c r="AX7" i="4" s="1"/>
  <c r="AB2" i="4"/>
  <c r="AC2" i="4" s="1"/>
  <c r="AZ5" i="4"/>
  <c r="BA5" i="4" s="1"/>
  <c r="S6" i="4"/>
  <c r="T6" i="4" s="1"/>
  <c r="AT8" i="4"/>
  <c r="AU8" i="4" s="1"/>
  <c r="S3" i="4"/>
  <c r="T3" i="4" s="1"/>
  <c r="AH2" i="4"/>
  <c r="AI2" i="4" s="1"/>
  <c r="AB5" i="4"/>
  <c r="AC5" i="4" s="1"/>
  <c r="P6" i="4"/>
  <c r="Q6" i="4" s="1"/>
  <c r="AH4" i="4"/>
  <c r="AI4" i="4" s="1"/>
  <c r="AQ5" i="4"/>
  <c r="AR5" i="4" s="1"/>
  <c r="BC3" i="4"/>
  <c r="BD3" i="4" s="1"/>
  <c r="AN8" i="4"/>
  <c r="AO8" i="4" s="1"/>
  <c r="AT3" i="4"/>
  <c r="AU3" i="4" s="1"/>
  <c r="AQ2" i="4"/>
  <c r="AR2" i="4" s="1"/>
  <c r="AT4" i="4"/>
  <c r="AU4" i="4" s="1"/>
  <c r="AT6" i="4"/>
  <c r="AU6" i="4" s="1"/>
  <c r="AZ8" i="4"/>
  <c r="BA8" i="4" s="1"/>
  <c r="AB3" i="4"/>
  <c r="AC3" i="4" s="1"/>
  <c r="S2" i="4"/>
  <c r="T2" i="4" s="1"/>
  <c r="AK1" i="4"/>
  <c r="AL1" i="4" s="1"/>
  <c r="AQ8" i="4"/>
  <c r="AR8" i="4" s="1"/>
  <c r="S5" i="4"/>
  <c r="T5" i="4" s="1"/>
  <c r="AN5" i="4"/>
  <c r="AO5" i="4" s="1"/>
  <c r="S1" i="4"/>
  <c r="T1" i="4" s="1"/>
  <c r="AE5" i="4"/>
  <c r="AF5" i="4" s="1"/>
  <c r="AH6" i="4"/>
  <c r="AI6" i="4" s="1"/>
  <c r="AZ4" i="4"/>
  <c r="BA4" i="4" s="1"/>
  <c r="M3" i="4"/>
  <c r="N3" i="4" s="1"/>
  <c r="S4" i="4"/>
  <c r="T4" i="4" s="1"/>
  <c r="AH1" i="4"/>
  <c r="AI1" i="4" s="1"/>
  <c r="V1" i="4"/>
  <c r="W1" i="4" s="1"/>
  <c r="AQ4" i="4"/>
  <c r="AR4" i="4" s="1"/>
  <c r="AZ7" i="4"/>
  <c r="BA7" i="4" s="1"/>
  <c r="BC1" i="4"/>
  <c r="BD1" i="4" s="1"/>
  <c r="AW1" i="4"/>
  <c r="AX1" i="4" s="1"/>
  <c r="AE2" i="4"/>
  <c r="AF2" i="4" s="1"/>
  <c r="Y4" i="4"/>
  <c r="Z4" i="4" s="1"/>
  <c r="P40" i="5"/>
  <c r="AE7" i="4"/>
  <c r="AF7" i="4" s="1"/>
  <c r="V7" i="4"/>
  <c r="W7" i="4" s="1"/>
  <c r="M7" i="4"/>
  <c r="N7" i="4" s="1"/>
  <c r="P7" i="4"/>
  <c r="Q7" i="4" s="1"/>
  <c r="Y7" i="4"/>
  <c r="Z7" i="4" s="1"/>
  <c r="S7" i="4"/>
  <c r="T7" i="4" s="1"/>
  <c r="AH7" i="4"/>
  <c r="AI7" i="4" s="1"/>
  <c r="AK7" i="4"/>
  <c r="AL7" i="4" s="1"/>
  <c r="AB7" i="4"/>
  <c r="AC7" i="4" s="1"/>
  <c r="I8" i="4"/>
  <c r="L10" i="4"/>
  <c r="BF9" i="4"/>
  <c r="K9" i="4"/>
  <c r="U39" i="5"/>
  <c r="V39" i="5"/>
  <c r="AC40" i="5"/>
  <c r="X39" i="5"/>
  <c r="AB39" i="5"/>
  <c r="Y39" i="5"/>
  <c r="R39" i="5"/>
  <c r="W39" i="5"/>
  <c r="S39" i="5"/>
  <c r="Z39" i="5"/>
  <c r="AD39" i="5"/>
  <c r="AA39" i="5"/>
  <c r="Q39" i="5"/>
  <c r="T39" i="5"/>
  <c r="R8" i="4"/>
  <c r="J8" i="4"/>
  <c r="X8" i="4"/>
  <c r="AJ8" i="4"/>
  <c r="O8" i="4"/>
  <c r="AD8" i="4"/>
  <c r="AG8" i="4"/>
  <c r="U8" i="4"/>
  <c r="AA8" i="4"/>
  <c r="P41" i="5" l="1"/>
  <c r="Y8" i="4"/>
  <c r="Z8" i="4" s="1"/>
  <c r="AE8" i="4"/>
  <c r="AF8" i="4" s="1"/>
  <c r="AB8" i="4"/>
  <c r="AC8" i="4" s="1"/>
  <c r="AK8" i="4"/>
  <c r="AL8" i="4" s="1"/>
  <c r="AH8" i="4"/>
  <c r="AI8" i="4" s="1"/>
  <c r="P8" i="4"/>
  <c r="Q8" i="4" s="1"/>
  <c r="M8" i="4"/>
  <c r="N8" i="4" s="1"/>
  <c r="S8" i="4"/>
  <c r="T8" i="4" s="1"/>
  <c r="V8" i="4"/>
  <c r="W8" i="4" s="1"/>
  <c r="BF10" i="4"/>
  <c r="L11" i="4"/>
  <c r="K10" i="4"/>
  <c r="I9" i="4"/>
  <c r="X40" i="5"/>
  <c r="W40" i="5"/>
  <c r="Z40" i="5"/>
  <c r="V40" i="5"/>
  <c r="R40" i="5"/>
  <c r="Y40" i="5"/>
  <c r="U40" i="5"/>
  <c r="AD40" i="5"/>
  <c r="AA40" i="5"/>
  <c r="AC41" i="5"/>
  <c r="AB40" i="5"/>
  <c r="S40" i="5"/>
  <c r="Q40" i="5"/>
  <c r="T40" i="5"/>
  <c r="AG9" i="4"/>
  <c r="R9" i="4"/>
  <c r="BB9" i="4"/>
  <c r="AD9" i="4"/>
  <c r="AA9" i="4"/>
  <c r="X9" i="4"/>
  <c r="AM9" i="4"/>
  <c r="AV9" i="4"/>
  <c r="U9" i="4"/>
  <c r="AY9" i="4"/>
  <c r="AS9" i="4"/>
  <c r="AP9" i="4"/>
  <c r="AJ9" i="4"/>
  <c r="O9" i="4"/>
  <c r="J9" i="4"/>
  <c r="AN9" i="4" l="1"/>
  <c r="AO9" i="4" s="1"/>
  <c r="AT9" i="4"/>
  <c r="AU9" i="4" s="1"/>
  <c r="AW9" i="4"/>
  <c r="AX9" i="4" s="1"/>
  <c r="BC9" i="4"/>
  <c r="BD9" i="4" s="1"/>
  <c r="AZ9" i="4"/>
  <c r="BA9" i="4" s="1"/>
  <c r="AQ9" i="4"/>
  <c r="AR9" i="4" s="1"/>
  <c r="P42" i="5"/>
  <c r="AE9" i="4"/>
  <c r="AF9" i="4" s="1"/>
  <c r="P9" i="4"/>
  <c r="Q9" i="4" s="1"/>
  <c r="M9" i="4"/>
  <c r="N9" i="4" s="1"/>
  <c r="V9" i="4"/>
  <c r="W9" i="4" s="1"/>
  <c r="AH9" i="4"/>
  <c r="AI9" i="4" s="1"/>
  <c r="Y9" i="4"/>
  <c r="Z9" i="4" s="1"/>
  <c r="S9" i="4"/>
  <c r="T9" i="4" s="1"/>
  <c r="AB9" i="4"/>
  <c r="AC9" i="4" s="1"/>
  <c r="AK9" i="4"/>
  <c r="AL9" i="4" s="1"/>
  <c r="I10" i="4"/>
  <c r="L12" i="4"/>
  <c r="BF11" i="4"/>
  <c r="K11" i="4"/>
  <c r="Y41" i="5"/>
  <c r="S41" i="5"/>
  <c r="V41" i="5"/>
  <c r="Z41" i="5"/>
  <c r="W41" i="5"/>
  <c r="AC42" i="5"/>
  <c r="AA41" i="5"/>
  <c r="R41" i="5"/>
  <c r="AB41" i="5"/>
  <c r="AD41" i="5"/>
  <c r="U41" i="5"/>
  <c r="X41" i="5"/>
  <c r="T41" i="5"/>
  <c r="Q41" i="5"/>
  <c r="J10" i="4"/>
  <c r="U10" i="4"/>
  <c r="AS10" i="4"/>
  <c r="AP10" i="4"/>
  <c r="R10" i="4"/>
  <c r="X10" i="4"/>
  <c r="AM10" i="4"/>
  <c r="AY10" i="4"/>
  <c r="BB10" i="4"/>
  <c r="AD10" i="4"/>
  <c r="AA10" i="4"/>
  <c r="AJ10" i="4"/>
  <c r="AG10" i="4"/>
  <c r="O10" i="4"/>
  <c r="AV10" i="4"/>
  <c r="AW10" i="4" l="1"/>
  <c r="AX10" i="4" s="1"/>
  <c r="BC10" i="4"/>
  <c r="BD10" i="4" s="1"/>
  <c r="AN10" i="4"/>
  <c r="AO10" i="4" s="1"/>
  <c r="AZ10" i="4"/>
  <c r="BA10" i="4" s="1"/>
  <c r="AQ10" i="4"/>
  <c r="AR10" i="4" s="1"/>
  <c r="AT10" i="4"/>
  <c r="AU10" i="4" s="1"/>
  <c r="P43" i="5"/>
  <c r="AH10" i="4"/>
  <c r="AI10" i="4" s="1"/>
  <c r="Y10" i="4"/>
  <c r="Z10" i="4" s="1"/>
  <c r="M10" i="4"/>
  <c r="N10" i="4" s="1"/>
  <c r="S10" i="4"/>
  <c r="T10" i="4" s="1"/>
  <c r="AB10" i="4"/>
  <c r="AC10" i="4" s="1"/>
  <c r="AE10" i="4"/>
  <c r="AF10" i="4" s="1"/>
  <c r="AK10" i="4"/>
  <c r="AL10" i="4" s="1"/>
  <c r="V10" i="4"/>
  <c r="W10" i="4" s="1"/>
  <c r="P10" i="4"/>
  <c r="Q10" i="4" s="1"/>
  <c r="L13" i="4"/>
  <c r="BF12" i="4"/>
  <c r="K12" i="4"/>
  <c r="I11" i="4"/>
  <c r="R42" i="5"/>
  <c r="U42" i="5"/>
  <c r="W42" i="5"/>
  <c r="X42" i="5"/>
  <c r="V42" i="5"/>
  <c r="Y42" i="5"/>
  <c r="S42" i="5"/>
  <c r="AA42" i="5"/>
  <c r="AC43" i="5"/>
  <c r="AB42" i="5"/>
  <c r="Z42" i="5"/>
  <c r="AD42" i="5"/>
  <c r="Q42" i="5"/>
  <c r="T42" i="5"/>
  <c r="AA11" i="4"/>
  <c r="O11" i="4"/>
  <c r="AP11" i="4"/>
  <c r="J11" i="4"/>
  <c r="AM11" i="4"/>
  <c r="U11" i="4"/>
  <c r="AG11" i="4"/>
  <c r="X11" i="4"/>
  <c r="AV11" i="4"/>
  <c r="AJ11" i="4"/>
  <c r="AY11" i="4"/>
  <c r="R11" i="4"/>
  <c r="BB11" i="4"/>
  <c r="AS11" i="4"/>
  <c r="AD11" i="4"/>
  <c r="BC11" i="4" l="1"/>
  <c r="BD11" i="4" s="1"/>
  <c r="AQ11" i="4"/>
  <c r="AR11" i="4" s="1"/>
  <c r="AN11" i="4"/>
  <c r="AO11" i="4" s="1"/>
  <c r="AT11" i="4"/>
  <c r="AU11" i="4" s="1"/>
  <c r="AW11" i="4"/>
  <c r="AX11" i="4" s="1"/>
  <c r="AZ11" i="4"/>
  <c r="BA11" i="4" s="1"/>
  <c r="P44" i="5"/>
  <c r="S11" i="4"/>
  <c r="T11" i="4" s="1"/>
  <c r="V11" i="4"/>
  <c r="W11" i="4" s="1"/>
  <c r="AB11" i="4"/>
  <c r="AC11" i="4" s="1"/>
  <c r="AK11" i="4"/>
  <c r="AL11" i="4" s="1"/>
  <c r="AH11" i="4"/>
  <c r="AI11" i="4" s="1"/>
  <c r="M11" i="4"/>
  <c r="N11" i="4" s="1"/>
  <c r="Y11" i="4"/>
  <c r="Z11" i="4" s="1"/>
  <c r="P11" i="4"/>
  <c r="Q11" i="4" s="1"/>
  <c r="AE11" i="4"/>
  <c r="AF11" i="4" s="1"/>
  <c r="L14" i="4"/>
  <c r="BF13" i="4"/>
  <c r="K13" i="4"/>
  <c r="I12" i="4"/>
  <c r="V43" i="5"/>
  <c r="AD43" i="5"/>
  <c r="Y43" i="5"/>
  <c r="R43" i="5"/>
  <c r="Z43" i="5"/>
  <c r="AB43" i="5"/>
  <c r="AC44" i="5"/>
  <c r="W43" i="5"/>
  <c r="AA43" i="5"/>
  <c r="X43" i="5"/>
  <c r="U43" i="5"/>
  <c r="S43" i="5"/>
  <c r="T43" i="5"/>
  <c r="Q43" i="5"/>
  <c r="AS12" i="4"/>
  <c r="J12" i="4"/>
  <c r="X12" i="4"/>
  <c r="AD12" i="4"/>
  <c r="BB12" i="4"/>
  <c r="AP12" i="4"/>
  <c r="AJ12" i="4"/>
  <c r="AA12" i="4"/>
  <c r="AY12" i="4"/>
  <c r="AV12" i="4"/>
  <c r="R12" i="4"/>
  <c r="U12" i="4"/>
  <c r="AG12" i="4"/>
  <c r="AM12" i="4"/>
  <c r="O12" i="4"/>
  <c r="AZ12" i="4" l="1"/>
  <c r="BA12" i="4" s="1"/>
  <c r="AW12" i="4"/>
  <c r="AX12" i="4" s="1"/>
  <c r="AQ12" i="4"/>
  <c r="AR12" i="4" s="1"/>
  <c r="AT12" i="4"/>
  <c r="AU12" i="4" s="1"/>
  <c r="AN12" i="4"/>
  <c r="AO12" i="4" s="1"/>
  <c r="BC12" i="4"/>
  <c r="BD12" i="4" s="1"/>
  <c r="P45" i="5"/>
  <c r="AB12" i="4"/>
  <c r="AC12" i="4" s="1"/>
  <c r="AE12" i="4"/>
  <c r="AF12" i="4" s="1"/>
  <c r="P12" i="4"/>
  <c r="Q12" i="4" s="1"/>
  <c r="V12" i="4"/>
  <c r="W12" i="4" s="1"/>
  <c r="S12" i="4"/>
  <c r="T12" i="4" s="1"/>
  <c r="AK12" i="4"/>
  <c r="AL12" i="4" s="1"/>
  <c r="AH12" i="4"/>
  <c r="AI12" i="4" s="1"/>
  <c r="Y12" i="4"/>
  <c r="Z12" i="4" s="1"/>
  <c r="M12" i="4"/>
  <c r="N12" i="4" s="1"/>
  <c r="L15" i="4"/>
  <c r="BF14" i="4"/>
  <c r="K14" i="4"/>
  <c r="I13" i="4"/>
  <c r="AD44" i="5"/>
  <c r="V44" i="5"/>
  <c r="U44" i="5"/>
  <c r="AB44" i="5"/>
  <c r="AA44" i="5"/>
  <c r="Y44" i="5"/>
  <c r="AC45" i="5"/>
  <c r="S44" i="5"/>
  <c r="W44" i="5"/>
  <c r="X44" i="5"/>
  <c r="Z44" i="5"/>
  <c r="R44" i="5"/>
  <c r="Q44" i="5"/>
  <c r="T44" i="5"/>
  <c r="BB13" i="4"/>
  <c r="R13" i="4"/>
  <c r="AA13" i="4"/>
  <c r="AJ13" i="4"/>
  <c r="J13" i="4"/>
  <c r="AD13" i="4"/>
  <c r="AG13" i="4"/>
  <c r="AM13" i="4"/>
  <c r="O13" i="4"/>
  <c r="AS13" i="4"/>
  <c r="AY13" i="4"/>
  <c r="U13" i="4"/>
  <c r="AP13" i="4"/>
  <c r="AV13" i="4"/>
  <c r="X13" i="4"/>
  <c r="AN13" i="4" l="1"/>
  <c r="AO13" i="4" s="1"/>
  <c r="AZ13" i="4"/>
  <c r="BA13" i="4" s="1"/>
  <c r="AQ13" i="4"/>
  <c r="AR13" i="4" s="1"/>
  <c r="AW13" i="4"/>
  <c r="AX13" i="4" s="1"/>
  <c r="AT13" i="4"/>
  <c r="AU13" i="4" s="1"/>
  <c r="BC13" i="4"/>
  <c r="BD13" i="4" s="1"/>
  <c r="P46" i="5"/>
  <c r="M13" i="4"/>
  <c r="N13" i="4" s="1"/>
  <c r="S13" i="4"/>
  <c r="T13" i="4" s="1"/>
  <c r="V13" i="4"/>
  <c r="W13" i="4" s="1"/>
  <c r="AE13" i="4"/>
  <c r="AF13" i="4" s="1"/>
  <c r="Y13" i="4"/>
  <c r="Z13" i="4" s="1"/>
  <c r="AB13" i="4"/>
  <c r="AC13" i="4" s="1"/>
  <c r="AH13" i="4"/>
  <c r="AI13" i="4" s="1"/>
  <c r="P13" i="4"/>
  <c r="Q13" i="4" s="1"/>
  <c r="AK13" i="4"/>
  <c r="AL13" i="4" s="1"/>
  <c r="L16" i="4"/>
  <c r="BF15" i="4"/>
  <c r="K15" i="4"/>
  <c r="I14" i="4"/>
  <c r="AD45" i="5"/>
  <c r="AC46" i="5"/>
  <c r="R45" i="5"/>
  <c r="U45" i="5"/>
  <c r="Y45" i="5"/>
  <c r="W45" i="5"/>
  <c r="X45" i="5"/>
  <c r="AB45" i="5"/>
  <c r="AA45" i="5"/>
  <c r="S45" i="5"/>
  <c r="V45" i="5"/>
  <c r="Z45" i="5"/>
  <c r="T45" i="5"/>
  <c r="Q45" i="5"/>
  <c r="O14" i="4"/>
  <c r="R14" i="4"/>
  <c r="X14" i="4"/>
  <c r="AS14" i="4"/>
  <c r="AV14" i="4"/>
  <c r="AM14" i="4"/>
  <c r="BB14" i="4"/>
  <c r="AA14" i="4"/>
  <c r="AJ14" i="4"/>
  <c r="AD14" i="4"/>
  <c r="AP14" i="4"/>
  <c r="AY14" i="4"/>
  <c r="J14" i="4"/>
  <c r="U14" i="4"/>
  <c r="AG14" i="4"/>
  <c r="AW14" i="4" l="1"/>
  <c r="AX14" i="4" s="1"/>
  <c r="AQ14" i="4"/>
  <c r="AR14" i="4" s="1"/>
  <c r="AZ14" i="4"/>
  <c r="BA14" i="4" s="1"/>
  <c r="BC14" i="4"/>
  <c r="BD14" i="4" s="1"/>
  <c r="AT14" i="4"/>
  <c r="AU14" i="4" s="1"/>
  <c r="AN14" i="4"/>
  <c r="AO14" i="4" s="1"/>
  <c r="P47" i="5"/>
  <c r="S14" i="4"/>
  <c r="T14" i="4" s="1"/>
  <c r="M14" i="4"/>
  <c r="N14" i="4" s="1"/>
  <c r="AB14" i="4"/>
  <c r="AC14" i="4" s="1"/>
  <c r="V14" i="4"/>
  <c r="W14" i="4" s="1"/>
  <c r="AK14" i="4"/>
  <c r="AL14" i="4" s="1"/>
  <c r="AE14" i="4"/>
  <c r="AF14" i="4" s="1"/>
  <c r="AH14" i="4"/>
  <c r="AI14" i="4" s="1"/>
  <c r="P14" i="4"/>
  <c r="Q14" i="4" s="1"/>
  <c r="Y14" i="4"/>
  <c r="Z14" i="4" s="1"/>
  <c r="I15" i="4"/>
  <c r="L17" i="4"/>
  <c r="BF16" i="4"/>
  <c r="K16" i="4"/>
  <c r="R46" i="5"/>
  <c r="W46" i="5"/>
  <c r="AD46" i="5"/>
  <c r="AC47" i="5"/>
  <c r="V46" i="5"/>
  <c r="Z46" i="5"/>
  <c r="Y46" i="5"/>
  <c r="X46" i="5"/>
  <c r="AA46" i="5"/>
  <c r="U46" i="5"/>
  <c r="AB46" i="5"/>
  <c r="S46" i="5"/>
  <c r="Q46" i="5"/>
  <c r="T46" i="5"/>
  <c r="X15" i="4"/>
  <c r="AJ15" i="4"/>
  <c r="AS15" i="4"/>
  <c r="AV15" i="4"/>
  <c r="AG15" i="4"/>
  <c r="U15" i="4"/>
  <c r="AM15" i="4"/>
  <c r="AA15" i="4"/>
  <c r="J15" i="4"/>
  <c r="O15" i="4"/>
  <c r="AY15" i="4"/>
  <c r="AD15" i="4"/>
  <c r="R15" i="4"/>
  <c r="BB15" i="4"/>
  <c r="AP15" i="4"/>
  <c r="BC15" i="4" l="1"/>
  <c r="BD15" i="4" s="1"/>
  <c r="AN15" i="4"/>
  <c r="AO15" i="4" s="1"/>
  <c r="AT15" i="4"/>
  <c r="AU15" i="4" s="1"/>
  <c r="AW15" i="4"/>
  <c r="AX15" i="4" s="1"/>
  <c r="AQ15" i="4"/>
  <c r="AR15" i="4" s="1"/>
  <c r="AZ15" i="4"/>
  <c r="BA15" i="4" s="1"/>
  <c r="P48" i="5"/>
  <c r="AB15" i="4"/>
  <c r="AC15" i="4" s="1"/>
  <c r="V15" i="4"/>
  <c r="W15" i="4" s="1"/>
  <c r="M15" i="4"/>
  <c r="N15" i="4" s="1"/>
  <c r="Y15" i="4"/>
  <c r="Z15" i="4" s="1"/>
  <c r="P15" i="4"/>
  <c r="Q15" i="4" s="1"/>
  <c r="AE15" i="4"/>
  <c r="AF15" i="4" s="1"/>
  <c r="AH15" i="4"/>
  <c r="AI15" i="4" s="1"/>
  <c r="S15" i="4"/>
  <c r="T15" i="4" s="1"/>
  <c r="AK15" i="4"/>
  <c r="AL15" i="4" s="1"/>
  <c r="BF17" i="4"/>
  <c r="K17" i="4"/>
  <c r="L18" i="4"/>
  <c r="I16" i="4"/>
  <c r="V47" i="5"/>
  <c r="W47" i="5"/>
  <c r="Z47" i="5"/>
  <c r="S47" i="5"/>
  <c r="R47" i="5"/>
  <c r="X47" i="5"/>
  <c r="AB47" i="5"/>
  <c r="U47" i="5"/>
  <c r="AD47" i="5"/>
  <c r="Y47" i="5"/>
  <c r="AC48" i="5"/>
  <c r="AA47" i="5"/>
  <c r="T47" i="5"/>
  <c r="Q47" i="5"/>
  <c r="AS16" i="4"/>
  <c r="X16" i="4"/>
  <c r="AA16" i="4"/>
  <c r="AJ16" i="4"/>
  <c r="AY16" i="4"/>
  <c r="J16" i="4"/>
  <c r="AD16" i="4"/>
  <c r="U16" i="4"/>
  <c r="AG16" i="4"/>
  <c r="R16" i="4"/>
  <c r="AV16" i="4"/>
  <c r="AP16" i="4"/>
  <c r="BB16" i="4"/>
  <c r="O16" i="4"/>
  <c r="AM16" i="4"/>
  <c r="P16" i="4" l="1"/>
  <c r="Q16" i="4" s="1"/>
  <c r="AT16" i="4"/>
  <c r="AU16" i="4" s="1"/>
  <c r="AW16" i="4"/>
  <c r="AX16" i="4" s="1"/>
  <c r="AN16" i="4"/>
  <c r="AO16" i="4" s="1"/>
  <c r="BC16" i="4"/>
  <c r="BD16" i="4" s="1"/>
  <c r="AQ16" i="4"/>
  <c r="AR16" i="4" s="1"/>
  <c r="AZ16" i="4"/>
  <c r="BA16" i="4" s="1"/>
  <c r="P49" i="5"/>
  <c r="AH16" i="4"/>
  <c r="AI16" i="4" s="1"/>
  <c r="AB16" i="4"/>
  <c r="AC16" i="4" s="1"/>
  <c r="M16" i="4"/>
  <c r="N16" i="4" s="1"/>
  <c r="S16" i="4"/>
  <c r="T16" i="4" s="1"/>
  <c r="AK16" i="4"/>
  <c r="AL16" i="4" s="1"/>
  <c r="Y16" i="4"/>
  <c r="Z16" i="4" s="1"/>
  <c r="V16" i="4"/>
  <c r="W16" i="4" s="1"/>
  <c r="AE16" i="4"/>
  <c r="AF16" i="4" s="1"/>
  <c r="L19" i="4"/>
  <c r="BF18" i="4"/>
  <c r="K18" i="4"/>
  <c r="I17" i="4"/>
  <c r="AD48" i="5"/>
  <c r="S48" i="5"/>
  <c r="V48" i="5"/>
  <c r="AB48" i="5"/>
  <c r="R48" i="5"/>
  <c r="Y48" i="5"/>
  <c r="Z48" i="5"/>
  <c r="AA48" i="5"/>
  <c r="W48" i="5"/>
  <c r="AC49" i="5"/>
  <c r="U48" i="5"/>
  <c r="X48" i="5"/>
  <c r="T48" i="5"/>
  <c r="Q48" i="5"/>
  <c r="AJ17" i="4"/>
  <c r="BB17" i="4"/>
  <c r="AV17" i="4"/>
  <c r="X17" i="4"/>
  <c r="AG17" i="4"/>
  <c r="J17" i="4"/>
  <c r="AY17" i="4"/>
  <c r="AM17" i="4"/>
  <c r="U17" i="4"/>
  <c r="R17" i="4"/>
  <c r="AS17" i="4"/>
  <c r="AP17" i="4"/>
  <c r="O17" i="4"/>
  <c r="AD17" i="4"/>
  <c r="AA17" i="4"/>
  <c r="AZ17" i="4" l="1"/>
  <c r="BA17" i="4" s="1"/>
  <c r="AT17" i="4"/>
  <c r="AU17" i="4" s="1"/>
  <c r="AQ17" i="4"/>
  <c r="AR17" i="4" s="1"/>
  <c r="AN17" i="4"/>
  <c r="AO17" i="4" s="1"/>
  <c r="AW17" i="4"/>
  <c r="AX17" i="4" s="1"/>
  <c r="BC17" i="4"/>
  <c r="BD17" i="4" s="1"/>
  <c r="P50" i="5"/>
  <c r="V17" i="4"/>
  <c r="W17" i="4" s="1"/>
  <c r="AK17" i="4"/>
  <c r="AL17" i="4" s="1"/>
  <c r="AE17" i="4"/>
  <c r="AF17" i="4" s="1"/>
  <c r="AH17" i="4"/>
  <c r="AI17" i="4" s="1"/>
  <c r="P17" i="4"/>
  <c r="Q17" i="4" s="1"/>
  <c r="M17" i="4"/>
  <c r="N17" i="4" s="1"/>
  <c r="AB17" i="4"/>
  <c r="AC17" i="4" s="1"/>
  <c r="Y17" i="4"/>
  <c r="Z17" i="4" s="1"/>
  <c r="S17" i="4"/>
  <c r="T17" i="4" s="1"/>
  <c r="I18" i="4"/>
  <c r="L20" i="4"/>
  <c r="BF19" i="4"/>
  <c r="K19" i="4"/>
  <c r="S49" i="5"/>
  <c r="U49" i="5"/>
  <c r="W49" i="5"/>
  <c r="AA49" i="5"/>
  <c r="AD49" i="5"/>
  <c r="X49" i="5"/>
  <c r="AC50" i="5"/>
  <c r="Y49" i="5"/>
  <c r="AB49" i="5"/>
  <c r="V49" i="5"/>
  <c r="Z49" i="5"/>
  <c r="R49" i="5"/>
  <c r="T49" i="5"/>
  <c r="Q49" i="5"/>
  <c r="J18" i="4"/>
  <c r="R18" i="4"/>
  <c r="AA18" i="4"/>
  <c r="U18" i="4"/>
  <c r="AY18" i="4"/>
  <c r="AS18" i="4"/>
  <c r="AV18" i="4"/>
  <c r="AD18" i="4"/>
  <c r="AP18" i="4"/>
  <c r="O18" i="4"/>
  <c r="AJ18" i="4"/>
  <c r="BB18" i="4"/>
  <c r="X18" i="4"/>
  <c r="AG18" i="4"/>
  <c r="AM18" i="4"/>
  <c r="BC18" i="4" l="1"/>
  <c r="BD18" i="4" s="1"/>
  <c r="AN18" i="4"/>
  <c r="AO18" i="4" s="1"/>
  <c r="AQ18" i="4"/>
  <c r="AR18" i="4" s="1"/>
  <c r="AT18" i="4"/>
  <c r="AU18" i="4" s="1"/>
  <c r="AW18" i="4"/>
  <c r="AX18" i="4" s="1"/>
  <c r="AZ18" i="4"/>
  <c r="BA18" i="4" s="1"/>
  <c r="P51" i="5"/>
  <c r="Y18" i="4"/>
  <c r="Z18" i="4" s="1"/>
  <c r="M18" i="4"/>
  <c r="N18" i="4" s="1"/>
  <c r="AK18" i="4"/>
  <c r="AL18" i="4" s="1"/>
  <c r="AE18" i="4"/>
  <c r="AF18" i="4" s="1"/>
  <c r="S18" i="4"/>
  <c r="T18" i="4" s="1"/>
  <c r="AH18" i="4"/>
  <c r="AI18" i="4" s="1"/>
  <c r="P18" i="4"/>
  <c r="Q18" i="4" s="1"/>
  <c r="V18" i="4"/>
  <c r="W18" i="4" s="1"/>
  <c r="AB18" i="4"/>
  <c r="AC18" i="4" s="1"/>
  <c r="I19" i="4"/>
  <c r="L21" i="4"/>
  <c r="BF20" i="4"/>
  <c r="K20" i="4"/>
  <c r="U50" i="5"/>
  <c r="V50" i="5"/>
  <c r="AA50" i="5"/>
  <c r="W50" i="5"/>
  <c r="AD50" i="5"/>
  <c r="Y50" i="5"/>
  <c r="R50" i="5"/>
  <c r="AC51" i="5"/>
  <c r="Z50" i="5"/>
  <c r="S50" i="5"/>
  <c r="AB50" i="5"/>
  <c r="X50" i="5"/>
  <c r="Q50" i="5"/>
  <c r="T50" i="5"/>
  <c r="AJ19" i="4"/>
  <c r="X19" i="4"/>
  <c r="O19" i="4"/>
  <c r="AD19" i="4"/>
  <c r="U19" i="4"/>
  <c r="R19" i="4"/>
  <c r="AV19" i="4"/>
  <c r="AS19" i="4"/>
  <c r="BB19" i="4"/>
  <c r="AA19" i="4"/>
  <c r="AY19" i="4"/>
  <c r="AM19" i="4"/>
  <c r="AG19" i="4"/>
  <c r="AP19" i="4"/>
  <c r="BC19" i="4" l="1"/>
  <c r="BD19" i="4" s="1"/>
  <c r="AQ19" i="4"/>
  <c r="AR19" i="4" s="1"/>
  <c r="AT19" i="4"/>
  <c r="AU19" i="4" s="1"/>
  <c r="AZ19" i="4"/>
  <c r="BA19" i="4" s="1"/>
  <c r="AW19" i="4"/>
  <c r="AX19" i="4" s="1"/>
  <c r="AN19" i="4"/>
  <c r="AO19" i="4" s="1"/>
  <c r="P52" i="5"/>
  <c r="P53" i="5" s="1"/>
  <c r="M19" i="4"/>
  <c r="N19" i="4" s="1"/>
  <c r="V19" i="4"/>
  <c r="W19" i="4" s="1"/>
  <c r="AE19" i="4"/>
  <c r="AF19" i="4" s="1"/>
  <c r="P19" i="4"/>
  <c r="Q19" i="4" s="1"/>
  <c r="AH19" i="4"/>
  <c r="AI19" i="4" s="1"/>
  <c r="S19" i="4"/>
  <c r="T19" i="4" s="1"/>
  <c r="Y19" i="4"/>
  <c r="Z19" i="4" s="1"/>
  <c r="AB19" i="4"/>
  <c r="AC19" i="4" s="1"/>
  <c r="AK19" i="4"/>
  <c r="AL19" i="4" s="1"/>
  <c r="BF21" i="4"/>
  <c r="L22" i="4"/>
  <c r="K21" i="4"/>
  <c r="I20" i="4"/>
  <c r="W51" i="5"/>
  <c r="R51" i="5"/>
  <c r="AB51" i="5"/>
  <c r="X51" i="5"/>
  <c r="R53" i="5"/>
  <c r="AC53" i="5"/>
  <c r="V51" i="5"/>
  <c r="Z51" i="5"/>
  <c r="AA53" i="5"/>
  <c r="Y51" i="5"/>
  <c r="U51" i="5"/>
  <c r="AA51" i="5"/>
  <c r="AD51" i="5"/>
  <c r="S51" i="5"/>
  <c r="T52" i="5"/>
  <c r="Q51" i="5"/>
  <c r="T51" i="5"/>
  <c r="X20" i="4"/>
  <c r="J20" i="4"/>
  <c r="AA20" i="4"/>
  <c r="O20" i="4"/>
  <c r="R20" i="4"/>
  <c r="BB20" i="4"/>
  <c r="AP20" i="4"/>
  <c r="AM20" i="4"/>
  <c r="AS20" i="4"/>
  <c r="AV20" i="4"/>
  <c r="AJ20" i="4"/>
  <c r="AG20" i="4"/>
  <c r="U20" i="4"/>
  <c r="AY20" i="4"/>
  <c r="AD20" i="4"/>
  <c r="AN20" i="4" l="1"/>
  <c r="AO20" i="4" s="1"/>
  <c r="AQ20" i="4"/>
  <c r="AR20" i="4" s="1"/>
  <c r="AW20" i="4"/>
  <c r="AX20" i="4" s="1"/>
  <c r="BC20" i="4"/>
  <c r="BD20" i="4" s="1"/>
  <c r="AT20" i="4"/>
  <c r="AU20" i="4" s="1"/>
  <c r="AZ20" i="4"/>
  <c r="BA20" i="4" s="1"/>
  <c r="P54" i="5"/>
  <c r="V20" i="4"/>
  <c r="W20" i="4" s="1"/>
  <c r="AE20" i="4"/>
  <c r="AF20" i="4" s="1"/>
  <c r="Y20" i="4"/>
  <c r="Z20" i="4" s="1"/>
  <c r="AH20" i="4"/>
  <c r="AI20" i="4" s="1"/>
  <c r="P20" i="4"/>
  <c r="Q20" i="4" s="1"/>
  <c r="S20" i="4"/>
  <c r="T20" i="4" s="1"/>
  <c r="AK20" i="4"/>
  <c r="AL20" i="4" s="1"/>
  <c r="M20" i="4"/>
  <c r="N20" i="4" s="1"/>
  <c r="AB20" i="4"/>
  <c r="AC20" i="4" s="1"/>
  <c r="I21" i="4"/>
  <c r="BF22" i="4"/>
  <c r="L23" i="4"/>
  <c r="K22" i="4"/>
  <c r="Y52" i="5"/>
  <c r="U52" i="5"/>
  <c r="AB52" i="5"/>
  <c r="W54" i="5"/>
  <c r="AD53" i="5"/>
  <c r="V52" i="5"/>
  <c r="AA54" i="5"/>
  <c r="AD54" i="5"/>
  <c r="U54" i="5"/>
  <c r="X53" i="5"/>
  <c r="AD52" i="5"/>
  <c r="Z54" i="5"/>
  <c r="X54" i="5"/>
  <c r="V54" i="5"/>
  <c r="S52" i="5"/>
  <c r="S53" i="5"/>
  <c r="V53" i="5"/>
  <c r="R54" i="5"/>
  <c r="AB53" i="5"/>
  <c r="Y54" i="5"/>
  <c r="AC54" i="5"/>
  <c r="Y53" i="5"/>
  <c r="W53" i="5"/>
  <c r="Z52" i="5"/>
  <c r="U53" i="5"/>
  <c r="X52" i="5"/>
  <c r="AA52" i="5"/>
  <c r="W52" i="5"/>
  <c r="AB54" i="5"/>
  <c r="Z53" i="5"/>
  <c r="AC52" i="5"/>
  <c r="R52" i="5"/>
  <c r="S54" i="5"/>
  <c r="Q53" i="5"/>
  <c r="T54" i="5"/>
  <c r="T53" i="5"/>
  <c r="Q54" i="5"/>
  <c r="Q52" i="5"/>
  <c r="O21" i="4"/>
  <c r="BB21" i="4"/>
  <c r="J21" i="4"/>
  <c r="R21" i="4"/>
  <c r="AP21" i="4"/>
  <c r="AG21" i="4"/>
  <c r="AY21" i="4"/>
  <c r="AM21" i="4"/>
  <c r="AV21" i="4"/>
  <c r="AA21" i="4"/>
  <c r="AJ21" i="4"/>
  <c r="AS21" i="4"/>
  <c r="X21" i="4"/>
  <c r="AD21" i="4"/>
  <c r="U21" i="4"/>
  <c r="AZ21" i="4" l="1"/>
  <c r="BA21" i="4" s="1"/>
  <c r="AQ21" i="4"/>
  <c r="AR21" i="4" s="1"/>
  <c r="AT21" i="4"/>
  <c r="AU21" i="4" s="1"/>
  <c r="AW21" i="4"/>
  <c r="AX21" i="4" s="1"/>
  <c r="AN21" i="4"/>
  <c r="AO21" i="4" s="1"/>
  <c r="BC21" i="4"/>
  <c r="BD21" i="4" s="1"/>
  <c r="P55" i="5"/>
  <c r="AK21" i="4"/>
  <c r="AL21" i="4" s="1"/>
  <c r="P21" i="4"/>
  <c r="Q21" i="4" s="1"/>
  <c r="AH21" i="4"/>
  <c r="AI21" i="4" s="1"/>
  <c r="S21" i="4"/>
  <c r="T21" i="4" s="1"/>
  <c r="Y21" i="4"/>
  <c r="Z21" i="4" s="1"/>
  <c r="AE21" i="4"/>
  <c r="AF21" i="4" s="1"/>
  <c r="V21" i="4"/>
  <c r="W21" i="4" s="1"/>
  <c r="AB21" i="4"/>
  <c r="AC21" i="4" s="1"/>
  <c r="M21" i="4"/>
  <c r="N21" i="4" s="1"/>
  <c r="L24" i="4"/>
  <c r="BF23" i="4"/>
  <c r="K23" i="4"/>
  <c r="I22" i="4"/>
  <c r="AB55" i="5"/>
  <c r="V55" i="5"/>
  <c r="S55" i="5"/>
  <c r="W55" i="5"/>
  <c r="X55" i="5"/>
  <c r="AA55" i="5"/>
  <c r="AD55" i="5"/>
  <c r="AC55" i="5"/>
  <c r="U55" i="5"/>
  <c r="R55" i="5"/>
  <c r="Z55" i="5"/>
  <c r="Y55" i="5"/>
  <c r="T55" i="5"/>
  <c r="Q55" i="5"/>
  <c r="U22" i="4"/>
  <c r="O22" i="4"/>
  <c r="BB22" i="4"/>
  <c r="R22" i="4"/>
  <c r="AV22" i="4"/>
  <c r="AG22" i="4"/>
  <c r="AY22" i="4"/>
  <c r="AM22" i="4"/>
  <c r="AD22" i="4"/>
  <c r="AS22" i="4"/>
  <c r="AJ22" i="4"/>
  <c r="AA22" i="4"/>
  <c r="X22" i="4"/>
  <c r="J22" i="4"/>
  <c r="AP22" i="4"/>
  <c r="AW22" i="4" l="1"/>
  <c r="AX22" i="4" s="1"/>
  <c r="AT22" i="4"/>
  <c r="AU22" i="4" s="1"/>
  <c r="AZ22" i="4"/>
  <c r="BA22" i="4" s="1"/>
  <c r="BC22" i="4"/>
  <c r="BD22" i="4" s="1"/>
  <c r="AN22" i="4"/>
  <c r="AO22" i="4" s="1"/>
  <c r="AQ22" i="4"/>
  <c r="AR22" i="4" s="1"/>
  <c r="P56" i="5"/>
  <c r="P22" i="4"/>
  <c r="Q22" i="4" s="1"/>
  <c r="AB22" i="4"/>
  <c r="AC22" i="4" s="1"/>
  <c r="Y22" i="4"/>
  <c r="Z22" i="4" s="1"/>
  <c r="M22" i="4"/>
  <c r="N22" i="4" s="1"/>
  <c r="AH22" i="4"/>
  <c r="AI22" i="4" s="1"/>
  <c r="S22" i="4"/>
  <c r="T22" i="4" s="1"/>
  <c r="AE22" i="4"/>
  <c r="AF22" i="4" s="1"/>
  <c r="V22" i="4"/>
  <c r="W22" i="4" s="1"/>
  <c r="AK22" i="4"/>
  <c r="AL22" i="4" s="1"/>
  <c r="I23" i="4"/>
  <c r="K24" i="4"/>
  <c r="BF24" i="4"/>
  <c r="L25" i="4"/>
  <c r="Y56" i="5"/>
  <c r="X56" i="5"/>
  <c r="U56" i="5"/>
  <c r="AA56" i="5"/>
  <c r="V56" i="5"/>
  <c r="R56" i="5"/>
  <c r="AD56" i="5"/>
  <c r="S56" i="5"/>
  <c r="AB56" i="5"/>
  <c r="AC56" i="5"/>
  <c r="W56" i="5"/>
  <c r="Z56" i="5"/>
  <c r="Q56" i="5"/>
  <c r="T56" i="5"/>
  <c r="AV23" i="4"/>
  <c r="X23" i="4"/>
  <c r="AA23" i="4"/>
  <c r="AP23" i="4"/>
  <c r="AS23" i="4"/>
  <c r="AM23" i="4"/>
  <c r="AY23" i="4"/>
  <c r="BB23" i="4"/>
  <c r="O23" i="4"/>
  <c r="AD23" i="4"/>
  <c r="AJ23" i="4"/>
  <c r="AG23" i="4"/>
  <c r="U23" i="4"/>
  <c r="J23" i="4"/>
  <c r="R23" i="4"/>
  <c r="AZ23" i="4" l="1"/>
  <c r="BA23" i="4" s="1"/>
  <c r="AT23" i="4"/>
  <c r="AU23" i="4" s="1"/>
  <c r="AQ23" i="4"/>
  <c r="AR23" i="4" s="1"/>
  <c r="AW23" i="4"/>
  <c r="AX23" i="4" s="1"/>
  <c r="AN23" i="4"/>
  <c r="AO23" i="4" s="1"/>
  <c r="BC23" i="4"/>
  <c r="BD23" i="4" s="1"/>
  <c r="P57" i="5"/>
  <c r="P58" i="5" s="1"/>
  <c r="Y23" i="4"/>
  <c r="Z23" i="4" s="1"/>
  <c r="AH23" i="4"/>
  <c r="AI23" i="4" s="1"/>
  <c r="M23" i="4"/>
  <c r="N23" i="4" s="1"/>
  <c r="S23" i="4"/>
  <c r="T23" i="4" s="1"/>
  <c r="V23" i="4"/>
  <c r="W23" i="4" s="1"/>
  <c r="AK23" i="4"/>
  <c r="AL23" i="4" s="1"/>
  <c r="AB23" i="4"/>
  <c r="AC23" i="4" s="1"/>
  <c r="P23" i="4"/>
  <c r="Q23" i="4" s="1"/>
  <c r="AE23" i="4"/>
  <c r="AF23" i="4" s="1"/>
  <c r="I24" i="4"/>
  <c r="BF25" i="4"/>
  <c r="L26" i="4"/>
  <c r="K25" i="4"/>
  <c r="R57" i="5"/>
  <c r="V57" i="5"/>
  <c r="Z57" i="5"/>
  <c r="AB57" i="5"/>
  <c r="AD57" i="5"/>
  <c r="Y57" i="5"/>
  <c r="S57" i="5"/>
  <c r="W57" i="5"/>
  <c r="X57" i="5"/>
  <c r="AA57" i="5"/>
  <c r="AC57" i="5"/>
  <c r="U57" i="5"/>
  <c r="T57" i="5"/>
  <c r="Q57" i="5"/>
  <c r="R24" i="4"/>
  <c r="AD24" i="4"/>
  <c r="AV24" i="4"/>
  <c r="AG24" i="4"/>
  <c r="AP24" i="4"/>
  <c r="AY24" i="4"/>
  <c r="J24" i="4"/>
  <c r="AS24" i="4"/>
  <c r="AJ24" i="4"/>
  <c r="O24" i="4"/>
  <c r="U24" i="4"/>
  <c r="X24" i="4"/>
  <c r="BB24" i="4"/>
  <c r="AM24" i="4"/>
  <c r="AA24" i="4"/>
  <c r="AW24" i="4" l="1"/>
  <c r="AX24" i="4" s="1"/>
  <c r="AN24" i="4"/>
  <c r="AO24" i="4" s="1"/>
  <c r="AZ24" i="4"/>
  <c r="BA24" i="4" s="1"/>
  <c r="BC24" i="4"/>
  <c r="BD24" i="4" s="1"/>
  <c r="AT24" i="4"/>
  <c r="AU24" i="4" s="1"/>
  <c r="AQ24" i="4"/>
  <c r="AR24" i="4" s="1"/>
  <c r="S24" i="4"/>
  <c r="T24" i="4" s="1"/>
  <c r="V24" i="4"/>
  <c r="W24" i="4" s="1"/>
  <c r="AK24" i="4"/>
  <c r="AL24" i="4" s="1"/>
  <c r="AH24" i="4"/>
  <c r="AI24" i="4" s="1"/>
  <c r="AE24" i="4"/>
  <c r="AF24" i="4" s="1"/>
  <c r="M24" i="4"/>
  <c r="N24" i="4" s="1"/>
  <c r="AB24" i="4"/>
  <c r="AC24" i="4" s="1"/>
  <c r="Y24" i="4"/>
  <c r="Z24" i="4" s="1"/>
  <c r="P24" i="4"/>
  <c r="Q24" i="4" s="1"/>
  <c r="I25" i="4"/>
  <c r="L27" i="4"/>
  <c r="K26" i="4"/>
  <c r="BF26" i="4"/>
  <c r="X25" i="4"/>
  <c r="U25" i="4"/>
  <c r="O25" i="4"/>
  <c r="BB25" i="4"/>
  <c r="AM25" i="4"/>
  <c r="AP25" i="4"/>
  <c r="AJ25" i="4"/>
  <c r="AD25" i="4"/>
  <c r="AV25" i="4"/>
  <c r="AY25" i="4"/>
  <c r="J25" i="4"/>
  <c r="AG25" i="4"/>
  <c r="R25" i="4"/>
  <c r="AS25" i="4"/>
  <c r="AA25" i="4"/>
  <c r="AT25" i="4" l="1"/>
  <c r="AU25" i="4" s="1"/>
  <c r="AN25" i="4"/>
  <c r="AO25" i="4" s="1"/>
  <c r="AZ25" i="4"/>
  <c r="BA25" i="4" s="1"/>
  <c r="AQ25" i="4"/>
  <c r="AR25" i="4" s="1"/>
  <c r="BC25" i="4"/>
  <c r="BD25" i="4" s="1"/>
  <c r="AW25" i="4"/>
  <c r="AX25" i="4" s="1"/>
  <c r="AK25" i="4"/>
  <c r="AL25" i="4" s="1"/>
  <c r="M25" i="4"/>
  <c r="N25" i="4" s="1"/>
  <c r="S25" i="4"/>
  <c r="T25" i="4" s="1"/>
  <c r="AB25" i="4"/>
  <c r="AC25" i="4" s="1"/>
  <c r="P25" i="4"/>
  <c r="Q25" i="4" s="1"/>
  <c r="AH25" i="4"/>
  <c r="AI25" i="4" s="1"/>
  <c r="AE25" i="4"/>
  <c r="AF25" i="4" s="1"/>
  <c r="V25" i="4"/>
  <c r="W25" i="4" s="1"/>
  <c r="Y25" i="4"/>
  <c r="Z25" i="4" s="1"/>
  <c r="L28" i="4"/>
  <c r="BF27" i="4"/>
  <c r="K27" i="4"/>
  <c r="I26" i="4"/>
  <c r="AM26" i="4"/>
  <c r="U26" i="4"/>
  <c r="AA26" i="4"/>
  <c r="X26" i="4"/>
  <c r="AJ26" i="4"/>
  <c r="AY26" i="4"/>
  <c r="O26" i="4"/>
  <c r="R26" i="4"/>
  <c r="J26" i="4"/>
  <c r="AG26" i="4"/>
  <c r="AV26" i="4"/>
  <c r="AS26" i="4"/>
  <c r="AP26" i="4"/>
  <c r="AD26" i="4"/>
  <c r="BB26" i="4"/>
  <c r="BC26" i="4" l="1"/>
  <c r="BD26" i="4" s="1"/>
  <c r="AQ26" i="4"/>
  <c r="AR26" i="4" s="1"/>
  <c r="AN26" i="4"/>
  <c r="AO26" i="4" s="1"/>
  <c r="AT26" i="4"/>
  <c r="AU26" i="4" s="1"/>
  <c r="AW26" i="4"/>
  <c r="AX26" i="4" s="1"/>
  <c r="AZ26" i="4"/>
  <c r="BA26" i="4" s="1"/>
  <c r="S26" i="4"/>
  <c r="T26" i="4" s="1"/>
  <c r="V26" i="4"/>
  <c r="W26" i="4" s="1"/>
  <c r="Y26" i="4"/>
  <c r="Z26" i="4" s="1"/>
  <c r="M26" i="4"/>
  <c r="N26" i="4" s="1"/>
  <c r="P26" i="4"/>
  <c r="Q26" i="4" s="1"/>
  <c r="AK26" i="4"/>
  <c r="AL26" i="4" s="1"/>
  <c r="AB26" i="4"/>
  <c r="AC26" i="4" s="1"/>
  <c r="AH26" i="4"/>
  <c r="AI26" i="4" s="1"/>
  <c r="AE26" i="4"/>
  <c r="AF26" i="4" s="1"/>
  <c r="L29" i="4"/>
  <c r="BF28" i="4"/>
  <c r="K28" i="4"/>
  <c r="I27" i="4"/>
  <c r="AP27" i="4"/>
  <c r="O27" i="4"/>
  <c r="AD27" i="4"/>
  <c r="AM27" i="4"/>
  <c r="AS27" i="4"/>
  <c r="U27" i="4"/>
  <c r="AY27" i="4"/>
  <c r="X27" i="4"/>
  <c r="AG27" i="4"/>
  <c r="J27" i="4"/>
  <c r="BB27" i="4"/>
  <c r="R27" i="4"/>
  <c r="AV27" i="4"/>
  <c r="AA27" i="4"/>
  <c r="AJ27" i="4"/>
  <c r="BC27" i="4" l="1"/>
  <c r="BD27" i="4" s="1"/>
  <c r="AT27" i="4"/>
  <c r="AU27" i="4" s="1"/>
  <c r="AN27" i="4"/>
  <c r="AO27" i="4" s="1"/>
  <c r="AW27" i="4"/>
  <c r="AX27" i="4" s="1"/>
  <c r="AZ27" i="4"/>
  <c r="BA27" i="4" s="1"/>
  <c r="AQ27" i="4"/>
  <c r="AR27" i="4" s="1"/>
  <c r="AE27" i="4"/>
  <c r="AF27" i="4" s="1"/>
  <c r="AK27" i="4"/>
  <c r="AL27" i="4" s="1"/>
  <c r="AB27" i="4"/>
  <c r="AC27" i="4" s="1"/>
  <c r="P27" i="4"/>
  <c r="Q27" i="4" s="1"/>
  <c r="V27" i="4"/>
  <c r="W27" i="4" s="1"/>
  <c r="AH27" i="4"/>
  <c r="AI27" i="4" s="1"/>
  <c r="M27" i="4"/>
  <c r="N27" i="4" s="1"/>
  <c r="S27" i="4"/>
  <c r="T27" i="4" s="1"/>
  <c r="Y27" i="4"/>
  <c r="Z27" i="4" s="1"/>
  <c r="I28" i="4"/>
  <c r="BF29" i="4"/>
  <c r="L30" i="4"/>
  <c r="K29" i="4"/>
  <c r="AP28" i="4"/>
  <c r="AY28" i="4"/>
  <c r="AD28" i="4"/>
  <c r="X28" i="4"/>
  <c r="R28" i="4"/>
  <c r="AV28" i="4"/>
  <c r="BB28" i="4"/>
  <c r="AJ28" i="4"/>
  <c r="J28" i="4"/>
  <c r="AS28" i="4"/>
  <c r="O28" i="4"/>
  <c r="AM28" i="4"/>
  <c r="U28" i="4"/>
  <c r="AG28" i="4"/>
  <c r="AA28" i="4"/>
  <c r="BC28" i="4" l="1"/>
  <c r="BD28" i="4" s="1"/>
  <c r="AW28" i="4"/>
  <c r="AX28" i="4" s="1"/>
  <c r="AZ28" i="4"/>
  <c r="BA28" i="4" s="1"/>
  <c r="AT28" i="4"/>
  <c r="AU28" i="4" s="1"/>
  <c r="AN28" i="4"/>
  <c r="AO28" i="4" s="1"/>
  <c r="AQ28" i="4"/>
  <c r="AR28" i="4" s="1"/>
  <c r="AK28" i="4"/>
  <c r="AL28" i="4" s="1"/>
  <c r="AB28" i="4"/>
  <c r="AC28" i="4" s="1"/>
  <c r="M28" i="4"/>
  <c r="N28" i="4" s="1"/>
  <c r="AE28" i="4"/>
  <c r="AF28" i="4" s="1"/>
  <c r="S28" i="4"/>
  <c r="T28" i="4" s="1"/>
  <c r="AH28" i="4"/>
  <c r="AI28" i="4" s="1"/>
  <c r="V28" i="4"/>
  <c r="W28" i="4" s="1"/>
  <c r="P28" i="4"/>
  <c r="Q28" i="4" s="1"/>
  <c r="Y28" i="4"/>
  <c r="Z28" i="4" s="1"/>
  <c r="I29" i="4"/>
  <c r="L31" i="4"/>
  <c r="BF30" i="4"/>
  <c r="K30" i="4"/>
  <c r="AV29" i="4"/>
  <c r="BB29" i="4"/>
  <c r="J29" i="4"/>
  <c r="O29" i="4"/>
  <c r="AS29" i="4"/>
  <c r="AG29" i="4"/>
  <c r="U29" i="4"/>
  <c r="AM29" i="4"/>
  <c r="X29" i="4"/>
  <c r="AP29" i="4"/>
  <c r="R29" i="4"/>
  <c r="AA29" i="4"/>
  <c r="AY29" i="4"/>
  <c r="AD29" i="4"/>
  <c r="AJ29" i="4"/>
  <c r="AZ29" i="4" l="1"/>
  <c r="BA29" i="4" s="1"/>
  <c r="BC29" i="4"/>
  <c r="BD29" i="4" s="1"/>
  <c r="AQ29" i="4"/>
  <c r="AR29" i="4" s="1"/>
  <c r="AT29" i="4"/>
  <c r="AU29" i="4" s="1"/>
  <c r="AN29" i="4"/>
  <c r="AO29" i="4" s="1"/>
  <c r="AW29" i="4"/>
  <c r="AX29" i="4" s="1"/>
  <c r="S29" i="4"/>
  <c r="T29" i="4" s="1"/>
  <c r="M29" i="4"/>
  <c r="N29" i="4" s="1"/>
  <c r="AE29" i="4"/>
  <c r="AF29" i="4" s="1"/>
  <c r="Y29" i="4"/>
  <c r="Z29" i="4" s="1"/>
  <c r="V29" i="4"/>
  <c r="W29" i="4" s="1"/>
  <c r="AK29" i="4"/>
  <c r="AL29" i="4" s="1"/>
  <c r="AH29" i="4"/>
  <c r="AI29" i="4" s="1"/>
  <c r="P29" i="4"/>
  <c r="Q29" i="4" s="1"/>
  <c r="AB29" i="4"/>
  <c r="AC29" i="4" s="1"/>
  <c r="L32" i="4"/>
  <c r="BF31" i="4"/>
  <c r="K31" i="4"/>
  <c r="I30" i="4"/>
  <c r="AY30" i="4"/>
  <c r="AM30" i="4"/>
  <c r="U30" i="4"/>
  <c r="J30" i="4"/>
  <c r="AV30" i="4"/>
  <c r="R30" i="4"/>
  <c r="BB30" i="4"/>
  <c r="AJ30" i="4"/>
  <c r="O30" i="4"/>
  <c r="AD30" i="4"/>
  <c r="X30" i="4"/>
  <c r="AP30" i="4"/>
  <c r="AS30" i="4"/>
  <c r="AA30" i="4"/>
  <c r="AG30" i="4"/>
  <c r="AW30" i="4" l="1"/>
  <c r="AX30" i="4" s="1"/>
  <c r="AQ30" i="4"/>
  <c r="AR30" i="4" s="1"/>
  <c r="BC30" i="4"/>
  <c r="BD30" i="4" s="1"/>
  <c r="AZ30" i="4"/>
  <c r="BA30" i="4" s="1"/>
  <c r="AT30" i="4"/>
  <c r="AU30" i="4" s="1"/>
  <c r="AN30" i="4"/>
  <c r="AO30" i="4" s="1"/>
  <c r="V30" i="4"/>
  <c r="W30" i="4" s="1"/>
  <c r="AH30" i="4"/>
  <c r="AI30" i="4" s="1"/>
  <c r="S30" i="4"/>
  <c r="T30" i="4" s="1"/>
  <c r="AE30" i="4"/>
  <c r="AF30" i="4" s="1"/>
  <c r="M30" i="4"/>
  <c r="N30" i="4" s="1"/>
  <c r="AK30" i="4"/>
  <c r="AL30" i="4" s="1"/>
  <c r="Y30" i="4"/>
  <c r="Z30" i="4" s="1"/>
  <c r="P30" i="4"/>
  <c r="Q30" i="4" s="1"/>
  <c r="AB30" i="4"/>
  <c r="AC30" i="4" s="1"/>
  <c r="I31" i="4"/>
  <c r="L33" i="4"/>
  <c r="BF32" i="4"/>
  <c r="K32" i="4"/>
  <c r="U31" i="4"/>
  <c r="AS31" i="4"/>
  <c r="AP31" i="4"/>
  <c r="BB31" i="4"/>
  <c r="AG31" i="4"/>
  <c r="AA31" i="4"/>
  <c r="AJ31" i="4"/>
  <c r="X31" i="4"/>
  <c r="AM31" i="4"/>
  <c r="AD31" i="4"/>
  <c r="AY31" i="4"/>
  <c r="R31" i="4"/>
  <c r="O31" i="4"/>
  <c r="J31" i="4"/>
  <c r="AV31" i="4"/>
  <c r="BC31" i="4" l="1"/>
  <c r="BD31" i="4" s="1"/>
  <c r="AZ31" i="4"/>
  <c r="BA31" i="4" s="1"/>
  <c r="AW31" i="4"/>
  <c r="AX31" i="4" s="1"/>
  <c r="AT31" i="4"/>
  <c r="AU31" i="4" s="1"/>
  <c r="AQ31" i="4"/>
  <c r="AR31" i="4" s="1"/>
  <c r="AN31" i="4"/>
  <c r="AO31" i="4" s="1"/>
  <c r="S31" i="4"/>
  <c r="T31" i="4" s="1"/>
  <c r="M31" i="4"/>
  <c r="N31" i="4" s="1"/>
  <c r="AK31" i="4"/>
  <c r="AL31" i="4" s="1"/>
  <c r="AE31" i="4"/>
  <c r="AF31" i="4" s="1"/>
  <c r="Y31" i="4"/>
  <c r="Z31" i="4" s="1"/>
  <c r="AH31" i="4"/>
  <c r="AI31" i="4" s="1"/>
  <c r="AB31" i="4"/>
  <c r="AC31" i="4" s="1"/>
  <c r="P31" i="4"/>
  <c r="Q31" i="4" s="1"/>
  <c r="V31" i="4"/>
  <c r="W31" i="4" s="1"/>
  <c r="L34" i="4"/>
  <c r="K33" i="4"/>
  <c r="BF33" i="4"/>
  <c r="I32" i="4"/>
  <c r="AP32" i="4"/>
  <c r="AJ32" i="4"/>
  <c r="U32" i="4"/>
  <c r="AV32" i="4"/>
  <c r="X32" i="4"/>
  <c r="AM32" i="4"/>
  <c r="R32" i="4"/>
  <c r="BB32" i="4"/>
  <c r="J32" i="4"/>
  <c r="AD32" i="4"/>
  <c r="AG32" i="4"/>
  <c r="AY32" i="4"/>
  <c r="AA32" i="4"/>
  <c r="O32" i="4"/>
  <c r="AS32" i="4"/>
  <c r="AN32" i="4" l="1"/>
  <c r="AO32" i="4" s="1"/>
  <c r="AQ32" i="4"/>
  <c r="AR32" i="4" s="1"/>
  <c r="BC32" i="4"/>
  <c r="BD32" i="4" s="1"/>
  <c r="AT32" i="4"/>
  <c r="AU32" i="4" s="1"/>
  <c r="AZ32" i="4"/>
  <c r="BA32" i="4" s="1"/>
  <c r="AW32" i="4"/>
  <c r="AX32" i="4" s="1"/>
  <c r="Y32" i="4"/>
  <c r="Z32" i="4" s="1"/>
  <c r="AB32" i="4"/>
  <c r="AC32" i="4" s="1"/>
  <c r="M32" i="4"/>
  <c r="N32" i="4" s="1"/>
  <c r="V32" i="4"/>
  <c r="W32" i="4" s="1"/>
  <c r="AK32" i="4"/>
  <c r="AL32" i="4" s="1"/>
  <c r="AE32" i="4"/>
  <c r="AF32" i="4" s="1"/>
  <c r="AH32" i="4"/>
  <c r="AI32" i="4" s="1"/>
  <c r="S32" i="4"/>
  <c r="T32" i="4" s="1"/>
  <c r="P32" i="4"/>
  <c r="Q32" i="4" s="1"/>
  <c r="I33" i="4"/>
  <c r="BF34" i="4"/>
  <c r="L35" i="4"/>
  <c r="K34" i="4"/>
  <c r="AS33" i="4"/>
  <c r="AM33" i="4"/>
  <c r="O33" i="4"/>
  <c r="AY33" i="4"/>
  <c r="AD33" i="4"/>
  <c r="AA33" i="4"/>
  <c r="AP33" i="4"/>
  <c r="AV33" i="4"/>
  <c r="U33" i="4"/>
  <c r="J33" i="4"/>
  <c r="AG33" i="4"/>
  <c r="BB33" i="4"/>
  <c r="R33" i="4"/>
  <c r="AJ33" i="4"/>
  <c r="X33" i="4"/>
  <c r="AT33" i="4" l="1"/>
  <c r="AU33" i="4" s="1"/>
  <c r="AN33" i="4"/>
  <c r="AO33" i="4" s="1"/>
  <c r="AQ33" i="4"/>
  <c r="AR33" i="4" s="1"/>
  <c r="BC33" i="4"/>
  <c r="BD33" i="4" s="1"/>
  <c r="AZ33" i="4"/>
  <c r="BA33" i="4" s="1"/>
  <c r="AW33" i="4"/>
  <c r="AX33" i="4" s="1"/>
  <c r="M33" i="4"/>
  <c r="N33" i="4" s="1"/>
  <c r="P33" i="4"/>
  <c r="Q33" i="4" s="1"/>
  <c r="V33" i="4"/>
  <c r="W33" i="4" s="1"/>
  <c r="S33" i="4"/>
  <c r="T33" i="4" s="1"/>
  <c r="AE33" i="4"/>
  <c r="AF33" i="4" s="1"/>
  <c r="AH33" i="4"/>
  <c r="AI33" i="4" s="1"/>
  <c r="Y33" i="4"/>
  <c r="Z33" i="4" s="1"/>
  <c r="AK33" i="4"/>
  <c r="AL33" i="4" s="1"/>
  <c r="AB33" i="4"/>
  <c r="AC33" i="4" s="1"/>
  <c r="BF35" i="4"/>
  <c r="L36" i="4"/>
  <c r="K35" i="4"/>
  <c r="I34" i="4"/>
  <c r="AS34" i="4"/>
  <c r="AD34" i="4"/>
  <c r="AM34" i="4"/>
  <c r="BB34" i="4"/>
  <c r="AV34" i="4"/>
  <c r="AJ34" i="4"/>
  <c r="X34" i="4"/>
  <c r="O34" i="4"/>
  <c r="AA34" i="4"/>
  <c r="J34" i="4"/>
  <c r="R34" i="4"/>
  <c r="AP34" i="4"/>
  <c r="U34" i="4"/>
  <c r="AY34" i="4"/>
  <c r="AG34" i="4"/>
  <c r="AW34" i="4" l="1"/>
  <c r="AX34" i="4" s="1"/>
  <c r="AT34" i="4"/>
  <c r="AU34" i="4" s="1"/>
  <c r="AZ34" i="4"/>
  <c r="BA34" i="4" s="1"/>
  <c r="BC34" i="4"/>
  <c r="BD34" i="4" s="1"/>
  <c r="AN34" i="4"/>
  <c r="AO34" i="4" s="1"/>
  <c r="AQ34" i="4"/>
  <c r="AR34" i="4" s="1"/>
  <c r="M34" i="4"/>
  <c r="N34" i="4" s="1"/>
  <c r="AK34" i="4"/>
  <c r="AL34" i="4" s="1"/>
  <c r="AE34" i="4"/>
  <c r="AF34" i="4" s="1"/>
  <c r="P34" i="4"/>
  <c r="Q34" i="4" s="1"/>
  <c r="AB34" i="4"/>
  <c r="AC34" i="4" s="1"/>
  <c r="S34" i="4"/>
  <c r="T34" i="4" s="1"/>
  <c r="AH34" i="4"/>
  <c r="AI34" i="4" s="1"/>
  <c r="Y34" i="4"/>
  <c r="Z34" i="4" s="1"/>
  <c r="V34" i="4"/>
  <c r="W34" i="4" s="1"/>
  <c r="I35" i="4"/>
  <c r="L37" i="4"/>
  <c r="K36" i="4"/>
  <c r="BF36" i="4"/>
  <c r="AS35" i="4"/>
  <c r="BB35" i="4"/>
  <c r="AP35" i="4"/>
  <c r="X35" i="4"/>
  <c r="AG35" i="4"/>
  <c r="AY35" i="4"/>
  <c r="AJ35" i="4"/>
  <c r="AV35" i="4"/>
  <c r="AM35" i="4"/>
  <c r="O35" i="4"/>
  <c r="AD35" i="4"/>
  <c r="U35" i="4"/>
  <c r="AA35" i="4"/>
  <c r="J35" i="4"/>
  <c r="R35" i="4"/>
  <c r="AT35" i="4" l="1"/>
  <c r="AU35" i="4" s="1"/>
  <c r="AQ35" i="4"/>
  <c r="AR35" i="4" s="1"/>
  <c r="AN35" i="4"/>
  <c r="AO35" i="4" s="1"/>
  <c r="BC35" i="4"/>
  <c r="BD35" i="4" s="1"/>
  <c r="AZ35" i="4"/>
  <c r="BA35" i="4" s="1"/>
  <c r="AW35" i="4"/>
  <c r="AX35" i="4" s="1"/>
  <c r="M35" i="4"/>
  <c r="N35" i="4" s="1"/>
  <c r="Y35" i="4"/>
  <c r="Z35" i="4" s="1"/>
  <c r="AH35" i="4"/>
  <c r="AI35" i="4" s="1"/>
  <c r="AK35" i="4"/>
  <c r="AL35" i="4" s="1"/>
  <c r="AE35" i="4"/>
  <c r="AF35" i="4" s="1"/>
  <c r="S35" i="4"/>
  <c r="T35" i="4" s="1"/>
  <c r="AB35" i="4"/>
  <c r="AC35" i="4" s="1"/>
  <c r="P35" i="4"/>
  <c r="Q35" i="4" s="1"/>
  <c r="V35" i="4"/>
  <c r="W35" i="4" s="1"/>
  <c r="L38" i="4"/>
  <c r="BF37" i="4"/>
  <c r="K37" i="4"/>
  <c r="I36" i="4"/>
  <c r="X36" i="4"/>
  <c r="O36" i="4"/>
  <c r="BB36" i="4"/>
  <c r="AG36" i="4"/>
  <c r="AJ36" i="4"/>
  <c r="U36" i="4"/>
  <c r="AA36" i="4"/>
  <c r="AV36" i="4"/>
  <c r="AP36" i="4"/>
  <c r="AY36" i="4"/>
  <c r="AM36" i="4"/>
  <c r="AD36" i="4"/>
  <c r="AS36" i="4"/>
  <c r="R36" i="4"/>
  <c r="J36" i="4"/>
  <c r="AQ36" i="4" l="1"/>
  <c r="AR36" i="4" s="1"/>
  <c r="AN36" i="4"/>
  <c r="AO36" i="4" s="1"/>
  <c r="AZ36" i="4"/>
  <c r="BA36" i="4" s="1"/>
  <c r="BC36" i="4"/>
  <c r="BD36" i="4" s="1"/>
  <c r="AW36" i="4"/>
  <c r="AX36" i="4" s="1"/>
  <c r="AT36" i="4"/>
  <c r="AU36" i="4" s="1"/>
  <c r="Y36" i="4"/>
  <c r="Z36" i="4" s="1"/>
  <c r="S36" i="4"/>
  <c r="T36" i="4" s="1"/>
  <c r="AK36" i="4"/>
  <c r="AL36" i="4" s="1"/>
  <c r="AH36" i="4"/>
  <c r="AI36" i="4" s="1"/>
  <c r="M36" i="4"/>
  <c r="N36" i="4" s="1"/>
  <c r="AE36" i="4"/>
  <c r="AF36" i="4" s="1"/>
  <c r="V36" i="4"/>
  <c r="W36" i="4" s="1"/>
  <c r="AB36" i="4"/>
  <c r="AC36" i="4" s="1"/>
  <c r="P36" i="4"/>
  <c r="Q36" i="4" s="1"/>
  <c r="L39" i="4"/>
  <c r="K38" i="4"/>
  <c r="BF38" i="4"/>
  <c r="I37" i="4"/>
  <c r="AP37" i="4"/>
  <c r="AV37" i="4"/>
  <c r="O37" i="4"/>
  <c r="R37" i="4"/>
  <c r="U37" i="4"/>
  <c r="AY37" i="4"/>
  <c r="AJ37" i="4"/>
  <c r="AM37" i="4"/>
  <c r="AG37" i="4"/>
  <c r="AD37" i="4"/>
  <c r="BB37" i="4"/>
  <c r="X37" i="4"/>
  <c r="AA37" i="4"/>
  <c r="J37" i="4"/>
  <c r="AS37" i="4"/>
  <c r="AT37" i="4" l="1"/>
  <c r="AU37" i="4" s="1"/>
  <c r="AQ37" i="4"/>
  <c r="AR37" i="4" s="1"/>
  <c r="AZ37" i="4"/>
  <c r="BA37" i="4" s="1"/>
  <c r="BC37" i="4"/>
  <c r="BD37" i="4" s="1"/>
  <c r="AW37" i="4"/>
  <c r="AX37" i="4" s="1"/>
  <c r="AN37" i="4"/>
  <c r="AO37" i="4" s="1"/>
  <c r="AK37" i="4"/>
  <c r="AL37" i="4" s="1"/>
  <c r="S37" i="4"/>
  <c r="T37" i="4" s="1"/>
  <c r="P37" i="4"/>
  <c r="Q37" i="4" s="1"/>
  <c r="Y37" i="4"/>
  <c r="Z37" i="4" s="1"/>
  <c r="V37" i="4"/>
  <c r="W37" i="4" s="1"/>
  <c r="AB37" i="4"/>
  <c r="AC37" i="4" s="1"/>
  <c r="AH37" i="4"/>
  <c r="AI37" i="4" s="1"/>
  <c r="M37" i="4"/>
  <c r="N37" i="4" s="1"/>
  <c r="AE37" i="4"/>
  <c r="AF37" i="4" s="1"/>
  <c r="BF39" i="4"/>
  <c r="L40" i="4"/>
  <c r="K39" i="4"/>
  <c r="I38" i="4"/>
  <c r="AP38" i="4"/>
  <c r="AS38" i="4"/>
  <c r="AA38" i="4"/>
  <c r="O38" i="4"/>
  <c r="AV38" i="4"/>
  <c r="AG38" i="4"/>
  <c r="J38" i="4"/>
  <c r="BB38" i="4"/>
  <c r="AY38" i="4"/>
  <c r="AM38" i="4"/>
  <c r="AD38" i="4"/>
  <c r="R38" i="4"/>
  <c r="AJ38" i="4"/>
  <c r="U38" i="4"/>
  <c r="X38" i="4"/>
  <c r="AW38" i="4" l="1"/>
  <c r="AX38" i="4" s="1"/>
  <c r="AQ38" i="4"/>
  <c r="AR38" i="4" s="1"/>
  <c r="AN38" i="4"/>
  <c r="AO38" i="4" s="1"/>
  <c r="BC38" i="4"/>
  <c r="BD38" i="4" s="1"/>
  <c r="AZ38" i="4"/>
  <c r="BA38" i="4" s="1"/>
  <c r="AT38" i="4"/>
  <c r="AU38" i="4" s="1"/>
  <c r="S38" i="4"/>
  <c r="T38" i="4" s="1"/>
  <c r="M38" i="4"/>
  <c r="N38" i="4" s="1"/>
  <c r="AE38" i="4"/>
  <c r="AF38" i="4" s="1"/>
  <c r="P38" i="4"/>
  <c r="Q38" i="4" s="1"/>
  <c r="AB38" i="4"/>
  <c r="AC38" i="4" s="1"/>
  <c r="AH38" i="4"/>
  <c r="AI38" i="4" s="1"/>
  <c r="V38" i="4"/>
  <c r="W38" i="4" s="1"/>
  <c r="Y38" i="4"/>
  <c r="Z38" i="4" s="1"/>
  <c r="AK38" i="4"/>
  <c r="AL38" i="4" s="1"/>
  <c r="I39" i="4"/>
  <c r="BF40" i="4"/>
  <c r="K40" i="4"/>
  <c r="L41" i="4"/>
  <c r="AP39" i="4"/>
  <c r="U39" i="4"/>
  <c r="AA39" i="4"/>
  <c r="J39" i="4"/>
  <c r="AD39" i="4"/>
  <c r="AY39" i="4"/>
  <c r="AV39" i="4"/>
  <c r="O39" i="4"/>
  <c r="AJ39" i="4"/>
  <c r="AM39" i="4"/>
  <c r="R39" i="4"/>
  <c r="AG39" i="4"/>
  <c r="AS39" i="4"/>
  <c r="X39" i="4"/>
  <c r="BB39" i="4"/>
  <c r="AQ39" i="4" l="1"/>
  <c r="AR39" i="4" s="1"/>
  <c r="AZ39" i="4"/>
  <c r="BA39" i="4" s="1"/>
  <c r="AN39" i="4"/>
  <c r="AO39" i="4" s="1"/>
  <c r="AT39" i="4"/>
  <c r="AU39" i="4" s="1"/>
  <c r="AW39" i="4"/>
  <c r="AX39" i="4" s="1"/>
  <c r="BC39" i="4"/>
  <c r="BD39" i="4" s="1"/>
  <c r="AE39" i="4"/>
  <c r="AF39" i="4" s="1"/>
  <c r="AB39" i="4"/>
  <c r="AC39" i="4" s="1"/>
  <c r="S39" i="4"/>
  <c r="T39" i="4" s="1"/>
  <c r="V39" i="4"/>
  <c r="W39" i="4" s="1"/>
  <c r="AH39" i="4"/>
  <c r="AI39" i="4" s="1"/>
  <c r="Y39" i="4"/>
  <c r="Z39" i="4" s="1"/>
  <c r="M39" i="4"/>
  <c r="N39" i="4" s="1"/>
  <c r="AK39" i="4"/>
  <c r="AL39" i="4" s="1"/>
  <c r="P39" i="4"/>
  <c r="Q39" i="4" s="1"/>
  <c r="L42" i="4"/>
  <c r="BF41" i="4"/>
  <c r="K41" i="4"/>
  <c r="I40" i="4"/>
  <c r="AD40" i="4"/>
  <c r="AJ40" i="4"/>
  <c r="AM40" i="4"/>
  <c r="AP40" i="4"/>
  <c r="BB40" i="4"/>
  <c r="O40" i="4"/>
  <c r="J40" i="4"/>
  <c r="AG40" i="4"/>
  <c r="AY40" i="4"/>
  <c r="AV40" i="4"/>
  <c r="AA40" i="4"/>
  <c r="U40" i="4"/>
  <c r="X40" i="4"/>
  <c r="R40" i="4"/>
  <c r="AS40" i="4"/>
  <c r="AZ40" i="4" l="1"/>
  <c r="BA40" i="4" s="1"/>
  <c r="AT40" i="4"/>
  <c r="AU40" i="4" s="1"/>
  <c r="AQ40" i="4"/>
  <c r="AR40" i="4" s="1"/>
  <c r="AN40" i="4"/>
  <c r="AO40" i="4" s="1"/>
  <c r="AW40" i="4"/>
  <c r="AX40" i="4" s="1"/>
  <c r="BC40" i="4"/>
  <c r="BD40" i="4" s="1"/>
  <c r="P40" i="4"/>
  <c r="Q40" i="4" s="1"/>
  <c r="AE40" i="4"/>
  <c r="AF40" i="4" s="1"/>
  <c r="V40" i="4"/>
  <c r="W40" i="4" s="1"/>
  <c r="AH40" i="4"/>
  <c r="AI40" i="4" s="1"/>
  <c r="S40" i="4"/>
  <c r="T40" i="4" s="1"/>
  <c r="Y40" i="4"/>
  <c r="Z40" i="4" s="1"/>
  <c r="AB40" i="4"/>
  <c r="AC40" i="4" s="1"/>
  <c r="AK40" i="4"/>
  <c r="AL40" i="4" s="1"/>
  <c r="M40" i="4"/>
  <c r="N40" i="4" s="1"/>
  <c r="L43" i="4"/>
  <c r="BF42" i="4"/>
  <c r="K42" i="4"/>
  <c r="I41" i="4"/>
  <c r="AP41" i="4"/>
  <c r="AM41" i="4"/>
  <c r="AG41" i="4"/>
  <c r="AY41" i="4"/>
  <c r="AJ41" i="4"/>
  <c r="R41" i="4"/>
  <c r="U41" i="4"/>
  <c r="AV41" i="4"/>
  <c r="X41" i="4"/>
  <c r="J41" i="4"/>
  <c r="AD41" i="4"/>
  <c r="AA41" i="4"/>
  <c r="BB41" i="4"/>
  <c r="AS41" i="4"/>
  <c r="O41" i="4"/>
  <c r="AZ41" i="4" l="1"/>
  <c r="BA41" i="4" s="1"/>
  <c r="AN41" i="4"/>
  <c r="AO41" i="4" s="1"/>
  <c r="AQ41" i="4"/>
  <c r="AR41" i="4" s="1"/>
  <c r="BC41" i="4"/>
  <c r="BD41" i="4" s="1"/>
  <c r="AW41" i="4"/>
  <c r="AX41" i="4" s="1"/>
  <c r="AT41" i="4"/>
  <c r="AU41" i="4" s="1"/>
  <c r="AE41" i="4"/>
  <c r="AF41" i="4" s="1"/>
  <c r="S41" i="4"/>
  <c r="T41" i="4" s="1"/>
  <c r="AH41" i="4"/>
  <c r="AI41" i="4" s="1"/>
  <c r="AK41" i="4"/>
  <c r="AL41" i="4" s="1"/>
  <c r="V41" i="4"/>
  <c r="W41" i="4" s="1"/>
  <c r="Y41" i="4"/>
  <c r="Z41" i="4" s="1"/>
  <c r="P41" i="4"/>
  <c r="Q41" i="4" s="1"/>
  <c r="AB41" i="4"/>
  <c r="AC41" i="4" s="1"/>
  <c r="M41" i="4"/>
  <c r="N41" i="4" s="1"/>
  <c r="I42" i="4"/>
  <c r="BF43" i="4"/>
  <c r="L44" i="4"/>
  <c r="K43" i="4"/>
  <c r="AM42" i="4"/>
  <c r="AD42" i="4"/>
  <c r="R42" i="4"/>
  <c r="U42" i="4"/>
  <c r="BB42" i="4"/>
  <c r="AG42" i="4"/>
  <c r="AY42" i="4"/>
  <c r="AP42" i="4"/>
  <c r="AA42" i="4"/>
  <c r="AV42" i="4"/>
  <c r="O42" i="4"/>
  <c r="J42" i="4"/>
  <c r="X42" i="4"/>
  <c r="AJ42" i="4"/>
  <c r="AS42" i="4"/>
  <c r="BC42" i="4" l="1"/>
  <c r="BD42" i="4" s="1"/>
  <c r="AN42" i="4"/>
  <c r="AO42" i="4" s="1"/>
  <c r="AT42" i="4"/>
  <c r="AU42" i="4" s="1"/>
  <c r="AQ42" i="4"/>
  <c r="AR42" i="4" s="1"/>
  <c r="AW42" i="4"/>
  <c r="AX42" i="4" s="1"/>
  <c r="AZ42" i="4"/>
  <c r="BA42" i="4" s="1"/>
  <c r="Y42" i="4"/>
  <c r="Z42" i="4" s="1"/>
  <c r="AK42" i="4"/>
  <c r="AL42" i="4" s="1"/>
  <c r="AB42" i="4"/>
  <c r="AC42" i="4" s="1"/>
  <c r="AH42" i="4"/>
  <c r="AI42" i="4" s="1"/>
  <c r="S42" i="4"/>
  <c r="T42" i="4" s="1"/>
  <c r="P42" i="4"/>
  <c r="Q42" i="4" s="1"/>
  <c r="V42" i="4"/>
  <c r="W42" i="4" s="1"/>
  <c r="M42" i="4"/>
  <c r="N42" i="4" s="1"/>
  <c r="AE42" i="4"/>
  <c r="AF42" i="4" s="1"/>
  <c r="L45" i="4"/>
  <c r="K44" i="4"/>
  <c r="BF44" i="4"/>
  <c r="I43" i="4"/>
  <c r="AP43" i="4"/>
  <c r="AV43" i="4"/>
  <c r="X43" i="4"/>
  <c r="J43" i="4"/>
  <c r="AM43" i="4"/>
  <c r="AJ43" i="4"/>
  <c r="AS43" i="4"/>
  <c r="AD43" i="4"/>
  <c r="AA43" i="4"/>
  <c r="O43" i="4"/>
  <c r="AG43" i="4"/>
  <c r="R43" i="4"/>
  <c r="U43" i="4"/>
  <c r="AY43" i="4"/>
  <c r="BB43" i="4"/>
  <c r="AT43" i="4" l="1"/>
  <c r="AU43" i="4" s="1"/>
  <c r="AQ43" i="4"/>
  <c r="AR43" i="4" s="1"/>
  <c r="BC43" i="4"/>
  <c r="BD43" i="4" s="1"/>
  <c r="AN43" i="4"/>
  <c r="AO43" i="4" s="1"/>
  <c r="AZ43" i="4"/>
  <c r="BA43" i="4" s="1"/>
  <c r="AW43" i="4"/>
  <c r="AX43" i="4" s="1"/>
  <c r="P43" i="4"/>
  <c r="Q43" i="4" s="1"/>
  <c r="AB43" i="4"/>
  <c r="AC43" i="4" s="1"/>
  <c r="Y43" i="4"/>
  <c r="Z43" i="4" s="1"/>
  <c r="S43" i="4"/>
  <c r="T43" i="4" s="1"/>
  <c r="V43" i="4"/>
  <c r="W43" i="4" s="1"/>
  <c r="AH43" i="4"/>
  <c r="AI43" i="4" s="1"/>
  <c r="M43" i="4"/>
  <c r="N43" i="4" s="1"/>
  <c r="AE43" i="4"/>
  <c r="AF43" i="4" s="1"/>
  <c r="AK43" i="4"/>
  <c r="AL43" i="4" s="1"/>
  <c r="I44" i="4"/>
  <c r="L46" i="4"/>
  <c r="BF45" i="4"/>
  <c r="K45" i="4"/>
  <c r="X44" i="4"/>
  <c r="AM44" i="4"/>
  <c r="O44" i="4"/>
  <c r="AV44" i="4"/>
  <c r="J44" i="4"/>
  <c r="AD44" i="4"/>
  <c r="AG44" i="4"/>
  <c r="AA44" i="4"/>
  <c r="R44" i="4"/>
  <c r="U44" i="4"/>
  <c r="AY44" i="4"/>
  <c r="AS44" i="4"/>
  <c r="AP44" i="4"/>
  <c r="AJ44" i="4"/>
  <c r="BB44" i="4"/>
  <c r="AZ44" i="4" l="1"/>
  <c r="BA44" i="4" s="1"/>
  <c r="AW44" i="4"/>
  <c r="AX44" i="4" s="1"/>
  <c r="BC44" i="4"/>
  <c r="BD44" i="4" s="1"/>
  <c r="AT44" i="4"/>
  <c r="AU44" i="4" s="1"/>
  <c r="AN44" i="4"/>
  <c r="AO44" i="4" s="1"/>
  <c r="AQ44" i="4"/>
  <c r="AR44" i="4" s="1"/>
  <c r="M44" i="4"/>
  <c r="N44" i="4" s="1"/>
  <c r="AH44" i="4"/>
  <c r="AI44" i="4" s="1"/>
  <c r="S44" i="4"/>
  <c r="T44" i="4" s="1"/>
  <c r="AK44" i="4"/>
  <c r="AL44" i="4" s="1"/>
  <c r="P44" i="4"/>
  <c r="Q44" i="4" s="1"/>
  <c r="Y44" i="4"/>
  <c r="Z44" i="4" s="1"/>
  <c r="AE44" i="4"/>
  <c r="AF44" i="4" s="1"/>
  <c r="V44" i="4"/>
  <c r="W44" i="4" s="1"/>
  <c r="AB44" i="4"/>
  <c r="AC44" i="4" s="1"/>
  <c r="L47" i="4"/>
  <c r="BF46" i="4"/>
  <c r="K46" i="4"/>
  <c r="I45" i="4"/>
  <c r="O45" i="4"/>
  <c r="AJ45" i="4"/>
  <c r="AS45" i="4"/>
  <c r="AA45" i="4"/>
  <c r="AP45" i="4"/>
  <c r="AG45" i="4"/>
  <c r="U45" i="4"/>
  <c r="J45" i="4"/>
  <c r="AV45" i="4"/>
  <c r="AM45" i="4"/>
  <c r="BB45" i="4"/>
  <c r="R45" i="4"/>
  <c r="AD45" i="4"/>
  <c r="AY45" i="4"/>
  <c r="X45" i="4"/>
  <c r="AZ45" i="4" l="1"/>
  <c r="BA45" i="4" s="1"/>
  <c r="AN45" i="4"/>
  <c r="AO45" i="4" s="1"/>
  <c r="AT45" i="4"/>
  <c r="AU45" i="4" s="1"/>
  <c r="AW45" i="4"/>
  <c r="AX45" i="4" s="1"/>
  <c r="BC45" i="4"/>
  <c r="BD45" i="4" s="1"/>
  <c r="AQ45" i="4"/>
  <c r="AR45" i="4" s="1"/>
  <c r="Y45" i="4"/>
  <c r="Z45" i="4" s="1"/>
  <c r="AK45" i="4"/>
  <c r="AL45" i="4" s="1"/>
  <c r="M45" i="4"/>
  <c r="N45" i="4" s="1"/>
  <c r="AE45" i="4"/>
  <c r="AF45" i="4" s="1"/>
  <c r="S45" i="4"/>
  <c r="T45" i="4" s="1"/>
  <c r="V45" i="4"/>
  <c r="W45" i="4" s="1"/>
  <c r="AH45" i="4"/>
  <c r="AI45" i="4" s="1"/>
  <c r="AB45" i="4"/>
  <c r="AC45" i="4" s="1"/>
  <c r="P45" i="4"/>
  <c r="Q45" i="4" s="1"/>
  <c r="I46" i="4"/>
  <c r="L48" i="4"/>
  <c r="K47" i="4"/>
  <c r="BF47" i="4"/>
  <c r="AS46" i="4"/>
  <c r="BB46" i="4"/>
  <c r="O46" i="4"/>
  <c r="AY46" i="4"/>
  <c r="U46" i="4"/>
  <c r="AP46" i="4"/>
  <c r="AA46" i="4"/>
  <c r="AM46" i="4"/>
  <c r="AG46" i="4"/>
  <c r="R46" i="4"/>
  <c r="AD46" i="4"/>
  <c r="X46" i="4"/>
  <c r="J46" i="4"/>
  <c r="AV46" i="4"/>
  <c r="AJ46" i="4"/>
  <c r="BC46" i="4" l="1"/>
  <c r="BD46" i="4" s="1"/>
  <c r="AZ46" i="4"/>
  <c r="BA46" i="4" s="1"/>
  <c r="AT46" i="4"/>
  <c r="AU46" i="4" s="1"/>
  <c r="AQ46" i="4"/>
  <c r="AR46" i="4" s="1"/>
  <c r="AN46" i="4"/>
  <c r="AO46" i="4" s="1"/>
  <c r="AW46" i="4"/>
  <c r="AX46" i="4" s="1"/>
  <c r="AE46" i="4"/>
  <c r="AF46" i="4" s="1"/>
  <c r="AB46" i="4"/>
  <c r="AC46" i="4" s="1"/>
  <c r="M46" i="4"/>
  <c r="N46" i="4" s="1"/>
  <c r="AK46" i="4"/>
  <c r="AL46" i="4" s="1"/>
  <c r="S46" i="4"/>
  <c r="T46" i="4" s="1"/>
  <c r="V46" i="4"/>
  <c r="W46" i="4" s="1"/>
  <c r="P46" i="4"/>
  <c r="Q46" i="4" s="1"/>
  <c r="Y46" i="4"/>
  <c r="Z46" i="4" s="1"/>
  <c r="AH46" i="4"/>
  <c r="AI46" i="4" s="1"/>
  <c r="BF48" i="4"/>
  <c r="L49" i="4"/>
  <c r="K48" i="4"/>
  <c r="I47" i="4"/>
  <c r="BB47" i="4"/>
  <c r="AP47" i="4"/>
  <c r="O47" i="4"/>
  <c r="U47" i="4"/>
  <c r="AA47" i="4"/>
  <c r="AV47" i="4"/>
  <c r="J47" i="4"/>
  <c r="AM47" i="4"/>
  <c r="AD47" i="4"/>
  <c r="AJ47" i="4"/>
  <c r="AS47" i="4"/>
  <c r="X47" i="4"/>
  <c r="AY47" i="4"/>
  <c r="AG47" i="4"/>
  <c r="R47" i="4"/>
  <c r="BC47" i="4" l="1"/>
  <c r="BD47" i="4" s="1"/>
  <c r="AN47" i="4"/>
  <c r="AO47" i="4" s="1"/>
  <c r="AW47" i="4"/>
  <c r="AX47" i="4" s="1"/>
  <c r="AQ47" i="4"/>
  <c r="AR47" i="4" s="1"/>
  <c r="AT47" i="4"/>
  <c r="AU47" i="4" s="1"/>
  <c r="AZ47" i="4"/>
  <c r="BA47" i="4" s="1"/>
  <c r="AH47" i="4"/>
  <c r="AI47" i="4" s="1"/>
  <c r="AB47" i="4"/>
  <c r="AC47" i="4" s="1"/>
  <c r="AK47" i="4"/>
  <c r="AL47" i="4" s="1"/>
  <c r="Y47" i="4"/>
  <c r="Z47" i="4" s="1"/>
  <c r="AE47" i="4"/>
  <c r="AF47" i="4" s="1"/>
  <c r="S47" i="4"/>
  <c r="T47" i="4" s="1"/>
  <c r="P47" i="4"/>
  <c r="Q47" i="4" s="1"/>
  <c r="M47" i="4"/>
  <c r="N47" i="4" s="1"/>
  <c r="V47" i="4"/>
  <c r="W47" i="4" s="1"/>
  <c r="I48" i="4"/>
  <c r="L50" i="4"/>
  <c r="BF49" i="4"/>
  <c r="K49" i="4"/>
  <c r="R48" i="4"/>
  <c r="J48" i="4"/>
  <c r="AD48" i="4"/>
  <c r="U48" i="4"/>
  <c r="AJ48" i="4"/>
  <c r="X48" i="4"/>
  <c r="AG48" i="4"/>
  <c r="AP48" i="4"/>
  <c r="AA48" i="4"/>
  <c r="AY48" i="4"/>
  <c r="AS48" i="4"/>
  <c r="AV48" i="4"/>
  <c r="O48" i="4"/>
  <c r="AM48" i="4"/>
  <c r="BB48" i="4"/>
  <c r="AW48" i="4" l="1"/>
  <c r="AX48" i="4" s="1"/>
  <c r="AZ48" i="4"/>
  <c r="BA48" i="4" s="1"/>
  <c r="AN48" i="4"/>
  <c r="AO48" i="4" s="1"/>
  <c r="BC48" i="4"/>
  <c r="BD48" i="4" s="1"/>
  <c r="AT48" i="4"/>
  <c r="AU48" i="4" s="1"/>
  <c r="AQ48" i="4"/>
  <c r="AR48" i="4" s="1"/>
  <c r="AK48" i="4"/>
  <c r="AL48" i="4" s="1"/>
  <c r="AB48" i="4"/>
  <c r="AC48" i="4" s="1"/>
  <c r="P48" i="4"/>
  <c r="Q48" i="4" s="1"/>
  <c r="M48" i="4"/>
  <c r="N48" i="4" s="1"/>
  <c r="V48" i="4"/>
  <c r="W48" i="4" s="1"/>
  <c r="AH48" i="4"/>
  <c r="AI48" i="4" s="1"/>
  <c r="AE48" i="4"/>
  <c r="AF48" i="4" s="1"/>
  <c r="S48" i="4"/>
  <c r="T48" i="4" s="1"/>
  <c r="Y48" i="4"/>
  <c r="Z48" i="4" s="1"/>
  <c r="L51" i="4"/>
  <c r="BF50" i="4"/>
  <c r="K50" i="4"/>
  <c r="I49" i="4"/>
  <c r="AG49" i="4"/>
  <c r="AJ49" i="4"/>
  <c r="J49" i="4"/>
  <c r="O49" i="4"/>
  <c r="AV49" i="4"/>
  <c r="AY49" i="4"/>
  <c r="AP49" i="4"/>
  <c r="AD49" i="4"/>
  <c r="AS49" i="4"/>
  <c r="U49" i="4"/>
  <c r="BB49" i="4"/>
  <c r="X49" i="4"/>
  <c r="AM49" i="4"/>
  <c r="R49" i="4"/>
  <c r="AA49" i="4"/>
  <c r="AN49" i="4" l="1"/>
  <c r="AO49" i="4" s="1"/>
  <c r="AW49" i="4"/>
  <c r="AX49" i="4" s="1"/>
  <c r="AQ49" i="4"/>
  <c r="AR49" i="4" s="1"/>
  <c r="AT49" i="4"/>
  <c r="AU49" i="4" s="1"/>
  <c r="BC49" i="4"/>
  <c r="BD49" i="4" s="1"/>
  <c r="AZ49" i="4"/>
  <c r="BA49" i="4" s="1"/>
  <c r="V49" i="4"/>
  <c r="W49" i="4" s="1"/>
  <c r="AB49" i="4"/>
  <c r="AC49" i="4" s="1"/>
  <c r="P49" i="4"/>
  <c r="Q49" i="4" s="1"/>
  <c r="AK49" i="4"/>
  <c r="AL49" i="4" s="1"/>
  <c r="M49" i="4"/>
  <c r="N49" i="4" s="1"/>
  <c r="AE49" i="4"/>
  <c r="AF49" i="4" s="1"/>
  <c r="Y49" i="4"/>
  <c r="Z49" i="4" s="1"/>
  <c r="AH49" i="4"/>
  <c r="AI49" i="4" s="1"/>
  <c r="S49" i="4"/>
  <c r="T49" i="4" s="1"/>
  <c r="BF51" i="4"/>
  <c r="L52" i="4"/>
  <c r="K51" i="4"/>
  <c r="I50" i="4"/>
  <c r="AP50" i="4"/>
  <c r="AA50" i="4"/>
  <c r="AS50" i="4"/>
  <c r="BB50" i="4"/>
  <c r="X50" i="4"/>
  <c r="R50" i="4"/>
  <c r="AM50" i="4"/>
  <c r="AV50" i="4"/>
  <c r="U50" i="4"/>
  <c r="AY50" i="4"/>
  <c r="J50" i="4"/>
  <c r="AJ50" i="4"/>
  <c r="AD50" i="4"/>
  <c r="AG50" i="4"/>
  <c r="O50" i="4"/>
  <c r="BC50" i="4" l="1"/>
  <c r="BD50" i="4" s="1"/>
  <c r="AT50" i="4"/>
  <c r="AU50" i="4" s="1"/>
  <c r="AZ50" i="4"/>
  <c r="BA50" i="4" s="1"/>
  <c r="AW50" i="4"/>
  <c r="AX50" i="4" s="1"/>
  <c r="AN50" i="4"/>
  <c r="AO50" i="4" s="1"/>
  <c r="AQ50" i="4"/>
  <c r="AR50" i="4" s="1"/>
  <c r="S50" i="4"/>
  <c r="T50" i="4" s="1"/>
  <c r="AK50" i="4"/>
  <c r="AL50" i="4" s="1"/>
  <c r="AB50" i="4"/>
  <c r="AC50" i="4" s="1"/>
  <c r="AE50" i="4"/>
  <c r="AF50" i="4" s="1"/>
  <c r="M50" i="4"/>
  <c r="N50" i="4" s="1"/>
  <c r="V50" i="4"/>
  <c r="W50" i="4" s="1"/>
  <c r="Y50" i="4"/>
  <c r="Z50" i="4" s="1"/>
  <c r="P50" i="4"/>
  <c r="Q50" i="4" s="1"/>
  <c r="AH50" i="4"/>
  <c r="AI50" i="4" s="1"/>
  <c r="L53" i="4"/>
  <c r="K52" i="4"/>
  <c r="BF52" i="4"/>
  <c r="I51" i="4"/>
  <c r="AV51" i="4"/>
  <c r="O51" i="4"/>
  <c r="AM51" i="4"/>
  <c r="AS51" i="4"/>
  <c r="AD51" i="4"/>
  <c r="AP51" i="4"/>
  <c r="J51" i="4"/>
  <c r="R51" i="4"/>
  <c r="AG51" i="4"/>
  <c r="AA51" i="4"/>
  <c r="BB51" i="4"/>
  <c r="X51" i="4"/>
  <c r="AJ51" i="4"/>
  <c r="U51" i="4"/>
  <c r="AY51" i="4"/>
  <c r="AW51" i="4" l="1"/>
  <c r="AX51" i="4" s="1"/>
  <c r="AT51" i="4"/>
  <c r="AU51" i="4" s="1"/>
  <c r="AN51" i="4"/>
  <c r="AO51" i="4" s="1"/>
  <c r="BC51" i="4"/>
  <c r="BD51" i="4" s="1"/>
  <c r="AZ51" i="4"/>
  <c r="BA51" i="4" s="1"/>
  <c r="AQ51" i="4"/>
  <c r="AR51" i="4" s="1"/>
  <c r="M51" i="4"/>
  <c r="N51" i="4" s="1"/>
  <c r="AE51" i="4"/>
  <c r="AF51" i="4" s="1"/>
  <c r="S51" i="4"/>
  <c r="T51" i="4" s="1"/>
  <c r="P51" i="4"/>
  <c r="Q51" i="4" s="1"/>
  <c r="Y51" i="4"/>
  <c r="Z51" i="4" s="1"/>
  <c r="AK51" i="4"/>
  <c r="AL51" i="4" s="1"/>
  <c r="V51" i="4"/>
  <c r="W51" i="4" s="1"/>
  <c r="AH51" i="4"/>
  <c r="AI51" i="4" s="1"/>
  <c r="AB51" i="4"/>
  <c r="AC51" i="4" s="1"/>
  <c r="I52" i="4"/>
  <c r="L54" i="4"/>
  <c r="BF53" i="4"/>
  <c r="K53" i="4"/>
  <c r="AA52" i="4"/>
  <c r="X52" i="4"/>
  <c r="AD52" i="4"/>
  <c r="AV52" i="4"/>
  <c r="AM52" i="4"/>
  <c r="AP52" i="4"/>
  <c r="AJ52" i="4"/>
  <c r="AG52" i="4"/>
  <c r="BB52" i="4"/>
  <c r="J52" i="4"/>
  <c r="AY52" i="4"/>
  <c r="R52" i="4"/>
  <c r="O52" i="4"/>
  <c r="AS52" i="4"/>
  <c r="U52" i="4"/>
  <c r="AZ52" i="4" l="1"/>
  <c r="BA52" i="4" s="1"/>
  <c r="AQ52" i="4"/>
  <c r="AR52" i="4" s="1"/>
  <c r="AW52" i="4"/>
  <c r="AX52" i="4" s="1"/>
  <c r="AT52" i="4"/>
  <c r="AU52" i="4" s="1"/>
  <c r="AN52" i="4"/>
  <c r="AO52" i="4" s="1"/>
  <c r="BC52" i="4"/>
  <c r="BD52" i="4" s="1"/>
  <c r="P52" i="4"/>
  <c r="Q52" i="4" s="1"/>
  <c r="AB52" i="4"/>
  <c r="AC52" i="4" s="1"/>
  <c r="AE52" i="4"/>
  <c r="AF52" i="4" s="1"/>
  <c r="V52" i="4"/>
  <c r="W52" i="4" s="1"/>
  <c r="AH52" i="4"/>
  <c r="AI52" i="4" s="1"/>
  <c r="Y52" i="4"/>
  <c r="Z52" i="4" s="1"/>
  <c r="M52" i="4"/>
  <c r="N52" i="4" s="1"/>
  <c r="AK52" i="4"/>
  <c r="AL52" i="4" s="1"/>
  <c r="S52" i="4"/>
  <c r="T52" i="4" s="1"/>
  <c r="L55" i="4"/>
  <c r="BF54" i="4"/>
  <c r="K54" i="4"/>
  <c r="I53" i="4"/>
  <c r="AS53" i="4"/>
  <c r="AY53" i="4"/>
  <c r="U53" i="4"/>
  <c r="AP53" i="4"/>
  <c r="X53" i="4"/>
  <c r="J53" i="4"/>
  <c r="AM53" i="4"/>
  <c r="O53" i="4"/>
  <c r="AA53" i="4"/>
  <c r="AG53" i="4"/>
  <c r="AD53" i="4"/>
  <c r="AJ53" i="4"/>
  <c r="R53" i="4"/>
  <c r="AV53" i="4"/>
  <c r="BB53" i="4"/>
  <c r="AW53" i="4" l="1"/>
  <c r="AX53" i="4" s="1"/>
  <c r="AQ53" i="4"/>
  <c r="AR53" i="4" s="1"/>
  <c r="AZ53" i="4"/>
  <c r="BA53" i="4" s="1"/>
  <c r="BC53" i="4"/>
  <c r="BD53" i="4" s="1"/>
  <c r="AT53" i="4"/>
  <c r="AU53" i="4" s="1"/>
  <c r="AN53" i="4"/>
  <c r="AO53" i="4" s="1"/>
  <c r="AH53" i="4"/>
  <c r="AI53" i="4" s="1"/>
  <c r="AE53" i="4"/>
  <c r="AF53" i="4" s="1"/>
  <c r="S53" i="4"/>
  <c r="T53" i="4" s="1"/>
  <c r="V53" i="4"/>
  <c r="W53" i="4" s="1"/>
  <c r="AB53" i="4"/>
  <c r="AC53" i="4" s="1"/>
  <c r="Y53" i="4"/>
  <c r="Z53" i="4" s="1"/>
  <c r="P53" i="4"/>
  <c r="Q53" i="4" s="1"/>
  <c r="AK53" i="4"/>
  <c r="AL53" i="4" s="1"/>
  <c r="M53" i="4"/>
  <c r="N53" i="4" s="1"/>
  <c r="I54" i="4"/>
  <c r="L56" i="4"/>
  <c r="K55" i="4"/>
  <c r="BF55" i="4"/>
  <c r="BB54" i="4"/>
  <c r="R54" i="4"/>
  <c r="O54" i="4"/>
  <c r="AD54" i="4"/>
  <c r="AS54" i="4"/>
  <c r="U54" i="4"/>
  <c r="AG54" i="4"/>
  <c r="AA54" i="4"/>
  <c r="AJ54" i="4"/>
  <c r="AY54" i="4"/>
  <c r="J54" i="4"/>
  <c r="AM54" i="4"/>
  <c r="AP54" i="4"/>
  <c r="X54" i="4"/>
  <c r="AV54" i="4"/>
  <c r="AN54" i="4" l="1"/>
  <c r="AO54" i="4" s="1"/>
  <c r="AT54" i="4"/>
  <c r="AU54" i="4" s="1"/>
  <c r="AW54" i="4"/>
  <c r="AX54" i="4" s="1"/>
  <c r="AZ54" i="4"/>
  <c r="BA54" i="4" s="1"/>
  <c r="BC54" i="4"/>
  <c r="BD54" i="4" s="1"/>
  <c r="AQ54" i="4"/>
  <c r="AR54" i="4" s="1"/>
  <c r="M54" i="4"/>
  <c r="N54" i="4" s="1"/>
  <c r="V54" i="4"/>
  <c r="W54" i="4" s="1"/>
  <c r="AK54" i="4"/>
  <c r="AL54" i="4" s="1"/>
  <c r="AH54" i="4"/>
  <c r="AI54" i="4" s="1"/>
  <c r="P54" i="4"/>
  <c r="Q54" i="4" s="1"/>
  <c r="AB54" i="4"/>
  <c r="AC54" i="4" s="1"/>
  <c r="Y54" i="4"/>
  <c r="Z54" i="4" s="1"/>
  <c r="AE54" i="4"/>
  <c r="AF54" i="4" s="1"/>
  <c r="S54" i="4"/>
  <c r="T54" i="4" s="1"/>
  <c r="L57" i="4"/>
  <c r="BF56" i="4"/>
  <c r="K56" i="4"/>
  <c r="I55" i="4"/>
  <c r="AD55" i="4"/>
  <c r="J55" i="4"/>
  <c r="AV55" i="4"/>
  <c r="AG55" i="4"/>
  <c r="X55" i="4"/>
  <c r="AJ55" i="4"/>
  <c r="AS55" i="4"/>
  <c r="AA55" i="4"/>
  <c r="O55" i="4"/>
  <c r="U55" i="4"/>
  <c r="R55" i="4"/>
  <c r="AP55" i="4"/>
  <c r="AM55" i="4"/>
  <c r="AY55" i="4"/>
  <c r="BB55" i="4"/>
  <c r="AT55" i="4" l="1"/>
  <c r="AU55" i="4" s="1"/>
  <c r="AW55" i="4"/>
  <c r="AX55" i="4" s="1"/>
  <c r="AZ55" i="4"/>
  <c r="BA55" i="4" s="1"/>
  <c r="AQ55" i="4"/>
  <c r="AR55" i="4" s="1"/>
  <c r="AN55" i="4"/>
  <c r="AO55" i="4" s="1"/>
  <c r="BC55" i="4"/>
  <c r="BD55" i="4" s="1"/>
  <c r="S55" i="4"/>
  <c r="T55" i="4" s="1"/>
  <c r="AB55" i="4"/>
  <c r="AC55" i="4" s="1"/>
  <c r="P55" i="4"/>
  <c r="Q55" i="4" s="1"/>
  <c r="V55" i="4"/>
  <c r="W55" i="4" s="1"/>
  <c r="AH55" i="4"/>
  <c r="AI55" i="4" s="1"/>
  <c r="Y55" i="4"/>
  <c r="Z55" i="4" s="1"/>
  <c r="AE55" i="4"/>
  <c r="AF55" i="4" s="1"/>
  <c r="AK55" i="4"/>
  <c r="AL55" i="4" s="1"/>
  <c r="M55" i="4"/>
  <c r="N55" i="4" s="1"/>
  <c r="I56" i="4"/>
  <c r="L58" i="4"/>
  <c r="BF57" i="4"/>
  <c r="K57" i="4"/>
  <c r="AV56" i="4"/>
  <c r="AS56" i="4"/>
  <c r="AJ56" i="4"/>
  <c r="R56" i="4"/>
  <c r="O56" i="4"/>
  <c r="J56" i="4"/>
  <c r="AM56" i="4"/>
  <c r="AD56" i="4"/>
  <c r="AP56" i="4"/>
  <c r="X56" i="4"/>
  <c r="AA56" i="4"/>
  <c r="AY56" i="4"/>
  <c r="AG56" i="4"/>
  <c r="BB56" i="4"/>
  <c r="U56" i="4"/>
  <c r="BC56" i="4" l="1"/>
  <c r="BD56" i="4" s="1"/>
  <c r="AT56" i="4"/>
  <c r="AU56" i="4" s="1"/>
  <c r="AQ56" i="4"/>
  <c r="AR56" i="4" s="1"/>
  <c r="AZ56" i="4"/>
  <c r="BA56" i="4" s="1"/>
  <c r="AN56" i="4"/>
  <c r="AO56" i="4" s="1"/>
  <c r="AW56" i="4"/>
  <c r="AX56" i="4" s="1"/>
  <c r="M56" i="4"/>
  <c r="N56" i="4" s="1"/>
  <c r="AH56" i="4"/>
  <c r="AI56" i="4" s="1"/>
  <c r="P56" i="4"/>
  <c r="Q56" i="4" s="1"/>
  <c r="Y56" i="4"/>
  <c r="Z56" i="4" s="1"/>
  <c r="AK56" i="4"/>
  <c r="AL56" i="4" s="1"/>
  <c r="V56" i="4"/>
  <c r="W56" i="4" s="1"/>
  <c r="AB56" i="4"/>
  <c r="AC56" i="4" s="1"/>
  <c r="S56" i="4"/>
  <c r="T56" i="4" s="1"/>
  <c r="AE56" i="4"/>
  <c r="AF56" i="4" s="1"/>
  <c r="I57" i="4"/>
  <c r="BF58" i="4"/>
  <c r="L59" i="4"/>
  <c r="K58" i="4"/>
  <c r="BB57" i="4"/>
  <c r="AY57" i="4"/>
  <c r="U57" i="4"/>
  <c r="AD57" i="4"/>
  <c r="AV57" i="4"/>
  <c r="AM57" i="4"/>
  <c r="J57" i="4"/>
  <c r="AJ57" i="4"/>
  <c r="O57" i="4"/>
  <c r="AP57" i="4"/>
  <c r="AG57" i="4"/>
  <c r="AA57" i="4"/>
  <c r="R57" i="4"/>
  <c r="AS57" i="4"/>
  <c r="X57" i="4"/>
  <c r="AW57" i="4" l="1"/>
  <c r="AX57" i="4" s="1"/>
  <c r="AZ57" i="4"/>
  <c r="BA57" i="4" s="1"/>
  <c r="BC57" i="4"/>
  <c r="BD57" i="4" s="1"/>
  <c r="AT57" i="4"/>
  <c r="AU57" i="4" s="1"/>
  <c r="AQ57" i="4"/>
  <c r="AR57" i="4" s="1"/>
  <c r="AN57" i="4"/>
  <c r="AO57" i="4" s="1"/>
  <c r="AK57" i="4"/>
  <c r="AL57" i="4" s="1"/>
  <c r="AE57" i="4"/>
  <c r="AF57" i="4" s="1"/>
  <c r="AH57" i="4"/>
  <c r="AI57" i="4" s="1"/>
  <c r="S57" i="4"/>
  <c r="T57" i="4" s="1"/>
  <c r="Y57" i="4"/>
  <c r="Z57" i="4" s="1"/>
  <c r="M57" i="4"/>
  <c r="N57" i="4" s="1"/>
  <c r="P57" i="4"/>
  <c r="Q57" i="4" s="1"/>
  <c r="V57" i="4"/>
  <c r="W57" i="4" s="1"/>
  <c r="AB57" i="4"/>
  <c r="AC57" i="4" s="1"/>
  <c r="I58" i="4"/>
  <c r="L60" i="4"/>
  <c r="BF59" i="4"/>
  <c r="K59" i="4"/>
  <c r="BB58" i="4"/>
  <c r="AS58" i="4"/>
  <c r="AD58" i="4"/>
  <c r="J58" i="4"/>
  <c r="U58" i="4"/>
  <c r="R58" i="4"/>
  <c r="AA58" i="4"/>
  <c r="X58" i="4"/>
  <c r="AY58" i="4"/>
  <c r="AP58" i="4"/>
  <c r="O58" i="4"/>
  <c r="AM58" i="4"/>
  <c r="AV58" i="4"/>
  <c r="AG58" i="4"/>
  <c r="AJ58" i="4"/>
  <c r="AQ58" i="4" l="1"/>
  <c r="AR58" i="4" s="1"/>
  <c r="AW58" i="4"/>
  <c r="AX58" i="4" s="1"/>
  <c r="AZ58" i="4"/>
  <c r="BA58" i="4" s="1"/>
  <c r="AT58" i="4"/>
  <c r="AU58" i="4" s="1"/>
  <c r="BC58" i="4"/>
  <c r="BD58" i="4" s="1"/>
  <c r="AN58" i="4"/>
  <c r="AO58" i="4" s="1"/>
  <c r="AE58" i="4"/>
  <c r="AF58" i="4" s="1"/>
  <c r="P58" i="4"/>
  <c r="Q58" i="4" s="1"/>
  <c r="M58" i="4"/>
  <c r="N58" i="4" s="1"/>
  <c r="S58" i="4"/>
  <c r="T58" i="4" s="1"/>
  <c r="Y58" i="4"/>
  <c r="Z58" i="4" s="1"/>
  <c r="AK58" i="4"/>
  <c r="AL58" i="4" s="1"/>
  <c r="AH58" i="4"/>
  <c r="AI58" i="4" s="1"/>
  <c r="AB58" i="4"/>
  <c r="AC58" i="4" s="1"/>
  <c r="V58" i="4"/>
  <c r="W58" i="4" s="1"/>
  <c r="L61" i="4"/>
  <c r="BF60" i="4"/>
  <c r="K60" i="4"/>
  <c r="I59" i="4"/>
  <c r="U59" i="4"/>
  <c r="X59" i="4"/>
  <c r="AV59" i="4"/>
  <c r="AM59" i="4"/>
  <c r="AJ59" i="4"/>
  <c r="AS59" i="4"/>
  <c r="AA59" i="4"/>
  <c r="R59" i="4"/>
  <c r="BB59" i="4"/>
  <c r="AP59" i="4"/>
  <c r="AD59" i="4"/>
  <c r="AY59" i="4"/>
  <c r="J59" i="4"/>
  <c r="AG59" i="4"/>
  <c r="O59" i="4"/>
  <c r="AT59" i="4" l="1"/>
  <c r="AU59" i="4" s="1"/>
  <c r="AW59" i="4"/>
  <c r="AX59" i="4" s="1"/>
  <c r="AQ59" i="4"/>
  <c r="AR59" i="4" s="1"/>
  <c r="BC59" i="4"/>
  <c r="BD59" i="4" s="1"/>
  <c r="AN59" i="4"/>
  <c r="AO59" i="4" s="1"/>
  <c r="AZ59" i="4"/>
  <c r="BA59" i="4" s="1"/>
  <c r="AB59" i="4"/>
  <c r="AC59" i="4" s="1"/>
  <c r="P59" i="4"/>
  <c r="Q59" i="4" s="1"/>
  <c r="Y59" i="4"/>
  <c r="Z59" i="4" s="1"/>
  <c r="V59" i="4"/>
  <c r="W59" i="4" s="1"/>
  <c r="AH59" i="4"/>
  <c r="AI59" i="4" s="1"/>
  <c r="M59" i="4"/>
  <c r="N59" i="4" s="1"/>
  <c r="AK59" i="4"/>
  <c r="AL59" i="4" s="1"/>
  <c r="S59" i="4"/>
  <c r="T59" i="4" s="1"/>
  <c r="AE59" i="4"/>
  <c r="AF59" i="4" s="1"/>
  <c r="I60" i="4"/>
  <c r="L62" i="4"/>
  <c r="BF61" i="4"/>
  <c r="K61" i="4"/>
  <c r="AD60" i="4"/>
  <c r="X60" i="4"/>
  <c r="AP60" i="4"/>
  <c r="AM60" i="4"/>
  <c r="AA60" i="4"/>
  <c r="J60" i="4"/>
  <c r="R60" i="4"/>
  <c r="AS60" i="4"/>
  <c r="AG60" i="4"/>
  <c r="BB60" i="4"/>
  <c r="O60" i="4"/>
  <c r="AY60" i="4"/>
  <c r="AV60" i="4"/>
  <c r="AJ60" i="4"/>
  <c r="U60" i="4"/>
  <c r="BC60" i="4" l="1"/>
  <c r="BD60" i="4" s="1"/>
  <c r="AZ60" i="4"/>
  <c r="BA60" i="4" s="1"/>
  <c r="AW60" i="4"/>
  <c r="AX60" i="4" s="1"/>
  <c r="AT60" i="4"/>
  <c r="AU60" i="4" s="1"/>
  <c r="AN60" i="4"/>
  <c r="AO60" i="4" s="1"/>
  <c r="AQ60" i="4"/>
  <c r="AR60" i="4" s="1"/>
  <c r="V60" i="4"/>
  <c r="W60" i="4" s="1"/>
  <c r="M60" i="4"/>
  <c r="N60" i="4" s="1"/>
  <c r="AB60" i="4"/>
  <c r="AC60" i="4" s="1"/>
  <c r="AH60" i="4"/>
  <c r="AI60" i="4" s="1"/>
  <c r="AK60" i="4"/>
  <c r="AL60" i="4" s="1"/>
  <c r="P60" i="4"/>
  <c r="Q60" i="4" s="1"/>
  <c r="S60" i="4"/>
  <c r="T60" i="4" s="1"/>
  <c r="AE60" i="4"/>
  <c r="AF60" i="4" s="1"/>
  <c r="Y60" i="4"/>
  <c r="Z60" i="4" s="1"/>
  <c r="L63" i="4"/>
  <c r="K62" i="4"/>
  <c r="BF62" i="4"/>
  <c r="I61" i="4"/>
  <c r="AM61" i="4"/>
  <c r="AS61" i="4"/>
  <c r="U61" i="4"/>
  <c r="BB61" i="4"/>
  <c r="AY61" i="4"/>
  <c r="AV61" i="4"/>
  <c r="R61" i="4"/>
  <c r="X61" i="4"/>
  <c r="AD61" i="4"/>
  <c r="AA61" i="4"/>
  <c r="J61" i="4"/>
  <c r="O61" i="4"/>
  <c r="AG61" i="4"/>
  <c r="AJ61" i="4"/>
  <c r="AP61" i="4"/>
  <c r="AN61" i="4" l="1"/>
  <c r="AO61" i="4" s="1"/>
  <c r="AQ61" i="4"/>
  <c r="AR61" i="4" s="1"/>
  <c r="AT61" i="4"/>
  <c r="AU61" i="4" s="1"/>
  <c r="AW61" i="4"/>
  <c r="AX61" i="4" s="1"/>
  <c r="AZ61" i="4"/>
  <c r="BA61" i="4" s="1"/>
  <c r="BC61" i="4"/>
  <c r="BD61" i="4" s="1"/>
  <c r="Y61" i="4"/>
  <c r="Z61" i="4" s="1"/>
  <c r="P61" i="4"/>
  <c r="Q61" i="4" s="1"/>
  <c r="AH61" i="4"/>
  <c r="AI61" i="4" s="1"/>
  <c r="AK61" i="4"/>
  <c r="AL61" i="4" s="1"/>
  <c r="AB61" i="4"/>
  <c r="AC61" i="4" s="1"/>
  <c r="AE61" i="4"/>
  <c r="AF61" i="4" s="1"/>
  <c r="S61" i="4"/>
  <c r="T61" i="4" s="1"/>
  <c r="M61" i="4"/>
  <c r="N61" i="4" s="1"/>
  <c r="V61" i="4"/>
  <c r="W61" i="4" s="1"/>
  <c r="I62" i="4"/>
  <c r="L64" i="4"/>
  <c r="BF63" i="4"/>
  <c r="K63" i="4"/>
  <c r="O62" i="4"/>
  <c r="AV62" i="4"/>
  <c r="AM62" i="4"/>
  <c r="AD62" i="4"/>
  <c r="AG62" i="4"/>
  <c r="AY62" i="4"/>
  <c r="BB62" i="4"/>
  <c r="AP62" i="4"/>
  <c r="AJ62" i="4"/>
  <c r="X62" i="4"/>
  <c r="U62" i="4"/>
  <c r="AS62" i="4"/>
  <c r="R62" i="4"/>
  <c r="J62" i="4"/>
  <c r="AA62" i="4"/>
  <c r="AN62" i="4" l="1"/>
  <c r="AO62" i="4" s="1"/>
  <c r="AZ62" i="4"/>
  <c r="BA62" i="4" s="1"/>
  <c r="AQ62" i="4"/>
  <c r="AR62" i="4" s="1"/>
  <c r="BC62" i="4"/>
  <c r="BD62" i="4" s="1"/>
  <c r="AT62" i="4"/>
  <c r="AU62" i="4" s="1"/>
  <c r="AW62" i="4"/>
  <c r="AX62" i="4" s="1"/>
  <c r="AK62" i="4"/>
  <c r="AL62" i="4" s="1"/>
  <c r="S62" i="4"/>
  <c r="T62" i="4" s="1"/>
  <c r="Y62" i="4"/>
  <c r="Z62" i="4" s="1"/>
  <c r="AB62" i="4"/>
  <c r="AC62" i="4" s="1"/>
  <c r="AE62" i="4"/>
  <c r="AF62" i="4" s="1"/>
  <c r="V62" i="4"/>
  <c r="W62" i="4" s="1"/>
  <c r="AH62" i="4"/>
  <c r="AI62" i="4" s="1"/>
  <c r="P62" i="4"/>
  <c r="Q62" i="4" s="1"/>
  <c r="M62" i="4"/>
  <c r="N62" i="4" s="1"/>
  <c r="L65" i="4"/>
  <c r="BF64" i="4"/>
  <c r="K64" i="4"/>
  <c r="I63" i="4"/>
  <c r="AP63" i="4"/>
  <c r="AV63" i="4"/>
  <c r="AS63" i="4"/>
  <c r="AA63" i="4"/>
  <c r="R63" i="4"/>
  <c r="X63" i="4"/>
  <c r="O63" i="4"/>
  <c r="AJ63" i="4"/>
  <c r="J63" i="4"/>
  <c r="AY63" i="4"/>
  <c r="U63" i="4"/>
  <c r="AG63" i="4"/>
  <c r="AD63" i="4"/>
  <c r="BB63" i="4"/>
  <c r="AM63" i="4"/>
  <c r="BC63" i="4" l="1"/>
  <c r="BD63" i="4" s="1"/>
  <c r="AT63" i="4"/>
  <c r="AU63" i="4" s="1"/>
  <c r="AW63" i="4"/>
  <c r="AX63" i="4" s="1"/>
  <c r="AN63" i="4"/>
  <c r="AO63" i="4" s="1"/>
  <c r="AQ63" i="4"/>
  <c r="AR63" i="4" s="1"/>
  <c r="AZ63" i="4"/>
  <c r="BA63" i="4" s="1"/>
  <c r="AE63" i="4"/>
  <c r="AF63" i="4" s="1"/>
  <c r="Y63" i="4"/>
  <c r="Z63" i="4" s="1"/>
  <c r="AH63" i="4"/>
  <c r="AI63" i="4" s="1"/>
  <c r="V63" i="4"/>
  <c r="W63" i="4" s="1"/>
  <c r="AK63" i="4"/>
  <c r="AL63" i="4" s="1"/>
  <c r="AB63" i="4"/>
  <c r="AC63" i="4" s="1"/>
  <c r="S63" i="4"/>
  <c r="T63" i="4" s="1"/>
  <c r="M63" i="4"/>
  <c r="N63" i="4" s="1"/>
  <c r="P63" i="4"/>
  <c r="Q63" i="4" s="1"/>
  <c r="I64" i="4"/>
  <c r="L66" i="4"/>
  <c r="BF65" i="4"/>
  <c r="K65" i="4"/>
  <c r="BB64" i="4"/>
  <c r="AD64" i="4"/>
  <c r="AG64" i="4"/>
  <c r="AA64" i="4"/>
  <c r="O64" i="4"/>
  <c r="AS64" i="4"/>
  <c r="X64" i="4"/>
  <c r="J64" i="4"/>
  <c r="AM64" i="4"/>
  <c r="AP64" i="4"/>
  <c r="AJ64" i="4"/>
  <c r="U64" i="4"/>
  <c r="AY64" i="4"/>
  <c r="AV64" i="4"/>
  <c r="R64" i="4"/>
  <c r="AT64" i="4" l="1"/>
  <c r="AU64" i="4" s="1"/>
  <c r="AW64" i="4"/>
  <c r="AX64" i="4" s="1"/>
  <c r="AQ64" i="4"/>
  <c r="AR64" i="4" s="1"/>
  <c r="AN64" i="4"/>
  <c r="AO64" i="4" s="1"/>
  <c r="AZ64" i="4"/>
  <c r="BA64" i="4" s="1"/>
  <c r="BC64" i="4"/>
  <c r="BD64" i="4" s="1"/>
  <c r="AK64" i="4"/>
  <c r="AL64" i="4" s="1"/>
  <c r="AB64" i="4"/>
  <c r="AC64" i="4" s="1"/>
  <c r="P64" i="4"/>
  <c r="Q64" i="4" s="1"/>
  <c r="AH64" i="4"/>
  <c r="AI64" i="4" s="1"/>
  <c r="Y64" i="4"/>
  <c r="Z64" i="4" s="1"/>
  <c r="AE64" i="4"/>
  <c r="AF64" i="4" s="1"/>
  <c r="V64" i="4"/>
  <c r="W64" i="4" s="1"/>
  <c r="S64" i="4"/>
  <c r="T64" i="4" s="1"/>
  <c r="M64" i="4"/>
  <c r="N64" i="4" s="1"/>
  <c r="BF66" i="4"/>
  <c r="L67" i="4"/>
  <c r="K66" i="4"/>
  <c r="I65" i="4"/>
  <c r="AJ65" i="4"/>
  <c r="R65" i="4"/>
  <c r="AG65" i="4"/>
  <c r="AV65" i="4"/>
  <c r="U65" i="4"/>
  <c r="AS65" i="4"/>
  <c r="AD65" i="4"/>
  <c r="J65" i="4"/>
  <c r="AM65" i="4"/>
  <c r="AP65" i="4"/>
  <c r="BB65" i="4"/>
  <c r="X65" i="4"/>
  <c r="O65" i="4"/>
  <c r="AY65" i="4"/>
  <c r="AA65" i="4"/>
  <c r="AW65" i="4" l="1"/>
  <c r="AX65" i="4" s="1"/>
  <c r="AQ65" i="4"/>
  <c r="AR65" i="4" s="1"/>
  <c r="AN65" i="4"/>
  <c r="AO65" i="4" s="1"/>
  <c r="AT65" i="4"/>
  <c r="AU65" i="4" s="1"/>
  <c r="AZ65" i="4"/>
  <c r="BA65" i="4" s="1"/>
  <c r="BC65" i="4"/>
  <c r="BD65" i="4" s="1"/>
  <c r="AE65" i="4"/>
  <c r="AF65" i="4" s="1"/>
  <c r="Y65" i="4"/>
  <c r="Z65" i="4" s="1"/>
  <c r="V65" i="4"/>
  <c r="W65" i="4" s="1"/>
  <c r="M65" i="4"/>
  <c r="N65" i="4" s="1"/>
  <c r="P65" i="4"/>
  <c r="Q65" i="4" s="1"/>
  <c r="AB65" i="4"/>
  <c r="AC65" i="4" s="1"/>
  <c r="AH65" i="4"/>
  <c r="AI65" i="4" s="1"/>
  <c r="S65" i="4"/>
  <c r="T65" i="4" s="1"/>
  <c r="AK65" i="4"/>
  <c r="AL65" i="4" s="1"/>
  <c r="L68" i="4"/>
  <c r="BF67" i="4"/>
  <c r="K67" i="4"/>
  <c r="I66" i="4"/>
  <c r="AY66" i="4"/>
  <c r="BB66" i="4"/>
  <c r="J66" i="4"/>
  <c r="AA66" i="4"/>
  <c r="AJ66" i="4"/>
  <c r="AV66" i="4"/>
  <c r="U66" i="4"/>
  <c r="O66" i="4"/>
  <c r="R66" i="4"/>
  <c r="AG66" i="4"/>
  <c r="AS66" i="4"/>
  <c r="AD66" i="4"/>
  <c r="AP66" i="4"/>
  <c r="X66" i="4"/>
  <c r="AM66" i="4"/>
  <c r="AZ66" i="4" l="1"/>
  <c r="BA66" i="4" s="1"/>
  <c r="AQ66" i="4"/>
  <c r="AR66" i="4" s="1"/>
  <c r="BC66" i="4"/>
  <c r="BD66" i="4" s="1"/>
  <c r="AW66" i="4"/>
  <c r="AX66" i="4" s="1"/>
  <c r="AN66" i="4"/>
  <c r="AO66" i="4" s="1"/>
  <c r="AT66" i="4"/>
  <c r="AU66" i="4" s="1"/>
  <c r="AH66" i="4"/>
  <c r="AI66" i="4" s="1"/>
  <c r="AK66" i="4"/>
  <c r="AL66" i="4" s="1"/>
  <c r="AB66" i="4"/>
  <c r="AC66" i="4" s="1"/>
  <c r="M66" i="4"/>
  <c r="N66" i="4" s="1"/>
  <c r="AE66" i="4"/>
  <c r="AF66" i="4" s="1"/>
  <c r="V66" i="4"/>
  <c r="W66" i="4" s="1"/>
  <c r="P66" i="4"/>
  <c r="Q66" i="4" s="1"/>
  <c r="Y66" i="4"/>
  <c r="Z66" i="4" s="1"/>
  <c r="S66" i="4"/>
  <c r="T66" i="4" s="1"/>
  <c r="I67" i="4"/>
  <c r="L69" i="4"/>
  <c r="BF68" i="4"/>
  <c r="K68" i="4"/>
  <c r="AS67" i="4"/>
  <c r="AG67" i="4"/>
  <c r="AD67" i="4"/>
  <c r="AA67" i="4"/>
  <c r="AJ67" i="4"/>
  <c r="R67" i="4"/>
  <c r="AM67" i="4"/>
  <c r="AV67" i="4"/>
  <c r="AP67" i="4"/>
  <c r="AY67" i="4"/>
  <c r="X67" i="4"/>
  <c r="BB67" i="4"/>
  <c r="U67" i="4"/>
  <c r="O67" i="4"/>
  <c r="J67" i="4"/>
  <c r="AN67" i="4" l="1"/>
  <c r="AO67" i="4" s="1"/>
  <c r="AT67" i="4"/>
  <c r="AU67" i="4" s="1"/>
  <c r="BC67" i="4"/>
  <c r="BD67" i="4" s="1"/>
  <c r="AZ67" i="4"/>
  <c r="BA67" i="4" s="1"/>
  <c r="AQ67" i="4"/>
  <c r="AR67" i="4" s="1"/>
  <c r="AW67" i="4"/>
  <c r="AX67" i="4" s="1"/>
  <c r="S67" i="4"/>
  <c r="T67" i="4" s="1"/>
  <c r="V67" i="4"/>
  <c r="W67" i="4" s="1"/>
  <c r="AH67" i="4"/>
  <c r="AI67" i="4" s="1"/>
  <c r="M67" i="4"/>
  <c r="N67" i="4" s="1"/>
  <c r="AB67" i="4"/>
  <c r="AC67" i="4" s="1"/>
  <c r="AK67" i="4"/>
  <c r="AL67" i="4" s="1"/>
  <c r="AE67" i="4"/>
  <c r="AF67" i="4" s="1"/>
  <c r="Y67" i="4"/>
  <c r="Z67" i="4" s="1"/>
  <c r="P67" i="4"/>
  <c r="Q67" i="4" s="1"/>
  <c r="L70" i="4"/>
  <c r="BF69" i="4"/>
  <c r="K69" i="4"/>
  <c r="I68" i="4"/>
  <c r="AM68" i="4"/>
  <c r="AP68" i="4"/>
  <c r="AA68" i="4"/>
  <c r="J68" i="4"/>
  <c r="U68" i="4"/>
  <c r="AG68" i="4"/>
  <c r="AS68" i="4"/>
  <c r="BB68" i="4"/>
  <c r="X68" i="4"/>
  <c r="AV68" i="4"/>
  <c r="R68" i="4"/>
  <c r="O68" i="4"/>
  <c r="AY68" i="4"/>
  <c r="AJ68" i="4"/>
  <c r="AD68" i="4"/>
  <c r="BC68" i="4" l="1"/>
  <c r="BD68" i="4" s="1"/>
  <c r="AN68" i="4"/>
  <c r="AO68" i="4" s="1"/>
  <c r="AW68" i="4"/>
  <c r="AX68" i="4" s="1"/>
  <c r="AQ68" i="4"/>
  <c r="AR68" i="4" s="1"/>
  <c r="AT68" i="4"/>
  <c r="AU68" i="4" s="1"/>
  <c r="AZ68" i="4"/>
  <c r="BA68" i="4" s="1"/>
  <c r="Y68" i="4"/>
  <c r="Z68" i="4" s="1"/>
  <c r="V68" i="4"/>
  <c r="W68" i="4" s="1"/>
  <c r="AB68" i="4"/>
  <c r="AC68" i="4" s="1"/>
  <c r="AK68" i="4"/>
  <c r="AL68" i="4" s="1"/>
  <c r="M68" i="4"/>
  <c r="N68" i="4" s="1"/>
  <c r="AE68" i="4"/>
  <c r="AF68" i="4" s="1"/>
  <c r="AH68" i="4"/>
  <c r="AI68" i="4" s="1"/>
  <c r="S68" i="4"/>
  <c r="T68" i="4" s="1"/>
  <c r="P68" i="4"/>
  <c r="Q68" i="4" s="1"/>
  <c r="I69" i="4"/>
  <c r="BF70" i="4"/>
  <c r="L71" i="4"/>
  <c r="K70" i="4"/>
  <c r="AA69" i="4"/>
  <c r="X69" i="4"/>
  <c r="AG69" i="4"/>
  <c r="AP69" i="4"/>
  <c r="AM69" i="4"/>
  <c r="U69" i="4"/>
  <c r="BB69" i="4"/>
  <c r="AS69" i="4"/>
  <c r="J69" i="4"/>
  <c r="AY69" i="4"/>
  <c r="R69" i="4"/>
  <c r="O69" i="4"/>
  <c r="AV69" i="4"/>
  <c r="AJ69" i="4"/>
  <c r="AD69" i="4"/>
  <c r="AT69" i="4" l="1"/>
  <c r="AU69" i="4" s="1"/>
  <c r="AZ69" i="4"/>
  <c r="BA69" i="4" s="1"/>
  <c r="AQ69" i="4"/>
  <c r="AR69" i="4" s="1"/>
  <c r="AN69" i="4"/>
  <c r="AO69" i="4" s="1"/>
  <c r="AW69" i="4"/>
  <c r="AX69" i="4" s="1"/>
  <c r="BC69" i="4"/>
  <c r="BD69" i="4" s="1"/>
  <c r="AK69" i="4"/>
  <c r="AL69" i="4" s="1"/>
  <c r="Y69" i="4"/>
  <c r="Z69" i="4" s="1"/>
  <c r="P69" i="4"/>
  <c r="Q69" i="4" s="1"/>
  <c r="AH69" i="4"/>
  <c r="AI69" i="4" s="1"/>
  <c r="AB69" i="4"/>
  <c r="AC69" i="4" s="1"/>
  <c r="M69" i="4"/>
  <c r="N69" i="4" s="1"/>
  <c r="AE69" i="4"/>
  <c r="AF69" i="4" s="1"/>
  <c r="S69" i="4"/>
  <c r="T69" i="4" s="1"/>
  <c r="V69" i="4"/>
  <c r="W69" i="4" s="1"/>
  <c r="I70" i="4"/>
  <c r="L72" i="4"/>
  <c r="BF71" i="4"/>
  <c r="K71" i="4"/>
  <c r="AD70" i="4"/>
  <c r="AP70" i="4"/>
  <c r="U70" i="4"/>
  <c r="O70" i="4"/>
  <c r="R70" i="4"/>
  <c r="BB70" i="4"/>
  <c r="X70" i="4"/>
  <c r="J70" i="4"/>
  <c r="AG70" i="4"/>
  <c r="AY70" i="4"/>
  <c r="AS70" i="4"/>
  <c r="AA70" i="4"/>
  <c r="AV70" i="4"/>
  <c r="AM70" i="4"/>
  <c r="AJ70" i="4"/>
  <c r="AN70" i="4" l="1"/>
  <c r="AO70" i="4" s="1"/>
  <c r="BC70" i="4"/>
  <c r="BD70" i="4" s="1"/>
  <c r="AQ70" i="4"/>
  <c r="AR70" i="4" s="1"/>
  <c r="AW70" i="4"/>
  <c r="AX70" i="4" s="1"/>
  <c r="AZ70" i="4"/>
  <c r="BA70" i="4" s="1"/>
  <c r="AT70" i="4"/>
  <c r="AU70" i="4" s="1"/>
  <c r="AE70" i="4"/>
  <c r="AF70" i="4" s="1"/>
  <c r="Y70" i="4"/>
  <c r="Z70" i="4" s="1"/>
  <c r="P70" i="4"/>
  <c r="Q70" i="4" s="1"/>
  <c r="S70" i="4"/>
  <c r="T70" i="4" s="1"/>
  <c r="V70" i="4"/>
  <c r="W70" i="4" s="1"/>
  <c r="AK70" i="4"/>
  <c r="AL70" i="4" s="1"/>
  <c r="AB70" i="4"/>
  <c r="AC70" i="4" s="1"/>
  <c r="M70" i="4"/>
  <c r="N70" i="4" s="1"/>
  <c r="AH70" i="4"/>
  <c r="AI70" i="4" s="1"/>
  <c r="L73" i="4"/>
  <c r="BF72" i="4"/>
  <c r="K72" i="4"/>
  <c r="I71" i="4"/>
  <c r="AG71" i="4"/>
  <c r="AS71" i="4"/>
  <c r="O71" i="4"/>
  <c r="U71" i="4"/>
  <c r="AD71" i="4"/>
  <c r="AY71" i="4"/>
  <c r="J71" i="4"/>
  <c r="X71" i="4"/>
  <c r="BB71" i="4"/>
  <c r="AP71" i="4"/>
  <c r="AM71" i="4"/>
  <c r="AJ71" i="4"/>
  <c r="R71" i="4"/>
  <c r="AA71" i="4"/>
  <c r="AV71" i="4"/>
  <c r="BC71" i="4" l="1"/>
  <c r="BD71" i="4" s="1"/>
  <c r="AT71" i="4"/>
  <c r="AU71" i="4" s="1"/>
  <c r="AQ71" i="4"/>
  <c r="AR71" i="4" s="1"/>
  <c r="AN71" i="4"/>
  <c r="AO71" i="4" s="1"/>
  <c r="AZ71" i="4"/>
  <c r="BA71" i="4" s="1"/>
  <c r="AW71" i="4"/>
  <c r="AX71" i="4" s="1"/>
  <c r="AE71" i="4"/>
  <c r="AF71" i="4" s="1"/>
  <c r="AB71" i="4"/>
  <c r="AC71" i="4" s="1"/>
  <c r="V71" i="4"/>
  <c r="W71" i="4" s="1"/>
  <c r="P71" i="4"/>
  <c r="Q71" i="4" s="1"/>
  <c r="M71" i="4"/>
  <c r="N71" i="4" s="1"/>
  <c r="S71" i="4"/>
  <c r="T71" i="4" s="1"/>
  <c r="AK71" i="4"/>
  <c r="AL71" i="4" s="1"/>
  <c r="AH71" i="4"/>
  <c r="AI71" i="4" s="1"/>
  <c r="Y71" i="4"/>
  <c r="Z71" i="4" s="1"/>
  <c r="I72" i="4"/>
  <c r="L74" i="4"/>
  <c r="BF73" i="4"/>
  <c r="K73" i="4"/>
  <c r="O72" i="4"/>
  <c r="AY72" i="4"/>
  <c r="BB72" i="4"/>
  <c r="AM72" i="4"/>
  <c r="X72" i="4"/>
  <c r="AG72" i="4"/>
  <c r="J72" i="4"/>
  <c r="U72" i="4"/>
  <c r="AS72" i="4"/>
  <c r="R72" i="4"/>
  <c r="AJ72" i="4"/>
  <c r="AD72" i="4"/>
  <c r="AP72" i="4"/>
  <c r="AA72" i="4"/>
  <c r="AV72" i="4"/>
  <c r="AZ72" i="4" l="1"/>
  <c r="BA72" i="4" s="1"/>
  <c r="AQ72" i="4"/>
  <c r="AR72" i="4" s="1"/>
  <c r="AN72" i="4"/>
  <c r="AO72" i="4" s="1"/>
  <c r="BC72" i="4"/>
  <c r="BD72" i="4" s="1"/>
  <c r="AW72" i="4"/>
  <c r="AX72" i="4" s="1"/>
  <c r="AT72" i="4"/>
  <c r="AU72" i="4" s="1"/>
  <c r="M72" i="4"/>
  <c r="N72" i="4" s="1"/>
  <c r="V72" i="4"/>
  <c r="W72" i="4" s="1"/>
  <c r="S72" i="4"/>
  <c r="T72" i="4" s="1"/>
  <c r="AK72" i="4"/>
  <c r="AL72" i="4" s="1"/>
  <c r="AH72" i="4"/>
  <c r="AI72" i="4" s="1"/>
  <c r="Y72" i="4"/>
  <c r="Z72" i="4" s="1"/>
  <c r="P72" i="4"/>
  <c r="Q72" i="4" s="1"/>
  <c r="AB72" i="4"/>
  <c r="AC72" i="4" s="1"/>
  <c r="AE72" i="4"/>
  <c r="AF72" i="4" s="1"/>
  <c r="BF74" i="4"/>
  <c r="L75" i="4"/>
  <c r="K74" i="4"/>
  <c r="I73" i="4"/>
  <c r="U73" i="4"/>
  <c r="AJ73" i="4"/>
  <c r="O73" i="4"/>
  <c r="R73" i="4"/>
  <c r="BB73" i="4"/>
  <c r="AM73" i="4"/>
  <c r="AG73" i="4"/>
  <c r="AY73" i="4"/>
  <c r="J73" i="4"/>
  <c r="AS73" i="4"/>
  <c r="AD73" i="4"/>
  <c r="AV73" i="4"/>
  <c r="AP73" i="4"/>
  <c r="AA73" i="4"/>
  <c r="X73" i="4"/>
  <c r="AT73" i="4" l="1"/>
  <c r="AU73" i="4" s="1"/>
  <c r="AW73" i="4"/>
  <c r="AX73" i="4" s="1"/>
  <c r="AZ73" i="4"/>
  <c r="BA73" i="4" s="1"/>
  <c r="BC73" i="4"/>
  <c r="BD73" i="4" s="1"/>
  <c r="AQ73" i="4"/>
  <c r="AR73" i="4" s="1"/>
  <c r="AN73" i="4"/>
  <c r="AO73" i="4" s="1"/>
  <c r="S73" i="4"/>
  <c r="T73" i="4" s="1"/>
  <c r="AE73" i="4"/>
  <c r="AF73" i="4" s="1"/>
  <c r="V73" i="4"/>
  <c r="W73" i="4" s="1"/>
  <c r="M73" i="4"/>
  <c r="N73" i="4" s="1"/>
  <c r="AH73" i="4"/>
  <c r="AI73" i="4" s="1"/>
  <c r="P73" i="4"/>
  <c r="Q73" i="4" s="1"/>
  <c r="Y73" i="4"/>
  <c r="Z73" i="4" s="1"/>
  <c r="AB73" i="4"/>
  <c r="AC73" i="4" s="1"/>
  <c r="AK73" i="4"/>
  <c r="AL73" i="4" s="1"/>
  <c r="I74" i="4"/>
  <c r="L76" i="4"/>
  <c r="BF75" i="4"/>
  <c r="K75" i="4"/>
  <c r="AD74" i="4"/>
  <c r="O74" i="4"/>
  <c r="AM74" i="4"/>
  <c r="R74" i="4"/>
  <c r="AV74" i="4"/>
  <c r="AS74" i="4"/>
  <c r="AA74" i="4"/>
  <c r="U74" i="4"/>
  <c r="AG74" i="4"/>
  <c r="X74" i="4"/>
  <c r="BB74" i="4"/>
  <c r="AY74" i="4"/>
  <c r="J74" i="4"/>
  <c r="AJ74" i="4"/>
  <c r="AP74" i="4"/>
  <c r="BC74" i="4" l="1"/>
  <c r="BD74" i="4" s="1"/>
  <c r="AQ74" i="4"/>
  <c r="AR74" i="4" s="1"/>
  <c r="AW74" i="4"/>
  <c r="AX74" i="4" s="1"/>
  <c r="AN74" i="4"/>
  <c r="AO74" i="4" s="1"/>
  <c r="AT74" i="4"/>
  <c r="AU74" i="4" s="1"/>
  <c r="AZ74" i="4"/>
  <c r="BA74" i="4" s="1"/>
  <c r="AB74" i="4"/>
  <c r="AC74" i="4" s="1"/>
  <c r="M74" i="4"/>
  <c r="N74" i="4" s="1"/>
  <c r="P74" i="4"/>
  <c r="Q74" i="4" s="1"/>
  <c r="Y74" i="4"/>
  <c r="Z74" i="4" s="1"/>
  <c r="AK74" i="4"/>
  <c r="AL74" i="4" s="1"/>
  <c r="V74" i="4"/>
  <c r="W74" i="4" s="1"/>
  <c r="S74" i="4"/>
  <c r="T74" i="4" s="1"/>
  <c r="AE74" i="4"/>
  <c r="AF74" i="4" s="1"/>
  <c r="AH74" i="4"/>
  <c r="AI74" i="4" s="1"/>
  <c r="L77" i="4"/>
  <c r="BF76" i="4"/>
  <c r="K76" i="4"/>
  <c r="I75" i="4"/>
  <c r="AG75" i="4"/>
  <c r="AY75" i="4"/>
  <c r="AV75" i="4"/>
  <c r="X75" i="4"/>
  <c r="AS75" i="4"/>
  <c r="U75" i="4"/>
  <c r="AP75" i="4"/>
  <c r="AM75" i="4"/>
  <c r="AV76" i="4"/>
  <c r="O75" i="4"/>
  <c r="AJ75" i="4"/>
  <c r="AD75" i="4"/>
  <c r="BB75" i="4"/>
  <c r="J75" i="4"/>
  <c r="R75" i="4"/>
  <c r="AA75" i="4"/>
  <c r="AW76" i="4" l="1"/>
  <c r="AX76" i="4" s="1"/>
  <c r="AW75" i="4"/>
  <c r="AX75" i="4" s="1"/>
  <c r="AT75" i="4"/>
  <c r="AU75" i="4" s="1"/>
  <c r="AN75" i="4"/>
  <c r="AO75" i="4" s="1"/>
  <c r="BC75" i="4"/>
  <c r="BD75" i="4" s="1"/>
  <c r="AZ75" i="4"/>
  <c r="BA75" i="4" s="1"/>
  <c r="AQ75" i="4"/>
  <c r="AR75" i="4" s="1"/>
  <c r="P75" i="4"/>
  <c r="Q75" i="4" s="1"/>
  <c r="AB75" i="4"/>
  <c r="AC75" i="4" s="1"/>
  <c r="AH75" i="4"/>
  <c r="AI75" i="4" s="1"/>
  <c r="M75" i="4"/>
  <c r="N75" i="4" s="1"/>
  <c r="Y75" i="4"/>
  <c r="Z75" i="4" s="1"/>
  <c r="AK75" i="4"/>
  <c r="AL75" i="4" s="1"/>
  <c r="AE75" i="4"/>
  <c r="AF75" i="4" s="1"/>
  <c r="V75" i="4"/>
  <c r="W75" i="4" s="1"/>
  <c r="S75" i="4"/>
  <c r="T75" i="4" s="1"/>
  <c r="I76" i="4"/>
  <c r="L78" i="4"/>
  <c r="K77" i="4"/>
  <c r="BF77" i="4"/>
  <c r="J76" i="4"/>
  <c r="AP76" i="4"/>
  <c r="R76" i="4"/>
  <c r="AM76" i="4"/>
  <c r="BB76" i="4"/>
  <c r="AS76" i="4"/>
  <c r="AG76" i="4"/>
  <c r="O76" i="4"/>
  <c r="U76" i="4"/>
  <c r="AY76" i="4"/>
  <c r="AA76" i="4"/>
  <c r="X76" i="4"/>
  <c r="AD76" i="4"/>
  <c r="AJ76" i="4"/>
  <c r="AQ76" i="4" l="1"/>
  <c r="AR76" i="4" s="1"/>
  <c r="AN76" i="4"/>
  <c r="AO76" i="4" s="1"/>
  <c r="AZ76" i="4"/>
  <c r="BA76" i="4" s="1"/>
  <c r="BC76" i="4"/>
  <c r="BD76" i="4" s="1"/>
  <c r="AT76" i="4"/>
  <c r="AU76" i="4" s="1"/>
  <c r="S76" i="4"/>
  <c r="T76" i="4" s="1"/>
  <c r="P76" i="4"/>
  <c r="Q76" i="4" s="1"/>
  <c r="Y76" i="4"/>
  <c r="Z76" i="4" s="1"/>
  <c r="V76" i="4"/>
  <c r="W76" i="4" s="1"/>
  <c r="M76" i="4"/>
  <c r="N76" i="4" s="1"/>
  <c r="AK76" i="4"/>
  <c r="AL76" i="4" s="1"/>
  <c r="AE76" i="4"/>
  <c r="AF76" i="4" s="1"/>
  <c r="AH76" i="4"/>
  <c r="AI76" i="4" s="1"/>
  <c r="AB76" i="4"/>
  <c r="AC76" i="4" s="1"/>
  <c r="L79" i="4"/>
  <c r="BF78" i="4"/>
  <c r="K78" i="4"/>
  <c r="I77" i="4"/>
  <c r="AJ77" i="4"/>
  <c r="AP77" i="4"/>
  <c r="AM77" i="4"/>
  <c r="J77" i="4"/>
  <c r="BB77" i="4"/>
  <c r="AA77" i="4"/>
  <c r="AY77" i="4"/>
  <c r="R77" i="4"/>
  <c r="X77" i="4"/>
  <c r="O77" i="4"/>
  <c r="AD77" i="4"/>
  <c r="AG77" i="4"/>
  <c r="U77" i="4"/>
  <c r="AS77" i="4"/>
  <c r="AN77" i="4" l="1"/>
  <c r="AO77" i="4" s="1"/>
  <c r="BC77" i="4"/>
  <c r="BD77" i="4" s="1"/>
  <c r="AQ77" i="4"/>
  <c r="AR77" i="4" s="1"/>
  <c r="AZ77" i="4"/>
  <c r="BA77" i="4" s="1"/>
  <c r="AT77" i="4"/>
  <c r="AU77" i="4" s="1"/>
  <c r="Y77" i="4"/>
  <c r="Z77" i="4" s="1"/>
  <c r="S77" i="4"/>
  <c r="T77" i="4" s="1"/>
  <c r="AE77" i="4"/>
  <c r="AF77" i="4" s="1"/>
  <c r="AH77" i="4"/>
  <c r="AI77" i="4" s="1"/>
  <c r="AB77" i="4"/>
  <c r="AC77" i="4" s="1"/>
  <c r="V77" i="4"/>
  <c r="W77" i="4" s="1"/>
  <c r="AK77" i="4"/>
  <c r="AL77" i="4" s="1"/>
  <c r="M77" i="4"/>
  <c r="N77" i="4" s="1"/>
  <c r="P77" i="4"/>
  <c r="Q77" i="4" s="1"/>
  <c r="I78" i="4"/>
  <c r="L80" i="4"/>
  <c r="BF79" i="4"/>
  <c r="K79" i="4"/>
  <c r="AM78" i="4"/>
  <c r="AG78" i="4"/>
  <c r="BB78" i="4"/>
  <c r="AS78" i="4"/>
  <c r="R78" i="4"/>
  <c r="J78" i="4"/>
  <c r="AJ78" i="4"/>
  <c r="AP78" i="4"/>
  <c r="AD78" i="4"/>
  <c r="AA78" i="4"/>
  <c r="AY78" i="4"/>
  <c r="X78" i="4"/>
  <c r="O78" i="4"/>
  <c r="U78" i="4"/>
  <c r="AT78" i="4" l="1"/>
  <c r="AU78" i="4" s="1"/>
  <c r="AZ78" i="4"/>
  <c r="BA78" i="4" s="1"/>
  <c r="BC78" i="4"/>
  <c r="BD78" i="4" s="1"/>
  <c r="AN78" i="4"/>
  <c r="AO78" i="4" s="1"/>
  <c r="AQ78" i="4"/>
  <c r="AR78" i="4" s="1"/>
  <c r="AK78" i="4"/>
  <c r="AL78" i="4" s="1"/>
  <c r="Y78" i="4"/>
  <c r="Z78" i="4" s="1"/>
  <c r="AB78" i="4"/>
  <c r="AC78" i="4" s="1"/>
  <c r="AE78" i="4"/>
  <c r="AF78" i="4" s="1"/>
  <c r="P78" i="4"/>
  <c r="Q78" i="4" s="1"/>
  <c r="M78" i="4"/>
  <c r="N78" i="4" s="1"/>
  <c r="AH78" i="4"/>
  <c r="AI78" i="4" s="1"/>
  <c r="V78" i="4"/>
  <c r="W78" i="4" s="1"/>
  <c r="S78" i="4"/>
  <c r="T78" i="4" s="1"/>
  <c r="L81" i="4"/>
  <c r="BF80" i="4"/>
  <c r="K80" i="4"/>
  <c r="I79" i="4"/>
  <c r="R79" i="4"/>
  <c r="AY79" i="4"/>
  <c r="AG79" i="4"/>
  <c r="AS79" i="4"/>
  <c r="AP79" i="4"/>
  <c r="U79" i="4"/>
  <c r="AD79" i="4"/>
  <c r="J79" i="4"/>
  <c r="O79" i="4"/>
  <c r="X79" i="4"/>
  <c r="AA79" i="4"/>
  <c r="AJ79" i="4"/>
  <c r="AM79" i="4"/>
  <c r="BB79" i="4"/>
  <c r="AZ79" i="4" l="1"/>
  <c r="BA79" i="4" s="1"/>
  <c r="AT79" i="4"/>
  <c r="AU79" i="4" s="1"/>
  <c r="BC79" i="4"/>
  <c r="BD79" i="4" s="1"/>
  <c r="AN79" i="4"/>
  <c r="AO79" i="4" s="1"/>
  <c r="AQ79" i="4"/>
  <c r="AR79" i="4" s="1"/>
  <c r="P79" i="4"/>
  <c r="Q79" i="4" s="1"/>
  <c r="AB79" i="4"/>
  <c r="AC79" i="4" s="1"/>
  <c r="AK79" i="4"/>
  <c r="AL79" i="4" s="1"/>
  <c r="AH79" i="4"/>
  <c r="AI79" i="4" s="1"/>
  <c r="M79" i="4"/>
  <c r="N79" i="4" s="1"/>
  <c r="S79" i="4"/>
  <c r="T79" i="4" s="1"/>
  <c r="Y79" i="4"/>
  <c r="Z79" i="4" s="1"/>
  <c r="AE79" i="4"/>
  <c r="AF79" i="4" s="1"/>
  <c r="V79" i="4"/>
  <c r="W79" i="4" s="1"/>
  <c r="I80" i="4"/>
  <c r="L82" i="4"/>
  <c r="K81" i="4"/>
  <c r="BF81" i="4"/>
  <c r="J80" i="4"/>
  <c r="O80" i="4"/>
  <c r="AJ80" i="4"/>
  <c r="AA80" i="4"/>
  <c r="AD80" i="4"/>
  <c r="X80" i="4"/>
  <c r="AP80" i="4"/>
  <c r="AG80" i="4"/>
  <c r="AY80" i="4"/>
  <c r="U80" i="4"/>
  <c r="R80" i="4"/>
  <c r="AS80" i="4"/>
  <c r="AM80" i="4"/>
  <c r="BB80" i="4"/>
  <c r="AZ80" i="4" l="1"/>
  <c r="BA80" i="4" s="1"/>
  <c r="AQ80" i="4"/>
  <c r="AR80" i="4" s="1"/>
  <c r="AN80" i="4"/>
  <c r="AO80" i="4" s="1"/>
  <c r="BC80" i="4"/>
  <c r="BD80" i="4" s="1"/>
  <c r="AT80" i="4"/>
  <c r="AU80" i="4" s="1"/>
  <c r="AB80" i="4"/>
  <c r="AC80" i="4" s="1"/>
  <c r="AE80" i="4"/>
  <c r="AF80" i="4" s="1"/>
  <c r="P80" i="4"/>
  <c r="Q80" i="4" s="1"/>
  <c r="AK80" i="4"/>
  <c r="AL80" i="4" s="1"/>
  <c r="V80" i="4"/>
  <c r="W80" i="4" s="1"/>
  <c r="Y80" i="4"/>
  <c r="Z80" i="4" s="1"/>
  <c r="AH80" i="4"/>
  <c r="AI80" i="4" s="1"/>
  <c r="M80" i="4"/>
  <c r="N80" i="4" s="1"/>
  <c r="S80" i="4"/>
  <c r="T80" i="4" s="1"/>
  <c r="L83" i="4"/>
  <c r="BF82" i="4"/>
  <c r="K82" i="4"/>
  <c r="I81" i="4"/>
  <c r="AP81" i="4"/>
  <c r="AS81" i="4"/>
  <c r="U81" i="4"/>
  <c r="AM81" i="4"/>
  <c r="AJ81" i="4"/>
  <c r="BB81" i="4"/>
  <c r="J81" i="4"/>
  <c r="X81" i="4"/>
  <c r="O81" i="4"/>
  <c r="AA81" i="4"/>
  <c r="AD81" i="4"/>
  <c r="R81" i="4"/>
  <c r="AY81" i="4"/>
  <c r="AG81" i="4"/>
  <c r="AZ81" i="4" l="1"/>
  <c r="BA81" i="4" s="1"/>
  <c r="BC81" i="4"/>
  <c r="BD81" i="4" s="1"/>
  <c r="AT81" i="4"/>
  <c r="AU81" i="4" s="1"/>
  <c r="AQ81" i="4"/>
  <c r="AR81" i="4" s="1"/>
  <c r="AN81" i="4"/>
  <c r="AO81" i="4" s="1"/>
  <c r="V81" i="4"/>
  <c r="W81" i="4" s="1"/>
  <c r="P81" i="4"/>
  <c r="Q81" i="4" s="1"/>
  <c r="S81" i="4"/>
  <c r="T81" i="4" s="1"/>
  <c r="AE81" i="4"/>
  <c r="AF81" i="4" s="1"/>
  <c r="M81" i="4"/>
  <c r="N81" i="4" s="1"/>
  <c r="Y81" i="4"/>
  <c r="Z81" i="4" s="1"/>
  <c r="AH81" i="4"/>
  <c r="AI81" i="4" s="1"/>
  <c r="AK81" i="4"/>
  <c r="AL81" i="4" s="1"/>
  <c r="AB81" i="4"/>
  <c r="AC81" i="4" s="1"/>
  <c r="I82" i="4"/>
  <c r="L84" i="4"/>
  <c r="BF83" i="4"/>
  <c r="K83" i="4"/>
  <c r="AD82" i="4"/>
  <c r="O82" i="4"/>
  <c r="AA82" i="4"/>
  <c r="BB82" i="4"/>
  <c r="J82" i="4"/>
  <c r="R82" i="4"/>
  <c r="U82" i="4"/>
  <c r="AM82" i="4"/>
  <c r="AJ82" i="4"/>
  <c r="AP82" i="4"/>
  <c r="X82" i="4"/>
  <c r="AY82" i="4"/>
  <c r="AS82" i="4"/>
  <c r="AG82" i="4"/>
  <c r="BC82" i="4" l="1"/>
  <c r="BD82" i="4" s="1"/>
  <c r="AQ82" i="4"/>
  <c r="AR82" i="4" s="1"/>
  <c r="AT82" i="4"/>
  <c r="AU82" i="4" s="1"/>
  <c r="AZ82" i="4"/>
  <c r="BA82" i="4" s="1"/>
  <c r="AN82" i="4"/>
  <c r="AO82" i="4" s="1"/>
  <c r="AB82" i="4"/>
  <c r="AC82" i="4" s="1"/>
  <c r="AK82" i="4"/>
  <c r="AL82" i="4" s="1"/>
  <c r="Y82" i="4"/>
  <c r="Z82" i="4" s="1"/>
  <c r="S82" i="4"/>
  <c r="T82" i="4" s="1"/>
  <c r="P82" i="4"/>
  <c r="Q82" i="4" s="1"/>
  <c r="AH82" i="4"/>
  <c r="AI82" i="4" s="1"/>
  <c r="AE82" i="4"/>
  <c r="AF82" i="4" s="1"/>
  <c r="V82" i="4"/>
  <c r="W82" i="4" s="1"/>
  <c r="M82" i="4"/>
  <c r="N82" i="4" s="1"/>
  <c r="L85" i="4"/>
  <c r="BF84" i="4"/>
  <c r="K84" i="4"/>
  <c r="I83" i="4"/>
  <c r="AY83" i="4"/>
  <c r="AM83" i="4"/>
  <c r="AD83" i="4"/>
  <c r="AJ83" i="4"/>
  <c r="AG83" i="4"/>
  <c r="O83" i="4"/>
  <c r="AP83" i="4"/>
  <c r="U83" i="4"/>
  <c r="AA83" i="4"/>
  <c r="X83" i="4"/>
  <c r="AS83" i="4"/>
  <c r="BB83" i="4"/>
  <c r="R83" i="4"/>
  <c r="J83" i="4"/>
  <c r="BC83" i="4" l="1"/>
  <c r="BD83" i="4" s="1"/>
  <c r="AZ83" i="4"/>
  <c r="BA83" i="4" s="1"/>
  <c r="AQ83" i="4"/>
  <c r="AR83" i="4" s="1"/>
  <c r="AN83" i="4"/>
  <c r="AO83" i="4" s="1"/>
  <c r="AT83" i="4"/>
  <c r="AU83" i="4" s="1"/>
  <c r="Y83" i="4"/>
  <c r="Z83" i="4" s="1"/>
  <c r="S83" i="4"/>
  <c r="T83" i="4" s="1"/>
  <c r="V83" i="4"/>
  <c r="W83" i="4" s="1"/>
  <c r="AB83" i="4"/>
  <c r="AC83" i="4" s="1"/>
  <c r="P83" i="4"/>
  <c r="Q83" i="4" s="1"/>
  <c r="AE83" i="4"/>
  <c r="AF83" i="4" s="1"/>
  <c r="M83" i="4"/>
  <c r="N83" i="4" s="1"/>
  <c r="AK83" i="4"/>
  <c r="AL83" i="4" s="1"/>
  <c r="AH83" i="4"/>
  <c r="AI83" i="4" s="1"/>
  <c r="I84" i="4"/>
  <c r="L86" i="4"/>
  <c r="BF85" i="4"/>
  <c r="K85" i="4"/>
  <c r="AJ84" i="4"/>
  <c r="O84" i="4"/>
  <c r="X84" i="4"/>
  <c r="AS84" i="4"/>
  <c r="AD84" i="4"/>
  <c r="AY84" i="4"/>
  <c r="R84" i="4"/>
  <c r="AP84" i="4"/>
  <c r="U84" i="4"/>
  <c r="AM84" i="4"/>
  <c r="J84" i="4"/>
  <c r="BB84" i="4"/>
  <c r="AG84" i="4"/>
  <c r="AA84" i="4"/>
  <c r="AZ84" i="4" l="1"/>
  <c r="BA84" i="4" s="1"/>
  <c r="AQ84" i="4"/>
  <c r="AR84" i="4" s="1"/>
  <c r="AT84" i="4"/>
  <c r="AU84" i="4" s="1"/>
  <c r="BC84" i="4"/>
  <c r="BD84" i="4" s="1"/>
  <c r="AN84" i="4"/>
  <c r="AO84" i="4" s="1"/>
  <c r="AE84" i="4"/>
  <c r="AF84" i="4" s="1"/>
  <c r="AH84" i="4"/>
  <c r="AI84" i="4" s="1"/>
  <c r="S84" i="4"/>
  <c r="T84" i="4" s="1"/>
  <c r="AK84" i="4"/>
  <c r="AL84" i="4" s="1"/>
  <c r="AB84" i="4"/>
  <c r="AC84" i="4" s="1"/>
  <c r="M84" i="4"/>
  <c r="N84" i="4" s="1"/>
  <c r="P84" i="4"/>
  <c r="Q84" i="4" s="1"/>
  <c r="Y84" i="4"/>
  <c r="Z84" i="4" s="1"/>
  <c r="V84" i="4"/>
  <c r="W84" i="4" s="1"/>
  <c r="BF86" i="4"/>
  <c r="K86" i="4"/>
  <c r="L87" i="4"/>
  <c r="I85" i="4"/>
  <c r="AJ85" i="4"/>
  <c r="AD85" i="4"/>
  <c r="AS85" i="4"/>
  <c r="AP85" i="4"/>
  <c r="R85" i="4"/>
  <c r="AA85" i="4"/>
  <c r="AY85" i="4"/>
  <c r="AM85" i="4"/>
  <c r="U85" i="4"/>
  <c r="AG85" i="4"/>
  <c r="J85" i="4"/>
  <c r="BB85" i="4"/>
  <c r="O85" i="4"/>
  <c r="X85" i="4"/>
  <c r="AZ85" i="4" l="1"/>
  <c r="BA85" i="4" s="1"/>
  <c r="BC85" i="4"/>
  <c r="BD85" i="4" s="1"/>
  <c r="AN85" i="4"/>
  <c r="AO85" i="4" s="1"/>
  <c r="AT85" i="4"/>
  <c r="AU85" i="4" s="1"/>
  <c r="AQ85" i="4"/>
  <c r="AR85" i="4" s="1"/>
  <c r="P85" i="4"/>
  <c r="Q85" i="4" s="1"/>
  <c r="AE85" i="4"/>
  <c r="AF85" i="4" s="1"/>
  <c r="S85" i="4"/>
  <c r="T85" i="4" s="1"/>
  <c r="M85" i="4"/>
  <c r="N85" i="4" s="1"/>
  <c r="AB85" i="4"/>
  <c r="AC85" i="4" s="1"/>
  <c r="V85" i="4"/>
  <c r="W85" i="4" s="1"/>
  <c r="Y85" i="4"/>
  <c r="Z85" i="4" s="1"/>
  <c r="AH85" i="4"/>
  <c r="AI85" i="4" s="1"/>
  <c r="AK85" i="4"/>
  <c r="AL85" i="4" s="1"/>
  <c r="L88" i="4"/>
  <c r="BF87" i="4"/>
  <c r="K87" i="4"/>
  <c r="I86" i="4"/>
  <c r="AD86" i="4"/>
  <c r="AA86" i="4"/>
  <c r="O86" i="4"/>
  <c r="AP86" i="4"/>
  <c r="AM86" i="4"/>
  <c r="J86" i="4"/>
  <c r="AG86" i="4"/>
  <c r="U86" i="4"/>
  <c r="AJ86" i="4"/>
  <c r="AY86" i="4"/>
  <c r="X86" i="4"/>
  <c r="AS86" i="4"/>
  <c r="BB86" i="4"/>
  <c r="R86" i="4"/>
  <c r="AT86" i="4" l="1"/>
  <c r="AU86" i="4" s="1"/>
  <c r="AZ86" i="4"/>
  <c r="BA86" i="4" s="1"/>
  <c r="BC86" i="4"/>
  <c r="BD86" i="4" s="1"/>
  <c r="AN86" i="4"/>
  <c r="AO86" i="4" s="1"/>
  <c r="AQ86" i="4"/>
  <c r="AR86" i="4" s="1"/>
  <c r="Y86" i="4"/>
  <c r="Z86" i="4" s="1"/>
  <c r="AH86" i="4"/>
  <c r="AI86" i="4" s="1"/>
  <c r="AE86" i="4"/>
  <c r="AF86" i="4" s="1"/>
  <c r="AB86" i="4"/>
  <c r="AC86" i="4" s="1"/>
  <c r="S86" i="4"/>
  <c r="T86" i="4" s="1"/>
  <c r="V86" i="4"/>
  <c r="W86" i="4" s="1"/>
  <c r="P86" i="4"/>
  <c r="Q86" i="4" s="1"/>
  <c r="AK86" i="4"/>
  <c r="AL86" i="4" s="1"/>
  <c r="M86" i="4"/>
  <c r="N86" i="4" s="1"/>
  <c r="I87" i="4"/>
  <c r="BF88" i="4"/>
  <c r="K88" i="4"/>
  <c r="L89" i="4"/>
  <c r="AD87" i="4"/>
  <c r="AS87" i="4"/>
  <c r="J87" i="4"/>
  <c r="AJ87" i="4"/>
  <c r="AY87" i="4"/>
  <c r="O87" i="4"/>
  <c r="AP87" i="4"/>
  <c r="BB87" i="4"/>
  <c r="U87" i="4"/>
  <c r="AA87" i="4"/>
  <c r="AM87" i="4"/>
  <c r="X87" i="4"/>
  <c r="R87" i="4"/>
  <c r="AG87" i="4"/>
  <c r="BC87" i="4" l="1"/>
  <c r="BD87" i="4" s="1"/>
  <c r="AQ87" i="4"/>
  <c r="AR87" i="4" s="1"/>
  <c r="AN87" i="4"/>
  <c r="AO87" i="4" s="1"/>
  <c r="AZ87" i="4"/>
  <c r="BA87" i="4" s="1"/>
  <c r="AT87" i="4"/>
  <c r="AU87" i="4" s="1"/>
  <c r="AE87" i="4"/>
  <c r="AF87" i="4" s="1"/>
  <c r="Y87" i="4"/>
  <c r="Z87" i="4" s="1"/>
  <c r="M87" i="4"/>
  <c r="N87" i="4" s="1"/>
  <c r="AK87" i="4"/>
  <c r="AL87" i="4" s="1"/>
  <c r="P87" i="4"/>
  <c r="Q87" i="4" s="1"/>
  <c r="S87" i="4"/>
  <c r="T87" i="4" s="1"/>
  <c r="AH87" i="4"/>
  <c r="AI87" i="4" s="1"/>
  <c r="AB87" i="4"/>
  <c r="AC87" i="4" s="1"/>
  <c r="V87" i="4"/>
  <c r="W87" i="4" s="1"/>
  <c r="BF89" i="4"/>
  <c r="L90" i="4"/>
  <c r="K89" i="4"/>
  <c r="I88" i="4"/>
  <c r="AJ88" i="4"/>
  <c r="BB88" i="4"/>
  <c r="X88" i="4"/>
  <c r="AS88" i="4"/>
  <c r="O88" i="4"/>
  <c r="U88" i="4"/>
  <c r="R88" i="4"/>
  <c r="AD88" i="4"/>
  <c r="AG88" i="4"/>
  <c r="AP88" i="4"/>
  <c r="AM88" i="4"/>
  <c r="J88" i="4"/>
  <c r="AA88" i="4"/>
  <c r="AY88" i="4"/>
  <c r="AT88" i="4" l="1"/>
  <c r="AU88" i="4" s="1"/>
  <c r="AN88" i="4"/>
  <c r="AO88" i="4" s="1"/>
  <c r="AQ88" i="4"/>
  <c r="AR88" i="4" s="1"/>
  <c r="BC88" i="4"/>
  <c r="BD88" i="4" s="1"/>
  <c r="AZ88" i="4"/>
  <c r="BA88" i="4" s="1"/>
  <c r="AE88" i="4"/>
  <c r="AF88" i="4" s="1"/>
  <c r="AH88" i="4"/>
  <c r="AI88" i="4" s="1"/>
  <c r="AK88" i="4"/>
  <c r="AL88" i="4" s="1"/>
  <c r="S88" i="4"/>
  <c r="T88" i="4" s="1"/>
  <c r="Y88" i="4"/>
  <c r="Z88" i="4" s="1"/>
  <c r="M88" i="4"/>
  <c r="N88" i="4" s="1"/>
  <c r="AB88" i="4"/>
  <c r="AC88" i="4" s="1"/>
  <c r="P88" i="4"/>
  <c r="Q88" i="4" s="1"/>
  <c r="V88" i="4"/>
  <c r="W88" i="4" s="1"/>
  <c r="I89" i="4"/>
  <c r="L91" i="4"/>
  <c r="BF90" i="4"/>
  <c r="K90" i="4"/>
  <c r="O89" i="4"/>
  <c r="J89" i="4"/>
  <c r="AY89" i="4"/>
  <c r="X89" i="4"/>
  <c r="AD89" i="4"/>
  <c r="AS89" i="4"/>
  <c r="R89" i="4"/>
  <c r="AA89" i="4"/>
  <c r="AM89" i="4"/>
  <c r="BB89" i="4"/>
  <c r="AG89" i="4"/>
  <c r="AP89" i="4"/>
  <c r="AJ89" i="4"/>
  <c r="U89" i="4"/>
  <c r="AQ89" i="4" l="1"/>
  <c r="AR89" i="4" s="1"/>
  <c r="BC89" i="4"/>
  <c r="BD89" i="4" s="1"/>
  <c r="AN89" i="4"/>
  <c r="AO89" i="4" s="1"/>
  <c r="AZ89" i="4"/>
  <c r="BA89" i="4" s="1"/>
  <c r="AT89" i="4"/>
  <c r="AU89" i="4" s="1"/>
  <c r="P89" i="4"/>
  <c r="Q89" i="4" s="1"/>
  <c r="AK89" i="4"/>
  <c r="AL89" i="4" s="1"/>
  <c r="AH89" i="4"/>
  <c r="AI89" i="4" s="1"/>
  <c r="AB89" i="4"/>
  <c r="AC89" i="4" s="1"/>
  <c r="Y89" i="4"/>
  <c r="Z89" i="4" s="1"/>
  <c r="V89" i="4"/>
  <c r="W89" i="4" s="1"/>
  <c r="M89" i="4"/>
  <c r="N89" i="4" s="1"/>
  <c r="S89" i="4"/>
  <c r="T89" i="4" s="1"/>
  <c r="AE89" i="4"/>
  <c r="AF89" i="4" s="1"/>
  <c r="L92" i="4"/>
  <c r="BF91" i="4"/>
  <c r="K91" i="4"/>
  <c r="I90" i="4"/>
  <c r="O91" i="4"/>
  <c r="J90" i="4"/>
  <c r="AA90" i="4"/>
  <c r="AM90" i="4"/>
  <c r="AP90" i="4"/>
  <c r="X90" i="4"/>
  <c r="BB90" i="4"/>
  <c r="R90" i="4"/>
  <c r="O90" i="4"/>
  <c r="AD90" i="4"/>
  <c r="AJ90" i="4"/>
  <c r="AG90" i="4"/>
  <c r="AY90" i="4"/>
  <c r="U90" i="4"/>
  <c r="AS90" i="4"/>
  <c r="AT90" i="4" l="1"/>
  <c r="AU90" i="4" s="1"/>
  <c r="AZ90" i="4"/>
  <c r="BA90" i="4" s="1"/>
  <c r="AN90" i="4"/>
  <c r="AO90" i="4" s="1"/>
  <c r="AQ90" i="4"/>
  <c r="AR90" i="4" s="1"/>
  <c r="BC90" i="4"/>
  <c r="BD90" i="4" s="1"/>
  <c r="Y90" i="4"/>
  <c r="Z90" i="4" s="1"/>
  <c r="AK90" i="4"/>
  <c r="AL90" i="4" s="1"/>
  <c r="V90" i="4"/>
  <c r="W90" i="4" s="1"/>
  <c r="AE90" i="4"/>
  <c r="AF90" i="4" s="1"/>
  <c r="M90" i="4"/>
  <c r="N90" i="4" s="1"/>
  <c r="P90" i="4"/>
  <c r="Q90" i="4" s="1"/>
  <c r="AB90" i="4"/>
  <c r="AC90" i="4" s="1"/>
  <c r="S90" i="4"/>
  <c r="T90" i="4" s="1"/>
  <c r="AH90" i="4"/>
  <c r="AI90" i="4" s="1"/>
  <c r="I91" i="4"/>
  <c r="BF92" i="4"/>
  <c r="L93" i="4"/>
  <c r="K92" i="4"/>
  <c r="AM91" i="4"/>
  <c r="AP91" i="4"/>
  <c r="AS91" i="4"/>
  <c r="R91" i="4"/>
  <c r="AJ91" i="4"/>
  <c r="BB91" i="4"/>
  <c r="U91" i="4"/>
  <c r="AA91" i="4"/>
  <c r="AG91" i="4"/>
  <c r="AD91" i="4"/>
  <c r="J91" i="4"/>
  <c r="AY91" i="4"/>
  <c r="X91" i="4"/>
  <c r="BC91" i="4" l="1"/>
  <c r="BD91" i="4" s="1"/>
  <c r="AZ91" i="4"/>
  <c r="BA91" i="4" s="1"/>
  <c r="AQ91" i="4"/>
  <c r="AR91" i="4" s="1"/>
  <c r="AT91" i="4"/>
  <c r="AU91" i="4" s="1"/>
  <c r="AN91" i="4"/>
  <c r="AO91" i="4" s="1"/>
  <c r="Y91" i="4"/>
  <c r="Z91" i="4" s="1"/>
  <c r="AB91" i="4"/>
  <c r="AC91" i="4" s="1"/>
  <c r="S91" i="4"/>
  <c r="T91" i="4" s="1"/>
  <c r="V91" i="4"/>
  <c r="W91" i="4" s="1"/>
  <c r="AE91" i="4"/>
  <c r="AF91" i="4" s="1"/>
  <c r="AK91" i="4"/>
  <c r="AL91" i="4" s="1"/>
  <c r="P91" i="4"/>
  <c r="Q91" i="4" s="1"/>
  <c r="AH91" i="4"/>
  <c r="AI91" i="4" s="1"/>
  <c r="M91" i="4"/>
  <c r="N91" i="4" s="1"/>
  <c r="I92" i="4"/>
  <c r="L94" i="4"/>
  <c r="K93" i="4"/>
  <c r="BF93" i="4"/>
  <c r="BB92" i="4"/>
  <c r="AA92" i="4"/>
  <c r="AY92" i="4"/>
  <c r="AS92" i="4"/>
  <c r="J92" i="4"/>
  <c r="O92" i="4"/>
  <c r="AJ92" i="4"/>
  <c r="X92" i="4"/>
  <c r="AM92" i="4"/>
  <c r="U92" i="4"/>
  <c r="R92" i="4"/>
  <c r="AP92" i="4"/>
  <c r="AD92" i="4"/>
  <c r="AG92" i="4"/>
  <c r="BC92" i="4" l="1"/>
  <c r="BD92" i="4" s="1"/>
  <c r="AT92" i="4"/>
  <c r="AU92" i="4" s="1"/>
  <c r="AZ92" i="4"/>
  <c r="BA92" i="4" s="1"/>
  <c r="AQ92" i="4"/>
  <c r="AR92" i="4" s="1"/>
  <c r="AN92" i="4"/>
  <c r="AO92" i="4" s="1"/>
  <c r="AH92" i="4"/>
  <c r="AI92" i="4" s="1"/>
  <c r="S92" i="4"/>
  <c r="T92" i="4" s="1"/>
  <c r="M92" i="4"/>
  <c r="N92" i="4" s="1"/>
  <c r="AB92" i="4"/>
  <c r="AC92" i="4" s="1"/>
  <c r="AE92" i="4"/>
  <c r="AF92" i="4" s="1"/>
  <c r="V92" i="4"/>
  <c r="W92" i="4" s="1"/>
  <c r="AK92" i="4"/>
  <c r="AL92" i="4" s="1"/>
  <c r="Y92" i="4"/>
  <c r="Z92" i="4" s="1"/>
  <c r="P92" i="4"/>
  <c r="Q92" i="4" s="1"/>
  <c r="L95" i="4"/>
  <c r="BF94" i="4"/>
  <c r="K94" i="4"/>
  <c r="I93" i="4"/>
  <c r="J93" i="4"/>
  <c r="O93" i="4"/>
  <c r="AP93" i="4"/>
  <c r="U93" i="4"/>
  <c r="AS93" i="4"/>
  <c r="AM93" i="4"/>
  <c r="X93" i="4"/>
  <c r="AY93" i="4"/>
  <c r="AJ93" i="4"/>
  <c r="AD93" i="4"/>
  <c r="AA93" i="4"/>
  <c r="AG93" i="4"/>
  <c r="BB93" i="4"/>
  <c r="R93" i="4"/>
  <c r="AT93" i="4" l="1"/>
  <c r="AU93" i="4" s="1"/>
  <c r="BC93" i="4"/>
  <c r="BD93" i="4" s="1"/>
  <c r="AN93" i="4"/>
  <c r="AO93" i="4" s="1"/>
  <c r="AZ93" i="4"/>
  <c r="BA93" i="4" s="1"/>
  <c r="AQ93" i="4"/>
  <c r="AR93" i="4" s="1"/>
  <c r="Y93" i="4"/>
  <c r="Z93" i="4" s="1"/>
  <c r="AB93" i="4"/>
  <c r="AC93" i="4" s="1"/>
  <c r="AK93" i="4"/>
  <c r="AL93" i="4" s="1"/>
  <c r="AH93" i="4"/>
  <c r="AI93" i="4" s="1"/>
  <c r="AE93" i="4"/>
  <c r="AF93" i="4" s="1"/>
  <c r="V93" i="4"/>
  <c r="W93" i="4" s="1"/>
  <c r="P93" i="4"/>
  <c r="Q93" i="4" s="1"/>
  <c r="M93" i="4"/>
  <c r="N93" i="4" s="1"/>
  <c r="S93" i="4"/>
  <c r="T93" i="4" s="1"/>
  <c r="I94" i="4"/>
  <c r="L96" i="4"/>
  <c r="BF95" i="4"/>
  <c r="K95" i="4"/>
  <c r="AG94" i="4"/>
  <c r="AY94" i="4"/>
  <c r="AJ94" i="4"/>
  <c r="AS94" i="4"/>
  <c r="R94" i="4"/>
  <c r="AP94" i="4"/>
  <c r="O94" i="4"/>
  <c r="BB94" i="4"/>
  <c r="U94" i="4"/>
  <c r="J94" i="4"/>
  <c r="AA94" i="4"/>
  <c r="AD94" i="4"/>
  <c r="AM94" i="4"/>
  <c r="X94" i="4"/>
  <c r="AQ94" i="4" l="1"/>
  <c r="AR94" i="4" s="1"/>
  <c r="AZ94" i="4"/>
  <c r="BA94" i="4" s="1"/>
  <c r="AT94" i="4"/>
  <c r="AU94" i="4" s="1"/>
  <c r="BC94" i="4"/>
  <c r="BD94" i="4" s="1"/>
  <c r="AN94" i="4"/>
  <c r="AO94" i="4" s="1"/>
  <c r="V94" i="4"/>
  <c r="W94" i="4" s="1"/>
  <c r="AK94" i="4"/>
  <c r="AL94" i="4" s="1"/>
  <c r="S94" i="4"/>
  <c r="T94" i="4" s="1"/>
  <c r="P94" i="4"/>
  <c r="Q94" i="4" s="1"/>
  <c r="AB94" i="4"/>
  <c r="AC94" i="4" s="1"/>
  <c r="M94" i="4"/>
  <c r="N94" i="4" s="1"/>
  <c r="AE94" i="4"/>
  <c r="AF94" i="4" s="1"/>
  <c r="Y94" i="4"/>
  <c r="Z94" i="4" s="1"/>
  <c r="AH94" i="4"/>
  <c r="AI94" i="4" s="1"/>
  <c r="L97" i="4"/>
  <c r="K96" i="4"/>
  <c r="BF96" i="4"/>
  <c r="I95" i="4"/>
  <c r="J95" i="4"/>
  <c r="AM95" i="4"/>
  <c r="AD95" i="4"/>
  <c r="AS95" i="4"/>
  <c r="R95" i="4"/>
  <c r="AP95" i="4"/>
  <c r="O95" i="4"/>
  <c r="AJ95" i="4"/>
  <c r="AG95" i="4"/>
  <c r="AY95" i="4"/>
  <c r="BB95" i="4"/>
  <c r="U95" i="4"/>
  <c r="AA95" i="4"/>
  <c r="X95" i="4"/>
  <c r="BC95" i="4" l="1"/>
  <c r="BD95" i="4" s="1"/>
  <c r="AN95" i="4"/>
  <c r="AO95" i="4" s="1"/>
  <c r="AZ95" i="4"/>
  <c r="BA95" i="4" s="1"/>
  <c r="AT95" i="4"/>
  <c r="AU95" i="4" s="1"/>
  <c r="AQ95" i="4"/>
  <c r="AR95" i="4" s="1"/>
  <c r="S95" i="4"/>
  <c r="T95" i="4" s="1"/>
  <c r="V95" i="4"/>
  <c r="W95" i="4" s="1"/>
  <c r="AK95" i="4"/>
  <c r="AL95" i="4" s="1"/>
  <c r="AH95" i="4"/>
  <c r="AI95" i="4" s="1"/>
  <c r="M95" i="4"/>
  <c r="N95" i="4" s="1"/>
  <c r="AB95" i="4"/>
  <c r="AC95" i="4" s="1"/>
  <c r="AE95" i="4"/>
  <c r="AF95" i="4" s="1"/>
  <c r="P95" i="4"/>
  <c r="Q95" i="4" s="1"/>
  <c r="Y95" i="4"/>
  <c r="Z95" i="4" s="1"/>
  <c r="I96" i="4"/>
  <c r="BF97" i="4"/>
  <c r="L98" i="4"/>
  <c r="K97" i="4"/>
  <c r="BB96" i="4"/>
  <c r="AP96" i="4"/>
  <c r="X96" i="4"/>
  <c r="AD96" i="4"/>
  <c r="AJ96" i="4"/>
  <c r="R96" i="4"/>
  <c r="AG96" i="4"/>
  <c r="U96" i="4"/>
  <c r="AA96" i="4"/>
  <c r="O96" i="4"/>
  <c r="AS96" i="4"/>
  <c r="J96" i="4"/>
  <c r="AY96" i="4"/>
  <c r="AM96" i="4"/>
  <c r="AQ96" i="4" l="1"/>
  <c r="AR96" i="4" s="1"/>
  <c r="BC96" i="4"/>
  <c r="BD96" i="4" s="1"/>
  <c r="AT96" i="4"/>
  <c r="AU96" i="4" s="1"/>
  <c r="AN96" i="4"/>
  <c r="AO96" i="4" s="1"/>
  <c r="AZ96" i="4"/>
  <c r="BA96" i="4" s="1"/>
  <c r="AE96" i="4"/>
  <c r="AF96" i="4" s="1"/>
  <c r="AB96" i="4"/>
  <c r="AC96" i="4" s="1"/>
  <c r="AK96" i="4"/>
  <c r="AL96" i="4" s="1"/>
  <c r="S96" i="4"/>
  <c r="T96" i="4" s="1"/>
  <c r="P96" i="4"/>
  <c r="Q96" i="4" s="1"/>
  <c r="Y96" i="4"/>
  <c r="Z96" i="4" s="1"/>
  <c r="V96" i="4"/>
  <c r="W96" i="4" s="1"/>
  <c r="AH96" i="4"/>
  <c r="AI96" i="4" s="1"/>
  <c r="M96" i="4"/>
  <c r="N96" i="4" s="1"/>
  <c r="I97" i="4"/>
  <c r="L99" i="4"/>
  <c r="L100" i="4" s="1"/>
  <c r="BF98" i="4"/>
  <c r="K98" i="4"/>
  <c r="BB97" i="4"/>
  <c r="AA97" i="4"/>
  <c r="AP97" i="4"/>
  <c r="R97" i="4"/>
  <c r="X97" i="4"/>
  <c r="AY97" i="4"/>
  <c r="AJ97" i="4"/>
  <c r="O97" i="4"/>
  <c r="AM97" i="4"/>
  <c r="AD97" i="4"/>
  <c r="J97" i="4"/>
  <c r="AG97" i="4"/>
  <c r="U97" i="4"/>
  <c r="AS97" i="4"/>
  <c r="AT97" i="4" l="1"/>
  <c r="AU97" i="4" s="1"/>
  <c r="AQ97" i="4"/>
  <c r="AR97" i="4" s="1"/>
  <c r="AN97" i="4"/>
  <c r="AO97" i="4" s="1"/>
  <c r="AZ97" i="4"/>
  <c r="BA97" i="4" s="1"/>
  <c r="BC97" i="4"/>
  <c r="BD97" i="4" s="1"/>
  <c r="L101" i="4"/>
  <c r="BF100" i="4"/>
  <c r="AH97" i="4"/>
  <c r="AI97" i="4" s="1"/>
  <c r="S97" i="4"/>
  <c r="T97" i="4" s="1"/>
  <c r="P97" i="4"/>
  <c r="Q97" i="4" s="1"/>
  <c r="AE97" i="4"/>
  <c r="AF97" i="4" s="1"/>
  <c r="V97" i="4"/>
  <c r="W97" i="4" s="1"/>
  <c r="M97" i="4"/>
  <c r="N97" i="4" s="1"/>
  <c r="AB97" i="4"/>
  <c r="AC97" i="4" s="1"/>
  <c r="Y97" i="4"/>
  <c r="Z97" i="4" s="1"/>
  <c r="AK97" i="4"/>
  <c r="AL97" i="4" s="1"/>
  <c r="BF99" i="4"/>
  <c r="K99" i="4"/>
  <c r="K100" i="4" s="1"/>
  <c r="I100" i="4" s="1"/>
  <c r="I98" i="4"/>
  <c r="J98" i="4"/>
  <c r="R98" i="4"/>
  <c r="X98" i="4"/>
  <c r="AD98" i="4"/>
  <c r="AA98" i="4"/>
  <c r="O98" i="4"/>
  <c r="AJ98" i="4"/>
  <c r="BB98" i="4"/>
  <c r="AG98" i="4"/>
  <c r="U98" i="4"/>
  <c r="AS98" i="4"/>
  <c r="AM98" i="4"/>
  <c r="AP98" i="4"/>
  <c r="AY98" i="4"/>
  <c r="AT98" i="4" l="1"/>
  <c r="AU98" i="4" s="1"/>
  <c r="AZ98" i="4"/>
  <c r="BA98" i="4" s="1"/>
  <c r="AQ98" i="4"/>
  <c r="AR98" i="4" s="1"/>
  <c r="AN98" i="4"/>
  <c r="AO98" i="4" s="1"/>
  <c r="BC98" i="4"/>
  <c r="BD98" i="4" s="1"/>
  <c r="L102" i="4"/>
  <c r="BF101" i="4"/>
  <c r="K101" i="4"/>
  <c r="I101" i="4" s="1"/>
  <c r="Y98" i="4"/>
  <c r="Z98" i="4" s="1"/>
  <c r="AH98" i="4"/>
  <c r="AI98" i="4" s="1"/>
  <c r="AE98" i="4"/>
  <c r="AF98" i="4" s="1"/>
  <c r="P98" i="4"/>
  <c r="Q98" i="4" s="1"/>
  <c r="AK98" i="4"/>
  <c r="AL98" i="4" s="1"/>
  <c r="M98" i="4"/>
  <c r="N98" i="4" s="1"/>
  <c r="V98" i="4"/>
  <c r="W98" i="4" s="1"/>
  <c r="AB98" i="4"/>
  <c r="AC98" i="4" s="1"/>
  <c r="S98" i="4"/>
  <c r="T98" i="4" s="1"/>
  <c r="I99" i="4"/>
  <c r="AJ99" i="4"/>
  <c r="AP99" i="4"/>
  <c r="AG99" i="4"/>
  <c r="O99" i="4"/>
  <c r="R99" i="4"/>
  <c r="AM99" i="4"/>
  <c r="AA99" i="4"/>
  <c r="AD99" i="4"/>
  <c r="U99" i="4"/>
  <c r="AS99" i="4"/>
  <c r="BB99" i="4"/>
  <c r="J99" i="4"/>
  <c r="X99" i="4"/>
  <c r="AY99" i="4"/>
  <c r="AT99" i="4" l="1"/>
  <c r="AU99" i="4" s="1"/>
  <c r="AN99" i="4"/>
  <c r="AO99" i="4" s="1"/>
  <c r="AZ99" i="4"/>
  <c r="BA99" i="4" s="1"/>
  <c r="AQ99" i="4"/>
  <c r="AR99" i="4" s="1"/>
  <c r="BC99" i="4"/>
  <c r="BD99" i="4" s="1"/>
  <c r="BF102" i="4"/>
  <c r="K102" i="4"/>
  <c r="AK99" i="4"/>
  <c r="AL99" i="4" s="1"/>
  <c r="AB99" i="4"/>
  <c r="AC99" i="4" s="1"/>
  <c r="M99" i="4"/>
  <c r="N99" i="4" s="1"/>
  <c r="Y99" i="4"/>
  <c r="Z99" i="4" s="1"/>
  <c r="V99" i="4"/>
  <c r="W99" i="4" s="1"/>
  <c r="AE99" i="4"/>
  <c r="AF99" i="4" s="1"/>
  <c r="S99" i="4"/>
  <c r="T99" i="4" s="1"/>
  <c r="P99" i="4"/>
  <c r="Q99" i="4" s="1"/>
  <c r="AH99" i="4"/>
  <c r="AI99" i="4" s="1"/>
  <c r="I102" i="4" l="1"/>
  <c r="P20" i="1"/>
  <c r="O20" i="1"/>
  <c r="N20" i="1"/>
  <c r="M20" i="1"/>
  <c r="L20" i="1"/>
  <c r="K20" i="1"/>
  <c r="J20" i="1"/>
  <c r="I20" i="1"/>
  <c r="H20" i="1"/>
  <c r="F20" i="1"/>
  <c r="E20" i="1"/>
  <c r="Q22" i="1"/>
  <c r="Q21" i="1"/>
  <c r="Q24" i="1"/>
  <c r="Q23" i="1"/>
  <c r="H22" i="1"/>
  <c r="H24" i="1"/>
  <c r="I22" i="1"/>
  <c r="J22" i="1"/>
  <c r="N22" i="1"/>
  <c r="M22" i="1"/>
  <c r="F22" i="1"/>
  <c r="G22" i="1"/>
  <c r="K22" i="1"/>
  <c r="L22" i="1"/>
  <c r="J24" i="1"/>
  <c r="G24" i="1"/>
  <c r="I24" i="1"/>
  <c r="F24" i="1"/>
  <c r="N24" i="1"/>
  <c r="M24" i="1"/>
  <c r="L24" i="1"/>
  <c r="K24" i="1"/>
  <c r="H23" i="1"/>
  <c r="N23" i="1"/>
  <c r="G23" i="1"/>
  <c r="I23" i="1"/>
  <c r="L23" i="1"/>
  <c r="F23" i="1"/>
  <c r="J23" i="1"/>
  <c r="K23" i="1"/>
  <c r="M23" i="1"/>
  <c r="N21" i="1"/>
  <c r="G21" i="1"/>
  <c r="M21" i="1"/>
  <c r="K21" i="1"/>
  <c r="I21" i="1"/>
  <c r="F21" i="1"/>
  <c r="J21" i="1"/>
  <c r="H21" i="1"/>
  <c r="L21" i="1"/>
  <c r="A3" i="2" l="1"/>
  <c r="A4" i="2" s="1"/>
  <c r="Q8" i="1"/>
  <c r="Q7" i="1"/>
  <c r="Q16" i="1"/>
  <c r="Q19" i="1"/>
  <c r="Q18" i="1"/>
  <c r="Q13" i="1"/>
  <c r="Q15" i="1"/>
  <c r="Q10" i="1"/>
  <c r="Q11" i="1"/>
  <c r="Q17" i="1"/>
  <c r="Q12" i="1"/>
  <c r="Q14" i="1"/>
  <c r="Q9" i="1"/>
  <c r="Q6" i="1"/>
  <c r="A5" i="2" l="1"/>
  <c r="A6" i="2" l="1"/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s="1"/>
  <c r="H18" i="1"/>
  <c r="H8" i="1"/>
  <c r="H7" i="1"/>
  <c r="H19" i="1"/>
  <c r="H10" i="1"/>
  <c r="H12" i="1"/>
  <c r="H9" i="1"/>
  <c r="H15" i="1"/>
  <c r="H14" i="1"/>
  <c r="H13" i="1"/>
  <c r="I18" i="1"/>
  <c r="J18" i="1"/>
  <c r="F18" i="1"/>
  <c r="M18" i="1"/>
  <c r="G18" i="1"/>
  <c r="I12" i="1"/>
  <c r="F12" i="1"/>
  <c r="J12" i="1"/>
  <c r="K18" i="1"/>
  <c r="G12" i="1"/>
  <c r="M12" i="1"/>
  <c r="N12" i="1"/>
  <c r="L18" i="1"/>
  <c r="L12" i="1"/>
  <c r="K12" i="1"/>
  <c r="F5" i="1"/>
  <c r="J5" i="1"/>
  <c r="I19" i="1"/>
  <c r="N8" i="1"/>
  <c r="G8" i="1"/>
  <c r="G19" i="1"/>
  <c r="J19" i="1"/>
  <c r="G5" i="1"/>
  <c r="N19" i="1"/>
  <c r="M19" i="1"/>
  <c r="I5" i="1"/>
  <c r="N5" i="1"/>
  <c r="M8" i="1"/>
  <c r="M5" i="1"/>
  <c r="J8" i="1"/>
  <c r="F19" i="1"/>
  <c r="L19" i="1"/>
  <c r="K19" i="1"/>
  <c r="B5" i="1"/>
  <c r="K5" i="1"/>
  <c r="P5" i="1"/>
  <c r="L5" i="1"/>
  <c r="L8" i="1"/>
  <c r="O5" i="1"/>
  <c r="K8" i="1"/>
  <c r="I7" i="1"/>
  <c r="I10" i="1"/>
  <c r="M7" i="1"/>
  <c r="N10" i="1"/>
  <c r="G10" i="1"/>
  <c r="J7" i="1"/>
  <c r="F10" i="1"/>
  <c r="N7" i="1"/>
  <c r="J10" i="1"/>
  <c r="G7" i="1"/>
  <c r="M10" i="1"/>
  <c r="F7" i="1"/>
  <c r="K10" i="1"/>
  <c r="K7" i="1"/>
  <c r="L7" i="1"/>
  <c r="L10" i="1"/>
  <c r="I13" i="1"/>
  <c r="I14" i="1"/>
  <c r="M15" i="1"/>
  <c r="J14" i="1"/>
  <c r="G15" i="1"/>
  <c r="N15" i="1"/>
  <c r="F15" i="1"/>
  <c r="N14" i="1"/>
  <c r="J13" i="1"/>
  <c r="I15" i="1"/>
  <c r="J15" i="1"/>
  <c r="N13" i="1"/>
  <c r="M14" i="1"/>
  <c r="F13" i="1"/>
  <c r="G14" i="1"/>
  <c r="F14" i="1"/>
  <c r="G13" i="1"/>
  <c r="M13" i="1"/>
  <c r="K15" i="1"/>
  <c r="L13" i="1"/>
  <c r="L15" i="1"/>
  <c r="L14" i="1"/>
  <c r="K14" i="1"/>
  <c r="K13" i="1"/>
  <c r="H16" i="1"/>
  <c r="L16" i="1"/>
  <c r="J16" i="1"/>
  <c r="K16" i="1"/>
  <c r="I16" i="1"/>
  <c r="M16" i="1"/>
  <c r="F16" i="1"/>
  <c r="K17" i="1"/>
  <c r="J9" i="1"/>
  <c r="N9" i="1"/>
  <c r="H17" i="1"/>
  <c r="G17" i="1"/>
  <c r="M9" i="1"/>
  <c r="M17" i="1"/>
  <c r="F9" i="1"/>
  <c r="G9" i="1"/>
  <c r="L17" i="1"/>
  <c r="G16" i="1"/>
  <c r="F17" i="1"/>
  <c r="I9" i="1"/>
  <c r="I17" i="1"/>
  <c r="J17" i="1"/>
  <c r="L9" i="1"/>
  <c r="K9" i="1"/>
  <c r="M11" i="1"/>
  <c r="I11" i="1"/>
  <c r="G11" i="1"/>
  <c r="N11" i="1"/>
  <c r="F11" i="1"/>
  <c r="L11" i="1"/>
  <c r="H11" i="1"/>
  <c r="J11" i="1"/>
  <c r="K11" i="1"/>
  <c r="H6" i="1"/>
  <c r="M6" i="1"/>
  <c r="F6" i="1"/>
  <c r="I6" i="1"/>
  <c r="K6" i="1"/>
  <c r="J6" i="1"/>
  <c r="L6" i="1"/>
  <c r="G6" i="1"/>
  <c r="N6" i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</calcChain>
</file>

<file path=xl/sharedStrings.xml><?xml version="1.0" encoding="utf-8"?>
<sst xmlns="http://schemas.openxmlformats.org/spreadsheetml/2006/main" count="64" uniqueCount="62">
  <si>
    <t>Long Description</t>
  </si>
  <si>
    <t>Symbol</t>
  </si>
  <si>
    <t>Percent NC</t>
  </si>
  <si>
    <t>Last</t>
  </si>
  <si>
    <t>NC</t>
  </si>
  <si>
    <t>Bid Vol</t>
  </si>
  <si>
    <t>Bid</t>
  </si>
  <si>
    <t>Ask</t>
  </si>
  <si>
    <t>Ask Vol</t>
  </si>
  <si>
    <t>Open</t>
  </si>
  <si>
    <t>High</t>
  </si>
  <si>
    <t>Low</t>
  </si>
  <si>
    <t>Percent Net Change</t>
  </si>
  <si>
    <t>LDKZ</t>
  </si>
  <si>
    <t>LZHZ</t>
  </si>
  <si>
    <t>LALZ</t>
  </si>
  <si>
    <t>S.DBC</t>
  </si>
  <si>
    <t>Correlation</t>
  </si>
  <si>
    <t>T</t>
  </si>
  <si>
    <t>All</t>
  </si>
  <si>
    <t>History</t>
  </si>
  <si>
    <t>Other Markets</t>
  </si>
  <si>
    <t>EP?</t>
  </si>
  <si>
    <t>YM?</t>
  </si>
  <si>
    <t>EU6</t>
  </si>
  <si>
    <t>Close(</t>
  </si>
  <si>
    <t>) when (LocalDay(</t>
  </si>
  <si>
    <t>)=$A$1</t>
  </si>
  <si>
    <t xml:space="preserve"> And (LocalHour(</t>
  </si>
  <si>
    <t>)=</t>
  </si>
  <si>
    <t xml:space="preserve"> AND LocalMinute(</t>
  </si>
  <si>
    <t>)</t>
  </si>
  <si>
    <t>5-minute Close Percent Change</t>
  </si>
  <si>
    <t>Symbol:</t>
  </si>
  <si>
    <t>Correlation (TF &amp; LB)</t>
  </si>
  <si>
    <t>D</t>
  </si>
  <si>
    <t>Interval:</t>
  </si>
  <si>
    <t>Decimals:</t>
  </si>
  <si>
    <t>Open:</t>
  </si>
  <si>
    <t>High:</t>
  </si>
  <si>
    <t>Low:</t>
  </si>
  <si>
    <t>HOE</t>
  </si>
  <si>
    <t>Performance</t>
  </si>
  <si>
    <t>Today's Ranked</t>
  </si>
  <si>
    <t>H</t>
  </si>
  <si>
    <t>L</t>
  </si>
  <si>
    <t>SBE</t>
  </si>
  <si>
    <t>ZWA</t>
  </si>
  <si>
    <t>CLE</t>
  </si>
  <si>
    <t>QO</t>
  </si>
  <si>
    <t>RBE</t>
  </si>
  <si>
    <t>NGE</t>
  </si>
  <si>
    <t>GCE</t>
  </si>
  <si>
    <t>SIE</t>
  </si>
  <si>
    <t>ZCE</t>
  </si>
  <si>
    <t>ZSE</t>
  </si>
  <si>
    <t>PowerShares® is a registered trademark of Invesco PowerShares Capital Management LLC, investment adviser.</t>
  </si>
  <si>
    <t>Designed by Thom Hartle</t>
  </si>
  <si>
    <t xml:space="preserve">          Copyright © 2017</t>
  </si>
  <si>
    <t xml:space="preserve">Adjust Clock:  </t>
  </si>
  <si>
    <t>CQG PowerShares® DB Commodity Index Tracking Performance</t>
  </si>
  <si>
    <t>SF6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</si>
</sst>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0.0000"/>
    <numFmt numFmtId="166" formatCode="0.000"/>
    <numFmt numFmtId="167" formatCode="0.00000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0"/>
      <name val="Century Gothic"/>
      <family val="2"/>
    </font>
    <font>
      <sz val="11"/>
      <color rgb="FF00000F"/>
      <name val="Century Gothic"/>
      <family val="2"/>
    </font>
    <font>
      <sz val="11"/>
      <color theme="1"/>
      <name val="Century Gothic"/>
      <family val="2"/>
    </font>
    <font>
      <sz val="1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patternFill patternType="solid">
        <fgColor theme="1"/>
        <bgColor indexed="64"/>
      </patternFill>
    </fill>
    <fill>
      <gradientFill degree="90">
        <stop position="0">
          <color rgb="FF002060"/>
        </stop>
        <stop position="0.5">
          <color theme="0"/>
        </stop>
        <stop position="1">
          <color rgb="FF002060"/>
        </stop>
      </gradientFill>
    </fill>
  </fills>
  <borders count="5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/>
      <top style="thin">
        <color theme="4"/>
      </top>
      <bottom style="thin">
        <color rgb="FF002060"/>
      </bottom>
      <diagonal/>
    </border>
    <border>
      <left/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002060"/>
      </right>
      <top style="thin">
        <color theme="4"/>
      </top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B050"/>
      </left>
      <right style="thin">
        <color rgb="FFFF000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4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theme="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B050"/>
      </bottom>
      <diagonal/>
    </border>
    <border>
      <left style="thin">
        <color rgb="FF002060"/>
      </left>
      <right style="thin">
        <color rgb="FF002060"/>
      </right>
      <top/>
      <bottom style="thin">
        <color rgb="FFFF0000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B050"/>
      </left>
      <right style="thin">
        <color rgb="FFFF0000"/>
      </right>
      <top/>
      <bottom style="thin">
        <color rgb="FF00B05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B0F0"/>
      </bottom>
      <diagonal/>
    </border>
    <border>
      <left style="thin">
        <color rgb="FF002060"/>
      </left>
      <right/>
      <top style="thin">
        <color rgb="FF002060"/>
      </top>
      <bottom style="thin">
        <color rgb="FF00B0F0"/>
      </bottom>
      <diagonal/>
    </border>
    <border>
      <left/>
      <right/>
      <top style="thin">
        <color rgb="FF002060"/>
      </top>
      <bottom style="thin">
        <color rgb="FF00B0F0"/>
      </bottom>
      <diagonal/>
    </border>
    <border>
      <left/>
      <right style="thin">
        <color rgb="FF002060"/>
      </right>
      <top style="thin">
        <color rgb="FF002060"/>
      </top>
      <bottom style="thin">
        <color rgb="FF00B0F0"/>
      </bottom>
      <diagonal/>
    </border>
    <border>
      <left style="thin">
        <color rgb="FF00B0F0"/>
      </left>
      <right/>
      <top style="thin">
        <color rgb="FF002060"/>
      </top>
      <bottom style="thin">
        <color rgb="FF00B0F0"/>
      </bottom>
      <diagonal/>
    </border>
  </borders>
  <cellStyleXfs count="2">
    <xf numFmtId="0" fontId="0" fillId="0" borderId="0"/>
    <xf numFmtId="0" fontId="5" fillId="0" borderId="0"/>
  </cellStyleXfs>
  <cellXfs count="140">
    <xf numFmtId="0" fontId="0" fillId="0" borderId="0" xfId="0"/>
    <xf numFmtId="0" fontId="1" fillId="2" borderId="0" xfId="0" applyFont="1" applyFill="1"/>
    <xf numFmtId="0" fontId="3" fillId="4" borderId="4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>
      <alignment horizontal="center" shrinkToFit="1"/>
    </xf>
    <xf numFmtId="0" fontId="1" fillId="5" borderId="17" xfId="0" applyFont="1" applyFill="1" applyBorder="1" applyAlignment="1">
      <alignment horizontal="center" shrinkToFit="1"/>
    </xf>
    <xf numFmtId="0" fontId="1" fillId="5" borderId="0" xfId="0" applyFont="1" applyFill="1" applyBorder="1" applyAlignment="1">
      <alignment horizontal="center" shrinkToFit="1"/>
    </xf>
    <xf numFmtId="0" fontId="1" fillId="5" borderId="40" xfId="0" applyFont="1" applyFill="1" applyBorder="1"/>
    <xf numFmtId="0" fontId="1" fillId="5" borderId="41" xfId="0" applyFont="1" applyFill="1" applyBorder="1"/>
    <xf numFmtId="0" fontId="1" fillId="2" borderId="0" xfId="0" applyFont="1" applyFill="1" applyAlignment="1">
      <alignment vertical="center"/>
    </xf>
    <xf numFmtId="0" fontId="1" fillId="5" borderId="28" xfId="0" applyFont="1" applyFill="1" applyBorder="1"/>
    <xf numFmtId="0" fontId="1" fillId="5" borderId="28" xfId="0" applyFont="1" applyFill="1" applyBorder="1" applyAlignment="1">
      <alignment horizontal="right"/>
    </xf>
    <xf numFmtId="0" fontId="1" fillId="5" borderId="28" xfId="0" applyFont="1" applyFill="1" applyBorder="1" applyAlignment="1">
      <alignment horizontal="right"/>
    </xf>
    <xf numFmtId="0" fontId="1" fillId="5" borderId="30" xfId="0" applyFont="1" applyFill="1" applyBorder="1" applyAlignment="1"/>
    <xf numFmtId="0" fontId="1" fillId="5" borderId="25" xfId="0" applyFont="1" applyFill="1" applyBorder="1" applyAlignment="1">
      <alignment horizontal="right"/>
    </xf>
    <xf numFmtId="2" fontId="1" fillId="5" borderId="25" xfId="0" applyNumberFormat="1" applyFont="1" applyFill="1" applyBorder="1" applyAlignment="1" applyProtection="1">
      <alignment horizontal="left" shrinkToFit="1"/>
    </xf>
    <xf numFmtId="0" fontId="1" fillId="5" borderId="12" xfId="0" applyFont="1" applyFill="1" applyBorder="1" applyAlignment="1">
      <alignment horizontal="right"/>
    </xf>
    <xf numFmtId="0" fontId="1" fillId="5" borderId="12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1" fillId="5" borderId="2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 shrinkToFit="1"/>
    </xf>
    <xf numFmtId="0" fontId="1" fillId="3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42" xfId="0" applyFont="1" applyFill="1" applyBorder="1" applyAlignment="1">
      <alignment horizontal="center" shrinkToFit="1"/>
    </xf>
    <xf numFmtId="0" fontId="0" fillId="8" borderId="0" xfId="0" applyFill="1"/>
    <xf numFmtId="22" fontId="0" fillId="8" borderId="0" xfId="0" applyNumberFormat="1" applyFill="1"/>
    <xf numFmtId="2" fontId="0" fillId="8" borderId="0" xfId="0" applyNumberFormat="1" applyFill="1"/>
    <xf numFmtId="1" fontId="0" fillId="8" borderId="0" xfId="0" applyNumberFormat="1" applyFill="1"/>
    <xf numFmtId="10" fontId="0" fillId="8" borderId="0" xfId="0" applyNumberFormat="1" applyFill="1"/>
    <xf numFmtId="165" fontId="0" fillId="8" borderId="0" xfId="0" applyNumberFormat="1" applyFill="1"/>
    <xf numFmtId="0" fontId="0" fillId="8" borderId="0" xfId="0" quotePrefix="1" applyFill="1"/>
    <xf numFmtId="0" fontId="1" fillId="2" borderId="31" xfId="0" applyFont="1" applyFill="1" applyBorder="1"/>
    <xf numFmtId="0" fontId="1" fillId="5" borderId="48" xfId="0" applyFont="1" applyFill="1" applyBorder="1"/>
    <xf numFmtId="0" fontId="6" fillId="5" borderId="48" xfId="0" applyFont="1" applyFill="1" applyBorder="1"/>
    <xf numFmtId="0" fontId="1" fillId="5" borderId="40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 applyProtection="1">
      <alignment horizontal="center" shrinkToFit="1"/>
    </xf>
    <xf numFmtId="0" fontId="1" fillId="5" borderId="12" xfId="0" applyFont="1" applyFill="1" applyBorder="1" applyAlignment="1" applyProtection="1">
      <alignment horizontal="center" shrinkToFit="1"/>
    </xf>
    <xf numFmtId="0" fontId="1" fillId="5" borderId="42" xfId="0" applyFont="1" applyFill="1" applyBorder="1" applyAlignment="1">
      <alignment horizontal="center" shrinkToFit="1"/>
    </xf>
    <xf numFmtId="2" fontId="3" fillId="4" borderId="7" xfId="0" applyNumberFormat="1" applyFont="1" applyFill="1" applyBorder="1" applyAlignment="1" applyProtection="1">
      <alignment horizontal="center" vertical="center" shrinkToFit="1"/>
    </xf>
    <xf numFmtId="2" fontId="3" fillId="4" borderId="34" xfId="0" applyNumberFormat="1" applyFont="1" applyFill="1" applyBorder="1" applyAlignment="1" applyProtection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3" fillId="4" borderId="32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shrinkToFit="1"/>
    </xf>
    <xf numFmtId="0" fontId="3" fillId="4" borderId="34" xfId="0" applyFont="1" applyFill="1" applyBorder="1" applyAlignment="1" applyProtection="1">
      <alignment horizontal="center" vertical="center" shrinkToFit="1"/>
    </xf>
    <xf numFmtId="0" fontId="1" fillId="5" borderId="25" xfId="0" applyFont="1" applyFill="1" applyBorder="1" applyAlignment="1">
      <alignment horizontal="center"/>
    </xf>
    <xf numFmtId="0" fontId="3" fillId="4" borderId="35" xfId="0" applyFont="1" applyFill="1" applyBorder="1" applyAlignment="1" applyProtection="1">
      <alignment horizontal="center" vertical="center" shrinkToFit="1"/>
    </xf>
    <xf numFmtId="0" fontId="3" fillId="4" borderId="9" xfId="0" applyFont="1" applyFill="1" applyBorder="1" applyAlignment="1" applyProtection="1">
      <alignment horizontal="center" vertical="center" shrinkToFit="1"/>
    </xf>
    <xf numFmtId="0" fontId="3" fillId="4" borderId="36" xfId="0" applyFont="1" applyFill="1" applyBorder="1" applyAlignment="1" applyProtection="1">
      <alignment horizontal="center" vertical="center" shrinkToFit="1"/>
    </xf>
    <xf numFmtId="0" fontId="3" fillId="4" borderId="29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</xf>
    <xf numFmtId="0" fontId="3" fillId="4" borderId="39" xfId="0" applyFon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9" borderId="25" xfId="0" applyFont="1" applyFill="1" applyBorder="1" applyAlignment="1">
      <alignment horizontal="center" shrinkToFit="1"/>
    </xf>
    <xf numFmtId="0" fontId="6" fillId="5" borderId="48" xfId="0" applyFont="1" applyFill="1" applyBorder="1" applyAlignment="1">
      <alignment horizontal="center" shrinkToFit="1"/>
    </xf>
    <xf numFmtId="0" fontId="6" fillId="5" borderId="52" xfId="1" applyFont="1" applyFill="1" applyBorder="1" applyAlignment="1">
      <alignment horizontal="center" shrinkToFit="1"/>
    </xf>
    <xf numFmtId="0" fontId="6" fillId="5" borderId="51" xfId="1" applyFont="1" applyFill="1" applyBorder="1" applyAlignment="1">
      <alignment horizontal="center" shrinkToFit="1"/>
    </xf>
    <xf numFmtId="0" fontId="6" fillId="5" borderId="49" xfId="1" applyFont="1" applyFill="1" applyBorder="1" applyAlignment="1">
      <alignment horizontal="center" shrinkToFit="1"/>
    </xf>
    <xf numFmtId="0" fontId="6" fillId="5" borderId="50" xfId="1" applyFont="1" applyFill="1" applyBorder="1" applyAlignment="1">
      <alignment horizontal="center" shrinkToFit="1"/>
    </xf>
    <xf numFmtId="0" fontId="6" fillId="5" borderId="40" xfId="0" applyFont="1" applyFill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1" fillId="5" borderId="44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 shrinkToFit="1"/>
    </xf>
    <xf numFmtId="0" fontId="0" fillId="7" borderId="26" xfId="0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0" fillId="6" borderId="17" xfId="0" applyFill="1" applyBorder="1" applyAlignment="1">
      <alignment horizontal="center" shrinkToFit="1"/>
    </xf>
    <xf numFmtId="2" fontId="1" fillId="5" borderId="28" xfId="0" applyNumberFormat="1" applyFont="1" applyFill="1" applyBorder="1" applyAlignment="1" applyProtection="1">
      <alignment horizontal="center" shrinkToFit="1"/>
    </xf>
    <xf numFmtId="2" fontId="1" fillId="5" borderId="39" xfId="0" applyNumberFormat="1" applyFont="1" applyFill="1" applyBorder="1" applyAlignment="1" applyProtection="1">
      <alignment horizontal="center" shrinkToFi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164" fontId="2" fillId="3" borderId="2" xfId="0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shrinkToFit="1"/>
    </xf>
    <xf numFmtId="0" fontId="1" fillId="2" borderId="12" xfId="0" applyFont="1" applyFill="1" applyBorder="1" applyAlignment="1" applyProtection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10" fontId="1" fillId="2" borderId="12" xfId="0" applyNumberFormat="1" applyFont="1" applyFill="1" applyBorder="1" applyAlignment="1" applyProtection="1">
      <alignment horizontal="center" shrinkToFit="1"/>
    </xf>
    <xf numFmtId="10" fontId="0" fillId="2" borderId="12" xfId="0" applyNumberFormat="1" applyFont="1" applyFill="1" applyBorder="1" applyAlignment="1" applyProtection="1">
      <alignment horizontal="center" shrinkToFit="1"/>
    </xf>
    <xf numFmtId="2" fontId="1" fillId="2" borderId="12" xfId="0" applyNumberFormat="1" applyFont="1" applyFill="1" applyBorder="1" applyAlignment="1" applyProtection="1">
      <alignment horizontal="center" shrinkToFit="1"/>
    </xf>
    <xf numFmtId="1" fontId="1" fillId="2" borderId="14" xfId="0" applyNumberFormat="1" applyFont="1" applyFill="1" applyBorder="1" applyAlignment="1" applyProtection="1">
      <alignment horizontal="center" shrinkToFit="1"/>
    </xf>
    <xf numFmtId="2" fontId="1" fillId="2" borderId="20" xfId="0" applyNumberFormat="1" applyFont="1" applyFill="1" applyBorder="1" applyAlignment="1" applyProtection="1">
      <alignment horizontal="center" shrinkToFit="1"/>
    </xf>
    <xf numFmtId="2" fontId="1" fillId="2" borderId="16" xfId="0" applyNumberFormat="1" applyFont="1" applyFill="1" applyBorder="1" applyAlignment="1" applyProtection="1">
      <alignment horizontal="center" shrinkToFit="1"/>
    </xf>
    <xf numFmtId="1" fontId="1" fillId="2" borderId="17" xfId="0" applyNumberFormat="1" applyFont="1" applyFill="1" applyBorder="1" applyAlignment="1" applyProtection="1">
      <alignment horizontal="center" shrinkToFit="1"/>
    </xf>
    <xf numFmtId="2" fontId="1" fillId="2" borderId="12" xfId="0" applyNumberFormat="1" applyFont="1" applyFill="1" applyBorder="1" applyAlignment="1">
      <alignment horizontal="center" shrinkToFit="1"/>
    </xf>
    <xf numFmtId="0" fontId="1" fillId="2" borderId="30" xfId="0" applyFont="1" applyFill="1" applyBorder="1"/>
    <xf numFmtId="2" fontId="1" fillId="2" borderId="22" xfId="0" applyNumberFormat="1" applyFont="1" applyFill="1" applyBorder="1" applyAlignment="1" applyProtection="1">
      <alignment horizontal="center" shrinkToFit="1"/>
    </xf>
    <xf numFmtId="2" fontId="1" fillId="2" borderId="24" xfId="0" applyNumberFormat="1" applyFont="1" applyFill="1" applyBorder="1" applyAlignment="1" applyProtection="1">
      <alignment horizontal="center" shrinkToFit="1"/>
    </xf>
    <xf numFmtId="2" fontId="1" fillId="2" borderId="15" xfId="0" applyNumberFormat="1" applyFont="1" applyFill="1" applyBorder="1" applyAlignment="1" applyProtection="1">
      <alignment horizontal="center" shrinkToFit="1"/>
    </xf>
    <xf numFmtId="165" fontId="1" fillId="2" borderId="12" xfId="0" applyNumberFormat="1" applyFont="1" applyFill="1" applyBorder="1" applyAlignment="1" applyProtection="1">
      <alignment horizontal="center" shrinkToFit="1"/>
    </xf>
    <xf numFmtId="165" fontId="1" fillId="2" borderId="15" xfId="0" applyNumberFormat="1" applyFont="1" applyFill="1" applyBorder="1" applyAlignment="1" applyProtection="1">
      <alignment horizontal="center" shrinkToFit="1"/>
    </xf>
    <xf numFmtId="165" fontId="1" fillId="2" borderId="16" xfId="0" applyNumberFormat="1" applyFont="1" applyFill="1" applyBorder="1" applyAlignment="1" applyProtection="1">
      <alignment horizontal="center" shrinkToFit="1"/>
    </xf>
    <xf numFmtId="166" fontId="1" fillId="2" borderId="12" xfId="0" applyNumberFormat="1" applyFont="1" applyFill="1" applyBorder="1" applyAlignment="1" applyProtection="1">
      <alignment horizontal="center" shrinkToFit="1"/>
    </xf>
    <xf numFmtId="166" fontId="1" fillId="2" borderId="15" xfId="0" applyNumberFormat="1" applyFont="1" applyFill="1" applyBorder="1" applyAlignment="1" applyProtection="1">
      <alignment horizontal="center" shrinkToFit="1"/>
    </xf>
    <xf numFmtId="166" fontId="1" fillId="2" borderId="16" xfId="0" applyNumberFormat="1" applyFont="1" applyFill="1" applyBorder="1" applyAlignment="1" applyProtection="1">
      <alignment horizontal="center" shrinkToFit="1"/>
    </xf>
    <xf numFmtId="2" fontId="1" fillId="2" borderId="13" xfId="0" applyNumberFormat="1" applyFont="1" applyFill="1" applyBorder="1" applyAlignment="1" applyProtection="1">
      <alignment horizontal="center" shrinkToFit="1"/>
    </xf>
    <xf numFmtId="1" fontId="1" fillId="2" borderId="18" xfId="0" applyNumberFormat="1" applyFont="1" applyFill="1" applyBorder="1" applyAlignment="1" applyProtection="1">
      <alignment horizontal="center" shrinkToFit="1"/>
    </xf>
    <xf numFmtId="1" fontId="1" fillId="2" borderId="19" xfId="0" applyNumberFormat="1" applyFont="1" applyFill="1" applyBorder="1" applyAlignment="1" applyProtection="1">
      <alignment horizontal="center" shrinkToFit="1"/>
    </xf>
    <xf numFmtId="0" fontId="1" fillId="2" borderId="13" xfId="0" applyNumberFormat="1" applyFont="1" applyFill="1" applyBorder="1" applyAlignment="1" applyProtection="1">
      <alignment horizontal="center" shrinkToFit="1"/>
    </xf>
    <xf numFmtId="0" fontId="1" fillId="2" borderId="18" xfId="0" applyNumberFormat="1" applyFont="1" applyFill="1" applyBorder="1" applyAlignment="1" applyProtection="1">
      <alignment horizontal="center" shrinkToFit="1"/>
    </xf>
    <xf numFmtId="0" fontId="1" fillId="2" borderId="15" xfId="0" applyNumberFormat="1" applyFont="1" applyFill="1" applyBorder="1" applyAlignment="1" applyProtection="1">
      <alignment horizontal="center" shrinkToFit="1"/>
    </xf>
    <xf numFmtId="0" fontId="1" fillId="2" borderId="16" xfId="0" applyNumberFormat="1" applyFont="1" applyFill="1" applyBorder="1" applyAlignment="1" applyProtection="1">
      <alignment horizontal="center" shrinkToFit="1"/>
    </xf>
    <xf numFmtId="0" fontId="1" fillId="2" borderId="19" xfId="0" applyNumberFormat="1" applyFont="1" applyFill="1" applyBorder="1" applyAlignment="1" applyProtection="1">
      <alignment horizontal="center" shrinkToFit="1"/>
    </xf>
    <xf numFmtId="0" fontId="1" fillId="2" borderId="21" xfId="0" applyNumberFormat="1" applyFont="1" applyFill="1" applyBorder="1" applyAlignment="1" applyProtection="1">
      <alignment horizontal="center" shrinkToFit="1"/>
    </xf>
    <xf numFmtId="0" fontId="1" fillId="2" borderId="23" xfId="0" applyNumberFormat="1" applyFont="1" applyFill="1" applyBorder="1" applyAlignment="1" applyProtection="1">
      <alignment horizontal="center" shrinkToFit="1"/>
    </xf>
    <xf numFmtId="0" fontId="1" fillId="2" borderId="43" xfId="0" applyFont="1" applyFill="1" applyBorder="1" applyAlignment="1">
      <alignment horizontal="center" shrinkToFit="1"/>
    </xf>
    <xf numFmtId="10" fontId="1" fillId="2" borderId="43" xfId="0" applyNumberFormat="1" applyFont="1" applyFill="1" applyBorder="1" applyAlignment="1" applyProtection="1">
      <alignment horizontal="center" shrinkToFit="1"/>
    </xf>
    <xf numFmtId="10" fontId="0" fillId="2" borderId="43" xfId="0" applyNumberFormat="1" applyFont="1" applyFill="1" applyBorder="1" applyAlignment="1" applyProtection="1">
      <alignment horizontal="center" shrinkToFit="1"/>
    </xf>
    <xf numFmtId="2" fontId="1" fillId="2" borderId="43" xfId="0" applyNumberFormat="1" applyFont="1" applyFill="1" applyBorder="1" applyAlignment="1" applyProtection="1">
      <alignment horizontal="center" shrinkToFit="1"/>
    </xf>
    <xf numFmtId="1" fontId="1" fillId="2" borderId="44" xfId="0" applyNumberFormat="1" applyFont="1" applyFill="1" applyBorder="1" applyAlignment="1" applyProtection="1">
      <alignment horizontal="center" shrinkToFit="1"/>
    </xf>
    <xf numFmtId="1" fontId="1" fillId="2" borderId="26" xfId="0" applyNumberFormat="1" applyFont="1" applyFill="1" applyBorder="1" applyAlignment="1" applyProtection="1">
      <alignment horizontal="center" shrinkToFit="1"/>
    </xf>
    <xf numFmtId="0" fontId="1" fillId="2" borderId="34" xfId="0" applyFont="1" applyFill="1" applyBorder="1" applyAlignment="1" applyProtection="1">
      <alignment horizontal="center" shrinkToFit="1"/>
      <protection locked="0"/>
    </xf>
    <xf numFmtId="10" fontId="1" fillId="2" borderId="34" xfId="0" applyNumberFormat="1" applyFont="1" applyFill="1" applyBorder="1" applyAlignment="1" applyProtection="1">
      <alignment horizontal="center" shrinkToFit="1"/>
    </xf>
    <xf numFmtId="10" fontId="0" fillId="2" borderId="34" xfId="0" applyNumberFormat="1" applyFont="1" applyFill="1" applyBorder="1" applyAlignment="1" applyProtection="1">
      <alignment horizontal="center" shrinkToFit="1"/>
    </xf>
    <xf numFmtId="2" fontId="1" fillId="2" borderId="34" xfId="0" applyNumberFormat="1" applyFont="1" applyFill="1" applyBorder="1" applyAlignment="1" applyProtection="1">
      <alignment horizontal="center" shrinkToFit="1"/>
    </xf>
    <xf numFmtId="1" fontId="1" fillId="2" borderId="36" xfId="0" applyNumberFormat="1" applyFont="1" applyFill="1" applyBorder="1" applyAlignment="1" applyProtection="1">
      <alignment horizontal="center" shrinkToFit="1"/>
    </xf>
    <xf numFmtId="1" fontId="1" fillId="2" borderId="29" xfId="0" applyNumberFormat="1" applyFont="1" applyFill="1" applyBorder="1" applyAlignment="1" applyProtection="1">
      <alignment horizontal="center" shrinkToFit="1"/>
    </xf>
    <xf numFmtId="0" fontId="1" fillId="2" borderId="0" xfId="0" applyFont="1" applyFill="1" applyBorder="1"/>
    <xf numFmtId="2" fontId="1" fillId="2" borderId="45" xfId="0" applyNumberFormat="1" applyFont="1" applyFill="1" applyBorder="1" applyAlignment="1" applyProtection="1">
      <alignment horizontal="center" shrinkToFit="1"/>
    </xf>
    <xf numFmtId="167" fontId="1" fillId="2" borderId="34" xfId="0" applyNumberFormat="1" applyFont="1" applyFill="1" applyBorder="1" applyAlignment="1" applyProtection="1">
      <alignment horizontal="center" shrinkToFit="1"/>
    </xf>
    <xf numFmtId="167" fontId="1" fillId="2" borderId="45" xfId="0" applyNumberFormat="1" applyFont="1" applyFill="1" applyBorder="1" applyAlignment="1" applyProtection="1">
      <alignment horizontal="center" shrinkToFit="1"/>
    </xf>
    <xf numFmtId="167" fontId="1" fillId="2" borderId="24" xfId="0" applyNumberFormat="1" applyFont="1" applyFill="1" applyBorder="1" applyAlignment="1" applyProtection="1">
      <alignment horizontal="center" shrinkToFit="1"/>
    </xf>
    <xf numFmtId="167" fontId="1" fillId="2" borderId="12" xfId="0" applyNumberFormat="1" applyFont="1" applyFill="1" applyBorder="1" applyAlignment="1" applyProtection="1">
      <alignment horizontal="center" shrinkToFit="1"/>
    </xf>
    <xf numFmtId="0" fontId="4" fillId="2" borderId="0" xfId="0" applyFont="1" applyFill="1" applyBorder="1"/>
    <xf numFmtId="10" fontId="1" fillId="2" borderId="16" xfId="0" applyNumberFormat="1" applyFont="1" applyFill="1" applyBorder="1" applyAlignment="1">
      <alignment horizontal="center"/>
    </xf>
    <xf numFmtId="0" fontId="1" fillId="2" borderId="11" xfId="0" applyFont="1" applyFill="1" applyBorder="1"/>
  </cellXfs>
  <cellStyles count="2">
    <cellStyle name="Normal" xfId="0" builtinId="0"/>
    <cellStyle name="Normal 2" xfId="1"/>
  </cellStyles>
  <dxfs count="92"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</dxfs>
  <tableStyles count="0" defaultTableStyle="TableStyleMedium2" defaultPivotStyle="PivotStyleLight16"/>
  <colors>
    <mruColors>
      <color rgb="FF00000F"/>
      <color rgb="FF636363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2027.5</v>
        <stp/>
        <stp>StudyData</stp>
        <stp>LALZ</stp>
        <stp>Bar</stp>
        <stp/>
        <stp>Close</stp>
        <stp>D</stp>
        <stp>-1</stp>
        <stp>primaryOnly</stp>
        <tr r="H12" s="4"/>
      </tp>
      <tp t="s">
        <v>387'0</v>
        <stp/>
        <stp>ContractData</stp>
        <stp>ZCE</stp>
        <stp>LastTrade</stp>
        <stp/>
        <stp>B</stp>
        <tr r="H17" s="1"/>
      </tp>
      <tp>
        <v>1292.2</v>
        <stp/>
        <stp>ContractData</stp>
        <stp>GCE</stp>
        <stp>LastTrade</stp>
        <stp/>
        <stp>T</stp>
        <tr r="H11" s="1"/>
      </tp>
      <tp>
        <v>23</v>
        <stp/>
        <stp>ContractData</stp>
        <stp>EU6</stp>
        <stp>MT_LastBidVolume</stp>
        <stp/>
        <stp>T</stp>
        <tr r="J23" s="1"/>
      </tp>
      <tp>
        <v>165</v>
        <stp/>
        <stp>ContractData</stp>
        <stp>EP?</stp>
        <stp>MT_LastBidVolume</stp>
        <stp/>
        <stp>T</stp>
        <tr r="J21" s="1"/>
      </tp>
      <tp>
        <v>49.75</v>
        <stp/>
        <stp>StudyData</stp>
        <stp>CLE</stp>
        <stp>Bar</stp>
        <stp/>
        <stp>Low</stp>
        <stp>5</stp>
        <stp>-43</stp>
        <stp>All</stp>
        <stp/>
        <stp/>
        <stp>FALSE</stp>
        <stp>T</stp>
        <tr r="E45" s="2"/>
        <tr r="E45" s="2"/>
      </tp>
      <tp>
        <v>50.11</v>
        <stp/>
        <stp>StudyData</stp>
        <stp>CLE</stp>
        <stp>Bar</stp>
        <stp/>
        <stp>Low</stp>
        <stp>5</stp>
        <stp>-13</stp>
        <stp>All</stp>
        <stp/>
        <stp/>
        <stp>FALSE</stp>
        <stp>T</stp>
        <tr r="E15" s="2"/>
        <tr r="E15" s="2"/>
      </tp>
      <tp>
        <v>49.85</v>
        <stp/>
        <stp>StudyData</stp>
        <stp>CLE</stp>
        <stp>Bar</stp>
        <stp/>
        <stp>Low</stp>
        <stp>5</stp>
        <stp>-23</stp>
        <stp>All</stp>
        <stp/>
        <stp/>
        <stp>FALSE</stp>
        <stp>T</stp>
        <tr r="E25" s="2"/>
        <tr r="E25" s="2"/>
      </tp>
      <tp>
        <v>49.88</v>
        <stp/>
        <stp>StudyData</stp>
        <stp>CLE</stp>
        <stp>Bar</stp>
        <stp/>
        <stp>Low</stp>
        <stp>5</stp>
        <stp>-33</stp>
        <stp>All</stp>
        <stp/>
        <stp/>
        <stp>FALSE</stp>
        <stp>T</stp>
        <tr r="E35" s="2"/>
        <tr r="E35" s="2"/>
      </tp>
      <tp>
        <v>14.98</v>
        <stp/>
        <stp>ContractData</stp>
        <stp>S.DBC</stp>
        <stp>LastTradeToday</stp>
        <stp/>
        <stp>T</stp>
        <tr r="AB5" s="1"/>
        <tr r="AA5" s="1"/>
      </tp>
      <tp>
        <v>92.722448979999996</v>
        <stp/>
        <stp>StudyData</stp>
        <stp>Correlation(S.DBC,QO,Period:=20,InputChoice1:=Close,InputChoice2:=Close)</stp>
        <stp>FG</stp>
        <stp/>
        <stp>Close</stp>
        <stp>D</stp>
        <stp>-18</stp>
        <stp>all</stp>
        <stp/>
        <stp/>
        <stp>True</stp>
        <stp>T</stp>
        <tr r="R24" s="5"/>
      </tp>
      <tp>
        <v>92.078274350000001</v>
        <stp/>
        <stp>StudyData</stp>
        <stp>Correlation(S.DBC,QO,Period:=20,InputChoice1:=Close,InputChoice2:=Close)</stp>
        <stp>FG</stp>
        <stp/>
        <stp>Close</stp>
        <stp>D</stp>
        <stp>-19</stp>
        <stp>all</stp>
        <stp/>
        <stp/>
        <stp>True</stp>
        <stp>T</stp>
        <tr r="R25" s="5"/>
      </tp>
      <tp>
        <v>95.282027799999994</v>
        <stp/>
        <stp>StudyData</stp>
        <stp>Correlation(S.DBC,QO,Period:=20,InputChoice1:=Close,InputChoice2:=Close)</stp>
        <stp>FG</stp>
        <stp/>
        <stp>Close</stp>
        <stp>D</stp>
        <stp>-10</stp>
        <stp>all</stp>
        <stp/>
        <stp/>
        <stp>True</stp>
        <stp>T</stp>
        <tr r="R16" s="5"/>
      </tp>
      <tp>
        <v>89.798173129999995</v>
        <stp/>
        <stp>StudyData</stp>
        <stp>Correlation(S.DBC,QO,Period:=20,InputChoice1:=Close,InputChoice2:=Close)</stp>
        <stp>FG</stp>
        <stp/>
        <stp>Close</stp>
        <stp>D</stp>
        <stp>-11</stp>
        <stp>all</stp>
        <stp/>
        <stp/>
        <stp>True</stp>
        <stp>T</stp>
        <tr r="R17" s="5"/>
      </tp>
      <tp>
        <v>83.371316660000005</v>
        <stp/>
        <stp>StudyData</stp>
        <stp>Correlation(S.DBC,QO,Period:=20,InputChoice1:=Close,InputChoice2:=Close)</stp>
        <stp>FG</stp>
        <stp/>
        <stp>Close</stp>
        <stp>D</stp>
        <stp>-12</stp>
        <stp>all</stp>
        <stp/>
        <stp/>
        <stp>True</stp>
        <stp>T</stp>
        <tr r="R18" s="5"/>
      </tp>
      <tp>
        <v>83.291566930000002</v>
        <stp/>
        <stp>StudyData</stp>
        <stp>Correlation(S.DBC,QO,Period:=20,InputChoice1:=Close,InputChoice2:=Close)</stp>
        <stp>FG</stp>
        <stp/>
        <stp>Close</stp>
        <stp>D</stp>
        <stp>-13</stp>
        <stp>all</stp>
        <stp/>
        <stp/>
        <stp>True</stp>
        <stp>T</stp>
        <tr r="R19" s="5"/>
      </tp>
      <tp>
        <v>87.477366689999997</v>
        <stp/>
        <stp>StudyData</stp>
        <stp>Correlation(S.DBC,QO,Period:=20,InputChoice1:=Close,InputChoice2:=Close)</stp>
        <stp>FG</stp>
        <stp/>
        <stp>Close</stp>
        <stp>D</stp>
        <stp>-14</stp>
        <stp>all</stp>
        <stp/>
        <stp/>
        <stp>True</stp>
        <stp>T</stp>
        <tr r="R20" s="5"/>
      </tp>
      <tp>
        <v>90.709823659999998</v>
        <stp/>
        <stp>StudyData</stp>
        <stp>Correlation(S.DBC,QO,Period:=20,InputChoice1:=Close,InputChoice2:=Close)</stp>
        <stp>FG</stp>
        <stp/>
        <stp>Close</stp>
        <stp>D</stp>
        <stp>-15</stp>
        <stp>all</stp>
        <stp/>
        <stp/>
        <stp>True</stp>
        <stp>T</stp>
        <tr r="R21" s="5"/>
      </tp>
      <tp>
        <v>92.156916769999995</v>
        <stp/>
        <stp>StudyData</stp>
        <stp>Correlation(S.DBC,QO,Period:=20,InputChoice1:=Close,InputChoice2:=Close)</stp>
        <stp>FG</stp>
        <stp/>
        <stp>Close</stp>
        <stp>D</stp>
        <stp>-16</stp>
        <stp>all</stp>
        <stp/>
        <stp/>
        <stp>True</stp>
        <stp>T</stp>
        <tr r="R22" s="5"/>
      </tp>
      <tp>
        <v>92.870927699999996</v>
        <stp/>
        <stp>StudyData</stp>
        <stp>Correlation(S.DBC,QO,Period:=20,InputChoice1:=Close,InputChoice2:=Close)</stp>
        <stp>FG</stp>
        <stp/>
        <stp>Close</stp>
        <stp>D</stp>
        <stp>-17</stp>
        <stp>all</stp>
        <stp/>
        <stp/>
        <stp>True</stp>
        <stp>T</stp>
        <tr r="R23" s="5"/>
      </tp>
      <tp>
        <v>13.450000000000001</v>
        <stp/>
        <stp>ContractData</stp>
        <stp>SBE</stp>
        <stp>LastTrade</stp>
        <stp/>
        <stp>T</stp>
        <tr r="H19" s="1"/>
      </tp>
      <tp>
        <v>1.6314000000000002</v>
        <stp/>
        <stp>ContractData</stp>
        <stp>RBE</stp>
        <stp>LastTrade</stp>
        <stp/>
        <stp>T</stp>
        <tr r="H8" s="1"/>
      </tp>
      <tp>
        <v>-1.25E-3</v>
        <stp/>
        <stp>ContractData</stp>
        <stp>EU6</stp>
        <stp>NetChange</stp>
        <stp/>
        <stp>T</stp>
        <tr r="I23" s="1"/>
      </tp>
      <tp>
        <v>49.76</v>
        <stp/>
        <stp>StudyData</stp>
        <stp>CLE</stp>
        <stp>Bar</stp>
        <stp/>
        <stp>Low</stp>
        <stp>5</stp>
        <stp>-42</stp>
        <stp>All</stp>
        <stp/>
        <stp/>
        <stp>FALSE</stp>
        <stp>T</stp>
        <tr r="E44" s="2"/>
        <tr r="E44" s="2"/>
      </tp>
      <tp>
        <v>50.09</v>
        <stp/>
        <stp>StudyData</stp>
        <stp>CLE</stp>
        <stp>Bar</stp>
        <stp/>
        <stp>Low</stp>
        <stp>5</stp>
        <stp>-12</stp>
        <stp>All</stp>
        <stp/>
        <stp/>
        <stp>FALSE</stp>
        <stp>T</stp>
        <tr r="E14" s="2"/>
        <tr r="E14" s="2"/>
      </tp>
      <tp>
        <v>49.91</v>
        <stp/>
        <stp>StudyData</stp>
        <stp>CLE</stp>
        <stp>Bar</stp>
        <stp/>
        <stp>Low</stp>
        <stp>5</stp>
        <stp>-22</stp>
        <stp>All</stp>
        <stp/>
        <stp/>
        <stp>FALSE</stp>
        <stp>T</stp>
        <tr r="E24" s="2"/>
        <tr r="E24" s="2"/>
      </tp>
      <tp>
        <v>49.91</v>
        <stp/>
        <stp>StudyData</stp>
        <stp>CLE</stp>
        <stp>Bar</stp>
        <stp/>
        <stp>Low</stp>
        <stp>5</stp>
        <stp>-32</stp>
        <stp>All</stp>
        <stp/>
        <stp/>
        <stp>FALSE</stp>
        <stp>T</stp>
        <tr r="E34" s="2"/>
        <tr r="E34" s="2"/>
      </tp>
      <tp>
        <v>96.067654360000006</v>
        <stp/>
        <stp>StudyData</stp>
        <stp>Correlation(S.DBC,QO,Period:=20,InputChoice1:=Close,InputChoice2:=Close)</stp>
        <stp>FG</stp>
        <stp/>
        <stp>Close</stp>
        <stp>D</stp>
        <stp>-28</stp>
        <stp>all</stp>
        <stp/>
        <stp/>
        <stp>True</stp>
        <stp>T</stp>
        <tr r="R34" s="5"/>
      </tp>
      <tp>
        <v>98.129687619999999</v>
        <stp/>
        <stp>StudyData</stp>
        <stp>Correlation(S.DBC,QO,Period:=20,InputChoice1:=Close,InputChoice2:=Close)</stp>
        <stp>FG</stp>
        <stp/>
        <stp>Close</stp>
        <stp>D</stp>
        <stp>-29</stp>
        <stp>all</stp>
        <stp/>
        <stp/>
        <stp>True</stp>
        <stp>T</stp>
        <tr r="R35" s="5"/>
      </tp>
      <tp>
        <v>90.72140899</v>
        <stp/>
        <stp>StudyData</stp>
        <stp>Correlation(S.DBC,QO,Period:=20,InputChoice1:=Close,InputChoice2:=Close)</stp>
        <stp>FG</stp>
        <stp/>
        <stp>Close</stp>
        <stp>D</stp>
        <stp>-20</stp>
        <stp>all</stp>
        <stp/>
        <stp/>
        <stp>True</stp>
        <stp>T</stp>
        <tr r="R26" s="5"/>
      </tp>
      <tp>
        <v>90.106081320000001</v>
        <stp/>
        <stp>StudyData</stp>
        <stp>Correlation(S.DBC,QO,Period:=20,InputChoice1:=Close,InputChoice2:=Close)</stp>
        <stp>FG</stp>
        <stp/>
        <stp>Close</stp>
        <stp>D</stp>
        <stp>-21</stp>
        <stp>all</stp>
        <stp/>
        <stp/>
        <stp>True</stp>
        <stp>T</stp>
        <tr r="R27" s="5"/>
      </tp>
      <tp>
        <v>89.166846520000007</v>
        <stp/>
        <stp>StudyData</stp>
        <stp>Correlation(S.DBC,QO,Period:=20,InputChoice1:=Close,InputChoice2:=Close)</stp>
        <stp>FG</stp>
        <stp/>
        <stp>Close</stp>
        <stp>D</stp>
        <stp>-22</stp>
        <stp>all</stp>
        <stp/>
        <stp/>
        <stp>True</stp>
        <stp>T</stp>
        <tr r="R28" s="5"/>
      </tp>
      <tp>
        <v>89.067220660000004</v>
        <stp/>
        <stp>StudyData</stp>
        <stp>Correlation(S.DBC,QO,Period:=20,InputChoice1:=Close,InputChoice2:=Close)</stp>
        <stp>FG</stp>
        <stp/>
        <stp>Close</stp>
        <stp>D</stp>
        <stp>-23</stp>
        <stp>all</stp>
        <stp/>
        <stp/>
        <stp>True</stp>
        <stp>T</stp>
        <tr r="R29" s="5"/>
      </tp>
      <tp>
        <v>90.481754800000004</v>
        <stp/>
        <stp>StudyData</stp>
        <stp>Correlation(S.DBC,QO,Period:=20,InputChoice1:=Close,InputChoice2:=Close)</stp>
        <stp>FG</stp>
        <stp/>
        <stp>Close</stp>
        <stp>D</stp>
        <stp>-24</stp>
        <stp>all</stp>
        <stp/>
        <stp/>
        <stp>True</stp>
        <stp>T</stp>
        <tr r="R30" s="5"/>
      </tp>
      <tp>
        <v>93.515767969999999</v>
        <stp/>
        <stp>StudyData</stp>
        <stp>Correlation(S.DBC,QO,Period:=20,InputChoice1:=Close,InputChoice2:=Close)</stp>
        <stp>FG</stp>
        <stp/>
        <stp>Close</stp>
        <stp>D</stp>
        <stp>-25</stp>
        <stp>all</stp>
        <stp/>
        <stp/>
        <stp>True</stp>
        <stp>T</stp>
        <tr r="R31" s="5"/>
      </tp>
      <tp>
        <v>94.176335260000002</v>
        <stp/>
        <stp>StudyData</stp>
        <stp>Correlation(S.DBC,QO,Period:=20,InputChoice1:=Close,InputChoice2:=Close)</stp>
        <stp>FG</stp>
        <stp/>
        <stp>Close</stp>
        <stp>D</stp>
        <stp>-26</stp>
        <stp>all</stp>
        <stp/>
        <stp/>
        <stp>True</stp>
        <stp>T</stp>
        <tr r="R32" s="5"/>
      </tp>
      <tp>
        <v>95.914433349999996</v>
        <stp/>
        <stp>StudyData</stp>
        <stp>Correlation(S.DBC,QO,Period:=20,InputChoice1:=Close,InputChoice2:=Close)</stp>
        <stp>FG</stp>
        <stp/>
        <stp>Close</stp>
        <stp>D</stp>
        <stp>-27</stp>
        <stp>all</stp>
        <stp/>
        <stp/>
        <stp>True</stp>
        <stp>T</stp>
        <tr r="R33" s="5"/>
      </tp>
      <tp>
        <v>27</v>
        <stp/>
        <stp>ContractData</stp>
        <stp>GCE</stp>
        <stp>MT_LastBidVolume</stp>
        <stp/>
        <stp>T</stp>
        <tr r="J11" s="1"/>
      </tp>
      <tp>
        <v>-8.5191372300000001</v>
        <stp/>
        <stp>StudyData</stp>
        <stp>Correlation(S.DBC,LZHZ,Period:=20,InputChoice1:=Close,InputChoice2:=Close)</stp>
        <stp>FG</stp>
        <stp/>
        <stp>Close</stp>
        <stp>D</stp>
        <stp>-8</stp>
        <stp>all</stp>
        <stp/>
        <stp/>
        <stp>True</stp>
        <stp>T</stp>
        <tr r="Y14" s="5"/>
      </tp>
      <tp>
        <v>-8.6952727999999997</v>
        <stp/>
        <stp>StudyData</stp>
        <stp>Correlation(S.DBC,LZHZ,Period:=20,InputChoice1:=Close,InputChoice2:=Close)</stp>
        <stp>FG</stp>
        <stp/>
        <stp>Close</stp>
        <stp>D</stp>
        <stp>-9</stp>
        <stp>all</stp>
        <stp/>
        <stp/>
        <stp>True</stp>
        <stp>T</stp>
        <tr r="Y15" s="5"/>
      </tp>
      <tp>
        <v>35.057604380000001</v>
        <stp/>
        <stp>StudyData</stp>
        <stp>Correlation(S.DBC,LZHZ,Period:=20,InputChoice1:=Close,InputChoice2:=Close)</stp>
        <stp>FG</stp>
        <stp/>
        <stp>Close</stp>
        <stp>D</stp>
        <stp>-1</stp>
        <stp>all</stp>
        <stp/>
        <stp/>
        <stp>True</stp>
        <stp>T</stp>
        <tr r="Y7" s="5"/>
      </tp>
      <tp>
        <v>15.55564689</v>
        <stp/>
        <stp>StudyData</stp>
        <stp>Correlation(S.DBC,LZHZ,Period:=20,InputChoice1:=Close,InputChoice2:=Close)</stp>
        <stp>FG</stp>
        <stp/>
        <stp>Close</stp>
        <stp>D</stp>
        <stp>-2</stp>
        <stp>all</stp>
        <stp/>
        <stp/>
        <stp>True</stp>
        <stp>T</stp>
        <tr r="Y8" s="5"/>
      </tp>
      <tp>
        <v>-1.49814314</v>
        <stp/>
        <stp>StudyData</stp>
        <stp>Correlation(S.DBC,LZHZ,Period:=20,InputChoice1:=Close,InputChoice2:=Close)</stp>
        <stp>FG</stp>
        <stp/>
        <stp>Close</stp>
        <stp>D</stp>
        <stp>-3</stp>
        <stp>all</stp>
        <stp/>
        <stp/>
        <stp>True</stp>
        <stp>T</stp>
        <tr r="Y9" s="5"/>
      </tp>
      <tp t="s">
        <v>Aluminium (USD, 90d Fwd) SELECT</v>
        <stp/>
        <stp>ContractData</stp>
        <stp>LALZ</stp>
        <stp>LongDescription</stp>
        <tr r="B15" s="1"/>
      </tp>
      <tp>
        <v>-7.8417941899999999</v>
        <stp/>
        <stp>StudyData</stp>
        <stp>Correlation(S.DBC,LZHZ,Period:=20,InputChoice1:=Close,InputChoice2:=Close)</stp>
        <stp>FG</stp>
        <stp/>
        <stp>Close</stp>
        <stp>D</stp>
        <stp>-4</stp>
        <stp>all</stp>
        <stp/>
        <stp/>
        <stp>True</stp>
        <stp>T</stp>
        <tr r="Y10" s="5"/>
      </tp>
      <tp>
        <v>-10.95995795</v>
        <stp/>
        <stp>StudyData</stp>
        <stp>Correlation(S.DBC,LZHZ,Period:=20,InputChoice1:=Close,InputChoice2:=Close)</stp>
        <stp>FG</stp>
        <stp/>
        <stp>Close</stp>
        <stp>D</stp>
        <stp>-5</stp>
        <stp>all</stp>
        <stp/>
        <stp/>
        <stp>True</stp>
        <stp>T</stp>
        <tr r="Y11" s="5"/>
      </tp>
      <tp>
        <v>-9.7870279900000003</v>
        <stp/>
        <stp>StudyData</stp>
        <stp>Correlation(S.DBC,LZHZ,Period:=20,InputChoice1:=Close,InputChoice2:=Close)</stp>
        <stp>FG</stp>
        <stp/>
        <stp>Close</stp>
        <stp>D</stp>
        <stp>-6</stp>
        <stp>all</stp>
        <stp/>
        <stp/>
        <stp>True</stp>
        <stp>T</stp>
        <tr r="Y12" s="5"/>
      </tp>
      <tp>
        <v>-11.35552551</v>
        <stp/>
        <stp>StudyData</stp>
        <stp>Correlation(S.DBC,LZHZ,Period:=20,InputChoice1:=Close,InputChoice2:=Close)</stp>
        <stp>FG</stp>
        <stp/>
        <stp>Close</stp>
        <stp>D</stp>
        <stp>-7</stp>
        <stp>all</stp>
        <stp/>
        <stp/>
        <stp>True</stp>
        <stp>T</stp>
        <tr r="Y13" s="5"/>
      </tp>
      <tp>
        <v>49.82</v>
        <stp/>
        <stp>StudyData</stp>
        <stp>CLE</stp>
        <stp>Bar</stp>
        <stp/>
        <stp>Low</stp>
        <stp>5</stp>
        <stp>-41</stp>
        <stp>All</stp>
        <stp/>
        <stp/>
        <stp>FALSE</stp>
        <stp>T</stp>
        <tr r="E43" s="2"/>
        <tr r="E43" s="2"/>
      </tp>
      <tp>
        <v>50.09</v>
        <stp/>
        <stp>StudyData</stp>
        <stp>CLE</stp>
        <stp>Bar</stp>
        <stp/>
        <stp>Low</stp>
        <stp>5</stp>
        <stp>-11</stp>
        <stp>All</stp>
        <stp/>
        <stp/>
        <stp>FALSE</stp>
        <stp>T</stp>
        <tr r="E13" s="2"/>
        <tr r="E13" s="2"/>
      </tp>
      <tp>
        <v>49.92</v>
        <stp/>
        <stp>StudyData</stp>
        <stp>CLE</stp>
        <stp>Bar</stp>
        <stp/>
        <stp>Low</stp>
        <stp>5</stp>
        <stp>-21</stp>
        <stp>All</stp>
        <stp/>
        <stp/>
        <stp>FALSE</stp>
        <stp>T</stp>
        <tr r="E23" s="2"/>
        <tr r="E23" s="2"/>
      </tp>
      <tp>
        <v>49.91</v>
        <stp/>
        <stp>StudyData</stp>
        <stp>CLE</stp>
        <stp>Bar</stp>
        <stp/>
        <stp>Low</stp>
        <stp>5</stp>
        <stp>-31</stp>
        <stp>All</stp>
        <stp/>
        <stp/>
        <stp>FALSE</stp>
        <stp>T</stp>
        <tr r="E33" s="2"/>
        <tr r="E33" s="2"/>
      </tp>
      <tp t="s">
        <v/>
        <stp/>
        <stp>StudyData</stp>
        <stp>Close(S.DBC) when (LocalMonth(S.DBC)=8 And LocalDay(S.DBC)=10 And LocalHour(S.DBC)=15 And LocalMinute(S.DBC)=10)</stp>
        <stp>Bar</stp>
        <stp/>
        <stp>Close</stp>
        <stp>A5C</stp>
        <stp>0</stp>
        <stp>all</stp>
        <stp/>
        <stp/>
        <stp>True</stp>
        <stp/>
        <stp>EndOfBar</stp>
        <tr r="J99" s="4"/>
      </tp>
      <tp t="s">
        <v/>
        <stp/>
        <stp>StudyData</stp>
        <stp>Close(S.DBC) when (LocalMonth(S.DBC)=8 And LocalDay(S.DBC)=10 And LocalHour(S.DBC)=14 And LocalMinute(S.DBC)=50)</stp>
        <stp>Bar</stp>
        <stp/>
        <stp>Close</stp>
        <stp>A5C</stp>
        <stp>0</stp>
        <stp>all</stp>
        <stp/>
        <stp/>
        <stp>True</stp>
        <stp/>
        <stp>EndOfBar</stp>
        <tr r="J95" s="4"/>
      </tp>
      <tp t="s">
        <v/>
        <stp/>
        <stp>StudyData</stp>
        <stp>Close(S.DBC) when (LocalMonth(S.DBC)=8 And LocalDay(S.DBC)=10 And LocalHour(S.DBC)=14 And LocalMinute(S.DBC)=55)</stp>
        <stp>Bar</stp>
        <stp/>
        <stp>Close</stp>
        <stp>A5C</stp>
        <stp>0</stp>
        <stp>all</stp>
        <stp/>
        <stp/>
        <stp>True</stp>
        <stp/>
        <stp>EndOfBar</stp>
        <tr r="J96" s="4"/>
      </tp>
      <tp t="s">
        <v/>
        <stp/>
        <stp>StudyData</stp>
        <stp>Close(S.DBC) when (LocalMonth(S.DBC)=8 And LocalDay(S.DBC)=10 And LocalHour(S.DBC)=14 And LocalMinute(S.DBC)=40)</stp>
        <stp>Bar</stp>
        <stp/>
        <stp>Close</stp>
        <stp>A5C</stp>
        <stp>0</stp>
        <stp>all</stp>
        <stp/>
        <stp/>
        <stp>True</stp>
        <stp/>
        <stp>EndOfBar</stp>
        <tr r="J93" s="4"/>
      </tp>
      <tp t="s">
        <v/>
        <stp/>
        <stp>StudyData</stp>
        <stp>Close(S.DBC) when (LocalMonth(S.DBC)=8 And LocalDay(S.DBC)=10 And LocalHour(S.DBC)=14 And LocalMinute(S.DBC)=45)</stp>
        <stp>Bar</stp>
        <stp/>
        <stp>Close</stp>
        <stp>A5C</stp>
        <stp>0</stp>
        <stp>all</stp>
        <stp/>
        <stp/>
        <stp>True</stp>
        <stp/>
        <stp>EndOfBar</stp>
        <tr r="J94" s="4"/>
      </tp>
      <tp t="s">
        <v/>
        <stp/>
        <stp>StudyData</stp>
        <stp>Close(S.DBC) when (LocalMonth(S.DBC)=8 And LocalDay(S.DBC)=10 And LocalHour(S.DBC)=14 And LocalMinute(S.DBC)=10)</stp>
        <stp>Bar</stp>
        <stp/>
        <stp>Close</stp>
        <stp>A5C</stp>
        <stp>0</stp>
        <stp>all</stp>
        <stp/>
        <stp/>
        <stp>True</stp>
        <stp/>
        <stp>EndOfBar</stp>
        <tr r="J87" s="4"/>
      </tp>
      <tp t="s">
        <v/>
        <stp/>
        <stp>StudyData</stp>
        <stp>Close(S.DBC) when (LocalMonth(S.DBC)=8 And LocalDay(S.DBC)=10 And LocalHour(S.DBC)=14 And LocalMinute(S.DBC)=15)</stp>
        <stp>Bar</stp>
        <stp/>
        <stp>Close</stp>
        <stp>A5C</stp>
        <stp>0</stp>
        <stp>all</stp>
        <stp/>
        <stp/>
        <stp>True</stp>
        <stp/>
        <stp>EndOfBar</stp>
        <tr r="J88" s="4"/>
      </tp>
      <tp t="s">
        <v/>
        <stp/>
        <stp>StudyData</stp>
        <stp>Close(S.DBC) when (LocalMonth(S.DBC)=8 And LocalDay(S.DBC)=10 And LocalHour(S.DBC)=14 And LocalMinute(S.DBC)=30)</stp>
        <stp>Bar</stp>
        <stp/>
        <stp>Close</stp>
        <stp>A5C</stp>
        <stp>0</stp>
        <stp>all</stp>
        <stp/>
        <stp/>
        <stp>True</stp>
        <stp/>
        <stp>EndOfBar</stp>
        <tr r="J91" s="4"/>
      </tp>
      <tp t="s">
        <v/>
        <stp/>
        <stp>StudyData</stp>
        <stp>Close(S.DBC) when (LocalMonth(S.DBC)=8 And LocalDay(S.DBC)=10 And LocalHour(S.DBC)=14 And LocalMinute(S.DBC)=35)</stp>
        <stp>Bar</stp>
        <stp/>
        <stp>Close</stp>
        <stp>A5C</stp>
        <stp>0</stp>
        <stp>all</stp>
        <stp/>
        <stp/>
        <stp>True</stp>
        <stp/>
        <stp>EndOfBar</stp>
        <tr r="J92" s="4"/>
      </tp>
      <tp t="s">
        <v/>
        <stp/>
        <stp>StudyData</stp>
        <stp>Close(S.DBC) when (LocalMonth(S.DBC)=8 And LocalDay(S.DBC)=10 And LocalHour(S.DBC)=14 And LocalMinute(S.DBC)=20)</stp>
        <stp>Bar</stp>
        <stp/>
        <stp>Close</stp>
        <stp>A5C</stp>
        <stp>0</stp>
        <stp>all</stp>
        <stp/>
        <stp/>
        <stp>True</stp>
        <stp/>
        <stp>EndOfBar</stp>
        <tr r="J89" s="4"/>
      </tp>
      <tp t="s">
        <v/>
        <stp/>
        <stp>StudyData</stp>
        <stp>Close(S.DBC) when (LocalMonth(S.DBC)=8 And LocalDay(S.DBC)=10 And LocalHour(S.DBC)=14 And LocalMinute(S.DBC)=25)</stp>
        <stp>Bar</stp>
        <stp/>
        <stp>Close</stp>
        <stp>A5C</stp>
        <stp>0</stp>
        <stp>all</stp>
        <stp/>
        <stp/>
        <stp>True</stp>
        <stp/>
        <stp>EndOfBar</stp>
        <tr r="J90" s="4"/>
      </tp>
      <tp t="s">
        <v/>
        <stp/>
        <stp>StudyData</stp>
        <stp>Close(S.DBC) when (LocalMonth(S.DBC)=8 And LocalDay(S.DBC)=10 And LocalHour(S.DBC)=11 And LocalMinute(S.DBC)=50)</stp>
        <stp>Bar</stp>
        <stp/>
        <stp>Close</stp>
        <stp>A5C</stp>
        <stp>0</stp>
        <stp>all</stp>
        <stp/>
        <stp/>
        <stp>True</stp>
        <stp/>
        <stp>EndOfBar</stp>
        <tr r="J59" s="4"/>
      </tp>
      <tp t="s">
        <v/>
        <stp/>
        <stp>StudyData</stp>
        <stp>Close(S.DBC) when (LocalMonth(S.DBC)=8 And LocalDay(S.DBC)=10 And LocalHour(S.DBC)=11 And LocalMinute(S.DBC)=55)</stp>
        <stp>Bar</stp>
        <stp/>
        <stp>Close</stp>
        <stp>A5C</stp>
        <stp>0</stp>
        <stp>all</stp>
        <stp/>
        <stp/>
        <stp>True</stp>
        <stp/>
        <stp>EndOfBar</stp>
        <tr r="J60" s="4"/>
      </tp>
      <tp t="s">
        <v/>
        <stp/>
        <stp>StudyData</stp>
        <stp>Close(S.DBC) when (LocalMonth(S.DBC)=8 And LocalDay(S.DBC)=10 And LocalHour(S.DBC)=11 And LocalMinute(S.DBC)=40)</stp>
        <stp>Bar</stp>
        <stp/>
        <stp>Close</stp>
        <stp>A5C</stp>
        <stp>0</stp>
        <stp>all</stp>
        <stp/>
        <stp/>
        <stp>True</stp>
        <stp/>
        <stp>EndOfBar</stp>
        <tr r="J57" s="4"/>
      </tp>
      <tp t="s">
        <v/>
        <stp/>
        <stp>StudyData</stp>
        <stp>Close(S.DBC) when (LocalMonth(S.DBC)=8 And LocalDay(S.DBC)=10 And LocalHour(S.DBC)=11 And LocalMinute(S.DBC)=45)</stp>
        <stp>Bar</stp>
        <stp/>
        <stp>Close</stp>
        <stp>A5C</stp>
        <stp>0</stp>
        <stp>all</stp>
        <stp/>
        <stp/>
        <stp>True</stp>
        <stp/>
        <stp>EndOfBar</stp>
        <tr r="J58" s="4"/>
      </tp>
      <tp t="s">
        <v/>
        <stp/>
        <stp>StudyData</stp>
        <stp>Close(S.DBC) when (LocalMonth(S.DBC)=8 And LocalDay(S.DBC)=10 And LocalHour(S.DBC)=11 And LocalMinute(S.DBC)=10)</stp>
        <stp>Bar</stp>
        <stp/>
        <stp>Close</stp>
        <stp>A5C</stp>
        <stp>0</stp>
        <stp>all</stp>
        <stp/>
        <stp/>
        <stp>True</stp>
        <stp/>
        <stp>EndOfBar</stp>
        <tr r="J51" s="4"/>
      </tp>
      <tp t="s">
        <v/>
        <stp/>
        <stp>StudyData</stp>
        <stp>Close(S.DBC) when (LocalMonth(S.DBC)=8 And LocalDay(S.DBC)=10 And LocalHour(S.DBC)=11 And LocalMinute(S.DBC)=15)</stp>
        <stp>Bar</stp>
        <stp/>
        <stp>Close</stp>
        <stp>A5C</stp>
        <stp>0</stp>
        <stp>all</stp>
        <stp/>
        <stp/>
        <stp>True</stp>
        <stp/>
        <stp>EndOfBar</stp>
        <tr r="J52" s="4"/>
      </tp>
      <tp t="s">
        <v/>
        <stp/>
        <stp>StudyData</stp>
        <stp>Close(S.DBC) when (LocalMonth(S.DBC)=8 And LocalDay(S.DBC)=10 And LocalHour(S.DBC)=11 And LocalMinute(S.DBC)=30)</stp>
        <stp>Bar</stp>
        <stp/>
        <stp>Close</stp>
        <stp>A5C</stp>
        <stp>0</stp>
        <stp>all</stp>
        <stp/>
        <stp/>
        <stp>True</stp>
        <stp/>
        <stp>EndOfBar</stp>
        <tr r="J55" s="4"/>
      </tp>
      <tp t="s">
        <v/>
        <stp/>
        <stp>StudyData</stp>
        <stp>Close(S.DBC) when (LocalMonth(S.DBC)=8 And LocalDay(S.DBC)=10 And LocalHour(S.DBC)=11 And LocalMinute(S.DBC)=35)</stp>
        <stp>Bar</stp>
        <stp/>
        <stp>Close</stp>
        <stp>A5C</stp>
        <stp>0</stp>
        <stp>all</stp>
        <stp/>
        <stp/>
        <stp>True</stp>
        <stp/>
        <stp>EndOfBar</stp>
        <tr r="J56" s="4"/>
      </tp>
      <tp t="s">
        <v/>
        <stp/>
        <stp>StudyData</stp>
        <stp>Close(S.DBC) when (LocalMonth(S.DBC)=8 And LocalDay(S.DBC)=10 And LocalHour(S.DBC)=11 And LocalMinute(S.DBC)=20)</stp>
        <stp>Bar</stp>
        <stp/>
        <stp>Close</stp>
        <stp>A5C</stp>
        <stp>0</stp>
        <stp>all</stp>
        <stp/>
        <stp/>
        <stp>True</stp>
        <stp/>
        <stp>EndOfBar</stp>
        <tr r="J53" s="4"/>
      </tp>
      <tp t="s">
        <v/>
        <stp/>
        <stp>StudyData</stp>
        <stp>Close(S.DBC) when (LocalMonth(S.DBC)=8 And LocalDay(S.DBC)=10 And LocalHour(S.DBC)=11 And LocalMinute(S.DBC)=25)</stp>
        <stp>Bar</stp>
        <stp/>
        <stp>Close</stp>
        <stp>A5C</stp>
        <stp>0</stp>
        <stp>all</stp>
        <stp/>
        <stp/>
        <stp>True</stp>
        <stp/>
        <stp>EndOfBar</stp>
        <tr r="J54" s="4"/>
      </tp>
      <tp t="s">
        <v/>
        <stp/>
        <stp>StudyData</stp>
        <stp>Close(S.DBC) when (LocalMonth(S.DBC)=8 And LocalDay(S.DBC)=10 And LocalHour(S.DBC)=10 And LocalMinute(S.DBC)=50)</stp>
        <stp>Bar</stp>
        <stp/>
        <stp>Close</stp>
        <stp>A5C</stp>
        <stp>0</stp>
        <stp>all</stp>
        <stp/>
        <stp/>
        <stp>True</stp>
        <stp/>
        <stp>EndOfBar</stp>
        <tr r="J47" s="4"/>
      </tp>
      <tp t="s">
        <v/>
        <stp/>
        <stp>StudyData</stp>
        <stp>Close(S.DBC) when (LocalMonth(S.DBC)=8 And LocalDay(S.DBC)=10 And LocalHour(S.DBC)=10 And LocalMinute(S.DBC)=55)</stp>
        <stp>Bar</stp>
        <stp/>
        <stp>Close</stp>
        <stp>A5C</stp>
        <stp>0</stp>
        <stp>all</stp>
        <stp/>
        <stp/>
        <stp>True</stp>
        <stp/>
        <stp>EndOfBar</stp>
        <tr r="J48" s="4"/>
      </tp>
      <tp t="s">
        <v/>
        <stp/>
        <stp>StudyData</stp>
        <stp>Close(S.DBC) when (LocalMonth(S.DBC)=8 And LocalDay(S.DBC)=10 And LocalHour(S.DBC)=10 And LocalMinute(S.DBC)=40)</stp>
        <stp>Bar</stp>
        <stp/>
        <stp>Close</stp>
        <stp>A5C</stp>
        <stp>0</stp>
        <stp>all</stp>
        <stp/>
        <stp/>
        <stp>True</stp>
        <stp/>
        <stp>EndOfBar</stp>
        <tr r="J45" s="4"/>
      </tp>
      <tp t="s">
        <v/>
        <stp/>
        <stp>StudyData</stp>
        <stp>Close(S.DBC) when (LocalMonth(S.DBC)=8 And LocalDay(S.DBC)=10 And LocalHour(S.DBC)=10 And LocalMinute(S.DBC)=45)</stp>
        <stp>Bar</stp>
        <stp/>
        <stp>Close</stp>
        <stp>A5C</stp>
        <stp>0</stp>
        <stp>all</stp>
        <stp/>
        <stp/>
        <stp>True</stp>
        <stp/>
        <stp>EndOfBar</stp>
        <tr r="J46" s="4"/>
      </tp>
      <tp t="s">
        <v/>
        <stp/>
        <stp>StudyData</stp>
        <stp>Close(S.DBC) when (LocalMonth(S.DBC)=8 And LocalDay(S.DBC)=10 And LocalHour(S.DBC)=10 And LocalMinute(S.DBC)=10)</stp>
        <stp>Bar</stp>
        <stp/>
        <stp>Close</stp>
        <stp>A5C</stp>
        <stp>0</stp>
        <stp>all</stp>
        <stp/>
        <stp/>
        <stp>True</stp>
        <stp/>
        <stp>EndOfBar</stp>
        <tr r="J39" s="4"/>
      </tp>
      <tp t="s">
        <v/>
        <stp/>
        <stp>StudyData</stp>
        <stp>Close(S.DBC) when (LocalMonth(S.DBC)=8 And LocalDay(S.DBC)=10 And LocalHour(S.DBC)=10 And LocalMinute(S.DBC)=15)</stp>
        <stp>Bar</stp>
        <stp/>
        <stp>Close</stp>
        <stp>A5C</stp>
        <stp>0</stp>
        <stp>all</stp>
        <stp/>
        <stp/>
        <stp>True</stp>
        <stp/>
        <stp>EndOfBar</stp>
        <tr r="J40" s="4"/>
      </tp>
      <tp t="s">
        <v/>
        <stp/>
        <stp>StudyData</stp>
        <stp>Close(S.DBC) when (LocalMonth(S.DBC)=8 And LocalDay(S.DBC)=10 And LocalHour(S.DBC)=10 And LocalMinute(S.DBC)=30)</stp>
        <stp>Bar</stp>
        <stp/>
        <stp>Close</stp>
        <stp>A5C</stp>
        <stp>0</stp>
        <stp>all</stp>
        <stp/>
        <stp/>
        <stp>True</stp>
        <stp/>
        <stp>EndOfBar</stp>
        <tr r="J43" s="4"/>
      </tp>
      <tp t="s">
        <v/>
        <stp/>
        <stp>StudyData</stp>
        <stp>Close(S.DBC) when (LocalMonth(S.DBC)=8 And LocalDay(S.DBC)=10 And LocalHour(S.DBC)=10 And LocalMinute(S.DBC)=35)</stp>
        <stp>Bar</stp>
        <stp/>
        <stp>Close</stp>
        <stp>A5C</stp>
        <stp>0</stp>
        <stp>all</stp>
        <stp/>
        <stp/>
        <stp>True</stp>
        <stp/>
        <stp>EndOfBar</stp>
        <tr r="J44" s="4"/>
      </tp>
      <tp t="s">
        <v/>
        <stp/>
        <stp>StudyData</stp>
        <stp>Close(S.DBC) when (LocalMonth(S.DBC)=8 And LocalDay(S.DBC)=10 And LocalHour(S.DBC)=10 And LocalMinute(S.DBC)=20)</stp>
        <stp>Bar</stp>
        <stp/>
        <stp>Close</stp>
        <stp>A5C</stp>
        <stp>0</stp>
        <stp>all</stp>
        <stp/>
        <stp/>
        <stp>True</stp>
        <stp/>
        <stp>EndOfBar</stp>
        <tr r="J41" s="4"/>
      </tp>
      <tp t="s">
        <v/>
        <stp/>
        <stp>StudyData</stp>
        <stp>Close(S.DBC) when (LocalMonth(S.DBC)=8 And LocalDay(S.DBC)=10 And LocalHour(S.DBC)=10 And LocalMinute(S.DBC)=25)</stp>
        <stp>Bar</stp>
        <stp/>
        <stp>Close</stp>
        <stp>A5C</stp>
        <stp>0</stp>
        <stp>all</stp>
        <stp/>
        <stp/>
        <stp>True</stp>
        <stp/>
        <stp>EndOfBar</stp>
        <tr r="J42" s="4"/>
      </tp>
      <tp t="s">
        <v/>
        <stp/>
        <stp>StudyData</stp>
        <stp>Close(S.DBC) when (LocalMonth(S.DBC)=8 And LocalDay(S.DBC)=10 And LocalHour(S.DBC)=13 And LocalMinute(S.DBC)=50)</stp>
        <stp>Bar</stp>
        <stp/>
        <stp>Close</stp>
        <stp>A5C</stp>
        <stp>0</stp>
        <stp>all</stp>
        <stp/>
        <stp/>
        <stp>True</stp>
        <stp/>
        <stp>EndOfBar</stp>
        <tr r="J83" s="4"/>
      </tp>
      <tp t="s">
        <v/>
        <stp/>
        <stp>StudyData</stp>
        <stp>Close(S.DBC) when (LocalMonth(S.DBC)=8 And LocalDay(S.DBC)=10 And LocalHour(S.DBC)=13 And LocalMinute(S.DBC)=55)</stp>
        <stp>Bar</stp>
        <stp/>
        <stp>Close</stp>
        <stp>A5C</stp>
        <stp>0</stp>
        <stp>all</stp>
        <stp/>
        <stp/>
        <stp>True</stp>
        <stp/>
        <stp>EndOfBar</stp>
        <tr r="J84" s="4"/>
      </tp>
      <tp t="s">
        <v/>
        <stp/>
        <stp>StudyData</stp>
        <stp>Close(S.DBC) when (LocalMonth(S.DBC)=8 And LocalDay(S.DBC)=10 And LocalHour(S.DBC)=13 And LocalMinute(S.DBC)=40)</stp>
        <stp>Bar</stp>
        <stp/>
        <stp>Close</stp>
        <stp>A5C</stp>
        <stp>0</stp>
        <stp>all</stp>
        <stp/>
        <stp/>
        <stp>True</stp>
        <stp/>
        <stp>EndOfBar</stp>
        <tr r="J81" s="4"/>
      </tp>
      <tp t="s">
        <v/>
        <stp/>
        <stp>StudyData</stp>
        <stp>Close(S.DBC) when (LocalMonth(S.DBC)=8 And LocalDay(S.DBC)=10 And LocalHour(S.DBC)=13 And LocalMinute(S.DBC)=45)</stp>
        <stp>Bar</stp>
        <stp/>
        <stp>Close</stp>
        <stp>A5C</stp>
        <stp>0</stp>
        <stp>all</stp>
        <stp/>
        <stp/>
        <stp>True</stp>
        <stp/>
        <stp>EndOfBar</stp>
        <tr r="J82" s="4"/>
      </tp>
      <tp t="s">
        <v/>
        <stp/>
        <stp>StudyData</stp>
        <stp>Close(S.DBC) when (LocalMonth(S.DBC)=8 And LocalDay(S.DBC)=10 And LocalHour(S.DBC)=13 And LocalMinute(S.DBC)=10)</stp>
        <stp>Bar</stp>
        <stp/>
        <stp>Close</stp>
        <stp>A5C</stp>
        <stp>0</stp>
        <stp>all</stp>
        <stp/>
        <stp/>
        <stp>True</stp>
        <stp/>
        <stp>EndOfBar</stp>
        <tr r="J75" s="4"/>
      </tp>
      <tp t="s">
        <v/>
        <stp/>
        <stp>StudyData</stp>
        <stp>Close(S.DBC) when (LocalMonth(S.DBC)=8 And LocalDay(S.DBC)=10 And LocalHour(S.DBC)=13 And LocalMinute(S.DBC)=15)</stp>
        <stp>Bar</stp>
        <stp/>
        <stp>Close</stp>
        <stp>A5C</stp>
        <stp>0</stp>
        <stp>all</stp>
        <stp/>
        <stp/>
        <stp>True</stp>
        <stp/>
        <stp>EndOfBar</stp>
        <tr r="J76" s="4"/>
      </tp>
      <tp t="s">
        <v/>
        <stp/>
        <stp>StudyData</stp>
        <stp>Close(S.DBC) when (LocalMonth(S.DBC)=8 And LocalDay(S.DBC)=10 And LocalHour(S.DBC)=13 And LocalMinute(S.DBC)=30)</stp>
        <stp>Bar</stp>
        <stp/>
        <stp>Close</stp>
        <stp>A5C</stp>
        <stp>0</stp>
        <stp>all</stp>
        <stp/>
        <stp/>
        <stp>True</stp>
        <stp/>
        <stp>EndOfBar</stp>
        <tr r="J79" s="4"/>
      </tp>
      <tp t="s">
        <v/>
        <stp/>
        <stp>StudyData</stp>
        <stp>Close(S.DBC) when (LocalMonth(S.DBC)=8 And LocalDay(S.DBC)=10 And LocalHour(S.DBC)=13 And LocalMinute(S.DBC)=35)</stp>
        <stp>Bar</stp>
        <stp/>
        <stp>Close</stp>
        <stp>A5C</stp>
        <stp>0</stp>
        <stp>all</stp>
        <stp/>
        <stp/>
        <stp>True</stp>
        <stp/>
        <stp>EndOfBar</stp>
        <tr r="J80" s="4"/>
      </tp>
      <tp t="s">
        <v/>
        <stp/>
        <stp>StudyData</stp>
        <stp>Close(S.DBC) when (LocalMonth(S.DBC)=8 And LocalDay(S.DBC)=10 And LocalHour(S.DBC)=13 And LocalMinute(S.DBC)=20)</stp>
        <stp>Bar</stp>
        <stp/>
        <stp>Close</stp>
        <stp>A5C</stp>
        <stp>0</stp>
        <stp>all</stp>
        <stp/>
        <stp/>
        <stp>True</stp>
        <stp/>
        <stp>EndOfBar</stp>
        <tr r="J77" s="4"/>
      </tp>
      <tp t="s">
        <v/>
        <stp/>
        <stp>StudyData</stp>
        <stp>Close(S.DBC) when (LocalMonth(S.DBC)=8 And LocalDay(S.DBC)=10 And LocalHour(S.DBC)=13 And LocalMinute(S.DBC)=25)</stp>
        <stp>Bar</stp>
        <stp/>
        <stp>Close</stp>
        <stp>A5C</stp>
        <stp>0</stp>
        <stp>all</stp>
        <stp/>
        <stp/>
        <stp>True</stp>
        <stp/>
        <stp>EndOfBar</stp>
        <tr r="J78" s="4"/>
      </tp>
      <tp t="s">
        <v/>
        <stp/>
        <stp>StudyData</stp>
        <stp>Close(S.DBC) when (LocalMonth(S.DBC)=8 And LocalDay(S.DBC)=10 And LocalHour(S.DBC)=12 And LocalMinute(S.DBC)=50)</stp>
        <stp>Bar</stp>
        <stp/>
        <stp>Close</stp>
        <stp>A5C</stp>
        <stp>0</stp>
        <stp>all</stp>
        <stp/>
        <stp/>
        <stp>True</stp>
        <stp/>
        <stp>EndOfBar</stp>
        <tr r="J71" s="4"/>
      </tp>
      <tp t="s">
        <v/>
        <stp/>
        <stp>StudyData</stp>
        <stp>Close(S.DBC) when (LocalMonth(S.DBC)=8 And LocalDay(S.DBC)=10 And LocalHour(S.DBC)=12 And LocalMinute(S.DBC)=55)</stp>
        <stp>Bar</stp>
        <stp/>
        <stp>Close</stp>
        <stp>A5C</stp>
        <stp>0</stp>
        <stp>all</stp>
        <stp/>
        <stp/>
        <stp>True</stp>
        <stp/>
        <stp>EndOfBar</stp>
        <tr r="J72" s="4"/>
      </tp>
      <tp t="s">
        <v/>
        <stp/>
        <stp>StudyData</stp>
        <stp>Close(S.DBC) when (LocalMonth(S.DBC)=8 And LocalDay(S.DBC)=10 And LocalHour(S.DBC)=12 And LocalMinute(S.DBC)=40)</stp>
        <stp>Bar</stp>
        <stp/>
        <stp>Close</stp>
        <stp>A5C</stp>
        <stp>0</stp>
        <stp>all</stp>
        <stp/>
        <stp/>
        <stp>True</stp>
        <stp/>
        <stp>EndOfBar</stp>
        <tr r="J69" s="4"/>
      </tp>
      <tp t="s">
        <v/>
        <stp/>
        <stp>StudyData</stp>
        <stp>Close(S.DBC) when (LocalMonth(S.DBC)=8 And LocalDay(S.DBC)=10 And LocalHour(S.DBC)=12 And LocalMinute(S.DBC)=45)</stp>
        <stp>Bar</stp>
        <stp/>
        <stp>Close</stp>
        <stp>A5C</stp>
        <stp>0</stp>
        <stp>all</stp>
        <stp/>
        <stp/>
        <stp>True</stp>
        <stp/>
        <stp>EndOfBar</stp>
        <tr r="J70" s="4"/>
      </tp>
      <tp t="s">
        <v/>
        <stp/>
        <stp>StudyData</stp>
        <stp>Close(S.DBC) when (LocalMonth(S.DBC)=8 And LocalDay(S.DBC)=10 And LocalHour(S.DBC)=12 And LocalMinute(S.DBC)=10)</stp>
        <stp>Bar</stp>
        <stp/>
        <stp>Close</stp>
        <stp>A5C</stp>
        <stp>0</stp>
        <stp>all</stp>
        <stp/>
        <stp/>
        <stp>True</stp>
        <stp/>
        <stp>EndOfBar</stp>
        <tr r="J63" s="4"/>
      </tp>
      <tp t="s">
        <v/>
        <stp/>
        <stp>StudyData</stp>
        <stp>Close(S.DBC) when (LocalMonth(S.DBC)=8 And LocalDay(S.DBC)=10 And LocalHour(S.DBC)=12 And LocalMinute(S.DBC)=15)</stp>
        <stp>Bar</stp>
        <stp/>
        <stp>Close</stp>
        <stp>A5C</stp>
        <stp>0</stp>
        <stp>all</stp>
        <stp/>
        <stp/>
        <stp>True</stp>
        <stp/>
        <stp>EndOfBar</stp>
        <tr r="J64" s="4"/>
      </tp>
      <tp t="s">
        <v/>
        <stp/>
        <stp>StudyData</stp>
        <stp>Close(S.DBC) when (LocalMonth(S.DBC)=8 And LocalDay(S.DBC)=10 And LocalHour(S.DBC)=12 And LocalMinute(S.DBC)=30)</stp>
        <stp>Bar</stp>
        <stp/>
        <stp>Close</stp>
        <stp>A5C</stp>
        <stp>0</stp>
        <stp>all</stp>
        <stp/>
        <stp/>
        <stp>True</stp>
        <stp/>
        <stp>EndOfBar</stp>
        <tr r="J67" s="4"/>
      </tp>
      <tp t="s">
        <v/>
        <stp/>
        <stp>StudyData</stp>
        <stp>Close(S.DBC) when (LocalMonth(S.DBC)=8 And LocalDay(S.DBC)=10 And LocalHour(S.DBC)=12 And LocalMinute(S.DBC)=35)</stp>
        <stp>Bar</stp>
        <stp/>
        <stp>Close</stp>
        <stp>A5C</stp>
        <stp>0</stp>
        <stp>all</stp>
        <stp/>
        <stp/>
        <stp>True</stp>
        <stp/>
        <stp>EndOfBar</stp>
        <tr r="J68" s="4"/>
      </tp>
      <tp t="s">
        <v/>
        <stp/>
        <stp>StudyData</stp>
        <stp>Close(S.DBC) when (LocalMonth(S.DBC)=8 And LocalDay(S.DBC)=10 And LocalHour(S.DBC)=12 And LocalMinute(S.DBC)=20)</stp>
        <stp>Bar</stp>
        <stp/>
        <stp>Close</stp>
        <stp>A5C</stp>
        <stp>0</stp>
        <stp>all</stp>
        <stp/>
        <stp/>
        <stp>True</stp>
        <stp/>
        <stp>EndOfBar</stp>
        <tr r="J65" s="4"/>
      </tp>
      <tp t="s">
        <v/>
        <stp/>
        <stp>StudyData</stp>
        <stp>Close(S.DBC) when (LocalMonth(S.DBC)=8 And LocalDay(S.DBC)=10 And LocalHour(S.DBC)=12 And LocalMinute(S.DBC)=25)</stp>
        <stp>Bar</stp>
        <stp/>
        <stp>Close</stp>
        <stp>A5C</stp>
        <stp>0</stp>
        <stp>all</stp>
        <stp/>
        <stp/>
        <stp>True</stp>
        <stp/>
        <stp>EndOfBar</stp>
        <tr r="J66" s="4"/>
      </tp>
      <tp>
        <v>98.860599629999996</v>
        <stp/>
        <stp>StudyData</stp>
        <stp>Correlation(S.DBC,QO,Period:=20,InputChoice1:=Close,InputChoice2:=Close)</stp>
        <stp>FG</stp>
        <stp/>
        <stp>Close</stp>
        <stp>D</stp>
        <stp>-38</stp>
        <stp>all</stp>
        <stp/>
        <stp/>
        <stp>True</stp>
        <stp>T</stp>
        <tr r="R44" s="5"/>
      </tp>
      <tp>
        <v>98.760179679999993</v>
        <stp/>
        <stp>StudyData</stp>
        <stp>Correlation(S.DBC,QO,Period:=20,InputChoice1:=Close,InputChoice2:=Close)</stp>
        <stp>FG</stp>
        <stp/>
        <stp>Close</stp>
        <stp>D</stp>
        <stp>-39</stp>
        <stp>all</stp>
        <stp/>
        <stp/>
        <stp>True</stp>
        <stp>T</stp>
        <tr r="R45" s="5"/>
      </tp>
      <tp>
        <v>98.516185109999995</v>
        <stp/>
        <stp>StudyData</stp>
        <stp>Correlation(S.DBC,QO,Period:=20,InputChoice1:=Close,InputChoice2:=Close)</stp>
        <stp>FG</stp>
        <stp/>
        <stp>Close</stp>
        <stp>D</stp>
        <stp>-30</stp>
        <stp>all</stp>
        <stp/>
        <stp/>
        <stp>True</stp>
        <stp>T</stp>
        <tr r="R36" s="5"/>
      </tp>
      <tp>
        <v>98.719284099999996</v>
        <stp/>
        <stp>StudyData</stp>
        <stp>Correlation(S.DBC,QO,Period:=20,InputChoice1:=Close,InputChoice2:=Close)</stp>
        <stp>FG</stp>
        <stp/>
        <stp>Close</stp>
        <stp>D</stp>
        <stp>-31</stp>
        <stp>all</stp>
        <stp/>
        <stp/>
        <stp>True</stp>
        <stp>T</stp>
        <tr r="R37" s="5"/>
      </tp>
      <tp>
        <v>98.998576349999993</v>
        <stp/>
        <stp>StudyData</stp>
        <stp>Correlation(S.DBC,QO,Period:=20,InputChoice1:=Close,InputChoice2:=Close)</stp>
        <stp>FG</stp>
        <stp/>
        <stp>Close</stp>
        <stp>D</stp>
        <stp>-32</stp>
        <stp>all</stp>
        <stp/>
        <stp/>
        <stp>True</stp>
        <stp>T</stp>
        <tr r="R38" s="5"/>
      </tp>
      <tp>
        <v>98.96222186</v>
        <stp/>
        <stp>StudyData</stp>
        <stp>Correlation(S.DBC,QO,Period:=20,InputChoice1:=Close,InputChoice2:=Close)</stp>
        <stp>FG</stp>
        <stp/>
        <stp>Close</stp>
        <stp>D</stp>
        <stp>-33</stp>
        <stp>all</stp>
        <stp/>
        <stp/>
        <stp>True</stp>
        <stp>T</stp>
        <tr r="R39" s="5"/>
      </tp>
      <tp>
        <v>98.873784950000001</v>
        <stp/>
        <stp>StudyData</stp>
        <stp>Correlation(S.DBC,QO,Period:=20,InputChoice1:=Close,InputChoice2:=Close)</stp>
        <stp>FG</stp>
        <stp/>
        <stp>Close</stp>
        <stp>D</stp>
        <stp>-34</stp>
        <stp>all</stp>
        <stp/>
        <stp/>
        <stp>True</stp>
        <stp>T</stp>
        <tr r="R40" s="5"/>
      </tp>
      <tp>
        <v>98.982757039999996</v>
        <stp/>
        <stp>StudyData</stp>
        <stp>Correlation(S.DBC,QO,Period:=20,InputChoice1:=Close,InputChoice2:=Close)</stp>
        <stp>FG</stp>
        <stp/>
        <stp>Close</stp>
        <stp>D</stp>
        <stp>-35</stp>
        <stp>all</stp>
        <stp/>
        <stp/>
        <stp>True</stp>
        <stp>T</stp>
        <tr r="R41" s="5"/>
      </tp>
      <tp>
        <v>99.030731829999993</v>
        <stp/>
        <stp>StudyData</stp>
        <stp>Correlation(S.DBC,QO,Period:=20,InputChoice1:=Close,InputChoice2:=Close)</stp>
        <stp>FG</stp>
        <stp/>
        <stp>Close</stp>
        <stp>D</stp>
        <stp>-36</stp>
        <stp>all</stp>
        <stp/>
        <stp/>
        <stp>True</stp>
        <stp>T</stp>
        <tr r="R42" s="5"/>
      </tp>
      <tp>
        <v>98.870670590000003</v>
        <stp/>
        <stp>StudyData</stp>
        <stp>Correlation(S.DBC,QO,Period:=20,InputChoice1:=Close,InputChoice2:=Close)</stp>
        <stp>FG</stp>
        <stp/>
        <stp>Close</stp>
        <stp>D</stp>
        <stp>-37</stp>
        <stp>all</stp>
        <stp/>
        <stp/>
        <stp>True</stp>
        <stp>T</stp>
        <tr r="R43" s="5"/>
      </tp>
      <tp t="s">
        <v>-2'6</v>
        <stp/>
        <stp>ContractData</stp>
        <stp>ZWA</stp>
        <stp>NetChange</stp>
        <stp/>
        <stp>B</stp>
        <tr r="I16" s="1"/>
      </tp>
      <tp>
        <v>49.82</v>
        <stp/>
        <stp>StudyData</stp>
        <stp>CLE</stp>
        <stp>Bar</stp>
        <stp/>
        <stp>Low</stp>
        <stp>5</stp>
        <stp>-40</stp>
        <stp>All</stp>
        <stp/>
        <stp/>
        <stp>FALSE</stp>
        <stp>T</stp>
        <tr r="E42" s="2"/>
        <tr r="E42" s="2"/>
      </tp>
      <tp>
        <v>49.89</v>
        <stp/>
        <stp>StudyData</stp>
        <stp>CLE</stp>
        <stp>Bar</stp>
        <stp/>
        <stp>Low</stp>
        <stp>5</stp>
        <stp>-50</stp>
        <stp>All</stp>
        <stp/>
        <stp/>
        <stp>FALSE</stp>
        <stp>T</stp>
        <tr r="E52" s="2"/>
        <tr r="E52" s="2"/>
      </tp>
      <tp>
        <v>50.05</v>
        <stp/>
        <stp>StudyData</stp>
        <stp>CLE</stp>
        <stp>Bar</stp>
        <stp/>
        <stp>Low</stp>
        <stp>5</stp>
        <stp>-10</stp>
        <stp>All</stp>
        <stp/>
        <stp/>
        <stp>FALSE</stp>
        <stp>T</stp>
        <tr r="E12" s="2"/>
        <tr r="E12" s="2"/>
      </tp>
      <tp>
        <v>50.06</v>
        <stp/>
        <stp>StudyData</stp>
        <stp>CLE</stp>
        <stp>Bar</stp>
        <stp/>
        <stp>Low</stp>
        <stp>5</stp>
        <stp>-20</stp>
        <stp>All</stp>
        <stp/>
        <stp/>
        <stp>FALSE</stp>
        <stp>T</stp>
        <tr r="E22" s="2"/>
        <tr r="E22" s="2"/>
      </tp>
      <tp>
        <v>49.9</v>
        <stp/>
        <stp>StudyData</stp>
        <stp>CLE</stp>
        <stp>Bar</stp>
        <stp/>
        <stp>Low</stp>
        <stp>5</stp>
        <stp>-30</stp>
        <stp>All</stp>
        <stp/>
        <stp/>
        <stp>FALSE</stp>
        <stp>T</stp>
        <tr r="E32" s="2"/>
        <tr r="E32" s="2"/>
      </tp>
      <tp>
        <v>98.278575279999998</v>
        <stp/>
        <stp>StudyData</stp>
        <stp>Correlation(S.DBC,QO,Period:=20,InputChoice1:=Close,InputChoice2:=Close)</stp>
        <stp>FG</stp>
        <stp/>
        <stp>Close</stp>
        <stp>D</stp>
        <stp>-48</stp>
        <stp>all</stp>
        <stp/>
        <stp/>
        <stp>True</stp>
        <stp>T</stp>
        <tr r="R54" s="5"/>
      </tp>
      <tp>
        <v>98.498179930000006</v>
        <stp/>
        <stp>StudyData</stp>
        <stp>Correlation(S.DBC,QO,Period:=20,InputChoice1:=Close,InputChoice2:=Close)</stp>
        <stp>FG</stp>
        <stp/>
        <stp>Close</stp>
        <stp>D</stp>
        <stp>-49</stp>
        <stp>all</stp>
        <stp/>
        <stp/>
        <stp>True</stp>
        <stp>T</stp>
        <tr r="R55" s="5"/>
      </tp>
      <tp>
        <v>98.721499230000006</v>
        <stp/>
        <stp>StudyData</stp>
        <stp>Correlation(S.DBC,QO,Period:=20,InputChoice1:=Close,InputChoice2:=Close)</stp>
        <stp>FG</stp>
        <stp/>
        <stp>Close</stp>
        <stp>D</stp>
        <stp>-40</stp>
        <stp>all</stp>
        <stp/>
        <stp/>
        <stp>True</stp>
        <stp>T</stp>
        <tr r="R46" s="5"/>
      </tp>
      <tp>
        <v>98.486948979999994</v>
        <stp/>
        <stp>StudyData</stp>
        <stp>Correlation(S.DBC,QO,Period:=20,InputChoice1:=Close,InputChoice2:=Close)</stp>
        <stp>FG</stp>
        <stp/>
        <stp>Close</stp>
        <stp>D</stp>
        <stp>-41</stp>
        <stp>all</stp>
        <stp/>
        <stp/>
        <stp>True</stp>
        <stp>T</stp>
        <tr r="R47" s="5"/>
      </tp>
      <tp>
        <v>98.362772590000006</v>
        <stp/>
        <stp>StudyData</stp>
        <stp>Correlation(S.DBC,QO,Period:=20,InputChoice1:=Close,InputChoice2:=Close)</stp>
        <stp>FG</stp>
        <stp/>
        <stp>Close</stp>
        <stp>D</stp>
        <stp>-42</stp>
        <stp>all</stp>
        <stp/>
        <stp/>
        <stp>True</stp>
        <stp>T</stp>
        <tr r="R48" s="5"/>
      </tp>
      <tp>
        <v>98.173577280000003</v>
        <stp/>
        <stp>StudyData</stp>
        <stp>Correlation(S.DBC,QO,Period:=20,InputChoice1:=Close,InputChoice2:=Close)</stp>
        <stp>FG</stp>
        <stp/>
        <stp>Close</stp>
        <stp>D</stp>
        <stp>-43</stp>
        <stp>all</stp>
        <stp/>
        <stp/>
        <stp>True</stp>
        <stp>T</stp>
        <tr r="R49" s="5"/>
      </tp>
      <tp>
        <v>98.414397080000001</v>
        <stp/>
        <stp>StudyData</stp>
        <stp>Correlation(S.DBC,QO,Period:=20,InputChoice1:=Close,InputChoice2:=Close)</stp>
        <stp>FG</stp>
        <stp/>
        <stp>Close</stp>
        <stp>D</stp>
        <stp>-44</stp>
        <stp>all</stp>
        <stp/>
        <stp/>
        <stp>True</stp>
        <stp>T</stp>
        <tr r="R50" s="5"/>
      </tp>
      <tp>
        <v>98.456853229999993</v>
        <stp/>
        <stp>StudyData</stp>
        <stp>Correlation(S.DBC,QO,Period:=20,InputChoice1:=Close,InputChoice2:=Close)</stp>
        <stp>FG</stp>
        <stp/>
        <stp>Close</stp>
        <stp>D</stp>
        <stp>-45</stp>
        <stp>all</stp>
        <stp/>
        <stp/>
        <stp>True</stp>
        <stp>T</stp>
        <tr r="R51" s="5"/>
      </tp>
      <tp>
        <v>98.639444100000006</v>
        <stp/>
        <stp>StudyData</stp>
        <stp>Correlation(S.DBC,QO,Period:=20,InputChoice1:=Close,InputChoice2:=Close)</stp>
        <stp>FG</stp>
        <stp/>
        <stp>Close</stp>
        <stp>D</stp>
        <stp>-46</stp>
        <stp>all</stp>
        <stp/>
        <stp/>
        <stp>True</stp>
        <stp>T</stp>
        <tr r="R52" s="5"/>
      </tp>
      <tp>
        <v>98.695760559999997</v>
        <stp/>
        <stp>StudyData</stp>
        <stp>Correlation(S.DBC,QO,Period:=20,InputChoice1:=Close,InputChoice2:=Close)</stp>
        <stp>FG</stp>
        <stp/>
        <stp>Close</stp>
        <stp>D</stp>
        <stp>-47</stp>
        <stp>all</stp>
        <stp/>
        <stp/>
        <stp>True</stp>
        <stp>T</stp>
        <tr r="R53" s="5"/>
      </tp>
      <tp>
        <v>2.9010000000000002</v>
        <stp/>
        <stp>ContractData</stp>
        <stp>NGE</stp>
        <stp>LastTrade</stp>
        <stp/>
        <stp>T</stp>
        <tr r="H10" s="1"/>
      </tp>
      <tp>
        <v>49.85</v>
        <stp/>
        <stp>StudyData</stp>
        <stp>CLE</stp>
        <stp>Bar</stp>
        <stp/>
        <stp>Low</stp>
        <stp>5</stp>
        <stp>-47</stp>
        <stp>All</stp>
        <stp/>
        <stp/>
        <stp>FALSE</stp>
        <stp>T</stp>
        <tr r="E49" s="2"/>
        <tr r="E49" s="2"/>
      </tp>
      <tp>
        <v>50.03</v>
        <stp/>
        <stp>StudyData</stp>
        <stp>CLE</stp>
        <stp>Bar</stp>
        <stp/>
        <stp>Low</stp>
        <stp>5</stp>
        <stp>-17</stp>
        <stp>All</stp>
        <stp/>
        <stp/>
        <stp>FALSE</stp>
        <stp>T</stp>
        <tr r="E19" s="2"/>
        <tr r="E19" s="2"/>
      </tp>
      <tp>
        <v>49.84</v>
        <stp/>
        <stp>StudyData</stp>
        <stp>CLE</stp>
        <stp>Bar</stp>
        <stp/>
        <stp>Low</stp>
        <stp>5</stp>
        <stp>-27</stp>
        <stp>All</stp>
        <stp/>
        <stp/>
        <stp>FALSE</stp>
        <stp>T</stp>
        <tr r="E29" s="2"/>
        <tr r="E29" s="2"/>
      </tp>
      <tp>
        <v>49.84</v>
        <stp/>
        <stp>StudyData</stp>
        <stp>CLE</stp>
        <stp>Bar</stp>
        <stp/>
        <stp>Low</stp>
        <stp>5</stp>
        <stp>-37</stp>
        <stp>All</stp>
        <stp/>
        <stp/>
        <stp>FALSE</stp>
        <stp>T</stp>
        <tr r="E39" s="2"/>
        <tr r="E39" s="2"/>
      </tp>
      <tp>
        <v>-18</v>
        <stp/>
        <stp>ContractData</stp>
        <stp>EP?</stp>
        <stp>NetChange</stp>
        <stp/>
        <stp>T</stp>
        <tr r="I21" s="1"/>
      </tp>
      <tp>
        <v>6455</v>
        <stp/>
        <stp>StudyData</stp>
        <stp>LDKZ</stp>
        <stp>Bar</stp>
        <stp/>
        <stp>Close</stp>
        <stp>D</stp>
        <stp>-1</stp>
        <stp>primaryOnly</stp>
        <tr r="H10" s="4"/>
      </tp>
      <tp>
        <v>98.780789970000001</v>
        <stp/>
        <stp>StudyData</stp>
        <stp>Correlation(S.DBC,QO,Period:=20,InputChoice1:=Close,InputChoice2:=Close)</stp>
        <stp>FG</stp>
        <stp/>
        <stp>Close</stp>
        <stp>D</stp>
        <stp>-50</stp>
        <stp>all</stp>
        <stp/>
        <stp/>
        <stp>True</stp>
        <stp>T</stp>
        <tr r="R56" s="5"/>
      </tp>
      <tp t="s">
        <v/>
        <stp/>
        <stp>StudyData</stp>
        <stp>Correlation(S.DBC,QO,Period:=20,InputChoice1:=Close,InputChoice2:=Close)</stp>
        <stp>FG</stp>
        <stp/>
        <stp>Close</stp>
        <stp>D</stp>
        <stp>-51</stp>
        <stp>all</stp>
        <stp/>
        <stp/>
        <stp>True</stp>
        <stp>T</stp>
        <tr r="R57" s="5"/>
      </tp>
      <tp>
        <v>112</v>
        <stp/>
        <stp>ContractData</stp>
        <stp>ZCE</stp>
        <stp>MT_LastAskVolume</stp>
        <stp/>
        <stp>B</stp>
        <tr r="M17" s="1"/>
      </tp>
      <tp>
        <v>15</v>
        <stp/>
        <stp>ContractData</stp>
        <stp>ZSE</stp>
        <stp>MT_LastAskVolume</stp>
        <stp/>
        <stp>B</stp>
        <tr r="M18" s="1"/>
      </tp>
      <tp>
        <v>63</v>
        <stp/>
        <stp>ContractData</stp>
        <stp>ZWA</stp>
        <stp>MT_LastAskVolume</stp>
        <stp/>
        <stp>B</stp>
        <tr r="M16" s="1"/>
      </tp>
      <tp>
        <v>49.83</v>
        <stp/>
        <stp>StudyData</stp>
        <stp>CLE</stp>
        <stp>Bar</stp>
        <stp/>
        <stp>Low</stp>
        <stp>5</stp>
        <stp>-46</stp>
        <stp>All</stp>
        <stp/>
        <stp/>
        <stp>FALSE</stp>
        <stp>T</stp>
        <tr r="E48" s="2"/>
        <tr r="E48" s="2"/>
      </tp>
      <tp>
        <v>50.11</v>
        <stp/>
        <stp>StudyData</stp>
        <stp>CLE</stp>
        <stp>Bar</stp>
        <stp/>
        <stp>Low</stp>
        <stp>5</stp>
        <stp>-16</stp>
        <stp>All</stp>
        <stp/>
        <stp/>
        <stp>FALSE</stp>
        <stp>T</stp>
        <tr r="E18" s="2"/>
        <tr r="E18" s="2"/>
      </tp>
      <tp>
        <v>49.87</v>
        <stp/>
        <stp>StudyData</stp>
        <stp>CLE</stp>
        <stp>Bar</stp>
        <stp/>
        <stp>Low</stp>
        <stp>5</stp>
        <stp>-26</stp>
        <stp>All</stp>
        <stp/>
        <stp/>
        <stp>FALSE</stp>
        <stp>T</stp>
        <tr r="E28" s="2"/>
        <tr r="E28" s="2"/>
      </tp>
      <tp>
        <v>49.86</v>
        <stp/>
        <stp>StudyData</stp>
        <stp>CLE</stp>
        <stp>Bar</stp>
        <stp/>
        <stp>Low</stp>
        <stp>5</stp>
        <stp>-36</stp>
        <stp>All</stp>
        <stp/>
        <stp/>
        <stp>FALSE</stp>
        <stp>T</stp>
        <tr r="E38" s="2"/>
        <tr r="E38" s="2"/>
      </tp>
      <tp>
        <v>1.0395000000000001</v>
        <stp/>
        <stp>ContractData</stp>
        <stp>SF6</stp>
        <stp>LastTrade</stp>
        <stp/>
        <stp>T</stp>
        <tr r="H24" s="1"/>
      </tp>
      <tp>
        <v>10</v>
        <stp/>
        <stp>ContractData</stp>
        <stp>YM?</stp>
        <stp>MT_LastAskVolume</stp>
        <stp/>
        <stp>T</stp>
        <tr r="M22" s="1"/>
      </tp>
      <tp>
        <v>74</v>
        <stp/>
        <stp>ContractData</stp>
        <stp>CLE</stp>
        <stp>MT_LastBidVolume</stp>
        <stp/>
        <stp>T</stp>
        <tr r="J6" s="1"/>
      </tp>
      <tp>
        <v>49.85</v>
        <stp/>
        <stp>StudyData</stp>
        <stp>CLE</stp>
        <stp>Bar</stp>
        <stp/>
        <stp>Low</stp>
        <stp>5</stp>
        <stp>-45</stp>
        <stp>All</stp>
        <stp/>
        <stp/>
        <stp>FALSE</stp>
        <stp>T</stp>
        <tr r="E47" s="2"/>
        <tr r="E47" s="2"/>
      </tp>
      <tp>
        <v>50.13</v>
        <stp/>
        <stp>StudyData</stp>
        <stp>CLE</stp>
        <stp>Bar</stp>
        <stp/>
        <stp>Low</stp>
        <stp>5</stp>
        <stp>-15</stp>
        <stp>All</stp>
        <stp/>
        <stp/>
        <stp>FALSE</stp>
        <stp>T</stp>
        <tr r="E17" s="2"/>
        <tr r="E17" s="2"/>
      </tp>
      <tp>
        <v>49.92</v>
        <stp/>
        <stp>StudyData</stp>
        <stp>CLE</stp>
        <stp>Bar</stp>
        <stp/>
        <stp>Low</stp>
        <stp>5</stp>
        <stp>-25</stp>
        <stp>All</stp>
        <stp/>
        <stp/>
        <stp>FALSE</stp>
        <stp>T</stp>
        <tr r="E27" s="2"/>
        <tr r="E27" s="2"/>
      </tp>
      <tp>
        <v>49.86</v>
        <stp/>
        <stp>StudyData</stp>
        <stp>CLE</stp>
        <stp>Bar</stp>
        <stp/>
        <stp>Low</stp>
        <stp>5</stp>
        <stp>-35</stp>
        <stp>All</stp>
        <stp/>
        <stp/>
        <stp>FALSE</stp>
        <stp>T</stp>
        <tr r="E37" s="2"/>
        <tr r="E37" s="2"/>
      </tp>
      <tp t="s">
        <v>+8'0</v>
        <stp/>
        <stp>ContractData</stp>
        <stp>ZSE</stp>
        <stp>NetChange</stp>
        <stp/>
        <stp>B</stp>
        <tr r="I18" s="1"/>
      </tp>
      <tp t="s">
        <v>Copper (USD, 90d Fwd) SELECT</v>
        <stp/>
        <stp>ContractData</stp>
        <stp>LDKZ</stp>
        <stp>LongDescription</stp>
        <tr r="B13" s="1"/>
      </tp>
      <tp>
        <v>49.8</v>
        <stp/>
        <stp>StudyData</stp>
        <stp>CLE</stp>
        <stp>Bar</stp>
        <stp/>
        <stp>Low</stp>
        <stp>5</stp>
        <stp>-44</stp>
        <stp>All</stp>
        <stp/>
        <stp/>
        <stp>FALSE</stp>
        <stp>T</stp>
        <tr r="E46" s="2"/>
        <tr r="E46" s="2"/>
      </tp>
      <tp>
        <v>50.13</v>
        <stp/>
        <stp>StudyData</stp>
        <stp>CLE</stp>
        <stp>Bar</stp>
        <stp/>
        <stp>Low</stp>
        <stp>5</stp>
        <stp>-14</stp>
        <stp>All</stp>
        <stp/>
        <stp/>
        <stp>FALSE</stp>
        <stp>T</stp>
        <tr r="E16" s="2"/>
        <tr r="E16" s="2"/>
      </tp>
      <tp>
        <v>49.89</v>
        <stp/>
        <stp>StudyData</stp>
        <stp>CLE</stp>
        <stp>Bar</stp>
        <stp/>
        <stp>Low</stp>
        <stp>5</stp>
        <stp>-24</stp>
        <stp>All</stp>
        <stp/>
        <stp/>
        <stp>FALSE</stp>
        <stp>T</stp>
        <tr r="E26" s="2"/>
        <tr r="E26" s="2"/>
      </tp>
      <tp>
        <v>49.89</v>
        <stp/>
        <stp>StudyData</stp>
        <stp>CLE</stp>
        <stp>Bar</stp>
        <stp/>
        <stp>Low</stp>
        <stp>5</stp>
        <stp>-34</stp>
        <stp>All</stp>
        <stp/>
        <stp/>
        <stp>FALSE</stp>
        <stp>T</stp>
        <tr r="E36" s="2"/>
        <tr r="E36" s="2"/>
      </tp>
      <tp>
        <v>42957.375</v>
        <stp/>
        <stp>StudyData</stp>
        <stp>CLE</stp>
        <stp>Bar</stp>
        <stp/>
        <stp>Time</stp>
        <stp>5</stp>
        <stp>0</stp>
        <stp>All</stp>
        <stp/>
        <stp/>
        <stp>False</stp>
        <tr r="B2" s="2"/>
        <tr r="B2" s="2"/>
      </tp>
      <tp>
        <v>52.67341957</v>
        <stp/>
        <stp>StudyData</stp>
        <stp>Correlation(S.DBC,LZHZ,Period:=20,InputChoice1:=Close,InputChoice2:=Close)</stp>
        <stp>FG</stp>
        <stp/>
        <stp>Close</stp>
        <stp>D</stp>
        <stp>-48</stp>
        <stp>all</stp>
        <stp/>
        <stp/>
        <stp>True</stp>
        <stp>T</stp>
        <tr r="Y54" s="5"/>
      </tp>
      <tp>
        <v>49.683547300000001</v>
        <stp/>
        <stp>StudyData</stp>
        <stp>Correlation(S.DBC,LZHZ,Period:=20,InputChoice1:=Close,InputChoice2:=Close)</stp>
        <stp>FG</stp>
        <stp/>
        <stp>Close</stp>
        <stp>D</stp>
        <stp>-49</stp>
        <stp>all</stp>
        <stp/>
        <stp/>
        <stp>True</stp>
        <stp>T</stp>
        <tr r="Y55" s="5"/>
      </tp>
      <tp>
        <v>84.334760869999997</v>
        <stp/>
        <stp>StudyData</stp>
        <stp>Correlation(S.DBC,LZHZ,Period:=20,InputChoice1:=Close,InputChoice2:=Close)</stp>
        <stp>FG</stp>
        <stp/>
        <stp>Close</stp>
        <stp>D</stp>
        <stp>-44</stp>
        <stp>all</stp>
        <stp/>
        <stp/>
        <stp>True</stp>
        <stp>T</stp>
        <tr r="Y50" s="5"/>
      </tp>
      <tp>
        <v>79.404435000000007</v>
        <stp/>
        <stp>StudyData</stp>
        <stp>Correlation(S.DBC,LZHZ,Period:=20,InputChoice1:=Close,InputChoice2:=Close)</stp>
        <stp>FG</stp>
        <stp/>
        <stp>Close</stp>
        <stp>D</stp>
        <stp>-45</stp>
        <stp>all</stp>
        <stp/>
        <stp/>
        <stp>True</stp>
        <stp>T</stp>
        <tr r="Y51" s="5"/>
      </tp>
      <tp>
        <v>64.436591030000002</v>
        <stp/>
        <stp>StudyData</stp>
        <stp>Correlation(S.DBC,LZHZ,Period:=20,InputChoice1:=Close,InputChoice2:=Close)</stp>
        <stp>FG</stp>
        <stp/>
        <stp>Close</stp>
        <stp>D</stp>
        <stp>-46</stp>
        <stp>all</stp>
        <stp/>
        <stp/>
        <stp>True</stp>
        <stp>T</stp>
        <tr r="Y52" s="5"/>
      </tp>
      <tp>
        <v>59.933569929999997</v>
        <stp/>
        <stp>StudyData</stp>
        <stp>Correlation(S.DBC,LZHZ,Period:=20,InputChoice1:=Close,InputChoice2:=Close)</stp>
        <stp>FG</stp>
        <stp/>
        <stp>Close</stp>
        <stp>D</stp>
        <stp>-47</stp>
        <stp>all</stp>
        <stp/>
        <stp/>
        <stp>True</stp>
        <stp>T</stp>
        <tr r="Y53" s="5"/>
      </tp>
      <tp>
        <v>85.89725387</v>
        <stp/>
        <stp>StudyData</stp>
        <stp>Correlation(S.DBC,LZHZ,Period:=20,InputChoice1:=Close,InputChoice2:=Close)</stp>
        <stp>FG</stp>
        <stp/>
        <stp>Close</stp>
        <stp>D</stp>
        <stp>-40</stp>
        <stp>all</stp>
        <stp/>
        <stp/>
        <stp>True</stp>
        <stp>T</stp>
        <tr r="Y46" s="5"/>
      </tp>
      <tp>
        <v>86.254008060000004</v>
        <stp/>
        <stp>StudyData</stp>
        <stp>Correlation(S.DBC,LZHZ,Period:=20,InputChoice1:=Close,InputChoice2:=Close)</stp>
        <stp>FG</stp>
        <stp/>
        <stp>Close</stp>
        <stp>D</stp>
        <stp>-41</stp>
        <stp>all</stp>
        <stp/>
        <stp/>
        <stp>True</stp>
        <stp>T</stp>
        <tr r="Y47" s="5"/>
      </tp>
      <tp>
        <v>85.10372812</v>
        <stp/>
        <stp>StudyData</stp>
        <stp>Correlation(S.DBC,LZHZ,Period:=20,InputChoice1:=Close,InputChoice2:=Close)</stp>
        <stp>FG</stp>
        <stp/>
        <stp>Close</stp>
        <stp>D</stp>
        <stp>-42</stp>
        <stp>all</stp>
        <stp/>
        <stp/>
        <stp>True</stp>
        <stp>T</stp>
        <tr r="Y48" s="5"/>
      </tp>
      <tp>
        <v>84.472512530000003</v>
        <stp/>
        <stp>StudyData</stp>
        <stp>Correlation(S.DBC,LZHZ,Period:=20,InputChoice1:=Close,InputChoice2:=Close)</stp>
        <stp>FG</stp>
        <stp/>
        <stp>Close</stp>
        <stp>D</stp>
        <stp>-43</stp>
        <stp>all</stp>
        <stp/>
        <stp/>
        <stp>True</stp>
        <stp>T</stp>
        <tr r="Y49" s="5"/>
      </tp>
      <tp>
        <v>49.79</v>
        <stp/>
        <stp>StudyData</stp>
        <stp>CLE</stp>
        <stp>Bar</stp>
        <stp/>
        <stp>Open</stp>
        <stp>5</stp>
        <stp>0</stp>
        <stp>All</stp>
        <stp/>
        <stp/>
        <stp>FALSE</stp>
        <stp>T</stp>
        <tr r="C2" s="2"/>
        <tr r="C2" s="2"/>
        <tr r="D2" s="2"/>
      </tp>
      <tp>
        <v>83.767791310000007</v>
        <stp/>
        <stp>StudyData</stp>
        <stp>Correlation(S.DBC,LALZ,Period:=20,InputChoice1:=Close,InputChoice2:=Close)</stp>
        <stp>FG</stp>
        <stp/>
        <stp>Close</stp>
        <stp>D</stp>
        <stp>-18</stp>
        <stp>all</stp>
        <stp/>
        <stp/>
        <stp>True</stp>
        <stp>T</stp>
        <tr r="Z24" s="5"/>
      </tp>
      <tp>
        <v>83.896357050000006</v>
        <stp/>
        <stp>StudyData</stp>
        <stp>Correlation(S.DBC,LALZ,Period:=20,InputChoice1:=Close,InputChoice2:=Close)</stp>
        <stp>FG</stp>
        <stp/>
        <stp>Close</stp>
        <stp>D</stp>
        <stp>-19</stp>
        <stp>all</stp>
        <stp/>
        <stp/>
        <stp>True</stp>
        <stp>T</stp>
        <tr r="Z25" s="5"/>
      </tp>
      <tp>
        <v>67.809604649999997</v>
        <stp/>
        <stp>StudyData</stp>
        <stp>Correlation(S.DBC,LALZ,Period:=20,InputChoice1:=Close,InputChoice2:=Close)</stp>
        <stp>FG</stp>
        <stp/>
        <stp>Close</stp>
        <stp>D</stp>
        <stp>-14</stp>
        <stp>all</stp>
        <stp/>
        <stp/>
        <stp>True</stp>
        <stp>T</stp>
        <tr r="Z20" s="5"/>
      </tp>
      <tp>
        <v>75.627521720000004</v>
        <stp/>
        <stp>StudyData</stp>
        <stp>Correlation(S.DBC,LALZ,Period:=20,InputChoice1:=Close,InputChoice2:=Close)</stp>
        <stp>FG</stp>
        <stp/>
        <stp>Close</stp>
        <stp>D</stp>
        <stp>-15</stp>
        <stp>all</stp>
        <stp/>
        <stp/>
        <stp>True</stp>
        <stp>T</stp>
        <tr r="Z21" s="5"/>
      </tp>
      <tp>
        <v>80.83279048</v>
        <stp/>
        <stp>StudyData</stp>
        <stp>Correlation(S.DBC,LALZ,Period:=20,InputChoice1:=Close,InputChoice2:=Close)</stp>
        <stp>FG</stp>
        <stp/>
        <stp>Close</stp>
        <stp>D</stp>
        <stp>-16</stp>
        <stp>all</stp>
        <stp/>
        <stp/>
        <stp>True</stp>
        <stp>T</stp>
        <tr r="Z22" s="5"/>
      </tp>
      <tp>
        <v>84.609342760000004</v>
        <stp/>
        <stp>StudyData</stp>
        <stp>Correlation(S.DBC,LALZ,Period:=20,InputChoice1:=Close,InputChoice2:=Close)</stp>
        <stp>FG</stp>
        <stp/>
        <stp>Close</stp>
        <stp>D</stp>
        <stp>-17</stp>
        <stp>all</stp>
        <stp/>
        <stp/>
        <stp>True</stp>
        <stp>T</stp>
        <tr r="Z23" s="5"/>
      </tp>
      <tp>
        <v>42.49759006</v>
        <stp/>
        <stp>StudyData</stp>
        <stp>Correlation(S.DBC,LALZ,Period:=20,InputChoice1:=Close,InputChoice2:=Close)</stp>
        <stp>FG</stp>
        <stp/>
        <stp>Close</stp>
        <stp>D</stp>
        <stp>-10</stp>
        <stp>all</stp>
        <stp/>
        <stp/>
        <stp>True</stp>
        <stp>T</stp>
        <tr r="Z16" s="5"/>
      </tp>
      <tp>
        <v>48.572590939999998</v>
        <stp/>
        <stp>StudyData</stp>
        <stp>Correlation(S.DBC,LZHZ,Period:=20,InputChoice1:=Close,InputChoice2:=Close)</stp>
        <stp>FG</stp>
        <stp/>
        <stp>Close</stp>
        <stp>D</stp>
        <stp>-50</stp>
        <stp>all</stp>
        <stp/>
        <stp/>
        <stp>True</stp>
        <stp>T</stp>
        <tr r="Y56" s="5"/>
      </tp>
      <tp>
        <v>33.991559590000001</v>
        <stp/>
        <stp>StudyData</stp>
        <stp>Correlation(S.DBC,LALZ,Period:=20,InputChoice1:=Close,InputChoice2:=Close)</stp>
        <stp>FG</stp>
        <stp/>
        <stp>Close</stp>
        <stp>D</stp>
        <stp>-11</stp>
        <stp>all</stp>
        <stp/>
        <stp/>
        <stp>True</stp>
        <stp>T</stp>
        <tr r="Z17" s="5"/>
      </tp>
      <tp t="s">
        <v/>
        <stp/>
        <stp>StudyData</stp>
        <stp>Correlation(S.DBC,LZHZ,Period:=20,InputChoice1:=Close,InputChoice2:=Close)</stp>
        <stp>FG</stp>
        <stp/>
        <stp>Close</stp>
        <stp>D</stp>
        <stp>-51</stp>
        <stp>all</stp>
        <stp/>
        <stp/>
        <stp>True</stp>
        <stp>T</stp>
        <tr r="Y57" s="5"/>
      </tp>
      <tp>
        <v>34.899826930000003</v>
        <stp/>
        <stp>StudyData</stp>
        <stp>Correlation(S.DBC,LALZ,Period:=20,InputChoice1:=Close,InputChoice2:=Close)</stp>
        <stp>FG</stp>
        <stp/>
        <stp>Close</stp>
        <stp>D</stp>
        <stp>-12</stp>
        <stp>all</stp>
        <stp/>
        <stp/>
        <stp>True</stp>
        <stp>T</stp>
        <tr r="Z18" s="5"/>
      </tp>
      <tp>
        <v>49.047494229999998</v>
        <stp/>
        <stp>StudyData</stp>
        <stp>Correlation(S.DBC,LALZ,Period:=20,InputChoice1:=Close,InputChoice2:=Close)</stp>
        <stp>FG</stp>
        <stp/>
        <stp>Close</stp>
        <stp>D</stp>
        <stp>-13</stp>
        <stp>all</stp>
        <stp/>
        <stp/>
        <stp>True</stp>
        <stp>T</stp>
        <tr r="Z19" s="5"/>
      </tp>
      <tp>
        <v>17.190000000000001</v>
        <stp/>
        <stp>ContractData</stp>
        <stp>SIE</stp>
        <stp>LastTrade</stp>
        <stp/>
        <stp>T</stp>
        <tr r="H12" s="1"/>
      </tp>
      <tp>
        <v>49.88</v>
        <stp/>
        <stp>StudyData</stp>
        <stp>CLE</stp>
        <stp>Bar</stp>
        <stp/>
        <stp>Low</stp>
        <stp>5</stp>
        <stp>-49</stp>
        <stp>All</stp>
        <stp/>
        <stp/>
        <stp>FALSE</stp>
        <stp>T</stp>
        <tr r="E51" s="2"/>
        <tr r="E51" s="2"/>
      </tp>
      <tp>
        <v>50.06</v>
        <stp/>
        <stp>StudyData</stp>
        <stp>CLE</stp>
        <stp>Bar</stp>
        <stp/>
        <stp>Low</stp>
        <stp>5</stp>
        <stp>-19</stp>
        <stp>All</stp>
        <stp/>
        <stp/>
        <stp>FALSE</stp>
        <stp>T</stp>
        <tr r="E21" s="2"/>
        <tr r="E21" s="2"/>
      </tp>
      <tp>
        <v>49.78</v>
        <stp/>
        <stp>StudyData</stp>
        <stp>CLE</stp>
        <stp>Bar</stp>
        <stp/>
        <stp>Low</stp>
        <stp>5</stp>
        <stp>-29</stp>
        <stp>All</stp>
        <stp/>
        <stp/>
        <stp>FALSE</stp>
        <stp>T</stp>
        <tr r="E31" s="2"/>
        <tr r="E31" s="2"/>
      </tp>
      <tp>
        <v>49.8</v>
        <stp/>
        <stp>StudyData</stp>
        <stp>CLE</stp>
        <stp>Bar</stp>
        <stp/>
        <stp>Low</stp>
        <stp>5</stp>
        <stp>-39</stp>
        <stp>All</stp>
        <stp/>
        <stp/>
        <stp>FALSE</stp>
        <stp>T</stp>
        <tr r="E41" s="2"/>
        <tr r="E41" s="2"/>
      </tp>
      <tp>
        <v>81.348673390000002</v>
        <stp/>
        <stp>StudyData</stp>
        <stp>Correlation(S.DBC,LALZ,Period:=20,InputChoice1:=Close,InputChoice2:=Close)</stp>
        <stp>FG</stp>
        <stp/>
        <stp>Close</stp>
        <stp>D</stp>
        <stp>-28</stp>
        <stp>all</stp>
        <stp/>
        <stp/>
        <stp>True</stp>
        <stp>T</stp>
        <tr r="Z34" s="5"/>
      </tp>
      <tp>
        <v>80.621970210000001</v>
        <stp/>
        <stp>StudyData</stp>
        <stp>Correlation(S.DBC,LALZ,Period:=20,InputChoice1:=Close,InputChoice2:=Close)</stp>
        <stp>FG</stp>
        <stp/>
        <stp>Close</stp>
        <stp>D</stp>
        <stp>-29</stp>
        <stp>all</stp>
        <stp/>
        <stp/>
        <stp>True</stp>
        <stp>T</stp>
        <tr r="Z35" s="5"/>
      </tp>
      <tp>
        <v>84.425862550000005</v>
        <stp/>
        <stp>StudyData</stp>
        <stp>Correlation(S.DBC,LALZ,Period:=20,InputChoice1:=Close,InputChoice2:=Close)</stp>
        <stp>FG</stp>
        <stp/>
        <stp>Close</stp>
        <stp>D</stp>
        <stp>-24</stp>
        <stp>all</stp>
        <stp/>
        <stp/>
        <stp>True</stp>
        <stp>T</stp>
        <tr r="Z30" s="5"/>
      </tp>
      <tp>
        <v>85.907473530000004</v>
        <stp/>
        <stp>StudyData</stp>
        <stp>Correlation(S.DBC,LALZ,Period:=20,InputChoice1:=Close,InputChoice2:=Close)</stp>
        <stp>FG</stp>
        <stp/>
        <stp>Close</stp>
        <stp>D</stp>
        <stp>-25</stp>
        <stp>all</stp>
        <stp/>
        <stp/>
        <stp>True</stp>
        <stp>T</stp>
        <tr r="Z31" s="5"/>
      </tp>
      <tp>
        <v>87.307304619999996</v>
        <stp/>
        <stp>StudyData</stp>
        <stp>Correlation(S.DBC,LALZ,Period:=20,InputChoice1:=Close,InputChoice2:=Close)</stp>
        <stp>FG</stp>
        <stp/>
        <stp>Close</stp>
        <stp>D</stp>
        <stp>-26</stp>
        <stp>all</stp>
        <stp/>
        <stp/>
        <stp>True</stp>
        <stp>T</stp>
        <tr r="Z32" s="5"/>
      </tp>
      <tp>
        <v>87.313232400000004</v>
        <stp/>
        <stp>StudyData</stp>
        <stp>Correlation(S.DBC,LALZ,Period:=20,InputChoice1:=Close,InputChoice2:=Close)</stp>
        <stp>FG</stp>
        <stp/>
        <stp>Close</stp>
        <stp>D</stp>
        <stp>-27</stp>
        <stp>all</stp>
        <stp/>
        <stp/>
        <stp>True</stp>
        <stp>T</stp>
        <tr r="Z33" s="5"/>
      </tp>
      <tp>
        <v>80.568013149999999</v>
        <stp/>
        <stp>StudyData</stp>
        <stp>Correlation(S.DBC,LALZ,Period:=20,InputChoice1:=Close,InputChoice2:=Close)</stp>
        <stp>FG</stp>
        <stp/>
        <stp>Close</stp>
        <stp>D</stp>
        <stp>-20</stp>
        <stp>all</stp>
        <stp/>
        <stp/>
        <stp>True</stp>
        <stp>T</stp>
        <tr r="Z26" s="5"/>
      </tp>
      <tp>
        <v>78.490583709999996</v>
        <stp/>
        <stp>StudyData</stp>
        <stp>Correlation(S.DBC,LDKZ,Period:=20,InputChoice1:=Close,InputChoice2:=Close)</stp>
        <stp>FG</stp>
        <stp/>
        <stp>Close</stp>
        <stp>D</stp>
        <stp>-50</stp>
        <stp>all</stp>
        <stp/>
        <stp/>
        <stp>True</stp>
        <stp>T</stp>
        <tr r="X56" s="5"/>
      </tp>
      <tp>
        <v>79.574714630000003</v>
        <stp/>
        <stp>StudyData</stp>
        <stp>Correlation(S.DBC,LALZ,Period:=20,InputChoice1:=Close,InputChoice2:=Close)</stp>
        <stp>FG</stp>
        <stp/>
        <stp>Close</stp>
        <stp>D</stp>
        <stp>-21</stp>
        <stp>all</stp>
        <stp/>
        <stp/>
        <stp>True</stp>
        <stp>T</stp>
        <tr r="Z27" s="5"/>
      </tp>
      <tp t="s">
        <v/>
        <stp/>
        <stp>StudyData</stp>
        <stp>Correlation(S.DBC,LDKZ,Period:=20,InputChoice1:=Close,InputChoice2:=Close)</stp>
        <stp>FG</stp>
        <stp/>
        <stp>Close</stp>
        <stp>D</stp>
        <stp>-51</stp>
        <stp>all</stp>
        <stp/>
        <stp/>
        <stp>True</stp>
        <stp>T</stp>
        <tr r="X57" s="5"/>
      </tp>
      <tp>
        <v>82.971132800000007</v>
        <stp/>
        <stp>StudyData</stp>
        <stp>Correlation(S.DBC,LALZ,Period:=20,InputChoice1:=Close,InputChoice2:=Close)</stp>
        <stp>FG</stp>
        <stp/>
        <stp>Close</stp>
        <stp>D</stp>
        <stp>-22</stp>
        <stp>all</stp>
        <stp/>
        <stp/>
        <stp>True</stp>
        <stp>T</stp>
        <tr r="Z28" s="5"/>
      </tp>
      <tp>
        <v>84.081067939999997</v>
        <stp/>
        <stp>StudyData</stp>
        <stp>Correlation(S.DBC,LALZ,Period:=20,InputChoice1:=Close,InputChoice2:=Close)</stp>
        <stp>FG</stp>
        <stp/>
        <stp>Close</stp>
        <stp>D</stp>
        <stp>-23</stp>
        <stp>all</stp>
        <stp/>
        <stp/>
        <stp>True</stp>
        <stp>T</stp>
        <tr r="Z29" s="5"/>
      </tp>
      <tp>
        <v>189700</v>
        <stp/>
        <stp>ContractData</stp>
        <stp>S.DBC</stp>
        <stp>MT_LastAskVolume</stp>
        <stp/>
        <stp>T</stp>
        <tr r="M5" s="1"/>
      </tp>
      <tp>
        <v>18</v>
        <stp/>
        <stp>ContractData</stp>
        <stp>NGE</stp>
        <stp>MT_LastBidVolume</stp>
        <stp/>
        <stp>T</stp>
        <tr r="J10" s="1"/>
      </tp>
      <tp>
        <v>49.84</v>
        <stp/>
        <stp>StudyData</stp>
        <stp>CLE</stp>
        <stp>Bar</stp>
        <stp/>
        <stp>Low</stp>
        <stp>5</stp>
        <stp>-48</stp>
        <stp>All</stp>
        <stp/>
        <stp/>
        <stp>FALSE</stp>
        <stp>T</stp>
        <tr r="E50" s="2"/>
        <tr r="E50" s="2"/>
      </tp>
      <tp>
        <v>50.09</v>
        <stp/>
        <stp>StudyData</stp>
        <stp>CLE</stp>
        <stp>Bar</stp>
        <stp/>
        <stp>Low</stp>
        <stp>5</stp>
        <stp>-18</stp>
        <stp>All</stp>
        <stp/>
        <stp/>
        <stp>FALSE</stp>
        <stp>T</stp>
        <tr r="E20" s="2"/>
        <tr r="E20" s="2"/>
      </tp>
      <tp>
        <v>49.84</v>
        <stp/>
        <stp>StudyData</stp>
        <stp>CLE</stp>
        <stp>Bar</stp>
        <stp/>
        <stp>Low</stp>
        <stp>5</stp>
        <stp>-28</stp>
        <stp>All</stp>
        <stp/>
        <stp/>
        <stp>FALSE</stp>
        <stp>T</stp>
        <tr r="E30" s="2"/>
        <tr r="E30" s="2"/>
      </tp>
      <tp>
        <v>49.77</v>
        <stp/>
        <stp>StudyData</stp>
        <stp>CLE</stp>
        <stp>Bar</stp>
        <stp/>
        <stp>Low</stp>
        <stp>5</stp>
        <stp>-38</stp>
        <stp>All</stp>
        <stp/>
        <stp/>
        <stp>FALSE</stp>
        <stp>T</stp>
        <tr r="E40" s="2"/>
        <tr r="E40" s="2"/>
      </tp>
      <tp>
        <v>87.316427160000003</v>
        <stp/>
        <stp>StudyData</stp>
        <stp>Correlation(S.DBC,LALZ,Period:=20,InputChoice1:=Close,InputChoice2:=Close)</stp>
        <stp>FG</stp>
        <stp/>
        <stp>Close</stp>
        <stp>D</stp>
        <stp>-38</stp>
        <stp>all</stp>
        <stp/>
        <stp/>
        <stp>True</stp>
        <stp>T</stp>
        <tr r="Z44" s="5"/>
      </tp>
      <tp>
        <v>60.654709410000002</v>
        <stp/>
        <stp>StudyData</stp>
        <stp>Correlation(S.DBC,LDKZ,Period:=20,InputChoice1:=Close,InputChoice2:=Close)</stp>
        <stp>FG</stp>
        <stp/>
        <stp>Close</stp>
        <stp>D</stp>
        <stp>-48</stp>
        <stp>all</stp>
        <stp/>
        <stp/>
        <stp>True</stp>
        <stp>T</stp>
        <tr r="X54" s="5"/>
      </tp>
      <tp>
        <v>86.977730309999998</v>
        <stp/>
        <stp>StudyData</stp>
        <stp>Correlation(S.DBC,LALZ,Period:=20,InputChoice1:=Close,InputChoice2:=Close)</stp>
        <stp>FG</stp>
        <stp/>
        <stp>Close</stp>
        <stp>D</stp>
        <stp>-39</stp>
        <stp>all</stp>
        <stp/>
        <stp/>
        <stp>True</stp>
        <stp>T</stp>
        <tr r="Z45" s="5"/>
      </tp>
      <tp>
        <v>69.487151310000002</v>
        <stp/>
        <stp>StudyData</stp>
        <stp>Correlation(S.DBC,LDKZ,Period:=20,InputChoice1:=Close,InputChoice2:=Close)</stp>
        <stp>FG</stp>
        <stp/>
        <stp>Close</stp>
        <stp>D</stp>
        <stp>-49</stp>
        <stp>all</stp>
        <stp/>
        <stp/>
        <stp>True</stp>
        <stp>T</stp>
        <tr r="X55" s="5"/>
      </tp>
      <tp>
        <v>90.975470110000003</v>
        <stp/>
        <stp>StudyData</stp>
        <stp>Correlation(S.DBC,LALZ,Period:=20,InputChoice1:=Close,InputChoice2:=Close)</stp>
        <stp>FG</stp>
        <stp/>
        <stp>Close</stp>
        <stp>D</stp>
        <stp>-34</stp>
        <stp>all</stp>
        <stp/>
        <stp/>
        <stp>True</stp>
        <stp>T</stp>
        <tr r="Z40" s="5"/>
      </tp>
      <tp>
        <v>21.360246360000001</v>
        <stp/>
        <stp>StudyData</stp>
        <stp>Correlation(S.DBC,LDKZ,Period:=20,InputChoice1:=Close,InputChoice2:=Close)</stp>
        <stp>FG</stp>
        <stp/>
        <stp>Close</stp>
        <stp>D</stp>
        <stp>-44</stp>
        <stp>all</stp>
        <stp/>
        <stp/>
        <stp>True</stp>
        <stp>T</stp>
        <tr r="X50" s="5"/>
      </tp>
      <tp>
        <v>90.188061169999997</v>
        <stp/>
        <stp>StudyData</stp>
        <stp>Correlation(S.DBC,LALZ,Period:=20,InputChoice1:=Close,InputChoice2:=Close)</stp>
        <stp>FG</stp>
        <stp/>
        <stp>Close</stp>
        <stp>D</stp>
        <stp>-35</stp>
        <stp>all</stp>
        <stp/>
        <stp/>
        <stp>True</stp>
        <stp>T</stp>
        <tr r="Z41" s="5"/>
      </tp>
      <tp>
        <v>40.499722730000002</v>
        <stp/>
        <stp>StudyData</stp>
        <stp>Correlation(S.DBC,LDKZ,Period:=20,InputChoice1:=Close,InputChoice2:=Close)</stp>
        <stp>FG</stp>
        <stp/>
        <stp>Close</stp>
        <stp>D</stp>
        <stp>-45</stp>
        <stp>all</stp>
        <stp/>
        <stp/>
        <stp>True</stp>
        <stp>T</stp>
        <tr r="X51" s="5"/>
      </tp>
      <tp>
        <v>88.645066670000006</v>
        <stp/>
        <stp>StudyData</stp>
        <stp>Correlation(S.DBC,LALZ,Period:=20,InputChoice1:=Close,InputChoice2:=Close)</stp>
        <stp>FG</stp>
        <stp/>
        <stp>Close</stp>
        <stp>D</stp>
        <stp>-36</stp>
        <stp>all</stp>
        <stp/>
        <stp/>
        <stp>True</stp>
        <stp>T</stp>
        <tr r="Z42" s="5"/>
      </tp>
      <tp>
        <v>50.352883169999998</v>
        <stp/>
        <stp>StudyData</stp>
        <stp>Correlation(S.DBC,LDKZ,Period:=20,InputChoice1:=Close,InputChoice2:=Close)</stp>
        <stp>FG</stp>
        <stp/>
        <stp>Close</stp>
        <stp>D</stp>
        <stp>-46</stp>
        <stp>all</stp>
        <stp/>
        <stp/>
        <stp>True</stp>
        <stp>T</stp>
        <tr r="X52" s="5"/>
      </tp>
      <tp>
        <v>87.396232150000003</v>
        <stp/>
        <stp>StudyData</stp>
        <stp>Correlation(S.DBC,LALZ,Period:=20,InputChoice1:=Close,InputChoice2:=Close)</stp>
        <stp>FG</stp>
        <stp/>
        <stp>Close</stp>
        <stp>D</stp>
        <stp>-37</stp>
        <stp>all</stp>
        <stp/>
        <stp/>
        <stp>True</stp>
        <stp>T</stp>
        <tr r="Z43" s="5"/>
      </tp>
      <tp>
        <v>56.11242584</v>
        <stp/>
        <stp>StudyData</stp>
        <stp>Correlation(S.DBC,LDKZ,Period:=20,InputChoice1:=Close,InputChoice2:=Close)</stp>
        <stp>FG</stp>
        <stp/>
        <stp>Close</stp>
        <stp>D</stp>
        <stp>-47</stp>
        <stp>all</stp>
        <stp/>
        <stp/>
        <stp>True</stp>
        <stp>T</stp>
        <tr r="X53" s="5"/>
      </tp>
      <tp>
        <v>85.857777690000006</v>
        <stp/>
        <stp>StudyData</stp>
        <stp>Correlation(S.DBC,LALZ,Period:=20,InputChoice1:=Close,InputChoice2:=Close)</stp>
        <stp>FG</stp>
        <stp/>
        <stp>Close</stp>
        <stp>D</stp>
        <stp>-30</stp>
        <stp>all</stp>
        <stp/>
        <stp/>
        <stp>True</stp>
        <stp>T</stp>
        <tr r="Z36" s="5"/>
      </tp>
      <tp>
        <v>-19.358286069999998</v>
        <stp/>
        <stp>StudyData</stp>
        <stp>Correlation(S.DBC,LDKZ,Period:=20,InputChoice1:=Close,InputChoice2:=Close)</stp>
        <stp>FG</stp>
        <stp/>
        <stp>Close</stp>
        <stp>D</stp>
        <stp>-40</stp>
        <stp>all</stp>
        <stp/>
        <stp/>
        <stp>True</stp>
        <stp>T</stp>
        <tr r="X46" s="5"/>
      </tp>
      <tp>
        <v>88.547057690000003</v>
        <stp/>
        <stp>StudyData</stp>
        <stp>Correlation(S.DBC,LALZ,Period:=20,InputChoice1:=Close,InputChoice2:=Close)</stp>
        <stp>FG</stp>
        <stp/>
        <stp>Close</stp>
        <stp>D</stp>
        <stp>-31</stp>
        <stp>all</stp>
        <stp/>
        <stp/>
        <stp>True</stp>
        <stp>T</stp>
        <tr r="Z37" s="5"/>
      </tp>
      <tp>
        <v>-19.013737410000001</v>
        <stp/>
        <stp>StudyData</stp>
        <stp>Correlation(S.DBC,LDKZ,Period:=20,InputChoice1:=Close,InputChoice2:=Close)</stp>
        <stp>FG</stp>
        <stp/>
        <stp>Close</stp>
        <stp>D</stp>
        <stp>-41</stp>
        <stp>all</stp>
        <stp/>
        <stp/>
        <stp>True</stp>
        <stp>T</stp>
        <tr r="X47" s="5"/>
      </tp>
      <tp>
        <v>89.318380860000005</v>
        <stp/>
        <stp>StudyData</stp>
        <stp>Correlation(S.DBC,LALZ,Period:=20,InputChoice1:=Close,InputChoice2:=Close)</stp>
        <stp>FG</stp>
        <stp/>
        <stp>Close</stp>
        <stp>D</stp>
        <stp>-32</stp>
        <stp>all</stp>
        <stp/>
        <stp/>
        <stp>True</stp>
        <stp>T</stp>
        <tr r="Z38" s="5"/>
      </tp>
      <tp>
        <v>-15.679969</v>
        <stp/>
        <stp>StudyData</stp>
        <stp>Correlation(S.DBC,LDKZ,Period:=20,InputChoice1:=Close,InputChoice2:=Close)</stp>
        <stp>FG</stp>
        <stp/>
        <stp>Close</stp>
        <stp>D</stp>
        <stp>-42</stp>
        <stp>all</stp>
        <stp/>
        <stp/>
        <stp>True</stp>
        <stp>T</stp>
        <tr r="X48" s="5"/>
      </tp>
      <tp>
        <v>91.230579700000007</v>
        <stp/>
        <stp>StudyData</stp>
        <stp>Correlation(S.DBC,LALZ,Period:=20,InputChoice1:=Close,InputChoice2:=Close)</stp>
        <stp>FG</stp>
        <stp/>
        <stp>Close</stp>
        <stp>D</stp>
        <stp>-33</stp>
        <stp>all</stp>
        <stp/>
        <stp/>
        <stp>True</stp>
        <stp>T</stp>
        <tr r="Z39" s="5"/>
      </tp>
      <tp>
        <v>0.15458118000000001</v>
        <stp/>
        <stp>StudyData</stp>
        <stp>Correlation(S.DBC,LDKZ,Period:=20,InputChoice1:=Close,InputChoice2:=Close)</stp>
        <stp>FG</stp>
        <stp/>
        <stp>Close</stp>
        <stp>D</stp>
        <stp>-43</stp>
        <stp>all</stp>
        <stp/>
        <stp/>
        <stp>True</stp>
        <stp>T</stp>
        <tr r="X49" s="5"/>
      </tp>
      <tp>
        <v>10</v>
        <stp/>
        <stp>ContractData</stp>
        <stp>SIE</stp>
        <stp>MT_LastAskVolume</stp>
        <stp/>
        <stp>T</stp>
        <tr r="M12" s="1"/>
      </tp>
      <tp>
        <v>1.661</v>
        <stp/>
        <stp>ContractData</stp>
        <stp>HOE</stp>
        <stp>LastTrade</stp>
        <stp/>
        <stp>T</stp>
        <tr r="H9" s="1"/>
      </tp>
      <tp>
        <v>36</v>
        <stp/>
        <stp>ContractData</stp>
        <stp>SBE</stp>
        <stp>MT_LastAskVolume</stp>
        <stp/>
        <stp>T</stp>
        <tr r="M19" s="1"/>
      </tp>
      <tp>
        <v>1</v>
        <stp/>
        <stp>ContractData</stp>
        <stp>SF6</stp>
        <stp>MT_LastAskVolume</stp>
        <stp/>
        <stp>T</stp>
        <tr r="M24" s="1"/>
      </tp>
      <tp>
        <v>66.093097150000006</v>
        <stp/>
        <stp>StudyData</stp>
        <stp>Correlation(S.DBC,LALZ,Period:=20,InputChoice1:=Close,InputChoice2:=Close)</stp>
        <stp>FG</stp>
        <stp/>
        <stp>Close</stp>
        <stp>D</stp>
        <stp>-48</stp>
        <stp>all</stp>
        <stp/>
        <stp/>
        <stp>True</stp>
        <stp>T</stp>
        <tr r="Z54" s="5"/>
      </tp>
      <tp>
        <v>-2.2489681899999998</v>
        <stp/>
        <stp>StudyData</stp>
        <stp>Correlation(S.DBC,LDKZ,Period:=20,InputChoice1:=Close,InputChoice2:=Close)</stp>
        <stp>FG</stp>
        <stp/>
        <stp>Close</stp>
        <stp>D</stp>
        <stp>-38</stp>
        <stp>all</stp>
        <stp/>
        <stp/>
        <stp>True</stp>
        <stp>T</stp>
        <tr r="X44" s="5"/>
      </tp>
      <tp>
        <v>67.579767329999996</v>
        <stp/>
        <stp>StudyData</stp>
        <stp>Correlation(S.DBC,LALZ,Period:=20,InputChoice1:=Close,InputChoice2:=Close)</stp>
        <stp>FG</stp>
        <stp/>
        <stp>Close</stp>
        <stp>D</stp>
        <stp>-49</stp>
        <stp>all</stp>
        <stp/>
        <stp/>
        <stp>True</stp>
        <stp>T</stp>
        <tr r="Z55" s="5"/>
      </tp>
      <tp>
        <v>-11.526231660000001</v>
        <stp/>
        <stp>StudyData</stp>
        <stp>Correlation(S.DBC,LDKZ,Period:=20,InputChoice1:=Close,InputChoice2:=Close)</stp>
        <stp>FG</stp>
        <stp/>
        <stp>Close</stp>
        <stp>D</stp>
        <stp>-39</stp>
        <stp>all</stp>
        <stp/>
        <stp/>
        <stp>True</stp>
        <stp>T</stp>
        <tr r="X45" s="5"/>
      </tp>
      <tp>
        <v>61.51963318</v>
        <stp/>
        <stp>StudyData</stp>
        <stp>Correlation(S.DBC,LALZ,Period:=20,InputChoice1:=Close,InputChoice2:=Close)</stp>
        <stp>FG</stp>
        <stp/>
        <stp>Close</stp>
        <stp>D</stp>
        <stp>-44</stp>
        <stp>all</stp>
        <stp/>
        <stp/>
        <stp>True</stp>
        <stp>T</stp>
        <tr r="Z50" s="5"/>
      </tp>
      <tp>
        <v>-26.954877790000001</v>
        <stp/>
        <stp>StudyData</stp>
        <stp>Correlation(S.DBC,LDKZ,Period:=20,InputChoice1:=Close,InputChoice2:=Close)</stp>
        <stp>FG</stp>
        <stp/>
        <stp>Close</stp>
        <stp>D</stp>
        <stp>-34</stp>
        <stp>all</stp>
        <stp/>
        <stp/>
        <stp>True</stp>
        <stp>T</stp>
        <tr r="X40" s="5"/>
      </tp>
      <tp>
        <v>56.842888160000001</v>
        <stp/>
        <stp>StudyData</stp>
        <stp>Correlation(S.DBC,LALZ,Period:=20,InputChoice1:=Close,InputChoice2:=Close)</stp>
        <stp>FG</stp>
        <stp/>
        <stp>Close</stp>
        <stp>D</stp>
        <stp>-45</stp>
        <stp>all</stp>
        <stp/>
        <stp/>
        <stp>True</stp>
        <stp>T</stp>
        <tr r="Z51" s="5"/>
      </tp>
      <tp>
        <v>-19.397225209999998</v>
        <stp/>
        <stp>StudyData</stp>
        <stp>Correlation(S.DBC,LDKZ,Period:=20,InputChoice1:=Close,InputChoice2:=Close)</stp>
        <stp>FG</stp>
        <stp/>
        <stp>Close</stp>
        <stp>D</stp>
        <stp>-35</stp>
        <stp>all</stp>
        <stp/>
        <stp/>
        <stp>True</stp>
        <stp>T</stp>
        <tr r="X41" s="5"/>
      </tp>
      <tp>
        <v>63.085303719999999</v>
        <stp/>
        <stp>StudyData</stp>
        <stp>Correlation(S.DBC,LALZ,Period:=20,InputChoice1:=Close,InputChoice2:=Close)</stp>
        <stp>FG</stp>
        <stp/>
        <stp>Close</stp>
        <stp>D</stp>
        <stp>-46</stp>
        <stp>all</stp>
        <stp/>
        <stp/>
        <stp>True</stp>
        <stp>T</stp>
        <tr r="Z52" s="5"/>
      </tp>
      <tp>
        <v>-3.34005777</v>
        <stp/>
        <stp>StudyData</stp>
        <stp>Correlation(S.DBC,LDKZ,Period:=20,InputChoice1:=Close,InputChoice2:=Close)</stp>
        <stp>FG</stp>
        <stp/>
        <stp>Close</stp>
        <stp>D</stp>
        <stp>-36</stp>
        <stp>all</stp>
        <stp/>
        <stp/>
        <stp>True</stp>
        <stp>T</stp>
        <tr r="X42" s="5"/>
      </tp>
      <tp>
        <v>65.347613640000006</v>
        <stp/>
        <stp>StudyData</stp>
        <stp>Correlation(S.DBC,LALZ,Period:=20,InputChoice1:=Close,InputChoice2:=Close)</stp>
        <stp>FG</stp>
        <stp/>
        <stp>Close</stp>
        <stp>D</stp>
        <stp>-47</stp>
        <stp>all</stp>
        <stp/>
        <stp/>
        <stp>True</stp>
        <stp>T</stp>
        <tr r="Z53" s="5"/>
      </tp>
      <tp>
        <v>-5.7049616500000004</v>
        <stp/>
        <stp>StudyData</stp>
        <stp>Correlation(S.DBC,LDKZ,Period:=20,InputChoice1:=Close,InputChoice2:=Close)</stp>
        <stp>FG</stp>
        <stp/>
        <stp>Close</stp>
        <stp>D</stp>
        <stp>-37</stp>
        <stp>all</stp>
        <stp/>
        <stp/>
        <stp>True</stp>
        <stp>T</stp>
        <tr r="X43" s="5"/>
      </tp>
      <tp>
        <v>85.253863140000007</v>
        <stp/>
        <stp>StudyData</stp>
        <stp>Correlation(S.DBC,LALZ,Period:=20,InputChoice1:=Close,InputChoice2:=Close)</stp>
        <stp>FG</stp>
        <stp/>
        <stp>Close</stp>
        <stp>D</stp>
        <stp>-40</stp>
        <stp>all</stp>
        <stp/>
        <stp/>
        <stp>True</stp>
        <stp>T</stp>
        <tr r="Z46" s="5"/>
      </tp>
      <tp>
        <v>-38.117216429999999</v>
        <stp/>
        <stp>StudyData</stp>
        <stp>Correlation(S.DBC,LDKZ,Period:=20,InputChoice1:=Close,InputChoice2:=Close)</stp>
        <stp>FG</stp>
        <stp/>
        <stp>Close</stp>
        <stp>D</stp>
        <stp>-30</stp>
        <stp>all</stp>
        <stp/>
        <stp/>
        <stp>True</stp>
        <stp>T</stp>
        <tr r="X36" s="5"/>
      </tp>
      <tp>
        <v>82.270325499999998</v>
        <stp/>
        <stp>StudyData</stp>
        <stp>Correlation(S.DBC,LALZ,Period:=20,InputChoice1:=Close,InputChoice2:=Close)</stp>
        <stp>FG</stp>
        <stp/>
        <stp>Close</stp>
        <stp>D</stp>
        <stp>-41</stp>
        <stp>all</stp>
        <stp/>
        <stp/>
        <stp>True</stp>
        <stp>T</stp>
        <tr r="Z47" s="5"/>
      </tp>
      <tp>
        <v>-43.151590499999998</v>
        <stp/>
        <stp>StudyData</stp>
        <stp>Correlation(S.DBC,LDKZ,Period:=20,InputChoice1:=Close,InputChoice2:=Close)</stp>
        <stp>FG</stp>
        <stp/>
        <stp>Close</stp>
        <stp>D</stp>
        <stp>-31</stp>
        <stp>all</stp>
        <stp/>
        <stp/>
        <stp>True</stp>
        <stp>T</stp>
        <tr r="X37" s="5"/>
      </tp>
      <tp>
        <v>77.95353944</v>
        <stp/>
        <stp>StudyData</stp>
        <stp>Correlation(S.DBC,LALZ,Period:=20,InputChoice1:=Close,InputChoice2:=Close)</stp>
        <stp>FG</stp>
        <stp/>
        <stp>Close</stp>
        <stp>D</stp>
        <stp>-42</stp>
        <stp>all</stp>
        <stp/>
        <stp/>
        <stp>True</stp>
        <stp>T</stp>
        <tr r="Z48" s="5"/>
      </tp>
      <tp>
        <v>-46.318456859999998</v>
        <stp/>
        <stp>StudyData</stp>
        <stp>Correlation(S.DBC,LDKZ,Period:=20,InputChoice1:=Close,InputChoice2:=Close)</stp>
        <stp>FG</stp>
        <stp/>
        <stp>Close</stp>
        <stp>D</stp>
        <stp>-32</stp>
        <stp>all</stp>
        <stp/>
        <stp/>
        <stp>True</stp>
        <stp>T</stp>
        <tr r="X38" s="5"/>
      </tp>
      <tp>
        <v>69.801134590000004</v>
        <stp/>
        <stp>StudyData</stp>
        <stp>Correlation(S.DBC,LALZ,Period:=20,InputChoice1:=Close,InputChoice2:=Close)</stp>
        <stp>FG</stp>
        <stp/>
        <stp>Close</stp>
        <stp>D</stp>
        <stp>-43</stp>
        <stp>all</stp>
        <stp/>
        <stp/>
        <stp>True</stp>
        <stp>T</stp>
        <tr r="Z49" s="5"/>
      </tp>
      <tp>
        <v>-43.126874309999998</v>
        <stp/>
        <stp>StudyData</stp>
        <stp>Correlation(S.DBC,LDKZ,Period:=20,InputChoice1:=Close,InputChoice2:=Close)</stp>
        <stp>FG</stp>
        <stp/>
        <stp>Close</stp>
        <stp>D</stp>
        <stp>-33</stp>
        <stp>all</stp>
        <stp/>
        <stp/>
        <stp>True</stp>
        <stp>T</stp>
        <tr r="X39" s="5"/>
      </tp>
      <tp>
        <v>3</v>
        <stp/>
        <stp>ContractData</stp>
        <stp>HOE</stp>
        <stp>MT_LastBidVolume</stp>
        <stp/>
        <stp>T</stp>
        <tr r="J9" s="1"/>
      </tp>
      <tp>
        <v>2</v>
        <stp/>
        <stp>ContractData</stp>
        <stp>RBE</stp>
        <stp>MT_LastAskVolume</stp>
        <stp/>
        <stp>T</stp>
        <tr r="M8" s="1"/>
      </tp>
      <tp>
        <v>-2.7570263399999999</v>
        <stp/>
        <stp>StudyData</stp>
        <stp>Correlation(S.DBC,LDKZ,Period:=20,InputChoice1:=Close,InputChoice2:=Close)</stp>
        <stp>FG</stp>
        <stp/>
        <stp>Close</stp>
        <stp>D</stp>
        <stp>-28</stp>
        <stp>all</stp>
        <stp/>
        <stp/>
        <stp>True</stp>
        <stp>T</stp>
        <tr r="X34" s="5"/>
      </tp>
      <tp>
        <v>78.439003990000003</v>
        <stp/>
        <stp>StudyData</stp>
        <stp>Correlation(S.DBC,LZHZ,Period:=20,InputChoice1:=Close,InputChoice2:=Close)</stp>
        <stp>FG</stp>
        <stp/>
        <stp>Close</stp>
        <stp>D</stp>
        <stp>-18</stp>
        <stp>all</stp>
        <stp/>
        <stp/>
        <stp>True</stp>
        <stp>T</stp>
        <tr r="Y24" s="5"/>
      </tp>
      <tp>
        <v>-28.668102950000002</v>
        <stp/>
        <stp>StudyData</stp>
        <stp>Correlation(S.DBC,LDKZ,Period:=20,InputChoice1:=Close,InputChoice2:=Close)</stp>
        <stp>FG</stp>
        <stp/>
        <stp>Close</stp>
        <stp>D</stp>
        <stp>-29</stp>
        <stp>all</stp>
        <stp/>
        <stp/>
        <stp>True</stp>
        <stp>T</stp>
        <tr r="X35" s="5"/>
      </tp>
      <tp>
        <v>71.517791410000001</v>
        <stp/>
        <stp>StudyData</stp>
        <stp>Correlation(S.DBC,LZHZ,Period:=20,InputChoice1:=Close,InputChoice2:=Close)</stp>
        <stp>FG</stp>
        <stp/>
        <stp>Close</stp>
        <stp>D</stp>
        <stp>-19</stp>
        <stp>all</stp>
        <stp/>
        <stp/>
        <stp>True</stp>
        <stp>T</stp>
        <tr r="Y25" s="5"/>
      </tp>
      <tp>
        <v>59.453708380000002</v>
        <stp/>
        <stp>StudyData</stp>
        <stp>Correlation(S.DBC,LDKZ,Period:=20,InputChoice1:=Close,InputChoice2:=Close)</stp>
        <stp>FG</stp>
        <stp/>
        <stp>Close</stp>
        <stp>D</stp>
        <stp>-24</stp>
        <stp>all</stp>
        <stp/>
        <stp/>
        <stp>True</stp>
        <stp>T</stp>
        <tr r="X30" s="5"/>
      </tp>
      <tp>
        <v>35.747820820000001</v>
        <stp/>
        <stp>StudyData</stp>
        <stp>Correlation(S.DBC,LZHZ,Period:=20,InputChoice1:=Close,InputChoice2:=Close)</stp>
        <stp>FG</stp>
        <stp/>
        <stp>Close</stp>
        <stp>D</stp>
        <stp>-14</stp>
        <stp>all</stp>
        <stp/>
        <stp/>
        <stp>True</stp>
        <stp>T</stp>
        <tr r="Y20" s="5"/>
      </tp>
      <tp>
        <v>58.478972450000001</v>
        <stp/>
        <stp>StudyData</stp>
        <stp>Correlation(S.DBC,LDKZ,Period:=20,InputChoice1:=Close,InputChoice2:=Close)</stp>
        <stp>FG</stp>
        <stp/>
        <stp>Close</stp>
        <stp>D</stp>
        <stp>-25</stp>
        <stp>all</stp>
        <stp/>
        <stp/>
        <stp>True</stp>
        <stp>T</stp>
        <tr r="X31" s="5"/>
      </tp>
      <tp>
        <v>51.725383569999998</v>
        <stp/>
        <stp>StudyData</stp>
        <stp>Correlation(S.DBC,LZHZ,Period:=20,InputChoice1:=Close,InputChoice2:=Close)</stp>
        <stp>FG</stp>
        <stp/>
        <stp>Close</stp>
        <stp>D</stp>
        <stp>-15</stp>
        <stp>all</stp>
        <stp/>
        <stp/>
        <stp>True</stp>
        <stp>T</stp>
        <tr r="Y21" s="5"/>
      </tp>
      <tp>
        <v>54.738158290000001</v>
        <stp/>
        <stp>StudyData</stp>
        <stp>Correlation(S.DBC,LDKZ,Period:=20,InputChoice1:=Close,InputChoice2:=Close)</stp>
        <stp>FG</stp>
        <stp/>
        <stp>Close</stp>
        <stp>D</stp>
        <stp>-26</stp>
        <stp>all</stp>
        <stp/>
        <stp/>
        <stp>True</stp>
        <stp>T</stp>
        <tr r="X32" s="5"/>
      </tp>
      <tp>
        <v>73.478337069999995</v>
        <stp/>
        <stp>StudyData</stp>
        <stp>Correlation(S.DBC,LZHZ,Period:=20,InputChoice1:=Close,InputChoice2:=Close)</stp>
        <stp>FG</stp>
        <stp/>
        <stp>Close</stp>
        <stp>D</stp>
        <stp>-16</stp>
        <stp>all</stp>
        <stp/>
        <stp/>
        <stp>True</stp>
        <stp>T</stp>
        <tr r="Y22" s="5"/>
      </tp>
      <tp>
        <v>45.168987340000001</v>
        <stp/>
        <stp>StudyData</stp>
        <stp>Correlation(S.DBC,LDKZ,Period:=20,InputChoice1:=Close,InputChoice2:=Close)</stp>
        <stp>FG</stp>
        <stp/>
        <stp>Close</stp>
        <stp>D</stp>
        <stp>-27</stp>
        <stp>all</stp>
        <stp/>
        <stp/>
        <stp>True</stp>
        <stp>T</stp>
        <tr r="X33" s="5"/>
      </tp>
      <tp>
        <v>86.298342169999998</v>
        <stp/>
        <stp>StudyData</stp>
        <stp>Correlation(S.DBC,LZHZ,Period:=20,InputChoice1:=Close,InputChoice2:=Close)</stp>
        <stp>FG</stp>
        <stp/>
        <stp>Close</stp>
        <stp>D</stp>
        <stp>-17</stp>
        <stp>all</stp>
        <stp/>
        <stp/>
        <stp>True</stp>
        <stp>T</stp>
        <tr r="Y23" s="5"/>
      </tp>
      <tp>
        <v>69.850323919999994</v>
        <stp/>
        <stp>StudyData</stp>
        <stp>Correlation(S.DBC,LALZ,Period:=20,InputChoice1:=Close,InputChoice2:=Close)</stp>
        <stp>FG</stp>
        <stp/>
        <stp>Close</stp>
        <stp>D</stp>
        <stp>-50</stp>
        <stp>all</stp>
        <stp/>
        <stp/>
        <stp>True</stp>
        <stp>T</stp>
        <tr r="Z56" s="5"/>
      </tp>
      <tp>
        <v>69.099920879999999</v>
        <stp/>
        <stp>StudyData</stp>
        <stp>Correlation(S.DBC,LDKZ,Period:=20,InputChoice1:=Close,InputChoice2:=Close)</stp>
        <stp>FG</stp>
        <stp/>
        <stp>Close</stp>
        <stp>D</stp>
        <stp>-20</stp>
        <stp>all</stp>
        <stp/>
        <stp/>
        <stp>True</stp>
        <stp>T</stp>
        <tr r="X26" s="5"/>
      </tp>
      <tp>
        <v>-0.88845874000000002</v>
        <stp/>
        <stp>StudyData</stp>
        <stp>Correlation(S.DBC,LZHZ,Period:=20,InputChoice1:=Close,InputChoice2:=Close)</stp>
        <stp>FG</stp>
        <stp/>
        <stp>Close</stp>
        <stp>D</stp>
        <stp>-10</stp>
        <stp>all</stp>
        <stp/>
        <stp/>
        <stp>True</stp>
        <stp>T</stp>
        <tr r="Y16" s="5"/>
      </tp>
      <tp t="s">
        <v/>
        <stp/>
        <stp>StudyData</stp>
        <stp>Correlation(S.DBC,LALZ,Period:=20,InputChoice1:=Close,InputChoice2:=Close)</stp>
        <stp>FG</stp>
        <stp/>
        <stp>Close</stp>
        <stp>D</stp>
        <stp>-51</stp>
        <stp>all</stp>
        <stp/>
        <stp/>
        <stp>True</stp>
        <stp>T</stp>
        <tr r="Z57" s="5"/>
      </tp>
      <tp>
        <v>66.236257960000003</v>
        <stp/>
        <stp>StudyData</stp>
        <stp>Correlation(S.DBC,LDKZ,Period:=20,InputChoice1:=Close,InputChoice2:=Close)</stp>
        <stp>FG</stp>
        <stp/>
        <stp>Close</stp>
        <stp>D</stp>
        <stp>-21</stp>
        <stp>all</stp>
        <stp/>
        <stp/>
        <stp>True</stp>
        <stp>T</stp>
        <tr r="X27" s="5"/>
      </tp>
      <tp>
        <v>5.4786548499999999</v>
        <stp/>
        <stp>StudyData</stp>
        <stp>Correlation(S.DBC,LZHZ,Period:=20,InputChoice1:=Close,InputChoice2:=Close)</stp>
        <stp>FG</stp>
        <stp/>
        <stp>Close</stp>
        <stp>D</stp>
        <stp>-11</stp>
        <stp>all</stp>
        <stp/>
        <stp/>
        <stp>True</stp>
        <stp>T</stp>
        <tr r="Y17" s="5"/>
      </tp>
      <tp>
        <v>65.296665610000005</v>
        <stp/>
        <stp>StudyData</stp>
        <stp>Correlation(S.DBC,LDKZ,Period:=20,InputChoice1:=Close,InputChoice2:=Close)</stp>
        <stp>FG</stp>
        <stp/>
        <stp>Close</stp>
        <stp>D</stp>
        <stp>-22</stp>
        <stp>all</stp>
        <stp/>
        <stp/>
        <stp>True</stp>
        <stp>T</stp>
        <tr r="X28" s="5"/>
      </tp>
      <tp>
        <v>16.279377579999998</v>
        <stp/>
        <stp>StudyData</stp>
        <stp>Correlation(S.DBC,LZHZ,Period:=20,InputChoice1:=Close,InputChoice2:=Close)</stp>
        <stp>FG</stp>
        <stp/>
        <stp>Close</stp>
        <stp>D</stp>
        <stp>-12</stp>
        <stp>all</stp>
        <stp/>
        <stp/>
        <stp>True</stp>
        <stp>T</stp>
        <tr r="Y18" s="5"/>
      </tp>
      <tp>
        <v>60.081547860000001</v>
        <stp/>
        <stp>StudyData</stp>
        <stp>Correlation(S.DBC,LDKZ,Period:=20,InputChoice1:=Close,InputChoice2:=Close)</stp>
        <stp>FG</stp>
        <stp/>
        <stp>Close</stp>
        <stp>D</stp>
        <stp>-23</stp>
        <stp>all</stp>
        <stp/>
        <stp/>
        <stp>True</stp>
        <stp>T</stp>
        <tr r="X29" s="5"/>
      </tp>
      <tp>
        <v>16.891349129999998</v>
        <stp/>
        <stp>StudyData</stp>
        <stp>Correlation(S.DBC,LZHZ,Period:=20,InputChoice1:=Close,InputChoice2:=Close)</stp>
        <stp>FG</stp>
        <stp/>
        <stp>Close</stp>
        <stp>D</stp>
        <stp>-13</stp>
        <stp>all</stp>
        <stp/>
        <stp/>
        <stp>True</stp>
        <stp>T</stp>
        <tr r="Y19" s="5"/>
      </tp>
      <tp>
        <v>21911</v>
        <stp/>
        <stp>ContractData</stp>
        <stp>YM?</stp>
        <stp>LastTrade</stp>
        <stp/>
        <stp>T</stp>
        <tr r="H22" s="1"/>
      </tp>
      <tp>
        <v>77.926258290000007</v>
        <stp/>
        <stp>StudyData</stp>
        <stp>Correlation(S.DBC,LDKZ,Period:=20,InputChoice1:=Close,InputChoice2:=Close)</stp>
        <stp>FG</stp>
        <stp/>
        <stp>Close</stp>
        <stp>D</stp>
        <stp>-18</stp>
        <stp>all</stp>
        <stp/>
        <stp/>
        <stp>True</stp>
        <stp>T</stp>
        <tr r="X24" s="5"/>
      </tp>
      <tp>
        <v>-39.878700960000003</v>
        <stp/>
        <stp>StudyData</stp>
        <stp>Correlation(S.DBC,LZHZ,Period:=20,InputChoice1:=Close,InputChoice2:=Close)</stp>
        <stp>FG</stp>
        <stp/>
        <stp>Close</stp>
        <stp>D</stp>
        <stp>-28</stp>
        <stp>all</stp>
        <stp/>
        <stp/>
        <stp>True</stp>
        <stp>T</stp>
        <tr r="Y34" s="5"/>
      </tp>
      <tp>
        <v>76.648038529999994</v>
        <stp/>
        <stp>StudyData</stp>
        <stp>Correlation(S.DBC,LDKZ,Period:=20,InputChoice1:=Close,InputChoice2:=Close)</stp>
        <stp>FG</stp>
        <stp/>
        <stp>Close</stp>
        <stp>D</stp>
        <stp>-19</stp>
        <stp>all</stp>
        <stp/>
        <stp/>
        <stp>True</stp>
        <stp>T</stp>
        <tr r="X25" s="5"/>
      </tp>
      <tp>
        <v>-60.527956529999997</v>
        <stp/>
        <stp>StudyData</stp>
        <stp>Correlation(S.DBC,LZHZ,Period:=20,InputChoice1:=Close,InputChoice2:=Close)</stp>
        <stp>FG</stp>
        <stp/>
        <stp>Close</stp>
        <stp>D</stp>
        <stp>-29</stp>
        <stp>all</stp>
        <stp/>
        <stp/>
        <stp>True</stp>
        <stp>T</stp>
        <tr r="Y35" s="5"/>
      </tp>
      <tp>
        <v>65.485673419999998</v>
        <stp/>
        <stp>StudyData</stp>
        <stp>Correlation(S.DBC,LDKZ,Period:=20,InputChoice1:=Close,InputChoice2:=Close)</stp>
        <stp>FG</stp>
        <stp/>
        <stp>Close</stp>
        <stp>D</stp>
        <stp>-14</stp>
        <stp>all</stp>
        <stp/>
        <stp/>
        <stp>True</stp>
        <stp>T</stp>
        <tr r="X20" s="5"/>
      </tp>
      <tp>
        <v>35.764546439999997</v>
        <stp/>
        <stp>StudyData</stp>
        <stp>Correlation(S.DBC,LZHZ,Period:=20,InputChoice1:=Close,InputChoice2:=Close)</stp>
        <stp>FG</stp>
        <stp/>
        <stp>Close</stp>
        <stp>D</stp>
        <stp>-24</stp>
        <stp>all</stp>
        <stp/>
        <stp/>
        <stp>True</stp>
        <stp>T</stp>
        <tr r="Y30" s="5"/>
      </tp>
      <tp>
        <v>72.272622249999998</v>
        <stp/>
        <stp>StudyData</stp>
        <stp>Correlation(S.DBC,LDKZ,Period:=20,InputChoice1:=Close,InputChoice2:=Close)</stp>
        <stp>FG</stp>
        <stp/>
        <stp>Close</stp>
        <stp>D</stp>
        <stp>-15</stp>
        <stp>all</stp>
        <stp/>
        <stp/>
        <stp>True</stp>
        <stp>T</stp>
        <tr r="X21" s="5"/>
      </tp>
      <tp>
        <v>28.35412848</v>
        <stp/>
        <stp>StudyData</stp>
        <stp>Correlation(S.DBC,LZHZ,Period:=20,InputChoice1:=Close,InputChoice2:=Close)</stp>
        <stp>FG</stp>
        <stp/>
        <stp>Close</stp>
        <stp>D</stp>
        <stp>-25</stp>
        <stp>all</stp>
        <stp/>
        <stp/>
        <stp>True</stp>
        <stp>T</stp>
        <tr r="Y31" s="5"/>
      </tp>
      <tp>
        <v>77.227070800000007</v>
        <stp/>
        <stp>StudyData</stp>
        <stp>Correlation(S.DBC,LDKZ,Period:=20,InputChoice1:=Close,InputChoice2:=Close)</stp>
        <stp>FG</stp>
        <stp/>
        <stp>Close</stp>
        <stp>D</stp>
        <stp>-16</stp>
        <stp>all</stp>
        <stp/>
        <stp/>
        <stp>True</stp>
        <stp>T</stp>
        <tr r="X22" s="5"/>
      </tp>
      <tp>
        <v>18.140235619999999</v>
        <stp/>
        <stp>StudyData</stp>
        <stp>Correlation(S.DBC,LZHZ,Period:=20,InputChoice1:=Close,InputChoice2:=Close)</stp>
        <stp>FG</stp>
        <stp/>
        <stp>Close</stp>
        <stp>D</stp>
        <stp>-26</stp>
        <stp>all</stp>
        <stp/>
        <stp/>
        <stp>True</stp>
        <stp>T</stp>
        <tr r="Y32" s="5"/>
      </tp>
      <tp>
        <v>79.655008940000002</v>
        <stp/>
        <stp>StudyData</stp>
        <stp>Correlation(S.DBC,LDKZ,Period:=20,InputChoice1:=Close,InputChoice2:=Close)</stp>
        <stp>FG</stp>
        <stp/>
        <stp>Close</stp>
        <stp>D</stp>
        <stp>-17</stp>
        <stp>all</stp>
        <stp/>
        <stp/>
        <stp>True</stp>
        <stp>T</stp>
        <tr r="X23" s="5"/>
      </tp>
      <tp>
        <v>7.0191878000000001</v>
        <stp/>
        <stp>StudyData</stp>
        <stp>Correlation(S.DBC,LZHZ,Period:=20,InputChoice1:=Close,InputChoice2:=Close)</stp>
        <stp>FG</stp>
        <stp/>
        <stp>Close</stp>
        <stp>D</stp>
        <stp>-27</stp>
        <stp>all</stp>
        <stp/>
        <stp/>
        <stp>True</stp>
        <stp>T</stp>
        <tr r="Y33" s="5"/>
      </tp>
      <tp>
        <v>84.742348750000005</v>
        <stp/>
        <stp>StudyData</stp>
        <stp>Correlation(S.DBC,LDKZ,Period:=20,InputChoice1:=Close,InputChoice2:=Close)</stp>
        <stp>FG</stp>
        <stp/>
        <stp>Close</stp>
        <stp>D</stp>
        <stp>-10</stp>
        <stp>all</stp>
        <stp/>
        <stp/>
        <stp>True</stp>
        <stp>T</stp>
        <tr r="X16" s="5"/>
      </tp>
      <tp>
        <v>63.29286321</v>
        <stp/>
        <stp>StudyData</stp>
        <stp>Correlation(S.DBC,LZHZ,Period:=20,InputChoice1:=Close,InputChoice2:=Close)</stp>
        <stp>FG</stp>
        <stp/>
        <stp>Close</stp>
        <stp>D</stp>
        <stp>-20</stp>
        <stp>all</stp>
        <stp/>
        <stp/>
        <stp>True</stp>
        <stp>T</stp>
        <tr r="Y26" s="5"/>
      </tp>
      <tp>
        <v>69.94677437</v>
        <stp/>
        <stp>StudyData</stp>
        <stp>Correlation(S.DBC,LDKZ,Period:=20,InputChoice1:=Close,InputChoice2:=Close)</stp>
        <stp>FG</stp>
        <stp/>
        <stp>Close</stp>
        <stp>D</stp>
        <stp>-11</stp>
        <stp>all</stp>
        <stp/>
        <stp/>
        <stp>True</stp>
        <stp>T</stp>
        <tr r="X17" s="5"/>
      </tp>
      <tp>
        <v>58.455760929999997</v>
        <stp/>
        <stp>StudyData</stp>
        <stp>Correlation(S.DBC,LZHZ,Period:=20,InputChoice1:=Close,InputChoice2:=Close)</stp>
        <stp>FG</stp>
        <stp/>
        <stp>Close</stp>
        <stp>D</stp>
        <stp>-21</stp>
        <stp>all</stp>
        <stp/>
        <stp/>
        <stp>True</stp>
        <stp>T</stp>
        <tr r="Y27" s="5"/>
      </tp>
      <tp>
        <v>56.187691350000001</v>
        <stp/>
        <stp>StudyData</stp>
        <stp>Correlation(S.DBC,LDKZ,Period:=20,InputChoice1:=Close,InputChoice2:=Close)</stp>
        <stp>FG</stp>
        <stp/>
        <stp>Close</stp>
        <stp>D</stp>
        <stp>-12</stp>
        <stp>all</stp>
        <stp/>
        <stp/>
        <stp>True</stp>
        <stp>T</stp>
        <tr r="X18" s="5"/>
      </tp>
      <tp>
        <v>55.755540410000002</v>
        <stp/>
        <stp>StudyData</stp>
        <stp>Correlation(S.DBC,LZHZ,Period:=20,InputChoice1:=Close,InputChoice2:=Close)</stp>
        <stp>FG</stp>
        <stp/>
        <stp>Close</stp>
        <stp>D</stp>
        <stp>-22</stp>
        <stp>all</stp>
        <stp/>
        <stp/>
        <stp>True</stp>
        <stp>T</stp>
        <tr r="Y28" s="5"/>
      </tp>
      <tp>
        <v>54.733694110000002</v>
        <stp/>
        <stp>StudyData</stp>
        <stp>Correlation(S.DBC,LDKZ,Period:=20,InputChoice1:=Close,InputChoice2:=Close)</stp>
        <stp>FG</stp>
        <stp/>
        <stp>Close</stp>
        <stp>D</stp>
        <stp>-13</stp>
        <stp>all</stp>
        <stp/>
        <stp/>
        <stp>True</stp>
        <stp>T</stp>
        <tr r="X19" s="5"/>
      </tp>
      <tp>
        <v>42.280221359999999</v>
        <stp/>
        <stp>StudyData</stp>
        <stp>Correlation(S.DBC,LZHZ,Period:=20,InputChoice1:=Close,InputChoice2:=Close)</stp>
        <stp>FG</stp>
        <stp/>
        <stp>Close</stp>
        <stp>D</stp>
        <stp>-23</stp>
        <stp>all</stp>
        <stp/>
        <stp/>
        <stp>True</stp>
        <stp>T</stp>
        <tr r="Y29" s="5"/>
      </tp>
      <tp>
        <v>49.7</v>
        <stp/>
        <stp>ContractData</stp>
        <stp>CLE</stp>
        <stp>LastTrade</stp>
        <stp/>
        <stp>T</stp>
        <tr r="H6" s="1"/>
        <tr r="O27" s="1"/>
      </tp>
      <tp>
        <v>49.81</v>
        <stp/>
        <stp>StudyData</stp>
        <stp>CLE</stp>
        <stp>Bar</stp>
        <stp/>
        <stp>High</stp>
        <stp>5</stp>
        <stp>0</stp>
        <stp>All</stp>
        <stp/>
        <stp/>
        <stp>FALSE</stp>
        <stp>T</stp>
        <tr r="D2" s="2"/>
      </tp>
      <tp>
        <v>86.680258589999994</v>
        <stp/>
        <stp>StudyData</stp>
        <stp>Correlation(S.DBC,LZHZ,Period:=20,InputChoice1:=Close,InputChoice2:=Close)</stp>
        <stp>FG</stp>
        <stp/>
        <stp>Close</stp>
        <stp>D</stp>
        <stp>-38</stp>
        <stp>all</stp>
        <stp/>
        <stp/>
        <stp>True</stp>
        <stp>T</stp>
        <tr r="Y44" s="5"/>
      </tp>
      <tp>
        <v>85.925979620000007</v>
        <stp/>
        <stp>StudyData</stp>
        <stp>Correlation(S.DBC,LZHZ,Period:=20,InputChoice1:=Close,InputChoice2:=Close)</stp>
        <stp>FG</stp>
        <stp/>
        <stp>Close</stp>
        <stp>D</stp>
        <stp>-39</stp>
        <stp>all</stp>
        <stp/>
        <stp/>
        <stp>True</stp>
        <stp>T</stp>
        <tr r="Y45" s="5"/>
      </tp>
      <tp>
        <v>8.9936587200000009</v>
        <stp/>
        <stp>StudyData</stp>
        <stp>Correlation(S.DBC,LZHZ,Period:=20,InputChoice1:=Close,InputChoice2:=Close)</stp>
        <stp>FG</stp>
        <stp/>
        <stp>Close</stp>
        <stp>D</stp>
        <stp>-34</stp>
        <stp>all</stp>
        <stp/>
        <stp/>
        <stp>True</stp>
        <stp>T</stp>
        <tr r="Y40" s="5"/>
      </tp>
      <tp>
        <v>45.029053500000003</v>
        <stp/>
        <stp>StudyData</stp>
        <stp>Correlation(S.DBC,LZHZ,Period:=20,InputChoice1:=Close,InputChoice2:=Close)</stp>
        <stp>FG</stp>
        <stp/>
        <stp>Close</stp>
        <stp>D</stp>
        <stp>-35</stp>
        <stp>all</stp>
        <stp/>
        <stp/>
        <stp>True</stp>
        <stp>T</stp>
        <tr r="Y41" s="5"/>
      </tp>
      <tp>
        <v>74.643666100000004</v>
        <stp/>
        <stp>StudyData</stp>
        <stp>Correlation(S.DBC,LZHZ,Period:=20,InputChoice1:=Close,InputChoice2:=Close)</stp>
        <stp>FG</stp>
        <stp/>
        <stp>Close</stp>
        <stp>D</stp>
        <stp>-36</stp>
        <stp>all</stp>
        <stp/>
        <stp/>
        <stp>True</stp>
        <stp>T</stp>
        <tr r="Y42" s="5"/>
      </tp>
      <tp>
        <v>82.200471500000006</v>
        <stp/>
        <stp>StudyData</stp>
        <stp>Correlation(S.DBC,LZHZ,Period:=20,InputChoice1:=Close,InputChoice2:=Close)</stp>
        <stp>FG</stp>
        <stp/>
        <stp>Close</stp>
        <stp>D</stp>
        <stp>-37</stp>
        <stp>all</stp>
        <stp/>
        <stp/>
        <stp>True</stp>
        <stp>T</stp>
        <tr r="Y43" s="5"/>
      </tp>
      <tp>
        <v>-62.974665760000001</v>
        <stp/>
        <stp>StudyData</stp>
        <stp>Correlation(S.DBC,LZHZ,Period:=20,InputChoice1:=Close,InputChoice2:=Close)</stp>
        <stp>FG</stp>
        <stp/>
        <stp>Close</stp>
        <stp>D</stp>
        <stp>-30</stp>
        <stp>all</stp>
        <stp/>
        <stp/>
        <stp>True</stp>
        <stp>T</stp>
        <tr r="Y36" s="5"/>
      </tp>
      <tp>
        <v>-56.915615979999998</v>
        <stp/>
        <stp>StudyData</stp>
        <stp>Correlation(S.DBC,LZHZ,Period:=20,InputChoice1:=Close,InputChoice2:=Close)</stp>
        <stp>FG</stp>
        <stp/>
        <stp>Close</stp>
        <stp>D</stp>
        <stp>-31</stp>
        <stp>all</stp>
        <stp/>
        <stp/>
        <stp>True</stp>
        <stp>T</stp>
        <tr r="Y37" s="5"/>
      </tp>
      <tp>
        <v>-41.084232229999998</v>
        <stp/>
        <stp>StudyData</stp>
        <stp>Correlation(S.DBC,LZHZ,Period:=20,InputChoice1:=Close,InputChoice2:=Close)</stp>
        <stp>FG</stp>
        <stp/>
        <stp>Close</stp>
        <stp>D</stp>
        <stp>-32</stp>
        <stp>all</stp>
        <stp/>
        <stp/>
        <stp>True</stp>
        <stp>T</stp>
        <tr r="Y38" s="5"/>
      </tp>
      <tp>
        <v>-15.213908030000001</v>
        <stp/>
        <stp>StudyData</stp>
        <stp>Correlation(S.DBC,LZHZ,Period:=20,InputChoice1:=Close,InputChoice2:=Close)</stp>
        <stp>FG</stp>
        <stp/>
        <stp>Close</stp>
        <stp>D</stp>
        <stp>-33</stp>
        <stp>all</stp>
        <stp/>
        <stp/>
        <stp>True</stp>
        <stp>T</stp>
        <tr r="Y39" s="5"/>
      </tp>
      <tp t="s">
        <v>981'2</v>
        <stp/>
        <stp>ContractData</stp>
        <stp>ZSE</stp>
        <stp>LastTrade</stp>
        <stp/>
        <stp>B</stp>
        <tr r="H18" s="1"/>
      </tp>
      <tp>
        <v>800</v>
        <stp/>
        <stp>ContractData</stp>
        <stp>S.DBC</stp>
        <stp>MT_LastBidVolume</stp>
        <stp/>
        <stp>T</stp>
        <tr r="J5" s="1"/>
      </tp>
      <tp>
        <v>32</v>
        <stp/>
        <stp>ContractData</stp>
        <stp>NGE</stp>
        <stp>MT_LastAskVolume</stp>
        <stp/>
        <stp>T</stp>
        <tr r="M10" s="1"/>
      </tp>
      <tp>
        <v>0.01</v>
        <stp/>
        <stp>ContractData</stp>
        <stp>TickSize(S.DBC)</stp>
        <stp>LastQuoteToday</stp>
        <stp/>
        <stp>T</stp>
        <tr r="AB5" s="1"/>
        <tr r="AA5" s="1"/>
      </tp>
      <tp>
        <v>-9.0000000000000008E-4</v>
        <stp/>
        <stp>ContractData</stp>
        <stp>SF6</stp>
        <stp>NetChange</stp>
        <stp/>
        <stp>T</stp>
        <tr r="I24" s="1"/>
      </tp>
      <tp>
        <v>1.9E-2</v>
        <stp/>
        <stp>ContractData</stp>
        <stp>NGE</stp>
        <stp>NetChange</stp>
        <stp/>
        <stp>T</stp>
        <tr r="I10" s="1"/>
      </tp>
      <tp>
        <v>2455.25</v>
        <stp/>
        <stp>ContractData</stp>
        <stp>EP?</stp>
        <stp>LastTrade</stp>
        <stp/>
        <stp>T</stp>
        <tr r="H21" s="1"/>
      </tp>
      <tp t="s">
        <v>456'6</v>
        <stp/>
        <stp>ContractData</stp>
        <stp>ZWA</stp>
        <stp>LastTrade</stp>
        <stp/>
        <stp>B</stp>
        <tr r="H16" s="1"/>
      </tp>
      <tp>
        <v>25</v>
        <stp/>
        <stp>ContractData</stp>
        <stp>SF6</stp>
        <stp>MT_LastBidVolume</stp>
        <stp/>
        <stp>T</stp>
        <tr r="J24" s="1"/>
      </tp>
      <tp>
        <v>-0.18</v>
        <stp/>
        <stp>ContractData</stp>
        <stp>SBE</stp>
        <stp>NetChange</stp>
        <stp/>
        <stp>T</stp>
        <tr r="I19" s="1"/>
      </tp>
      <tp>
        <v>1.12E-2</v>
        <stp/>
        <stp>ContractData</stp>
        <stp>RBE</stp>
        <stp>NetChange</stp>
        <stp/>
        <stp>T</stp>
        <tr r="I8" s="1"/>
      </tp>
      <tp>
        <v>8</v>
        <stp/>
        <stp>ContractData</stp>
        <stp>SBE</stp>
        <stp>MT_LastBidVolume</stp>
        <stp/>
        <stp>T</stp>
        <tr r="J19" s="1"/>
      </tp>
      <tp>
        <v>35</v>
        <stp/>
        <stp>ContractData</stp>
        <stp>SIE</stp>
        <stp>MT_LastBidVolume</stp>
        <stp/>
        <stp>T</stp>
        <tr r="J12" s="1"/>
      </tp>
      <tp>
        <v>1.1764000000000001</v>
        <stp/>
        <stp>ContractData</stp>
        <stp>EU6</stp>
        <stp>LastTrade</stp>
        <stp/>
        <stp>T</stp>
        <tr r="H23" s="1"/>
      </tp>
      <tp>
        <v>13</v>
        <stp/>
        <stp>ContractData</stp>
        <stp>GCE</stp>
        <stp>NetChange</stp>
        <stp/>
        <stp>T</stp>
        <tr r="I11" s="1"/>
      </tp>
      <tp t="s">
        <v>+1'0</v>
        <stp/>
        <stp>ContractData</stp>
        <stp>ZCE</stp>
        <stp>NetChange</stp>
        <stp/>
        <stp>B</stp>
        <tr r="I17" s="1"/>
      </tp>
      <tp>
        <v>3</v>
        <stp/>
        <stp>ContractData</stp>
        <stp>RBE</stp>
        <stp>MT_LastBidVolume</stp>
        <stp/>
        <stp>T</stp>
        <tr r="J8" s="1"/>
      </tp>
      <tp>
        <v>2</v>
        <stp/>
        <stp>ContractData</stp>
        <stp>HOE</stp>
        <stp>MT_LastAskVolume</stp>
        <stp/>
        <stp>T</stp>
        <tr r="M9" s="1"/>
      </tp>
      <tp>
        <v>4616</v>
        <stp/>
        <stp>StudyData</stp>
        <stp>Close(ZWA) when (LocalMonth(ZWA)=8 And LocalDay(ZWA)=10 And LocalHour(ZWA)=7 And LocalMinute(ZWA)=25)</stp>
        <stp>Bar</stp>
        <stp/>
        <stp>Close</stp>
        <stp>A5C</stp>
        <stp>0</stp>
        <stp>all</stp>
        <stp/>
        <stp/>
        <stp>True</stp>
        <stp/>
        <stp>EndOfBar</stp>
        <tr r="AS6" s="4"/>
      </tp>
      <tp>
        <v>4612</v>
        <stp/>
        <stp>StudyData</stp>
        <stp>Close(ZWA) when (LocalMonth(ZWA)=8 And LocalDay(ZWA)=10 And LocalHour(ZWA)=7 And LocalMinute(ZWA)=20)</stp>
        <stp>Bar</stp>
        <stp/>
        <stp>Close</stp>
        <stp>A5C</stp>
        <stp>0</stp>
        <stp>all</stp>
        <stp/>
        <stp/>
        <stp>True</stp>
        <stp/>
        <stp>EndOfBar</stp>
        <tr r="AS5" s="4"/>
      </tp>
      <tp t="s">
        <v/>
        <stp/>
        <stp>StudyData</stp>
        <stp>Close(ZWA) when (LocalMonth(ZWA)=8 And LocalDay(ZWA)=10 And LocalHour(ZWA)=8 And LocalMinute(ZWA)=20)</stp>
        <stp>Bar</stp>
        <stp/>
        <stp>Close</stp>
        <stp>A5C</stp>
        <stp>0</stp>
        <stp>all</stp>
        <stp/>
        <stp/>
        <stp>True</stp>
        <stp/>
        <stp>EndOfBar</stp>
        <tr r="AS17" s="4"/>
      </tp>
      <tp t="s">
        <v/>
        <stp/>
        <stp>StudyData</stp>
        <stp>Close(ZWA) when (LocalMonth(ZWA)=8 And LocalDay(ZWA)=10 And LocalHour(ZWA)=9 And LocalMinute(ZWA)=20)</stp>
        <stp>Bar</stp>
        <stp/>
        <stp>Close</stp>
        <stp>A5C</stp>
        <stp>0</stp>
        <stp>all</stp>
        <stp/>
        <stp/>
        <stp>True</stp>
        <stp/>
        <stp>EndOfBar</stp>
        <tr r="AS29" s="4"/>
      </tp>
      <tp t="s">
        <v/>
        <stp/>
        <stp>StudyData</stp>
        <stp>Close(ZWA) when (LocalMonth(ZWA)=8 And LocalDay(ZWA)=10 And LocalHour(ZWA)=9 And LocalMinute(ZWA)=25)</stp>
        <stp>Bar</stp>
        <stp/>
        <stp>Close</stp>
        <stp>A5C</stp>
        <stp>0</stp>
        <stp>all</stp>
        <stp/>
        <stp/>
        <stp>True</stp>
        <stp/>
        <stp>EndOfBar</stp>
        <tr r="AS30" s="4"/>
      </tp>
      <tp t="s">
        <v/>
        <stp/>
        <stp>StudyData</stp>
        <stp>Close(ZWA) when (LocalMonth(ZWA)=8 And LocalDay(ZWA)=10 And LocalHour(ZWA)=8 And LocalMinute(ZWA)=25)</stp>
        <stp>Bar</stp>
        <stp/>
        <stp>Close</stp>
        <stp>A5C</stp>
        <stp>0</stp>
        <stp>all</stp>
        <stp/>
        <stp/>
        <stp>True</stp>
        <stp/>
        <stp>EndOfBar</stp>
        <tr r="AS18" s="4"/>
      </tp>
      <tp>
        <v>4606</v>
        <stp/>
        <stp>StudyData</stp>
        <stp>Close(ZWA) when (LocalMonth(ZWA)=8 And LocalDay(ZWA)=10 And LocalHour(ZWA)=7 And LocalMinute(ZWA)=35)</stp>
        <stp>Bar</stp>
        <stp/>
        <stp>Close</stp>
        <stp>A5C</stp>
        <stp>0</stp>
        <stp>all</stp>
        <stp/>
        <stp/>
        <stp>True</stp>
        <stp/>
        <stp>EndOfBar</stp>
        <tr r="AS8" s="4"/>
      </tp>
      <tp>
        <v>4610</v>
        <stp/>
        <stp>StudyData</stp>
        <stp>Close(ZWA) when (LocalMonth(ZWA)=8 And LocalDay(ZWA)=10 And LocalHour(ZWA)=7 And LocalMinute(ZWA)=30)</stp>
        <stp>Bar</stp>
        <stp/>
        <stp>Close</stp>
        <stp>A5C</stp>
        <stp>0</stp>
        <stp>all</stp>
        <stp/>
        <stp/>
        <stp>True</stp>
        <stp/>
        <stp>EndOfBar</stp>
        <tr r="AS7" s="4"/>
      </tp>
      <tp>
        <v>4584</v>
        <stp/>
        <stp>StudyData</stp>
        <stp>Close(ZWA) when (LocalMonth(ZWA)=8 And LocalDay(ZWA)=10 And LocalHour(ZWA)=8 And LocalMinute(ZWA)=30)</stp>
        <stp>Bar</stp>
        <stp/>
        <stp>Close</stp>
        <stp>A5C</stp>
        <stp>0</stp>
        <stp>all</stp>
        <stp/>
        <stp/>
        <stp>True</stp>
        <stp/>
        <stp>EndOfBar</stp>
        <tr r="AS19" s="4"/>
      </tp>
      <tp t="s">
        <v/>
        <stp/>
        <stp>StudyData</stp>
        <stp>Close(ZWA) when (LocalMonth(ZWA)=8 And LocalDay(ZWA)=10 And LocalHour(ZWA)=9 And LocalMinute(ZWA)=30)</stp>
        <stp>Bar</stp>
        <stp/>
        <stp>Close</stp>
        <stp>A5C</stp>
        <stp>0</stp>
        <stp>all</stp>
        <stp/>
        <stp/>
        <stp>True</stp>
        <stp/>
        <stp>EndOfBar</stp>
        <tr r="AS31" s="4"/>
      </tp>
      <tp t="s">
        <v/>
        <stp/>
        <stp>StudyData</stp>
        <stp>Close(ZWA) when (LocalMonth(ZWA)=8 And LocalDay(ZWA)=10 And LocalHour(ZWA)=9 And LocalMinute(ZWA)=35)</stp>
        <stp>Bar</stp>
        <stp/>
        <stp>Close</stp>
        <stp>A5C</stp>
        <stp>0</stp>
        <stp>all</stp>
        <stp/>
        <stp/>
        <stp>True</stp>
        <stp/>
        <stp>EndOfBar</stp>
        <tr r="AS32" s="4"/>
      </tp>
      <tp>
        <v>4584</v>
        <stp/>
        <stp>StudyData</stp>
        <stp>Close(ZWA) when (LocalMonth(ZWA)=8 And LocalDay(ZWA)=10 And LocalHour(ZWA)=8 And LocalMinute(ZWA)=35)</stp>
        <stp>Bar</stp>
        <stp/>
        <stp>Close</stp>
        <stp>A5C</stp>
        <stp>0</stp>
        <stp>all</stp>
        <stp/>
        <stp/>
        <stp>True</stp>
        <stp/>
        <stp>EndOfBar</stp>
        <tr r="AS20" s="4"/>
      </tp>
      <tp>
        <v>9780</v>
        <stp/>
        <stp>StudyData</stp>
        <stp>Close(ZSE) when (LocalMonth(ZSE)=8 And LocalDay(ZSE)=10 And LocalHour(ZSE)=7 And LocalMinute(ZSE)=40)</stp>
        <stp>Bar</stp>
        <stp/>
        <stp>Close</stp>
        <stp>A5C</stp>
        <stp>0</stp>
        <stp>all</stp>
        <stp/>
        <stp/>
        <stp>True</stp>
        <stp/>
        <stp>EndOfBar</stp>
        <tr r="AY9" s="4"/>
      </tp>
      <tp t="s">
        <v/>
        <stp/>
        <stp>StudyData</stp>
        <stp>Close(ZSE) when (LocalMonth(ZSE)=8 And LocalDay(ZSE)=10 And LocalHour(ZSE)=7 And LocalMinute(ZSE)=45)</stp>
        <stp>Bar</stp>
        <stp/>
        <stp>Close</stp>
        <stp>A5C</stp>
        <stp>0</stp>
        <stp>all</stp>
        <stp/>
        <stp/>
        <stp>True</stp>
        <stp/>
        <stp>EndOfBar</stp>
        <tr r="AY10" s="4"/>
      </tp>
      <tp t="s">
        <v/>
        <stp/>
        <stp>StudyData</stp>
        <stp>Close(ZSE) when (LocalMonth(ZSE)=8 And LocalDay(ZSE)=10 And LocalHour(ZSE)=9 And LocalMinute(ZSE)=45)</stp>
        <stp>Bar</stp>
        <stp/>
        <stp>Close</stp>
        <stp>A5C</stp>
        <stp>0</stp>
        <stp>all</stp>
        <stp/>
        <stp/>
        <stp>True</stp>
        <stp/>
        <stp>EndOfBar</stp>
        <tr r="AY34" s="4"/>
      </tp>
      <tp>
        <v>9804</v>
        <stp/>
        <stp>StudyData</stp>
        <stp>Close(ZSE) when (LocalMonth(ZSE)=8 And LocalDay(ZSE)=10 And LocalHour(ZSE)=8 And LocalMinute(ZSE)=45)</stp>
        <stp>Bar</stp>
        <stp/>
        <stp>Close</stp>
        <stp>A5C</stp>
        <stp>0</stp>
        <stp>all</stp>
        <stp/>
        <stp/>
        <stp>True</stp>
        <stp/>
        <stp>EndOfBar</stp>
        <tr r="AY22" s="4"/>
      </tp>
      <tp>
        <v>9786</v>
        <stp/>
        <stp>StudyData</stp>
        <stp>Close(ZSE) when (LocalMonth(ZSE)=8 And LocalDay(ZSE)=10 And LocalHour(ZSE)=8 And LocalMinute(ZSE)=40)</stp>
        <stp>Bar</stp>
        <stp/>
        <stp>Close</stp>
        <stp>A5C</stp>
        <stp>0</stp>
        <stp>all</stp>
        <stp/>
        <stp/>
        <stp>True</stp>
        <stp/>
        <stp>EndOfBar</stp>
        <tr r="AY21" s="4"/>
      </tp>
      <tp t="s">
        <v/>
        <stp/>
        <stp>StudyData</stp>
        <stp>Close(ZSE) when (LocalMonth(ZSE)=8 And LocalDay(ZSE)=10 And LocalHour(ZSE)=9 And LocalMinute(ZSE)=40)</stp>
        <stp>Bar</stp>
        <stp/>
        <stp>Close</stp>
        <stp>A5C</stp>
        <stp>0</stp>
        <stp>all</stp>
        <stp/>
        <stp/>
        <stp>True</stp>
        <stp/>
        <stp>EndOfBar</stp>
        <tr r="AY33" s="4"/>
      </tp>
      <tp>
        <v>4612</v>
        <stp/>
        <stp>StudyData</stp>
        <stp>Close(ZWA) when (LocalMonth(ZWA)=8 And LocalDay(ZWA)=10 And LocalHour(ZWA)=7 And LocalMinute(ZWA)=15)</stp>
        <stp>Bar</stp>
        <stp/>
        <stp>Close</stp>
        <stp>A5C</stp>
        <stp>0</stp>
        <stp>all</stp>
        <stp/>
        <stp/>
        <stp>True</stp>
        <stp/>
        <stp>EndOfBar</stp>
        <tr r="AS4" s="4"/>
      </tp>
      <tp t="s">
        <v/>
        <stp/>
        <stp>StudyData</stp>
        <stp>Close(ZSE) when (LocalMonth(ZSE)=8 And LocalDay(ZSE)=10 And LocalHour(ZSE)=7 And LocalMinute(ZSE)=50)</stp>
        <stp>Bar</stp>
        <stp/>
        <stp>Close</stp>
        <stp>A5C</stp>
        <stp>0</stp>
        <stp>all</stp>
        <stp/>
        <stp/>
        <stp>True</stp>
        <stp/>
        <stp>EndOfBar</stp>
        <tr r="AY11" s="4"/>
      </tp>
      <tp t="s">
        <v/>
        <stp/>
        <stp>StudyData</stp>
        <stp>Close(ZSE) when (LocalMonth(ZSE)=8 And LocalDay(ZSE)=10 And LocalHour(ZSE)=7 And LocalMinute(ZSE)=55)</stp>
        <stp>Bar</stp>
        <stp/>
        <stp>Close</stp>
        <stp>A5C</stp>
        <stp>0</stp>
        <stp>all</stp>
        <stp/>
        <stp/>
        <stp>True</stp>
        <stp/>
        <stp>EndOfBar</stp>
        <tr r="AY12" s="4"/>
      </tp>
      <tp>
        <v>4606</v>
        <stp/>
        <stp>StudyData</stp>
        <stp>Close(ZWA) when (LocalMonth(ZWA)=8 And LocalDay(ZWA)=10 And LocalHour(ZWA)=7 And LocalMinute(ZWA)=10)</stp>
        <stp>Bar</stp>
        <stp/>
        <stp>Close</stp>
        <stp>A5C</stp>
        <stp>0</stp>
        <stp>all</stp>
        <stp/>
        <stp/>
        <stp>True</stp>
        <stp/>
        <stp>EndOfBar</stp>
        <tr r="AS3" s="4"/>
      </tp>
      <tp t="s">
        <v/>
        <stp/>
        <stp>StudyData</stp>
        <stp>Close(ZSE) when (LocalMonth(ZSE)=8 And LocalDay(ZSE)=10 And LocalHour(ZSE)=9 And LocalMinute(ZSE)=55)</stp>
        <stp>Bar</stp>
        <stp/>
        <stp>Close</stp>
        <stp>A5C</stp>
        <stp>0</stp>
        <stp>all</stp>
        <stp/>
        <stp/>
        <stp>True</stp>
        <stp/>
        <stp>EndOfBar</stp>
        <tr r="AY36" s="4"/>
      </tp>
      <tp t="s">
        <v/>
        <stp/>
        <stp>StudyData</stp>
        <stp>Close(ZWA) when (LocalMonth(ZWA)=8 And LocalDay(ZWA)=10 And LocalHour(ZWA)=8 And LocalMinute(ZWA)=10)</stp>
        <stp>Bar</stp>
        <stp/>
        <stp>Close</stp>
        <stp>A5C</stp>
        <stp>0</stp>
        <stp>all</stp>
        <stp/>
        <stp/>
        <stp>True</stp>
        <stp/>
        <stp>EndOfBar</stp>
        <tr r="AS15" s="4"/>
      </tp>
      <tp>
        <v>9812</v>
        <stp/>
        <stp>StudyData</stp>
        <stp>Close(ZSE) when (LocalMonth(ZSE)=8 And LocalDay(ZSE)=10 And LocalHour(ZSE)=8 And LocalMinute(ZSE)=55)</stp>
        <stp>Bar</stp>
        <stp/>
        <stp>Close</stp>
        <stp>A5C</stp>
        <stp>0</stp>
        <stp>all</stp>
        <stp/>
        <stp/>
        <stp>True</stp>
        <stp/>
        <stp>EndOfBar</stp>
        <tr r="AY24" s="4"/>
      </tp>
      <tp t="s">
        <v/>
        <stp/>
        <stp>StudyData</stp>
        <stp>Close(ZWA) when (LocalMonth(ZWA)=8 And LocalDay(ZWA)=10 And LocalHour(ZWA)=9 And LocalMinute(ZWA)=10)</stp>
        <stp>Bar</stp>
        <stp/>
        <stp>Close</stp>
        <stp>A5C</stp>
        <stp>0</stp>
        <stp>all</stp>
        <stp/>
        <stp/>
        <stp>True</stp>
        <stp/>
        <stp>EndOfBar</stp>
        <tr r="AS27" s="4"/>
      </tp>
      <tp>
        <v>9804</v>
        <stp/>
        <stp>StudyData</stp>
        <stp>Close(ZSE) when (LocalMonth(ZSE)=8 And LocalDay(ZSE)=10 And LocalHour(ZSE)=8 And LocalMinute(ZSE)=50)</stp>
        <stp>Bar</stp>
        <stp/>
        <stp>Close</stp>
        <stp>A5C</stp>
        <stp>0</stp>
        <stp>all</stp>
        <stp/>
        <stp/>
        <stp>True</stp>
        <stp/>
        <stp>EndOfBar</stp>
        <tr r="AY23" s="4"/>
      </tp>
      <tp t="s">
        <v/>
        <stp/>
        <stp>StudyData</stp>
        <stp>Close(ZWA) when (LocalMonth(ZWA)=8 And LocalDay(ZWA)=10 And LocalHour(ZWA)=9 And LocalMinute(ZWA)=15)</stp>
        <stp>Bar</stp>
        <stp/>
        <stp>Close</stp>
        <stp>A5C</stp>
        <stp>0</stp>
        <stp>all</stp>
        <stp/>
        <stp/>
        <stp>True</stp>
        <stp/>
        <stp>EndOfBar</stp>
        <tr r="AS28" s="4"/>
      </tp>
      <tp t="s">
        <v/>
        <stp/>
        <stp>StudyData</stp>
        <stp>Close(ZSE) when (LocalMonth(ZSE)=8 And LocalDay(ZSE)=10 And LocalHour(ZSE)=9 And LocalMinute(ZSE)=50)</stp>
        <stp>Bar</stp>
        <stp/>
        <stp>Close</stp>
        <stp>A5C</stp>
        <stp>0</stp>
        <stp>all</stp>
        <stp/>
        <stp/>
        <stp>True</stp>
        <stp/>
        <stp>EndOfBar</stp>
        <tr r="AY35" s="4"/>
      </tp>
      <tp t="s">
        <v/>
        <stp/>
        <stp>StudyData</stp>
        <stp>Close(ZWA) when (LocalMonth(ZWA)=8 And LocalDay(ZWA)=10 And LocalHour(ZWA)=8 And LocalMinute(ZWA)=15)</stp>
        <stp>Bar</stp>
        <stp/>
        <stp>Close</stp>
        <stp>A5C</stp>
        <stp>0</stp>
        <stp>all</stp>
        <stp/>
        <stp/>
        <stp>True</stp>
        <stp/>
        <stp>EndOfBar</stp>
        <tr r="AS16" s="4"/>
      </tp>
      <tp>
        <v>9792</v>
        <stp/>
        <stp>StudyData</stp>
        <stp>Close(ZSE) when (LocalMonth(ZSE)=8 And LocalDay(ZSE)=10 And LocalHour(ZSE)=7 And LocalMinute(ZSE)=20)</stp>
        <stp>Bar</stp>
        <stp/>
        <stp>Close</stp>
        <stp>A5C</stp>
        <stp>0</stp>
        <stp>all</stp>
        <stp/>
        <stp/>
        <stp>True</stp>
        <stp/>
        <stp>EndOfBar</stp>
        <tr r="AY5" s="4"/>
      </tp>
      <tp>
        <v>9794</v>
        <stp/>
        <stp>StudyData</stp>
        <stp>Close(ZSE) when (LocalMonth(ZSE)=8 And LocalDay(ZSE)=10 And LocalHour(ZSE)=7 And LocalMinute(ZSE)=25)</stp>
        <stp>Bar</stp>
        <stp/>
        <stp>Close</stp>
        <stp>A5C</stp>
        <stp>0</stp>
        <stp>all</stp>
        <stp/>
        <stp/>
        <stp>True</stp>
        <stp/>
        <stp>EndOfBar</stp>
        <tr r="AY6" s="4"/>
      </tp>
      <tp t="s">
        <v/>
        <stp/>
        <stp>StudyData</stp>
        <stp>Close(ZSE) when (LocalMonth(ZSE)=8 And LocalDay(ZSE)=10 And LocalHour(ZSE)=9 And LocalMinute(ZSE)=25)</stp>
        <stp>Bar</stp>
        <stp/>
        <stp>Close</stp>
        <stp>A5C</stp>
        <stp>0</stp>
        <stp>all</stp>
        <stp/>
        <stp/>
        <stp>True</stp>
        <stp/>
        <stp>EndOfBar</stp>
        <tr r="AY30" s="4"/>
      </tp>
      <tp t="s">
        <v/>
        <stp/>
        <stp>StudyData</stp>
        <stp>Close(ZSE) when (LocalMonth(ZSE)=8 And LocalDay(ZSE)=10 And LocalHour(ZSE)=8 And LocalMinute(ZSE)=25)</stp>
        <stp>Bar</stp>
        <stp/>
        <stp>Close</stp>
        <stp>A5C</stp>
        <stp>0</stp>
        <stp>all</stp>
        <stp/>
        <stp/>
        <stp>True</stp>
        <stp/>
        <stp>EndOfBar</stp>
        <tr r="AY18" s="4"/>
      </tp>
      <tp t="s">
        <v/>
        <stp/>
        <stp>StudyData</stp>
        <stp>Close(ZSE) when (LocalMonth(ZSE)=8 And LocalDay(ZSE)=10 And LocalHour(ZSE)=8 And LocalMinute(ZSE)=20)</stp>
        <stp>Bar</stp>
        <stp/>
        <stp>Close</stp>
        <stp>A5C</stp>
        <stp>0</stp>
        <stp>all</stp>
        <stp/>
        <stp/>
        <stp>True</stp>
        <stp/>
        <stp>EndOfBar</stp>
        <tr r="AY17" s="4"/>
      </tp>
      <tp t="s">
        <v/>
        <stp/>
        <stp>StudyData</stp>
        <stp>Close(ZSE) when (LocalMonth(ZSE)=8 And LocalDay(ZSE)=10 And LocalHour(ZSE)=9 And LocalMinute(ZSE)=20)</stp>
        <stp>Bar</stp>
        <stp/>
        <stp>Close</stp>
        <stp>A5C</stp>
        <stp>0</stp>
        <stp>all</stp>
        <stp/>
        <stp/>
        <stp>True</stp>
        <stp/>
        <stp>EndOfBar</stp>
        <tr r="AY29" s="4"/>
      </tp>
      <tp>
        <v>9790</v>
        <stp/>
        <stp>StudyData</stp>
        <stp>Close(ZSE) when (LocalMonth(ZSE)=8 And LocalDay(ZSE)=10 And LocalHour(ZSE)=7 And LocalMinute(ZSE)=30)</stp>
        <stp>Bar</stp>
        <stp/>
        <stp>Close</stp>
        <stp>A5C</stp>
        <stp>0</stp>
        <stp>all</stp>
        <stp/>
        <stp/>
        <stp>True</stp>
        <stp/>
        <stp>EndOfBar</stp>
        <tr r="AY7" s="4"/>
      </tp>
      <tp>
        <v>9786</v>
        <stp/>
        <stp>StudyData</stp>
        <stp>Close(ZSE) when (LocalMonth(ZSE)=8 And LocalDay(ZSE)=10 And LocalHour(ZSE)=7 And LocalMinute(ZSE)=35)</stp>
        <stp>Bar</stp>
        <stp/>
        <stp>Close</stp>
        <stp>A5C</stp>
        <stp>0</stp>
        <stp>all</stp>
        <stp/>
        <stp/>
        <stp>True</stp>
        <stp/>
        <stp>EndOfBar</stp>
        <tr r="AY8" s="4"/>
      </tp>
      <tp t="s">
        <v/>
        <stp/>
        <stp>StudyData</stp>
        <stp>Close(ZSE) when (LocalMonth(ZSE)=8 And LocalDay(ZSE)=10 And LocalHour(ZSE)=9 And LocalMinute(ZSE)=35)</stp>
        <stp>Bar</stp>
        <stp/>
        <stp>Close</stp>
        <stp>A5C</stp>
        <stp>0</stp>
        <stp>all</stp>
        <stp/>
        <stp/>
        <stp>True</stp>
        <stp/>
        <stp>EndOfBar</stp>
        <tr r="AY32" s="4"/>
      </tp>
      <tp>
        <v>9790</v>
        <stp/>
        <stp>StudyData</stp>
        <stp>Close(ZSE) when (LocalMonth(ZSE)=8 And LocalDay(ZSE)=10 And LocalHour(ZSE)=8 And LocalMinute(ZSE)=35)</stp>
        <stp>Bar</stp>
        <stp/>
        <stp>Close</stp>
        <stp>A5C</stp>
        <stp>0</stp>
        <stp>all</stp>
        <stp/>
        <stp/>
        <stp>True</stp>
        <stp/>
        <stp>EndOfBar</stp>
        <tr r="AY20" s="4"/>
      </tp>
      <tp>
        <v>9780</v>
        <stp/>
        <stp>StudyData</stp>
        <stp>Close(ZSE) when (LocalMonth(ZSE)=8 And LocalDay(ZSE)=10 And LocalHour(ZSE)=8 And LocalMinute(ZSE)=30)</stp>
        <stp>Bar</stp>
        <stp/>
        <stp>Close</stp>
        <stp>A5C</stp>
        <stp>0</stp>
        <stp>all</stp>
        <stp/>
        <stp/>
        <stp>True</stp>
        <stp/>
        <stp>EndOfBar</stp>
        <tr r="AY19" s="4"/>
      </tp>
      <tp t="s">
        <v/>
        <stp/>
        <stp>StudyData</stp>
        <stp>Close(ZSE) when (LocalMonth(ZSE)=8 And LocalDay(ZSE)=10 And LocalHour(ZSE)=9 And LocalMinute(ZSE)=30)</stp>
        <stp>Bar</stp>
        <stp/>
        <stp>Close</stp>
        <stp>A5C</stp>
        <stp>0</stp>
        <stp>all</stp>
        <stp/>
        <stp/>
        <stp>True</stp>
        <stp/>
        <stp>EndOfBar</stp>
        <tr r="AY31" s="4"/>
      </tp>
      <tp t="s">
        <v/>
        <stp/>
        <stp>StudyData</stp>
        <stp>Close(ZWA) when (LocalMonth(ZWA)=8 And LocalDay(ZWA)=10 And LocalHour(ZWA)=7 And LocalMinute(ZWA)=45)</stp>
        <stp>Bar</stp>
        <stp/>
        <stp>Close</stp>
        <stp>A5C</stp>
        <stp>0</stp>
        <stp>all</stp>
        <stp/>
        <stp/>
        <stp>True</stp>
        <stp/>
        <stp>EndOfBar</stp>
        <tr r="AS10" s="4"/>
      </tp>
      <tp>
        <v>4604</v>
        <stp/>
        <stp>StudyData</stp>
        <stp>Close(ZWA) when (LocalMonth(ZWA)=8 And LocalDay(ZWA)=10 And LocalHour(ZWA)=7 And LocalMinute(ZWA)=40)</stp>
        <stp>Bar</stp>
        <stp/>
        <stp>Close</stp>
        <stp>A5C</stp>
        <stp>0</stp>
        <stp>all</stp>
        <stp/>
        <stp/>
        <stp>True</stp>
        <stp/>
        <stp>EndOfBar</stp>
        <tr r="AS9" s="4"/>
      </tp>
      <tp>
        <v>4582</v>
        <stp/>
        <stp>StudyData</stp>
        <stp>Close(ZWA) when (LocalMonth(ZWA)=8 And LocalDay(ZWA)=10 And LocalHour(ZWA)=8 And LocalMinute(ZWA)=40)</stp>
        <stp>Bar</stp>
        <stp/>
        <stp>Close</stp>
        <stp>A5C</stp>
        <stp>0</stp>
        <stp>all</stp>
        <stp/>
        <stp/>
        <stp>True</stp>
        <stp/>
        <stp>EndOfBar</stp>
        <tr r="AS21" s="4"/>
      </tp>
      <tp t="s">
        <v/>
        <stp/>
        <stp>StudyData</stp>
        <stp>Close(ZWA) when (LocalMonth(ZWA)=8 And LocalDay(ZWA)=10 And LocalHour(ZWA)=9 And LocalMinute(ZWA)=40)</stp>
        <stp>Bar</stp>
        <stp/>
        <stp>Close</stp>
        <stp>A5C</stp>
        <stp>0</stp>
        <stp>all</stp>
        <stp/>
        <stp/>
        <stp>True</stp>
        <stp/>
        <stp>EndOfBar</stp>
        <tr r="AS33" s="4"/>
      </tp>
      <tp t="s">
        <v/>
        <stp/>
        <stp>StudyData</stp>
        <stp>Close(ZWA) when (LocalMonth(ZWA)=8 And LocalDay(ZWA)=10 And LocalHour(ZWA)=9 And LocalMinute(ZWA)=45)</stp>
        <stp>Bar</stp>
        <stp/>
        <stp>Close</stp>
        <stp>A5C</stp>
        <stp>0</stp>
        <stp>all</stp>
        <stp/>
        <stp/>
        <stp>True</stp>
        <stp/>
        <stp>EndOfBar</stp>
        <tr r="AS34" s="4"/>
      </tp>
      <tp>
        <v>4584</v>
        <stp/>
        <stp>StudyData</stp>
        <stp>Close(ZWA) when (LocalMonth(ZWA)=8 And LocalDay(ZWA)=10 And LocalHour(ZWA)=8 And LocalMinute(ZWA)=45)</stp>
        <stp>Bar</stp>
        <stp/>
        <stp>Close</stp>
        <stp>A5C</stp>
        <stp>0</stp>
        <stp>all</stp>
        <stp/>
        <stp/>
        <stp>True</stp>
        <stp/>
        <stp>EndOfBar</stp>
        <tr r="AS22" s="4"/>
      </tp>
      <tp t="s">
        <v/>
        <stp/>
        <stp>StudyData</stp>
        <stp>Close(ZWA) when (LocalMonth(ZWA)=8 And LocalDay(ZWA)=10 And LocalHour(ZWA)=7 And LocalMinute(ZWA)=55)</stp>
        <stp>Bar</stp>
        <stp/>
        <stp>Close</stp>
        <stp>A5C</stp>
        <stp>0</stp>
        <stp>all</stp>
        <stp/>
        <stp/>
        <stp>True</stp>
        <stp/>
        <stp>EndOfBar</stp>
        <tr r="AS12" s="4"/>
      </tp>
      <tp>
        <v>9786</v>
        <stp/>
        <stp>StudyData</stp>
        <stp>Close(ZSE) when (LocalMonth(ZSE)=8 And LocalDay(ZSE)=10 And LocalHour(ZSE)=7 And LocalMinute(ZSE)=10)</stp>
        <stp>Bar</stp>
        <stp/>
        <stp>Close</stp>
        <stp>A5C</stp>
        <stp>0</stp>
        <stp>all</stp>
        <stp/>
        <stp/>
        <stp>True</stp>
        <stp/>
        <stp>EndOfBar</stp>
        <tr r="AY3" s="4"/>
      </tp>
      <tp>
        <v>9790</v>
        <stp/>
        <stp>StudyData</stp>
        <stp>Close(ZSE) when (LocalMonth(ZSE)=8 And LocalDay(ZSE)=10 And LocalHour(ZSE)=7 And LocalMinute(ZSE)=15)</stp>
        <stp>Bar</stp>
        <stp/>
        <stp>Close</stp>
        <stp>A5C</stp>
        <stp>0</stp>
        <stp>all</stp>
        <stp/>
        <stp/>
        <stp>True</stp>
        <stp/>
        <stp>EndOfBar</stp>
        <tr r="AY4" s="4"/>
      </tp>
      <tp t="s">
        <v/>
        <stp/>
        <stp>StudyData</stp>
        <stp>Close(ZWA) when (LocalMonth(ZWA)=8 And LocalDay(ZWA)=10 And LocalHour(ZWA)=7 And LocalMinute(ZWA)=50)</stp>
        <stp>Bar</stp>
        <stp/>
        <stp>Close</stp>
        <stp>A5C</stp>
        <stp>0</stp>
        <stp>all</stp>
        <stp/>
        <stp/>
        <stp>True</stp>
        <stp/>
        <stp>EndOfBar</stp>
        <tr r="AS11" s="4"/>
      </tp>
      <tp t="s">
        <v/>
        <stp/>
        <stp>StudyData</stp>
        <stp>Close(ZSE) when (LocalMonth(ZSE)=8 And LocalDay(ZSE)=10 And LocalHour(ZSE)=9 And LocalMinute(ZSE)=15)</stp>
        <stp>Bar</stp>
        <stp/>
        <stp>Close</stp>
        <stp>A5C</stp>
        <stp>0</stp>
        <stp>all</stp>
        <stp/>
        <stp/>
        <stp>True</stp>
        <stp/>
        <stp>EndOfBar</stp>
        <tr r="AY28" s="4"/>
      </tp>
      <tp>
        <v>4570</v>
        <stp/>
        <stp>StudyData</stp>
        <stp>Close(ZWA) when (LocalMonth(ZWA)=8 And LocalDay(ZWA)=10 And LocalHour(ZWA)=8 And LocalMinute(ZWA)=50)</stp>
        <stp>Bar</stp>
        <stp/>
        <stp>Close</stp>
        <stp>A5C</stp>
        <stp>0</stp>
        <stp>all</stp>
        <stp/>
        <stp/>
        <stp>True</stp>
        <stp/>
        <stp>EndOfBar</stp>
        <tr r="AS23" s="4"/>
      </tp>
      <tp t="s">
        <v/>
        <stp/>
        <stp>StudyData</stp>
        <stp>Close(ZSE) when (LocalMonth(ZSE)=8 And LocalDay(ZSE)=10 And LocalHour(ZSE)=8 And LocalMinute(ZSE)=15)</stp>
        <stp>Bar</stp>
        <stp/>
        <stp>Close</stp>
        <stp>A5C</stp>
        <stp>0</stp>
        <stp>all</stp>
        <stp/>
        <stp/>
        <stp>True</stp>
        <stp/>
        <stp>EndOfBar</stp>
        <tr r="AY16" s="4"/>
      </tp>
      <tp t="s">
        <v/>
        <stp/>
        <stp>StudyData</stp>
        <stp>Close(ZWA) when (LocalMonth(ZWA)=8 And LocalDay(ZWA)=10 And LocalHour(ZWA)=9 And LocalMinute(ZWA)=50)</stp>
        <stp>Bar</stp>
        <stp/>
        <stp>Close</stp>
        <stp>A5C</stp>
        <stp>0</stp>
        <stp>all</stp>
        <stp/>
        <stp/>
        <stp>True</stp>
        <stp/>
        <stp>EndOfBar</stp>
        <tr r="AS35" s="4"/>
      </tp>
      <tp t="s">
        <v/>
        <stp/>
        <stp>StudyData</stp>
        <stp>Close(ZSE) when (LocalMonth(ZSE)=8 And LocalDay(ZSE)=10 And LocalHour(ZSE)=8 And LocalMinute(ZSE)=10)</stp>
        <stp>Bar</stp>
        <stp/>
        <stp>Close</stp>
        <stp>A5C</stp>
        <stp>0</stp>
        <stp>all</stp>
        <stp/>
        <stp/>
        <stp>True</stp>
        <stp/>
        <stp>EndOfBar</stp>
        <tr r="AY15" s="4"/>
      </tp>
      <tp t="s">
        <v/>
        <stp/>
        <stp>StudyData</stp>
        <stp>Close(ZWA) when (LocalMonth(ZWA)=8 And LocalDay(ZWA)=10 And LocalHour(ZWA)=9 And LocalMinute(ZWA)=55)</stp>
        <stp>Bar</stp>
        <stp/>
        <stp>Close</stp>
        <stp>A5C</stp>
        <stp>0</stp>
        <stp>all</stp>
        <stp/>
        <stp/>
        <stp>True</stp>
        <stp/>
        <stp>EndOfBar</stp>
        <tr r="AS36" s="4"/>
      </tp>
      <tp t="s">
        <v/>
        <stp/>
        <stp>StudyData</stp>
        <stp>Close(ZSE) when (LocalMonth(ZSE)=8 And LocalDay(ZSE)=10 And LocalHour(ZSE)=9 And LocalMinute(ZSE)=10)</stp>
        <stp>Bar</stp>
        <stp/>
        <stp>Close</stp>
        <stp>A5C</stp>
        <stp>0</stp>
        <stp>all</stp>
        <stp/>
        <stp/>
        <stp>True</stp>
        <stp/>
        <stp>EndOfBar</stp>
        <tr r="AY27" s="4"/>
      </tp>
      <tp>
        <v>4570</v>
        <stp/>
        <stp>StudyData</stp>
        <stp>Close(ZWA) when (LocalMonth(ZWA)=8 And LocalDay(ZWA)=10 And LocalHour(ZWA)=8 And LocalMinute(ZWA)=55)</stp>
        <stp>Bar</stp>
        <stp/>
        <stp>Close</stp>
        <stp>A5C</stp>
        <stp>0</stp>
        <stp>all</stp>
        <stp/>
        <stp/>
        <stp>True</stp>
        <stp/>
        <stp>EndOfBar</stp>
        <tr r="AS24" s="4"/>
      </tp>
      <tp>
        <v>3864</v>
        <stp/>
        <stp>StudyData</stp>
        <stp>Close(ZCE) when (LocalMonth(ZCE)=8 And LocalDay(ZCE)=10 And LocalHour(ZCE)=7 And LocalMinute(ZCE)=40)</stp>
        <stp>Bar</stp>
        <stp/>
        <stp>Close</stp>
        <stp>A5C</stp>
        <stp>0</stp>
        <stp>all</stp>
        <stp/>
        <stp/>
        <stp>True</stp>
        <stp/>
        <stp>EndOfBar</stp>
        <tr r="AV9" s="4"/>
      </tp>
      <tp t="s">
        <v/>
        <stp/>
        <stp>StudyData</stp>
        <stp>Close(ZCE) when (LocalMonth(ZCE)=8 And LocalDay(ZCE)=10 And LocalHour(ZCE)=7 And LocalMinute(ZCE)=45)</stp>
        <stp>Bar</stp>
        <stp/>
        <stp>Close</stp>
        <stp>A5C</stp>
        <stp>0</stp>
        <stp>all</stp>
        <stp/>
        <stp/>
        <stp>True</stp>
        <stp/>
        <stp>EndOfBar</stp>
        <tr r="AV10" s="4"/>
      </tp>
      <tp t="s">
        <v/>
        <stp/>
        <stp>StudyData</stp>
        <stp>Close(ZCE) when (LocalMonth(ZCE)=8 And LocalDay(ZCE)=10 And LocalHour(ZCE)=9 And LocalMinute(ZCE)=45)</stp>
        <stp>Bar</stp>
        <stp/>
        <stp>Close</stp>
        <stp>A5C</stp>
        <stp>0</stp>
        <stp>all</stp>
        <stp/>
        <stp/>
        <stp>True</stp>
        <stp/>
        <stp>EndOfBar</stp>
        <tr r="AV34" s="4"/>
      </tp>
      <tp>
        <v>3874</v>
        <stp/>
        <stp>StudyData</stp>
        <stp>Close(ZCE) when (LocalMonth(ZCE)=8 And LocalDay(ZCE)=10 And LocalHour(ZCE)=8 And LocalMinute(ZCE)=45)</stp>
        <stp>Bar</stp>
        <stp/>
        <stp>Close</stp>
        <stp>A5C</stp>
        <stp>0</stp>
        <stp>all</stp>
        <stp/>
        <stp/>
        <stp>True</stp>
        <stp/>
        <stp>EndOfBar</stp>
        <tr r="AV22" s="4"/>
      </tp>
      <tp>
        <v>3864</v>
        <stp/>
        <stp>StudyData</stp>
        <stp>Close(ZCE) when (LocalMonth(ZCE)=8 And LocalDay(ZCE)=10 And LocalHour(ZCE)=8 And LocalMinute(ZCE)=40)</stp>
        <stp>Bar</stp>
        <stp/>
        <stp>Close</stp>
        <stp>A5C</stp>
        <stp>0</stp>
        <stp>all</stp>
        <stp/>
        <stp/>
        <stp>True</stp>
        <stp/>
        <stp>EndOfBar</stp>
        <tr r="AV21" s="4"/>
      </tp>
      <tp t="s">
        <v/>
        <stp/>
        <stp>StudyData</stp>
        <stp>Close(ZCE) when (LocalMonth(ZCE)=8 And LocalDay(ZCE)=10 And LocalHour(ZCE)=9 And LocalMinute(ZCE)=40)</stp>
        <stp>Bar</stp>
        <stp/>
        <stp>Close</stp>
        <stp>A5C</stp>
        <stp>0</stp>
        <stp>all</stp>
        <stp/>
        <stp/>
        <stp>True</stp>
        <stp/>
        <stp>EndOfBar</stp>
        <tr r="AV33" s="4"/>
      </tp>
      <tp t="s">
        <v/>
        <stp/>
        <stp>StudyData</stp>
        <stp>Close(ZCE) when (LocalMonth(ZCE)=8 And LocalDay(ZCE)=10 And LocalHour(ZCE)=7 And LocalMinute(ZCE)=50)</stp>
        <stp>Bar</stp>
        <stp/>
        <stp>Close</stp>
        <stp>A5C</stp>
        <stp>0</stp>
        <stp>all</stp>
        <stp/>
        <stp/>
        <stp>True</stp>
        <stp/>
        <stp>EndOfBar</stp>
        <tr r="AV11" s="4"/>
      </tp>
      <tp t="s">
        <v/>
        <stp/>
        <stp>StudyData</stp>
        <stp>Close(ZCE) when (LocalMonth(ZCE)=8 And LocalDay(ZCE)=10 And LocalHour(ZCE)=7 And LocalMinute(ZCE)=55)</stp>
        <stp>Bar</stp>
        <stp/>
        <stp>Close</stp>
        <stp>A5C</stp>
        <stp>0</stp>
        <stp>all</stp>
        <stp/>
        <stp/>
        <stp>True</stp>
        <stp/>
        <stp>EndOfBar</stp>
        <tr r="AV12" s="4"/>
      </tp>
      <tp t="s">
        <v/>
        <stp/>
        <stp>StudyData</stp>
        <stp>Close(ZCE) when (LocalMonth(ZCE)=8 And LocalDay(ZCE)=10 And LocalHour(ZCE)=9 And LocalMinute(ZCE)=55)</stp>
        <stp>Bar</stp>
        <stp/>
        <stp>Close</stp>
        <stp>A5C</stp>
        <stp>0</stp>
        <stp>all</stp>
        <stp/>
        <stp/>
        <stp>True</stp>
        <stp/>
        <stp>EndOfBar</stp>
        <tr r="AV36" s="4"/>
      </tp>
      <tp>
        <v>3872</v>
        <stp/>
        <stp>StudyData</stp>
        <stp>Close(ZCE) when (LocalMonth(ZCE)=8 And LocalDay(ZCE)=10 And LocalHour(ZCE)=8 And LocalMinute(ZCE)=55)</stp>
        <stp>Bar</stp>
        <stp/>
        <stp>Close</stp>
        <stp>A5C</stp>
        <stp>0</stp>
        <stp>all</stp>
        <stp/>
        <stp/>
        <stp>True</stp>
        <stp/>
        <stp>EndOfBar</stp>
        <tr r="AV24" s="4"/>
      </tp>
      <tp>
        <v>3872</v>
        <stp/>
        <stp>StudyData</stp>
        <stp>Close(ZCE) when (LocalMonth(ZCE)=8 And LocalDay(ZCE)=10 And LocalHour(ZCE)=8 And LocalMinute(ZCE)=50)</stp>
        <stp>Bar</stp>
        <stp/>
        <stp>Close</stp>
        <stp>A5C</stp>
        <stp>0</stp>
        <stp>all</stp>
        <stp/>
        <stp/>
        <stp>True</stp>
        <stp/>
        <stp>EndOfBar</stp>
        <tr r="AV23" s="4"/>
      </tp>
      <tp t="s">
        <v/>
        <stp/>
        <stp>StudyData</stp>
        <stp>Close(ZCE) when (LocalMonth(ZCE)=8 And LocalDay(ZCE)=10 And LocalHour(ZCE)=9 And LocalMinute(ZCE)=50)</stp>
        <stp>Bar</stp>
        <stp/>
        <stp>Close</stp>
        <stp>A5C</stp>
        <stp>0</stp>
        <stp>all</stp>
        <stp/>
        <stp/>
        <stp>True</stp>
        <stp/>
        <stp>EndOfBar</stp>
        <tr r="AV35" s="4"/>
      </tp>
      <tp>
        <v>3864</v>
        <stp/>
        <stp>StudyData</stp>
        <stp>Close(ZCE) when (LocalMonth(ZCE)=8 And LocalDay(ZCE)=10 And LocalHour(ZCE)=7 And LocalMinute(ZCE)=20)</stp>
        <stp>Bar</stp>
        <stp/>
        <stp>Close</stp>
        <stp>A5C</stp>
        <stp>0</stp>
        <stp>all</stp>
        <stp/>
        <stp/>
        <stp>True</stp>
        <stp/>
        <stp>EndOfBar</stp>
        <tr r="AV5" s="4"/>
      </tp>
      <tp>
        <v>3866</v>
        <stp/>
        <stp>StudyData</stp>
        <stp>Close(ZCE) when (LocalMonth(ZCE)=8 And LocalDay(ZCE)=10 And LocalHour(ZCE)=7 And LocalMinute(ZCE)=25)</stp>
        <stp>Bar</stp>
        <stp/>
        <stp>Close</stp>
        <stp>A5C</stp>
        <stp>0</stp>
        <stp>all</stp>
        <stp/>
        <stp/>
        <stp>True</stp>
        <stp/>
        <stp>EndOfBar</stp>
        <tr r="AV6" s="4"/>
      </tp>
      <tp t="s">
        <v/>
        <stp/>
        <stp>StudyData</stp>
        <stp>Close(ZCE) when (LocalMonth(ZCE)=8 And LocalDay(ZCE)=10 And LocalHour(ZCE)=9 And LocalMinute(ZCE)=25)</stp>
        <stp>Bar</stp>
        <stp/>
        <stp>Close</stp>
        <stp>A5C</stp>
        <stp>0</stp>
        <stp>all</stp>
        <stp/>
        <stp/>
        <stp>True</stp>
        <stp/>
        <stp>EndOfBar</stp>
        <tr r="AV30" s="4"/>
      </tp>
      <tp t="s">
        <v/>
        <stp/>
        <stp>StudyData</stp>
        <stp>Close(ZCE) when (LocalMonth(ZCE)=8 And LocalDay(ZCE)=10 And LocalHour(ZCE)=8 And LocalMinute(ZCE)=25)</stp>
        <stp>Bar</stp>
        <stp/>
        <stp>Close</stp>
        <stp>A5C</stp>
        <stp>0</stp>
        <stp>all</stp>
        <stp/>
        <stp/>
        <stp>True</stp>
        <stp/>
        <stp>EndOfBar</stp>
        <tr r="AV18" s="4"/>
      </tp>
      <tp t="s">
        <v/>
        <stp/>
        <stp>StudyData</stp>
        <stp>Close(ZCE) when (LocalMonth(ZCE)=8 And LocalDay(ZCE)=10 And LocalHour(ZCE)=8 And LocalMinute(ZCE)=20)</stp>
        <stp>Bar</stp>
        <stp/>
        <stp>Close</stp>
        <stp>A5C</stp>
        <stp>0</stp>
        <stp>all</stp>
        <stp/>
        <stp/>
        <stp>True</stp>
        <stp/>
        <stp>EndOfBar</stp>
        <tr r="AV17" s="4"/>
      </tp>
      <tp t="s">
        <v/>
        <stp/>
        <stp>StudyData</stp>
        <stp>Close(ZCE) when (LocalMonth(ZCE)=8 And LocalDay(ZCE)=10 And LocalHour(ZCE)=9 And LocalMinute(ZCE)=20)</stp>
        <stp>Bar</stp>
        <stp/>
        <stp>Close</stp>
        <stp>A5C</stp>
        <stp>0</stp>
        <stp>all</stp>
        <stp/>
        <stp/>
        <stp>True</stp>
        <stp/>
        <stp>EndOfBar</stp>
        <tr r="AV29" s="4"/>
      </tp>
      <tp>
        <v>3864</v>
        <stp/>
        <stp>StudyData</stp>
        <stp>Close(ZCE) when (LocalMonth(ZCE)=8 And LocalDay(ZCE)=10 And LocalHour(ZCE)=7 And LocalMinute(ZCE)=30)</stp>
        <stp>Bar</stp>
        <stp/>
        <stp>Close</stp>
        <stp>A5C</stp>
        <stp>0</stp>
        <stp>all</stp>
        <stp/>
        <stp/>
        <stp>True</stp>
        <stp/>
        <stp>EndOfBar</stp>
        <tr r="AV7" s="4"/>
      </tp>
      <tp>
        <v>3864</v>
        <stp/>
        <stp>StudyData</stp>
        <stp>Close(ZCE) when (LocalMonth(ZCE)=8 And LocalDay(ZCE)=10 And LocalHour(ZCE)=7 And LocalMinute(ZCE)=35)</stp>
        <stp>Bar</stp>
        <stp/>
        <stp>Close</stp>
        <stp>A5C</stp>
        <stp>0</stp>
        <stp>all</stp>
        <stp/>
        <stp/>
        <stp>True</stp>
        <stp/>
        <stp>EndOfBar</stp>
        <tr r="AV8" s="4"/>
      </tp>
      <tp t="s">
        <v/>
        <stp/>
        <stp>StudyData</stp>
        <stp>Close(ZCE) when (LocalMonth(ZCE)=8 And LocalDay(ZCE)=10 And LocalHour(ZCE)=9 And LocalMinute(ZCE)=35)</stp>
        <stp>Bar</stp>
        <stp/>
        <stp>Close</stp>
        <stp>A5C</stp>
        <stp>0</stp>
        <stp>all</stp>
        <stp/>
        <stp/>
        <stp>True</stp>
        <stp/>
        <stp>EndOfBar</stp>
        <tr r="AV32" s="4"/>
      </tp>
      <tp>
        <v>3864</v>
        <stp/>
        <stp>StudyData</stp>
        <stp>Close(ZCE) when (LocalMonth(ZCE)=8 And LocalDay(ZCE)=10 And LocalHour(ZCE)=8 And LocalMinute(ZCE)=35)</stp>
        <stp>Bar</stp>
        <stp/>
        <stp>Close</stp>
        <stp>A5C</stp>
        <stp>0</stp>
        <stp>all</stp>
        <stp/>
        <stp/>
        <stp>True</stp>
        <stp/>
        <stp>EndOfBar</stp>
        <tr r="AV20" s="4"/>
      </tp>
      <tp>
        <v>3862</v>
        <stp/>
        <stp>StudyData</stp>
        <stp>Close(ZCE) when (LocalMonth(ZCE)=8 And LocalDay(ZCE)=10 And LocalHour(ZCE)=8 And LocalMinute(ZCE)=30)</stp>
        <stp>Bar</stp>
        <stp/>
        <stp>Close</stp>
        <stp>A5C</stp>
        <stp>0</stp>
        <stp>all</stp>
        <stp/>
        <stp/>
        <stp>True</stp>
        <stp/>
        <stp>EndOfBar</stp>
        <tr r="AV19" s="4"/>
      </tp>
      <tp t="s">
        <v/>
        <stp/>
        <stp>StudyData</stp>
        <stp>Close(ZCE) when (LocalMonth(ZCE)=8 And LocalDay(ZCE)=10 And LocalHour(ZCE)=9 And LocalMinute(ZCE)=30)</stp>
        <stp>Bar</stp>
        <stp/>
        <stp>Close</stp>
        <stp>A5C</stp>
        <stp>0</stp>
        <stp>all</stp>
        <stp/>
        <stp/>
        <stp>True</stp>
        <stp/>
        <stp>EndOfBar</stp>
        <tr r="AV31" s="4"/>
      </tp>
      <tp>
        <v>3864</v>
        <stp/>
        <stp>StudyData</stp>
        <stp>Close(ZCE) when (LocalMonth(ZCE)=8 And LocalDay(ZCE)=10 And LocalHour(ZCE)=7 And LocalMinute(ZCE)=10)</stp>
        <stp>Bar</stp>
        <stp/>
        <stp>Close</stp>
        <stp>A5C</stp>
        <stp>0</stp>
        <stp>all</stp>
        <stp/>
        <stp/>
        <stp>True</stp>
        <stp/>
        <stp>EndOfBar</stp>
        <tr r="AV3" s="4"/>
      </tp>
      <tp>
        <v>3864</v>
        <stp/>
        <stp>StudyData</stp>
        <stp>Close(ZCE) when (LocalMonth(ZCE)=8 And LocalDay(ZCE)=10 And LocalHour(ZCE)=7 And LocalMinute(ZCE)=15)</stp>
        <stp>Bar</stp>
        <stp/>
        <stp>Close</stp>
        <stp>A5C</stp>
        <stp>0</stp>
        <stp>all</stp>
        <stp/>
        <stp/>
        <stp>True</stp>
        <stp/>
        <stp>EndOfBar</stp>
        <tr r="AV4" s="4"/>
      </tp>
      <tp t="s">
        <v/>
        <stp/>
        <stp>StudyData</stp>
        <stp>Close(ZCE) when (LocalMonth(ZCE)=8 And LocalDay(ZCE)=10 And LocalHour(ZCE)=9 And LocalMinute(ZCE)=15)</stp>
        <stp>Bar</stp>
        <stp/>
        <stp>Close</stp>
        <stp>A5C</stp>
        <stp>0</stp>
        <stp>all</stp>
        <stp/>
        <stp/>
        <stp>True</stp>
        <stp/>
        <stp>EndOfBar</stp>
        <tr r="AV28" s="4"/>
      </tp>
      <tp t="s">
        <v/>
        <stp/>
        <stp>StudyData</stp>
        <stp>Close(ZCE) when (LocalMonth(ZCE)=8 And LocalDay(ZCE)=10 And LocalHour(ZCE)=8 And LocalMinute(ZCE)=15)</stp>
        <stp>Bar</stp>
        <stp/>
        <stp>Close</stp>
        <stp>A5C</stp>
        <stp>0</stp>
        <stp>all</stp>
        <stp/>
        <stp/>
        <stp>True</stp>
        <stp/>
        <stp>EndOfBar</stp>
        <tr r="AV16" s="4"/>
      </tp>
      <tp t="s">
        <v/>
        <stp/>
        <stp>StudyData</stp>
        <stp>Close(ZCE) when (LocalMonth(ZCE)=8 And LocalDay(ZCE)=10 And LocalHour(ZCE)=8 And LocalMinute(ZCE)=10)</stp>
        <stp>Bar</stp>
        <stp/>
        <stp>Close</stp>
        <stp>A5C</stp>
        <stp>0</stp>
        <stp>all</stp>
        <stp/>
        <stp/>
        <stp>True</stp>
        <stp/>
        <stp>EndOfBar</stp>
        <tr r="AV15" s="4"/>
      </tp>
      <tp t="s">
        <v/>
        <stp/>
        <stp>StudyData</stp>
        <stp>Close(ZCE) when (LocalMonth(ZCE)=8 And LocalDay(ZCE)=10 And LocalHour(ZCE)=9 And LocalMinute(ZCE)=10)</stp>
        <stp>Bar</stp>
        <stp/>
        <stp>Close</stp>
        <stp>A5C</stp>
        <stp>0</stp>
        <stp>all</stp>
        <stp/>
        <stp/>
        <stp>True</stp>
        <stp/>
        <stp>EndOfBar</stp>
        <tr r="AV27" s="4"/>
      </tp>
      <tp>
        <v>0.15</v>
        <stp/>
        <stp>ContractData</stp>
        <stp>CLE</stp>
        <stp>NetChange</stp>
        <stp/>
        <stp>T</stp>
        <tr r="I6" s="1"/>
        <tr r="V27" s="1"/>
      </tp>
      <tp>
        <v>1.6476</v>
        <stp/>
        <stp>StudyData</stp>
        <stp>Close(RBE) when (LocalMonth(RBE)=8 And LocalDay(RBE)=10 And LocalHour(RBE)=7 And LocalMinute(RBE)=50)</stp>
        <stp>Bar</stp>
        <stp/>
        <stp>Close</stp>
        <stp>A5C</stp>
        <stp>0</stp>
        <stp>all</stp>
        <stp/>
        <stp/>
        <stp>True</stp>
        <stp/>
        <stp>EndOfBar</stp>
        <tr r="U11" s="4"/>
      </tp>
      <tp>
        <v>1.6467000000000001</v>
        <stp/>
        <stp>StudyData</stp>
        <stp>Close(RBE) when (LocalMonth(RBE)=8 And LocalDay(RBE)=10 And LocalHour(RBE)=7 And LocalMinute(RBE)=55)</stp>
        <stp>Bar</stp>
        <stp/>
        <stp>Close</stp>
        <stp>A5C</stp>
        <stp>0</stp>
        <stp>all</stp>
        <stp/>
        <stp/>
        <stp>True</stp>
        <stp/>
        <stp>EndOfBar</stp>
        <tr r="U12" s="4"/>
      </tp>
      <tp t="s">
        <v/>
        <stp/>
        <stp>StudyData</stp>
        <stp>Close(RBE) when (LocalMonth(RBE)=8 And LocalDay(RBE)=10 And LocalHour(RBE)=9 And LocalMinute(RBE)=55)</stp>
        <stp>Bar</stp>
        <stp/>
        <stp>Close</stp>
        <stp>A5C</stp>
        <stp>0</stp>
        <stp>all</stp>
        <stp/>
        <stp/>
        <stp>True</stp>
        <stp/>
        <stp>EndOfBar</stp>
        <tr r="U36" s="4"/>
      </tp>
      <tp>
        <v>1.6322000000000001</v>
        <stp/>
        <stp>StudyData</stp>
        <stp>Close(RBE) when (LocalMonth(RBE)=8 And LocalDay(RBE)=10 And LocalHour(RBE)=8 And LocalMinute(RBE)=55)</stp>
        <stp>Bar</stp>
        <stp/>
        <stp>Close</stp>
        <stp>A5C</stp>
        <stp>0</stp>
        <stp>all</stp>
        <stp/>
        <stp/>
        <stp>True</stp>
        <stp/>
        <stp>EndOfBar</stp>
        <tr r="U24" s="4"/>
      </tp>
      <tp>
        <v>1.6351</v>
        <stp/>
        <stp>StudyData</stp>
        <stp>Close(RBE) when (LocalMonth(RBE)=8 And LocalDay(RBE)=10 And LocalHour(RBE)=8 And LocalMinute(RBE)=50)</stp>
        <stp>Bar</stp>
        <stp/>
        <stp>Close</stp>
        <stp>A5C</stp>
        <stp>0</stp>
        <stp>all</stp>
        <stp/>
        <stp/>
        <stp>True</stp>
        <stp/>
        <stp>EndOfBar</stp>
        <tr r="U23" s="4"/>
      </tp>
      <tp t="s">
        <v/>
        <stp/>
        <stp>StudyData</stp>
        <stp>Close(RBE) when (LocalMonth(RBE)=8 And LocalDay(RBE)=10 And LocalHour(RBE)=9 And LocalMinute(RBE)=50)</stp>
        <stp>Bar</stp>
        <stp/>
        <stp>Close</stp>
        <stp>A5C</stp>
        <stp>0</stp>
        <stp>all</stp>
        <stp/>
        <stp/>
        <stp>True</stp>
        <stp/>
        <stp>EndOfBar</stp>
        <tr r="U35" s="4"/>
      </tp>
      <tp>
        <v>1.6487000000000001</v>
        <stp/>
        <stp>StudyData</stp>
        <stp>Close(RBE) when (LocalMonth(RBE)=8 And LocalDay(RBE)=10 And LocalHour(RBE)=7 And LocalMinute(RBE)=40)</stp>
        <stp>Bar</stp>
        <stp/>
        <stp>Close</stp>
        <stp>A5C</stp>
        <stp>0</stp>
        <stp>all</stp>
        <stp/>
        <stp/>
        <stp>True</stp>
        <stp/>
        <stp>EndOfBar</stp>
        <tr r="U9" s="4"/>
      </tp>
      <tp>
        <v>1.6468</v>
        <stp/>
        <stp>StudyData</stp>
        <stp>Close(RBE) when (LocalMonth(RBE)=8 And LocalDay(RBE)=10 And LocalHour(RBE)=7 And LocalMinute(RBE)=45)</stp>
        <stp>Bar</stp>
        <stp/>
        <stp>Close</stp>
        <stp>A5C</stp>
        <stp>0</stp>
        <stp>all</stp>
        <stp/>
        <stp/>
        <stp>True</stp>
        <stp/>
        <stp>EndOfBar</stp>
        <tr r="U10" s="4"/>
      </tp>
      <tp t="s">
        <v/>
        <stp/>
        <stp>StudyData</stp>
        <stp>Close(RBE) when (LocalMonth(RBE)=8 And LocalDay(RBE)=10 And LocalHour(RBE)=9 And LocalMinute(RBE)=45)</stp>
        <stp>Bar</stp>
        <stp/>
        <stp>Close</stp>
        <stp>A5C</stp>
        <stp>0</stp>
        <stp>all</stp>
        <stp/>
        <stp/>
        <stp>True</stp>
        <stp/>
        <stp>EndOfBar</stp>
        <tr r="U34" s="4"/>
      </tp>
      <tp>
        <v>1.6356999999999999</v>
        <stp/>
        <stp>StudyData</stp>
        <stp>Close(RBE) when (LocalMonth(RBE)=8 And LocalDay(RBE)=10 And LocalHour(RBE)=8 And LocalMinute(RBE)=45)</stp>
        <stp>Bar</stp>
        <stp/>
        <stp>Close</stp>
        <stp>A5C</stp>
        <stp>0</stp>
        <stp>all</stp>
        <stp/>
        <stp/>
        <stp>True</stp>
        <stp/>
        <stp>EndOfBar</stp>
        <tr r="U22" s="4"/>
      </tp>
      <tp>
        <v>1.6349</v>
        <stp/>
        <stp>StudyData</stp>
        <stp>Close(RBE) when (LocalMonth(RBE)=8 And LocalDay(RBE)=10 And LocalHour(RBE)=8 And LocalMinute(RBE)=40)</stp>
        <stp>Bar</stp>
        <stp/>
        <stp>Close</stp>
        <stp>A5C</stp>
        <stp>0</stp>
        <stp>all</stp>
        <stp/>
        <stp/>
        <stp>True</stp>
        <stp/>
        <stp>EndOfBar</stp>
        <tr r="U21" s="4"/>
      </tp>
      <tp t="s">
        <v/>
        <stp/>
        <stp>StudyData</stp>
        <stp>Close(RBE) when (LocalMonth(RBE)=8 And LocalDay(RBE)=10 And LocalHour(RBE)=9 And LocalMinute(RBE)=40)</stp>
        <stp>Bar</stp>
        <stp/>
        <stp>Close</stp>
        <stp>A5C</stp>
        <stp>0</stp>
        <stp>all</stp>
        <stp/>
        <stp/>
        <stp>True</stp>
        <stp/>
        <stp>EndOfBar</stp>
        <tr r="U33" s="4"/>
      </tp>
      <tp>
        <v>1.6491</v>
        <stp/>
        <stp>StudyData</stp>
        <stp>Close(RBE) when (LocalMonth(RBE)=8 And LocalDay(RBE)=10 And LocalHour(RBE)=7 And LocalMinute(RBE)=30)</stp>
        <stp>Bar</stp>
        <stp/>
        <stp>Close</stp>
        <stp>A5C</stp>
        <stp>0</stp>
        <stp>all</stp>
        <stp/>
        <stp/>
        <stp>True</stp>
        <stp/>
        <stp>EndOfBar</stp>
        <tr r="U7" s="4"/>
      </tp>
      <tp>
        <v>1.6479999999999999</v>
        <stp/>
        <stp>StudyData</stp>
        <stp>Close(RBE) when (LocalMonth(RBE)=8 And LocalDay(RBE)=10 And LocalHour(RBE)=7 And LocalMinute(RBE)=35)</stp>
        <stp>Bar</stp>
        <stp/>
        <stp>Close</stp>
        <stp>A5C</stp>
        <stp>0</stp>
        <stp>all</stp>
        <stp/>
        <stp/>
        <stp>True</stp>
        <stp/>
        <stp>EndOfBar</stp>
        <tr r="U8" s="4"/>
      </tp>
      <tp t="s">
        <v/>
        <stp/>
        <stp>StudyData</stp>
        <stp>Close(RBE) when (LocalMonth(RBE)=8 And LocalDay(RBE)=10 And LocalHour(RBE)=9 And LocalMinute(RBE)=35)</stp>
        <stp>Bar</stp>
        <stp/>
        <stp>Close</stp>
        <stp>A5C</stp>
        <stp>0</stp>
        <stp>all</stp>
        <stp/>
        <stp/>
        <stp>True</stp>
        <stp/>
        <stp>EndOfBar</stp>
        <tr r="U32" s="4"/>
      </tp>
      <tp>
        <v>1.6301000000000001</v>
        <stp/>
        <stp>StudyData</stp>
        <stp>Close(RBE) when (LocalMonth(RBE)=8 And LocalDay(RBE)=10 And LocalHour(RBE)=8 And LocalMinute(RBE)=35)</stp>
        <stp>Bar</stp>
        <stp/>
        <stp>Close</stp>
        <stp>A5C</stp>
        <stp>0</stp>
        <stp>all</stp>
        <stp/>
        <stp/>
        <stp>True</stp>
        <stp/>
        <stp>EndOfBar</stp>
        <tr r="U20" s="4"/>
      </tp>
      <tp>
        <v>1.6404000000000001</v>
        <stp/>
        <stp>StudyData</stp>
        <stp>Close(RBE) when (LocalMonth(RBE)=8 And LocalDay(RBE)=10 And LocalHour(RBE)=8 And LocalMinute(RBE)=30)</stp>
        <stp>Bar</stp>
        <stp/>
        <stp>Close</stp>
        <stp>A5C</stp>
        <stp>0</stp>
        <stp>all</stp>
        <stp/>
        <stp/>
        <stp>True</stp>
        <stp/>
        <stp>EndOfBar</stp>
        <tr r="U19" s="4"/>
      </tp>
      <tp t="s">
        <v/>
        <stp/>
        <stp>StudyData</stp>
        <stp>Close(RBE) when (LocalMonth(RBE)=8 And LocalDay(RBE)=10 And LocalHour(RBE)=9 And LocalMinute(RBE)=30)</stp>
        <stp>Bar</stp>
        <stp/>
        <stp>Close</stp>
        <stp>A5C</stp>
        <stp>0</stp>
        <stp>all</stp>
        <stp/>
        <stp/>
        <stp>True</stp>
        <stp/>
        <stp>EndOfBar</stp>
        <tr r="U31" s="4"/>
      </tp>
      <tp>
        <v>1.6429</v>
        <stp/>
        <stp>StudyData</stp>
        <stp>Close(RBE) when (LocalMonth(RBE)=8 And LocalDay(RBE)=10 And LocalHour(RBE)=7 And LocalMinute(RBE)=20)</stp>
        <stp>Bar</stp>
        <stp/>
        <stp>Close</stp>
        <stp>A5C</stp>
        <stp>0</stp>
        <stp>all</stp>
        <stp/>
        <stp/>
        <stp>True</stp>
        <stp/>
        <stp>EndOfBar</stp>
        <tr r="U5" s="4"/>
      </tp>
      <tp>
        <v>1.6467000000000001</v>
        <stp/>
        <stp>StudyData</stp>
        <stp>Close(RBE) when (LocalMonth(RBE)=8 And LocalDay(RBE)=10 And LocalHour(RBE)=7 And LocalMinute(RBE)=25)</stp>
        <stp>Bar</stp>
        <stp/>
        <stp>Close</stp>
        <stp>A5C</stp>
        <stp>0</stp>
        <stp>all</stp>
        <stp/>
        <stp/>
        <stp>True</stp>
        <stp/>
        <stp>EndOfBar</stp>
        <tr r="U6" s="4"/>
      </tp>
      <tp t="s">
        <v/>
        <stp/>
        <stp>StudyData</stp>
        <stp>Close(RBE) when (LocalMonth(RBE)=8 And LocalDay(RBE)=10 And LocalHour(RBE)=9 And LocalMinute(RBE)=25)</stp>
        <stp>Bar</stp>
        <stp/>
        <stp>Close</stp>
        <stp>A5C</stp>
        <stp>0</stp>
        <stp>all</stp>
        <stp/>
        <stp/>
        <stp>True</stp>
        <stp/>
        <stp>EndOfBar</stp>
        <tr r="U30" s="4"/>
      </tp>
      <tp>
        <v>1.6404000000000001</v>
        <stp/>
        <stp>StudyData</stp>
        <stp>Close(RBE) when (LocalMonth(RBE)=8 And LocalDay(RBE)=10 And LocalHour(RBE)=8 And LocalMinute(RBE)=25)</stp>
        <stp>Bar</stp>
        <stp/>
        <stp>Close</stp>
        <stp>A5C</stp>
        <stp>0</stp>
        <stp>all</stp>
        <stp/>
        <stp/>
        <stp>True</stp>
        <stp/>
        <stp>EndOfBar</stp>
        <tr r="U18" s="4"/>
      </tp>
      <tp>
        <v>1.6429</v>
        <stp/>
        <stp>StudyData</stp>
        <stp>Close(RBE) when (LocalMonth(RBE)=8 And LocalDay(RBE)=10 And LocalHour(RBE)=8 And LocalMinute(RBE)=20)</stp>
        <stp>Bar</stp>
        <stp/>
        <stp>Close</stp>
        <stp>A5C</stp>
        <stp>0</stp>
        <stp>all</stp>
        <stp/>
        <stp/>
        <stp>True</stp>
        <stp/>
        <stp>EndOfBar</stp>
        <tr r="U17" s="4"/>
      </tp>
      <tp t="s">
        <v/>
        <stp/>
        <stp>StudyData</stp>
        <stp>Close(RBE) when (LocalMonth(RBE)=8 And LocalDay(RBE)=10 And LocalHour(RBE)=9 And LocalMinute(RBE)=20)</stp>
        <stp>Bar</stp>
        <stp/>
        <stp>Close</stp>
        <stp>A5C</stp>
        <stp>0</stp>
        <stp>all</stp>
        <stp/>
        <stp/>
        <stp>True</stp>
        <stp/>
        <stp>EndOfBar</stp>
        <tr r="U29" s="4"/>
      </tp>
      <tp>
        <v>1.6395</v>
        <stp/>
        <stp>StudyData</stp>
        <stp>Close(RBE) when (LocalMonth(RBE)=8 And LocalDay(RBE)=10 And LocalHour(RBE)=7 And LocalMinute(RBE)=10)</stp>
        <stp>Bar</stp>
        <stp/>
        <stp>Close</stp>
        <stp>A5C</stp>
        <stp>0</stp>
        <stp>all</stp>
        <stp/>
        <stp/>
        <stp>True</stp>
        <stp/>
        <stp>EndOfBar</stp>
        <tr r="U3" s="4"/>
      </tp>
      <tp>
        <v>1.6433</v>
        <stp/>
        <stp>StudyData</stp>
        <stp>Close(RBE) when (LocalMonth(RBE)=8 And LocalDay(RBE)=10 And LocalHour(RBE)=7 And LocalMinute(RBE)=15)</stp>
        <stp>Bar</stp>
        <stp/>
        <stp>Close</stp>
        <stp>A5C</stp>
        <stp>0</stp>
        <stp>all</stp>
        <stp/>
        <stp/>
        <stp>True</stp>
        <stp/>
        <stp>EndOfBar</stp>
        <tr r="U4" s="4"/>
      </tp>
      <tp t="s">
        <v/>
        <stp/>
        <stp>StudyData</stp>
        <stp>Close(RBE) when (LocalMonth(RBE)=8 And LocalDay(RBE)=10 And LocalHour(RBE)=9 And LocalMinute(RBE)=15)</stp>
        <stp>Bar</stp>
        <stp/>
        <stp>Close</stp>
        <stp>A5C</stp>
        <stp>0</stp>
        <stp>all</stp>
        <stp/>
        <stp/>
        <stp>True</stp>
        <stp/>
        <stp>EndOfBar</stp>
        <tr r="U28" s="4"/>
      </tp>
      <tp>
        <v>1.6449</v>
        <stp/>
        <stp>StudyData</stp>
        <stp>Close(RBE) when (LocalMonth(RBE)=8 And LocalDay(RBE)=10 And LocalHour(RBE)=8 And LocalMinute(RBE)=15)</stp>
        <stp>Bar</stp>
        <stp/>
        <stp>Close</stp>
        <stp>A5C</stp>
        <stp>0</stp>
        <stp>all</stp>
        <stp/>
        <stp/>
        <stp>True</stp>
        <stp/>
        <stp>EndOfBar</stp>
        <tr r="U16" s="4"/>
      </tp>
      <tp>
        <v>1.643</v>
        <stp/>
        <stp>StudyData</stp>
        <stp>Close(RBE) when (LocalMonth(RBE)=8 And LocalDay(RBE)=10 And LocalHour(RBE)=8 And LocalMinute(RBE)=10)</stp>
        <stp>Bar</stp>
        <stp/>
        <stp>Close</stp>
        <stp>A5C</stp>
        <stp>0</stp>
        <stp>all</stp>
        <stp/>
        <stp/>
        <stp>True</stp>
        <stp/>
        <stp>EndOfBar</stp>
        <tr r="U15" s="4"/>
      </tp>
      <tp t="s">
        <v/>
        <stp/>
        <stp>StudyData</stp>
        <stp>Close(RBE) when (LocalMonth(RBE)=8 And LocalDay(RBE)=10 And LocalHour(RBE)=9 And LocalMinute(RBE)=10)</stp>
        <stp>Bar</stp>
        <stp/>
        <stp>Close</stp>
        <stp>A5C</stp>
        <stp>0</stp>
        <stp>all</stp>
        <stp/>
        <stp/>
        <stp>True</stp>
        <stp/>
        <stp>EndOfBar</stp>
        <tr r="U27" s="4"/>
      </tp>
      <tp>
        <v>13.53</v>
        <stp/>
        <stp>StudyData</stp>
        <stp>Close(SBE) when (LocalMonth(SBE)=8 And LocalDay(SBE)=10 And LocalHour(SBE)=7 And LocalMinute(SBE)=50)</stp>
        <stp>Bar</stp>
        <stp/>
        <stp>Close</stp>
        <stp>A5C</stp>
        <stp>0</stp>
        <stp>all</stp>
        <stp/>
        <stp/>
        <stp>True</stp>
        <stp/>
        <stp>EndOfBar</stp>
        <tr r="BB11" s="4"/>
      </tp>
      <tp>
        <v>13.55</v>
        <stp/>
        <stp>StudyData</stp>
        <stp>Close(SBE) when (LocalMonth(SBE)=8 And LocalDay(SBE)=10 And LocalHour(SBE)=7 And LocalMinute(SBE)=55)</stp>
        <stp>Bar</stp>
        <stp/>
        <stp>Close</stp>
        <stp>A5C</stp>
        <stp>0</stp>
        <stp>all</stp>
        <stp/>
        <stp/>
        <stp>True</stp>
        <stp/>
        <stp>EndOfBar</stp>
        <tr r="BB12" s="4"/>
      </tp>
      <tp t="s">
        <v/>
        <stp/>
        <stp>StudyData</stp>
        <stp>Close(SBE) when (LocalMonth(SBE)=8 And LocalDay(SBE)=10 And LocalHour(SBE)=9 And LocalMinute(SBE)=55)</stp>
        <stp>Bar</stp>
        <stp/>
        <stp>Close</stp>
        <stp>A5C</stp>
        <stp>0</stp>
        <stp>all</stp>
        <stp/>
        <stp/>
        <stp>True</stp>
        <stp/>
        <stp>EndOfBar</stp>
        <tr r="BB36" s="4"/>
      </tp>
      <tp>
        <v>13.47</v>
        <stp/>
        <stp>StudyData</stp>
        <stp>Close(SBE) when (LocalMonth(SBE)=8 And LocalDay(SBE)=10 And LocalHour(SBE)=8 And LocalMinute(SBE)=55)</stp>
        <stp>Bar</stp>
        <stp/>
        <stp>Close</stp>
        <stp>A5C</stp>
        <stp>0</stp>
        <stp>all</stp>
        <stp/>
        <stp/>
        <stp>True</stp>
        <stp/>
        <stp>EndOfBar</stp>
        <tr r="BB24" s="4"/>
      </tp>
      <tp>
        <v>13.52</v>
        <stp/>
        <stp>StudyData</stp>
        <stp>Close(SBE) when (LocalMonth(SBE)=8 And LocalDay(SBE)=10 And LocalHour(SBE)=8 And LocalMinute(SBE)=50)</stp>
        <stp>Bar</stp>
        <stp/>
        <stp>Close</stp>
        <stp>A5C</stp>
        <stp>0</stp>
        <stp>all</stp>
        <stp/>
        <stp/>
        <stp>True</stp>
        <stp/>
        <stp>EndOfBar</stp>
        <tr r="BB23" s="4"/>
      </tp>
      <tp t="s">
        <v/>
        <stp/>
        <stp>StudyData</stp>
        <stp>Close(SBE) when (LocalMonth(SBE)=8 And LocalDay(SBE)=10 And LocalHour(SBE)=9 And LocalMinute(SBE)=50)</stp>
        <stp>Bar</stp>
        <stp/>
        <stp>Close</stp>
        <stp>A5C</stp>
        <stp>0</stp>
        <stp>all</stp>
        <stp/>
        <stp/>
        <stp>True</stp>
        <stp/>
        <stp>EndOfBar</stp>
        <tr r="BB35" s="4"/>
      </tp>
      <tp>
        <v>13.51</v>
        <stp/>
        <stp>StudyData</stp>
        <stp>Close(SBE) when (LocalMonth(SBE)=8 And LocalDay(SBE)=10 And LocalHour(SBE)=7 And LocalMinute(SBE)=40)</stp>
        <stp>Bar</stp>
        <stp/>
        <stp>Close</stp>
        <stp>A5C</stp>
        <stp>0</stp>
        <stp>all</stp>
        <stp/>
        <stp/>
        <stp>True</stp>
        <stp/>
        <stp>EndOfBar</stp>
        <tr r="BB9" s="4"/>
      </tp>
      <tp>
        <v>13.5</v>
        <stp/>
        <stp>StudyData</stp>
        <stp>Close(SBE) when (LocalMonth(SBE)=8 And LocalDay(SBE)=10 And LocalHour(SBE)=7 And LocalMinute(SBE)=45)</stp>
        <stp>Bar</stp>
        <stp/>
        <stp>Close</stp>
        <stp>A5C</stp>
        <stp>0</stp>
        <stp>all</stp>
        <stp/>
        <stp/>
        <stp>True</stp>
        <stp/>
        <stp>EndOfBar</stp>
        <tr r="BB10" s="4"/>
      </tp>
      <tp t="s">
        <v/>
        <stp/>
        <stp>StudyData</stp>
        <stp>Close(SBE) when (LocalMonth(SBE)=8 And LocalDay(SBE)=10 And LocalHour(SBE)=9 And LocalMinute(SBE)=45)</stp>
        <stp>Bar</stp>
        <stp/>
        <stp>Close</stp>
        <stp>A5C</stp>
        <stp>0</stp>
        <stp>all</stp>
        <stp/>
        <stp/>
        <stp>True</stp>
        <stp/>
        <stp>EndOfBar</stp>
        <tr r="BB34" s="4"/>
      </tp>
      <tp>
        <v>13.52</v>
        <stp/>
        <stp>StudyData</stp>
        <stp>Close(SBE) when (LocalMonth(SBE)=8 And LocalDay(SBE)=10 And LocalHour(SBE)=8 And LocalMinute(SBE)=45)</stp>
        <stp>Bar</stp>
        <stp/>
        <stp>Close</stp>
        <stp>A5C</stp>
        <stp>0</stp>
        <stp>all</stp>
        <stp/>
        <stp/>
        <stp>True</stp>
        <stp/>
        <stp>EndOfBar</stp>
        <tr r="BB22" s="4"/>
      </tp>
      <tp>
        <v>13.53</v>
        <stp/>
        <stp>StudyData</stp>
        <stp>Close(SBE) when (LocalMonth(SBE)=8 And LocalDay(SBE)=10 And LocalHour(SBE)=8 And LocalMinute(SBE)=40)</stp>
        <stp>Bar</stp>
        <stp/>
        <stp>Close</stp>
        <stp>A5C</stp>
        <stp>0</stp>
        <stp>all</stp>
        <stp/>
        <stp/>
        <stp>True</stp>
        <stp/>
        <stp>EndOfBar</stp>
        <tr r="BB21" s="4"/>
      </tp>
      <tp t="s">
        <v/>
        <stp/>
        <stp>StudyData</stp>
        <stp>Close(SBE) when (LocalMonth(SBE)=8 And LocalDay(SBE)=10 And LocalHour(SBE)=9 And LocalMinute(SBE)=40)</stp>
        <stp>Bar</stp>
        <stp/>
        <stp>Close</stp>
        <stp>A5C</stp>
        <stp>0</stp>
        <stp>all</stp>
        <stp/>
        <stp/>
        <stp>True</stp>
        <stp/>
        <stp>EndOfBar</stp>
        <tr r="BB33" s="4"/>
      </tp>
      <tp>
        <v>13.45</v>
        <stp/>
        <stp>StudyData</stp>
        <stp>Close(SBE) when (LocalMonth(SBE)=8 And LocalDay(SBE)=10 And LocalHour(SBE)=7 And LocalMinute(SBE)=30)</stp>
        <stp>Bar</stp>
        <stp/>
        <stp>Close</stp>
        <stp>A5C</stp>
        <stp>0</stp>
        <stp>all</stp>
        <stp/>
        <stp/>
        <stp>True</stp>
        <stp/>
        <stp>EndOfBar</stp>
        <tr r="BB7" s="4"/>
      </tp>
      <tp>
        <v>13.5</v>
        <stp/>
        <stp>StudyData</stp>
        <stp>Close(SBE) when (LocalMonth(SBE)=8 And LocalDay(SBE)=10 And LocalHour(SBE)=7 And LocalMinute(SBE)=35)</stp>
        <stp>Bar</stp>
        <stp/>
        <stp>Close</stp>
        <stp>A5C</stp>
        <stp>0</stp>
        <stp>all</stp>
        <stp/>
        <stp/>
        <stp>True</stp>
        <stp/>
        <stp>EndOfBar</stp>
        <tr r="BB8" s="4"/>
      </tp>
      <tp t="s">
        <v/>
        <stp/>
        <stp>StudyData</stp>
        <stp>Close(SBE) when (LocalMonth(SBE)=8 And LocalDay(SBE)=10 And LocalHour(SBE)=9 And LocalMinute(SBE)=35)</stp>
        <stp>Bar</stp>
        <stp/>
        <stp>Close</stp>
        <stp>A5C</stp>
        <stp>0</stp>
        <stp>all</stp>
        <stp/>
        <stp/>
        <stp>True</stp>
        <stp/>
        <stp>EndOfBar</stp>
        <tr r="BB32" s="4"/>
      </tp>
      <tp>
        <v>13.52</v>
        <stp/>
        <stp>StudyData</stp>
        <stp>Close(SBE) when (LocalMonth(SBE)=8 And LocalDay(SBE)=10 And LocalHour(SBE)=8 And LocalMinute(SBE)=35)</stp>
        <stp>Bar</stp>
        <stp/>
        <stp>Close</stp>
        <stp>A5C</stp>
        <stp>0</stp>
        <stp>all</stp>
        <stp/>
        <stp/>
        <stp>True</stp>
        <stp/>
        <stp>EndOfBar</stp>
        <tr r="BB20" s="4"/>
      </tp>
      <tp>
        <v>13.56</v>
        <stp/>
        <stp>StudyData</stp>
        <stp>Close(SBE) when (LocalMonth(SBE)=8 And LocalDay(SBE)=10 And LocalHour(SBE)=8 And LocalMinute(SBE)=30)</stp>
        <stp>Bar</stp>
        <stp/>
        <stp>Close</stp>
        <stp>A5C</stp>
        <stp>0</stp>
        <stp>all</stp>
        <stp/>
        <stp/>
        <stp>True</stp>
        <stp/>
        <stp>EndOfBar</stp>
        <tr r="BB19" s="4"/>
      </tp>
      <tp t="s">
        <v/>
        <stp/>
        <stp>StudyData</stp>
        <stp>Close(SBE) when (LocalMonth(SBE)=8 And LocalDay(SBE)=10 And LocalHour(SBE)=9 And LocalMinute(SBE)=30)</stp>
        <stp>Bar</stp>
        <stp/>
        <stp>Close</stp>
        <stp>A5C</stp>
        <stp>0</stp>
        <stp>all</stp>
        <stp/>
        <stp/>
        <stp>True</stp>
        <stp/>
        <stp>EndOfBar</stp>
        <tr r="BB31" s="4"/>
      </tp>
      <tp>
        <v>13.5</v>
        <stp/>
        <stp>StudyData</stp>
        <stp>Close(SBE) when (LocalMonth(SBE)=8 And LocalDay(SBE)=10 And LocalHour(SBE)=7 And LocalMinute(SBE)=20)</stp>
        <stp>Bar</stp>
        <stp/>
        <stp>Close</stp>
        <stp>A5C</stp>
        <stp>0</stp>
        <stp>all</stp>
        <stp/>
        <stp/>
        <stp>True</stp>
        <stp/>
        <stp>EndOfBar</stp>
        <tr r="BB5" s="4"/>
      </tp>
      <tp>
        <v>13.5</v>
        <stp/>
        <stp>StudyData</stp>
        <stp>Close(SBE) when (LocalMonth(SBE)=8 And LocalDay(SBE)=10 And LocalHour(SBE)=7 And LocalMinute(SBE)=25)</stp>
        <stp>Bar</stp>
        <stp/>
        <stp>Close</stp>
        <stp>A5C</stp>
        <stp>0</stp>
        <stp>all</stp>
        <stp/>
        <stp/>
        <stp>True</stp>
        <stp/>
        <stp>EndOfBar</stp>
        <tr r="BB6" s="4"/>
      </tp>
      <tp t="s">
        <v/>
        <stp/>
        <stp>StudyData</stp>
        <stp>Close(SBE) when (LocalMonth(SBE)=8 And LocalDay(SBE)=10 And LocalHour(SBE)=9 And LocalMinute(SBE)=25)</stp>
        <stp>Bar</stp>
        <stp/>
        <stp>Close</stp>
        <stp>A5C</stp>
        <stp>0</stp>
        <stp>all</stp>
        <stp/>
        <stp/>
        <stp>True</stp>
        <stp/>
        <stp>EndOfBar</stp>
        <tr r="BB30" s="4"/>
      </tp>
      <tp>
        <v>13.57</v>
        <stp/>
        <stp>StudyData</stp>
        <stp>Close(SBE) when (LocalMonth(SBE)=8 And LocalDay(SBE)=10 And LocalHour(SBE)=8 And LocalMinute(SBE)=25)</stp>
        <stp>Bar</stp>
        <stp/>
        <stp>Close</stp>
        <stp>A5C</stp>
        <stp>0</stp>
        <stp>all</stp>
        <stp/>
        <stp/>
        <stp>True</stp>
        <stp/>
        <stp>EndOfBar</stp>
        <tr r="BB18" s="4"/>
      </tp>
      <tp>
        <v>13.6</v>
        <stp/>
        <stp>StudyData</stp>
        <stp>Close(SBE) when (LocalMonth(SBE)=8 And LocalDay(SBE)=10 And LocalHour(SBE)=8 And LocalMinute(SBE)=20)</stp>
        <stp>Bar</stp>
        <stp/>
        <stp>Close</stp>
        <stp>A5C</stp>
        <stp>0</stp>
        <stp>all</stp>
        <stp/>
        <stp/>
        <stp>True</stp>
        <stp/>
        <stp>EndOfBar</stp>
        <tr r="BB17" s="4"/>
      </tp>
      <tp t="s">
        <v/>
        <stp/>
        <stp>StudyData</stp>
        <stp>Close(SBE) when (LocalMonth(SBE)=8 And LocalDay(SBE)=10 And LocalHour(SBE)=9 And LocalMinute(SBE)=20)</stp>
        <stp>Bar</stp>
        <stp/>
        <stp>Close</stp>
        <stp>A5C</stp>
        <stp>0</stp>
        <stp>all</stp>
        <stp/>
        <stp/>
        <stp>True</stp>
        <stp/>
        <stp>EndOfBar</stp>
        <tr r="BB29" s="4"/>
      </tp>
      <tp>
        <v>13.53</v>
        <stp/>
        <stp>StudyData</stp>
        <stp>Close(SBE) when (LocalMonth(SBE)=8 And LocalDay(SBE)=10 And LocalHour(SBE)=7 And LocalMinute(SBE)=10)</stp>
        <stp>Bar</stp>
        <stp/>
        <stp>Close</stp>
        <stp>A5C</stp>
        <stp>0</stp>
        <stp>all</stp>
        <stp/>
        <stp/>
        <stp>True</stp>
        <stp/>
        <stp>EndOfBar</stp>
        <tr r="BB3" s="4"/>
      </tp>
      <tp>
        <v>13.5</v>
        <stp/>
        <stp>StudyData</stp>
        <stp>Close(SBE) when (LocalMonth(SBE)=8 And LocalDay(SBE)=10 And LocalHour(SBE)=7 And LocalMinute(SBE)=15)</stp>
        <stp>Bar</stp>
        <stp/>
        <stp>Close</stp>
        <stp>A5C</stp>
        <stp>0</stp>
        <stp>all</stp>
        <stp/>
        <stp/>
        <stp>True</stp>
        <stp/>
        <stp>EndOfBar</stp>
        <tr r="BB4" s="4"/>
      </tp>
      <tp t="s">
        <v/>
        <stp/>
        <stp>StudyData</stp>
        <stp>Close(SBE) when (LocalMonth(SBE)=8 And LocalDay(SBE)=10 And LocalHour(SBE)=9 And LocalMinute(SBE)=15)</stp>
        <stp>Bar</stp>
        <stp/>
        <stp>Close</stp>
        <stp>A5C</stp>
        <stp>0</stp>
        <stp>all</stp>
        <stp/>
        <stp/>
        <stp>True</stp>
        <stp/>
        <stp>EndOfBar</stp>
        <tr r="BB28" s="4"/>
      </tp>
      <tp>
        <v>13.63</v>
        <stp/>
        <stp>StudyData</stp>
        <stp>Close(SBE) when (LocalMonth(SBE)=8 And LocalDay(SBE)=10 And LocalHour(SBE)=8 And LocalMinute(SBE)=15)</stp>
        <stp>Bar</stp>
        <stp/>
        <stp>Close</stp>
        <stp>A5C</stp>
        <stp>0</stp>
        <stp>all</stp>
        <stp/>
        <stp/>
        <stp>True</stp>
        <stp/>
        <stp>EndOfBar</stp>
        <tr r="BB16" s="4"/>
      </tp>
      <tp>
        <v>13.63</v>
        <stp/>
        <stp>StudyData</stp>
        <stp>Close(SBE) when (LocalMonth(SBE)=8 And LocalDay(SBE)=10 And LocalHour(SBE)=8 And LocalMinute(SBE)=10)</stp>
        <stp>Bar</stp>
        <stp/>
        <stp>Close</stp>
        <stp>A5C</stp>
        <stp>0</stp>
        <stp>all</stp>
        <stp/>
        <stp/>
        <stp>True</stp>
        <stp/>
        <stp>EndOfBar</stp>
        <tr r="BB15" s="4"/>
      </tp>
      <tp t="s">
        <v/>
        <stp/>
        <stp>StudyData</stp>
        <stp>Close(SBE) when (LocalMonth(SBE)=8 And LocalDay(SBE)=10 And LocalHour(SBE)=9 And LocalMinute(SBE)=10)</stp>
        <stp>Bar</stp>
        <stp/>
        <stp>Close</stp>
        <stp>A5C</stp>
        <stp>0</stp>
        <stp>all</stp>
        <stp/>
        <stp/>
        <stp>True</stp>
        <stp/>
        <stp>EndOfBar</stp>
        <tr r="BB27" s="4"/>
      </tp>
      <tp>
        <v>17.164999999999999</v>
        <stp/>
        <stp>StudyData</stp>
        <stp>Close(SIE) when (LocalMonth(SIE)=8 And LocalDay(SIE)=10 And LocalHour(SIE)=7 And LocalMinute(SIE)=40)</stp>
        <stp>Bar</stp>
        <stp/>
        <stp>Close</stp>
        <stp>A5C</stp>
        <stp>0</stp>
        <stp>all</stp>
        <stp/>
        <stp/>
        <stp>True</stp>
        <stp/>
        <stp>EndOfBar</stp>
        <tr r="AG9" s="4"/>
      </tp>
      <tp>
        <v>17.170000000000002</v>
        <stp/>
        <stp>StudyData</stp>
        <stp>Close(SIE) when (LocalMonth(SIE)=8 And LocalDay(SIE)=10 And LocalHour(SIE)=7 And LocalMinute(SIE)=45)</stp>
        <stp>Bar</stp>
        <stp/>
        <stp>Close</stp>
        <stp>A5C</stp>
        <stp>0</stp>
        <stp>all</stp>
        <stp/>
        <stp/>
        <stp>True</stp>
        <stp/>
        <stp>EndOfBar</stp>
        <tr r="AG10" s="4"/>
      </tp>
      <tp t="s">
        <v/>
        <stp/>
        <stp>StudyData</stp>
        <stp>Close(SIE) when (LocalMonth(SIE)=8 And LocalDay(SIE)=10 And LocalHour(SIE)=9 And LocalMinute(SIE)=45)</stp>
        <stp>Bar</stp>
        <stp/>
        <stp>Close</stp>
        <stp>A5C</stp>
        <stp>0</stp>
        <stp>all</stp>
        <stp/>
        <stp/>
        <stp>True</stp>
        <stp/>
        <stp>EndOfBar</stp>
        <tr r="AG34" s="4"/>
      </tp>
      <tp>
        <v>17.18</v>
        <stp/>
        <stp>StudyData</stp>
        <stp>Close(SIE) when (LocalMonth(SIE)=8 And LocalDay(SIE)=10 And LocalHour(SIE)=8 And LocalMinute(SIE)=45)</stp>
        <stp>Bar</stp>
        <stp/>
        <stp>Close</stp>
        <stp>A5C</stp>
        <stp>0</stp>
        <stp>all</stp>
        <stp/>
        <stp/>
        <stp>True</stp>
        <stp/>
        <stp>EndOfBar</stp>
        <tr r="AG22" s="4"/>
      </tp>
      <tp>
        <v>17.18</v>
        <stp/>
        <stp>StudyData</stp>
        <stp>Close(SIE) when (LocalMonth(SIE)=8 And LocalDay(SIE)=10 And LocalHour(SIE)=8 And LocalMinute(SIE)=40)</stp>
        <stp>Bar</stp>
        <stp/>
        <stp>Close</stp>
        <stp>A5C</stp>
        <stp>0</stp>
        <stp>all</stp>
        <stp/>
        <stp/>
        <stp>True</stp>
        <stp/>
        <stp>EndOfBar</stp>
        <tr r="AG21" s="4"/>
      </tp>
      <tp t="s">
        <v/>
        <stp/>
        <stp>StudyData</stp>
        <stp>Close(SIE) when (LocalMonth(SIE)=8 And LocalDay(SIE)=10 And LocalHour(SIE)=9 And LocalMinute(SIE)=40)</stp>
        <stp>Bar</stp>
        <stp/>
        <stp>Close</stp>
        <stp>A5C</stp>
        <stp>0</stp>
        <stp>all</stp>
        <stp/>
        <stp/>
        <stp>True</stp>
        <stp/>
        <stp>EndOfBar</stp>
        <tr r="AG33" s="4"/>
      </tp>
      <tp>
        <v>17.195</v>
        <stp/>
        <stp>StudyData</stp>
        <stp>Close(SIE) when (LocalMonth(SIE)=8 And LocalDay(SIE)=10 And LocalHour(SIE)=7 And LocalMinute(SIE)=50)</stp>
        <stp>Bar</stp>
        <stp/>
        <stp>Close</stp>
        <stp>A5C</stp>
        <stp>0</stp>
        <stp>all</stp>
        <stp/>
        <stp/>
        <stp>True</stp>
        <stp/>
        <stp>EndOfBar</stp>
        <tr r="AG11" s="4"/>
      </tp>
      <tp>
        <v>17.2</v>
        <stp/>
        <stp>StudyData</stp>
        <stp>Close(SIE) when (LocalMonth(SIE)=8 And LocalDay(SIE)=10 And LocalHour(SIE)=7 And LocalMinute(SIE)=55)</stp>
        <stp>Bar</stp>
        <stp/>
        <stp>Close</stp>
        <stp>A5C</stp>
        <stp>0</stp>
        <stp>all</stp>
        <stp/>
        <stp/>
        <stp>True</stp>
        <stp/>
        <stp>EndOfBar</stp>
        <tr r="AG12" s="4"/>
      </tp>
      <tp t="s">
        <v/>
        <stp/>
        <stp>StudyData</stp>
        <stp>Close(SIE) when (LocalMonth(SIE)=8 And LocalDay(SIE)=10 And LocalHour(SIE)=9 And LocalMinute(SIE)=55)</stp>
        <stp>Bar</stp>
        <stp/>
        <stp>Close</stp>
        <stp>A5C</stp>
        <stp>0</stp>
        <stp>all</stp>
        <stp/>
        <stp/>
        <stp>True</stp>
        <stp/>
        <stp>EndOfBar</stp>
        <tr r="AG36" s="4"/>
      </tp>
      <tp>
        <v>17.190000000000001</v>
        <stp/>
        <stp>StudyData</stp>
        <stp>Close(SIE) when (LocalMonth(SIE)=8 And LocalDay(SIE)=10 And LocalHour(SIE)=8 And LocalMinute(SIE)=55)</stp>
        <stp>Bar</stp>
        <stp/>
        <stp>Close</stp>
        <stp>A5C</stp>
        <stp>0</stp>
        <stp>all</stp>
        <stp/>
        <stp/>
        <stp>True</stp>
        <stp/>
        <stp>EndOfBar</stp>
        <tr r="AG24" s="4"/>
      </tp>
      <tp>
        <v>17.164999999999999</v>
        <stp/>
        <stp>StudyData</stp>
        <stp>Close(SIE) when (LocalMonth(SIE)=8 And LocalDay(SIE)=10 And LocalHour(SIE)=8 And LocalMinute(SIE)=50)</stp>
        <stp>Bar</stp>
        <stp/>
        <stp>Close</stp>
        <stp>A5C</stp>
        <stp>0</stp>
        <stp>all</stp>
        <stp/>
        <stp/>
        <stp>True</stp>
        <stp/>
        <stp>EndOfBar</stp>
        <tr r="AG23" s="4"/>
      </tp>
      <tp t="s">
        <v/>
        <stp/>
        <stp>StudyData</stp>
        <stp>Close(SIE) when (LocalMonth(SIE)=8 And LocalDay(SIE)=10 And LocalHour(SIE)=9 And LocalMinute(SIE)=50)</stp>
        <stp>Bar</stp>
        <stp/>
        <stp>Close</stp>
        <stp>A5C</stp>
        <stp>0</stp>
        <stp>all</stp>
        <stp/>
        <stp/>
        <stp>True</stp>
        <stp/>
        <stp>EndOfBar</stp>
        <tr r="AG35" s="4"/>
      </tp>
      <tp>
        <v>17.149999999999999</v>
        <stp/>
        <stp>StudyData</stp>
        <stp>Close(SIE) when (LocalMonth(SIE)=8 And LocalDay(SIE)=10 And LocalHour(SIE)=7 And LocalMinute(SIE)=10)</stp>
        <stp>Bar</stp>
        <stp/>
        <stp>Close</stp>
        <stp>A5C</stp>
        <stp>0</stp>
        <stp>all</stp>
        <stp/>
        <stp/>
        <stp>True</stp>
        <stp/>
        <stp>EndOfBar</stp>
        <tr r="AG3" s="4"/>
      </tp>
      <tp>
        <v>17.135000000000002</v>
        <stp/>
        <stp>StudyData</stp>
        <stp>Close(SIE) when (LocalMonth(SIE)=8 And LocalDay(SIE)=10 And LocalHour(SIE)=7 And LocalMinute(SIE)=15)</stp>
        <stp>Bar</stp>
        <stp/>
        <stp>Close</stp>
        <stp>A5C</stp>
        <stp>0</stp>
        <stp>all</stp>
        <stp/>
        <stp/>
        <stp>True</stp>
        <stp/>
        <stp>EndOfBar</stp>
        <tr r="AG4" s="4"/>
      </tp>
      <tp t="s">
        <v/>
        <stp/>
        <stp>StudyData</stp>
        <stp>Close(SIE) when (LocalMonth(SIE)=8 And LocalDay(SIE)=10 And LocalHour(SIE)=9 And LocalMinute(SIE)=15)</stp>
        <stp>Bar</stp>
        <stp/>
        <stp>Close</stp>
        <stp>A5C</stp>
        <stp>0</stp>
        <stp>all</stp>
        <stp/>
        <stp/>
        <stp>True</stp>
        <stp/>
        <stp>EndOfBar</stp>
        <tr r="AG28" s="4"/>
      </tp>
      <tp>
        <v>17.22</v>
        <stp/>
        <stp>StudyData</stp>
        <stp>Close(SIE) when (LocalMonth(SIE)=8 And LocalDay(SIE)=10 And LocalHour(SIE)=8 And LocalMinute(SIE)=15)</stp>
        <stp>Bar</stp>
        <stp/>
        <stp>Close</stp>
        <stp>A5C</stp>
        <stp>0</stp>
        <stp>all</stp>
        <stp/>
        <stp/>
        <stp>True</stp>
        <stp/>
        <stp>EndOfBar</stp>
        <tr r="AG16" s="4"/>
      </tp>
      <tp>
        <v>17.2</v>
        <stp/>
        <stp>StudyData</stp>
        <stp>Close(SIE) when (LocalMonth(SIE)=8 And LocalDay(SIE)=10 And LocalHour(SIE)=8 And LocalMinute(SIE)=10)</stp>
        <stp>Bar</stp>
        <stp/>
        <stp>Close</stp>
        <stp>A5C</stp>
        <stp>0</stp>
        <stp>all</stp>
        <stp/>
        <stp/>
        <stp>True</stp>
        <stp/>
        <stp>EndOfBar</stp>
        <tr r="AG15" s="4"/>
      </tp>
      <tp t="s">
        <v/>
        <stp/>
        <stp>StudyData</stp>
        <stp>Close(SIE) when (LocalMonth(SIE)=8 And LocalDay(SIE)=10 And LocalHour(SIE)=9 And LocalMinute(SIE)=10)</stp>
        <stp>Bar</stp>
        <stp/>
        <stp>Close</stp>
        <stp>A5C</stp>
        <stp>0</stp>
        <stp>all</stp>
        <stp/>
        <stp/>
        <stp>True</stp>
        <stp/>
        <stp>EndOfBar</stp>
        <tr r="AG27" s="4"/>
      </tp>
      <tp>
        <v>17.14</v>
        <stp/>
        <stp>StudyData</stp>
        <stp>Close(SIE) when (LocalMonth(SIE)=8 And LocalDay(SIE)=10 And LocalHour(SIE)=7 And LocalMinute(SIE)=20)</stp>
        <stp>Bar</stp>
        <stp/>
        <stp>Close</stp>
        <stp>A5C</stp>
        <stp>0</stp>
        <stp>all</stp>
        <stp/>
        <stp/>
        <stp>True</stp>
        <stp/>
        <stp>EndOfBar</stp>
        <tr r="AG5" s="4"/>
      </tp>
      <tp>
        <v>17.145</v>
        <stp/>
        <stp>StudyData</stp>
        <stp>Close(SIE) when (LocalMonth(SIE)=8 And LocalDay(SIE)=10 And LocalHour(SIE)=7 And LocalMinute(SIE)=25)</stp>
        <stp>Bar</stp>
        <stp/>
        <stp>Close</stp>
        <stp>A5C</stp>
        <stp>0</stp>
        <stp>all</stp>
        <stp/>
        <stp/>
        <stp>True</stp>
        <stp/>
        <stp>EndOfBar</stp>
        <tr r="AG6" s="4"/>
      </tp>
      <tp t="s">
        <v/>
        <stp/>
        <stp>StudyData</stp>
        <stp>Close(SIE) when (LocalMonth(SIE)=8 And LocalDay(SIE)=10 And LocalHour(SIE)=9 And LocalMinute(SIE)=25)</stp>
        <stp>Bar</stp>
        <stp/>
        <stp>Close</stp>
        <stp>A5C</stp>
        <stp>0</stp>
        <stp>all</stp>
        <stp/>
        <stp/>
        <stp>True</stp>
        <stp/>
        <stp>EndOfBar</stp>
        <tr r="AG30" s="4"/>
      </tp>
      <tp>
        <v>17.2</v>
        <stp/>
        <stp>StudyData</stp>
        <stp>Close(SIE) when (LocalMonth(SIE)=8 And LocalDay(SIE)=10 And LocalHour(SIE)=8 And LocalMinute(SIE)=25)</stp>
        <stp>Bar</stp>
        <stp/>
        <stp>Close</stp>
        <stp>A5C</stp>
        <stp>0</stp>
        <stp>all</stp>
        <stp/>
        <stp/>
        <stp>True</stp>
        <stp/>
        <stp>EndOfBar</stp>
        <tr r="AG18" s="4"/>
      </tp>
      <tp>
        <v>17.22</v>
        <stp/>
        <stp>StudyData</stp>
        <stp>Close(SIE) when (LocalMonth(SIE)=8 And LocalDay(SIE)=10 And LocalHour(SIE)=8 And LocalMinute(SIE)=20)</stp>
        <stp>Bar</stp>
        <stp/>
        <stp>Close</stp>
        <stp>A5C</stp>
        <stp>0</stp>
        <stp>all</stp>
        <stp/>
        <stp/>
        <stp>True</stp>
        <stp/>
        <stp>EndOfBar</stp>
        <tr r="AG17" s="4"/>
      </tp>
      <tp t="s">
        <v/>
        <stp/>
        <stp>StudyData</stp>
        <stp>Close(SIE) when (LocalMonth(SIE)=8 And LocalDay(SIE)=10 And LocalHour(SIE)=9 And LocalMinute(SIE)=20)</stp>
        <stp>Bar</stp>
        <stp/>
        <stp>Close</stp>
        <stp>A5C</stp>
        <stp>0</stp>
        <stp>all</stp>
        <stp/>
        <stp/>
        <stp>True</stp>
        <stp/>
        <stp>EndOfBar</stp>
        <tr r="AG29" s="4"/>
      </tp>
      <tp>
        <v>17.195</v>
        <stp/>
        <stp>StudyData</stp>
        <stp>Close(SIE) when (LocalMonth(SIE)=8 And LocalDay(SIE)=10 And LocalHour(SIE)=7 And LocalMinute(SIE)=30)</stp>
        <stp>Bar</stp>
        <stp/>
        <stp>Close</stp>
        <stp>A5C</stp>
        <stp>0</stp>
        <stp>all</stp>
        <stp/>
        <stp/>
        <stp>True</stp>
        <stp/>
        <stp>EndOfBar</stp>
        <tr r="AG7" s="4"/>
      </tp>
      <tp>
        <v>17.164999999999999</v>
        <stp/>
        <stp>StudyData</stp>
        <stp>Close(SIE) when (LocalMonth(SIE)=8 And LocalDay(SIE)=10 And LocalHour(SIE)=7 And LocalMinute(SIE)=35)</stp>
        <stp>Bar</stp>
        <stp/>
        <stp>Close</stp>
        <stp>A5C</stp>
        <stp>0</stp>
        <stp>all</stp>
        <stp/>
        <stp/>
        <stp>True</stp>
        <stp/>
        <stp>EndOfBar</stp>
        <tr r="AG8" s="4"/>
      </tp>
      <tp t="s">
        <v/>
        <stp/>
        <stp>StudyData</stp>
        <stp>Close(SIE) when (LocalMonth(SIE)=8 And LocalDay(SIE)=10 And LocalHour(SIE)=9 And LocalMinute(SIE)=35)</stp>
        <stp>Bar</stp>
        <stp/>
        <stp>Close</stp>
        <stp>A5C</stp>
        <stp>0</stp>
        <stp>all</stp>
        <stp/>
        <stp/>
        <stp>True</stp>
        <stp/>
        <stp>EndOfBar</stp>
        <tr r="AG32" s="4"/>
      </tp>
      <tp>
        <v>17.155000000000001</v>
        <stp/>
        <stp>StudyData</stp>
        <stp>Close(SIE) when (LocalMonth(SIE)=8 And LocalDay(SIE)=10 And LocalHour(SIE)=8 And LocalMinute(SIE)=35)</stp>
        <stp>Bar</stp>
        <stp/>
        <stp>Close</stp>
        <stp>A5C</stp>
        <stp>0</stp>
        <stp>all</stp>
        <stp/>
        <stp/>
        <stp>True</stp>
        <stp/>
        <stp>EndOfBar</stp>
        <tr r="AG20" s="4"/>
      </tp>
      <tp>
        <v>17.204999999999998</v>
        <stp/>
        <stp>StudyData</stp>
        <stp>Close(SIE) when (LocalMonth(SIE)=8 And LocalDay(SIE)=10 And LocalHour(SIE)=8 And LocalMinute(SIE)=30)</stp>
        <stp>Bar</stp>
        <stp/>
        <stp>Close</stp>
        <stp>A5C</stp>
        <stp>0</stp>
        <stp>all</stp>
        <stp/>
        <stp/>
        <stp>True</stp>
        <stp/>
        <stp>EndOfBar</stp>
        <tr r="AG19" s="4"/>
      </tp>
      <tp t="s">
        <v/>
        <stp/>
        <stp>StudyData</stp>
        <stp>Close(SIE) when (LocalMonth(SIE)=8 And LocalDay(SIE)=10 And LocalHour(SIE)=9 And LocalMinute(SIE)=30)</stp>
        <stp>Bar</stp>
        <stp/>
        <stp>Close</stp>
        <stp>A5C</stp>
        <stp>0</stp>
        <stp>all</stp>
        <stp/>
        <stp/>
        <stp>True</stp>
        <stp/>
        <stp>EndOfBar</stp>
        <tr r="AG31" s="4"/>
      </tp>
      <tp>
        <v>22</v>
        <stp/>
        <stp>ContractData</stp>
        <stp>GCE</stp>
        <stp>MT_LastAskVolume</stp>
        <stp/>
        <stp>T</stp>
        <tr r="M11" s="1"/>
      </tp>
      <tp>
        <v>1.6741999999999999</v>
        <stp/>
        <stp>StudyData</stp>
        <stp>Close(HOE) when (LocalMonth(HOE)=8 And LocalDay(HOE)=10 And LocalHour(HOE)=7 And LocalMinute(HOE)=20)</stp>
        <stp>Bar</stp>
        <stp/>
        <stp>Close</stp>
        <stp>A5C</stp>
        <stp>0</stp>
        <stp>all</stp>
        <stp/>
        <stp/>
        <stp>True</stp>
        <stp/>
        <stp>EndOfBar</stp>
        <tr r="X5" s="4"/>
      </tp>
      <tp>
        <v>1.6748000000000001</v>
        <stp/>
        <stp>StudyData</stp>
        <stp>Close(HOE) when (LocalMonth(HOE)=8 And LocalDay(HOE)=10 And LocalHour(HOE)=7 And LocalMinute(HOE)=25)</stp>
        <stp>Bar</stp>
        <stp/>
        <stp>Close</stp>
        <stp>A5C</stp>
        <stp>0</stp>
        <stp>all</stp>
        <stp/>
        <stp/>
        <stp>True</stp>
        <stp/>
        <stp>EndOfBar</stp>
        <tr r="X6" s="4"/>
      </tp>
      <tp t="s">
        <v/>
        <stp/>
        <stp>StudyData</stp>
        <stp>Close(HOE) when (LocalMonth(HOE)=8 And LocalDay(HOE)=10 And LocalHour(HOE)=9 And LocalMinute(HOE)=25)</stp>
        <stp>Bar</stp>
        <stp/>
        <stp>Close</stp>
        <stp>A5C</stp>
        <stp>0</stp>
        <stp>all</stp>
        <stp/>
        <stp/>
        <stp>True</stp>
        <stp/>
        <stp>EndOfBar</stp>
        <tr r="X30" s="4"/>
      </tp>
      <tp>
        <v>1.6706000000000001</v>
        <stp/>
        <stp>StudyData</stp>
        <stp>Close(HOE) when (LocalMonth(HOE)=8 And LocalDay(HOE)=10 And LocalHour(HOE)=8 And LocalMinute(HOE)=25)</stp>
        <stp>Bar</stp>
        <stp/>
        <stp>Close</stp>
        <stp>A5C</stp>
        <stp>0</stp>
        <stp>all</stp>
        <stp/>
        <stp/>
        <stp>True</stp>
        <stp/>
        <stp>EndOfBar</stp>
        <tr r="X18" s="4"/>
      </tp>
      <tp>
        <v>1.6725000000000001</v>
        <stp/>
        <stp>StudyData</stp>
        <stp>Close(HOE) when (LocalMonth(HOE)=8 And LocalDay(HOE)=10 And LocalHour(HOE)=8 And LocalMinute(HOE)=20)</stp>
        <stp>Bar</stp>
        <stp/>
        <stp>Close</stp>
        <stp>A5C</stp>
        <stp>0</stp>
        <stp>all</stp>
        <stp/>
        <stp/>
        <stp>True</stp>
        <stp/>
        <stp>EndOfBar</stp>
        <tr r="X17" s="4"/>
      </tp>
      <tp t="s">
        <v/>
        <stp/>
        <stp>StudyData</stp>
        <stp>Close(HOE) when (LocalMonth(HOE)=8 And LocalDay(HOE)=10 And LocalHour(HOE)=9 And LocalMinute(HOE)=20)</stp>
        <stp>Bar</stp>
        <stp/>
        <stp>Close</stp>
        <stp>A5C</stp>
        <stp>0</stp>
        <stp>all</stp>
        <stp/>
        <stp/>
        <stp>True</stp>
        <stp/>
        <stp>EndOfBar</stp>
        <tr r="X29" s="4"/>
      </tp>
      <tp>
        <v>1.6777</v>
        <stp/>
        <stp>StudyData</stp>
        <stp>Close(HOE) when (LocalMonth(HOE)=8 And LocalDay(HOE)=10 And LocalHour(HOE)=7 And LocalMinute(HOE)=30)</stp>
        <stp>Bar</stp>
        <stp/>
        <stp>Close</stp>
        <stp>A5C</stp>
        <stp>0</stp>
        <stp>all</stp>
        <stp/>
        <stp/>
        <stp>True</stp>
        <stp/>
        <stp>EndOfBar</stp>
        <tr r="X7" s="4"/>
      </tp>
      <tp>
        <v>1.6767000000000001</v>
        <stp/>
        <stp>StudyData</stp>
        <stp>Close(HOE) when (LocalMonth(HOE)=8 And LocalDay(HOE)=10 And LocalHour(HOE)=7 And LocalMinute(HOE)=35)</stp>
        <stp>Bar</stp>
        <stp/>
        <stp>Close</stp>
        <stp>A5C</stp>
        <stp>0</stp>
        <stp>all</stp>
        <stp/>
        <stp/>
        <stp>True</stp>
        <stp/>
        <stp>EndOfBar</stp>
        <tr r="X8" s="4"/>
      </tp>
      <tp t="s">
        <v/>
        <stp/>
        <stp>StudyData</stp>
        <stp>Close(HOE) when (LocalMonth(HOE)=8 And LocalDay(HOE)=10 And LocalHour(HOE)=9 And LocalMinute(HOE)=35)</stp>
        <stp>Bar</stp>
        <stp/>
        <stp>Close</stp>
        <stp>A5C</stp>
        <stp>0</stp>
        <stp>all</stp>
        <stp/>
        <stp/>
        <stp>True</stp>
        <stp/>
        <stp>EndOfBar</stp>
        <tr r="X32" s="4"/>
      </tp>
      <tp>
        <v>1.6560999999999999</v>
        <stp/>
        <stp>StudyData</stp>
        <stp>Close(HOE) when (LocalMonth(HOE)=8 And LocalDay(HOE)=10 And LocalHour(HOE)=8 And LocalMinute(HOE)=35)</stp>
        <stp>Bar</stp>
        <stp/>
        <stp>Close</stp>
        <stp>A5C</stp>
        <stp>0</stp>
        <stp>all</stp>
        <stp/>
        <stp/>
        <stp>True</stp>
        <stp/>
        <stp>EndOfBar</stp>
        <tr r="X20" s="4"/>
      </tp>
      <tp>
        <v>1.6691</v>
        <stp/>
        <stp>StudyData</stp>
        <stp>Close(HOE) when (LocalMonth(HOE)=8 And LocalDay(HOE)=10 And LocalHour(HOE)=8 And LocalMinute(HOE)=30)</stp>
        <stp>Bar</stp>
        <stp/>
        <stp>Close</stp>
        <stp>A5C</stp>
        <stp>0</stp>
        <stp>all</stp>
        <stp/>
        <stp/>
        <stp>True</stp>
        <stp/>
        <stp>EndOfBar</stp>
        <tr r="X19" s="4"/>
      </tp>
      <tp t="s">
        <v/>
        <stp/>
        <stp>StudyData</stp>
        <stp>Close(HOE) when (LocalMonth(HOE)=8 And LocalDay(HOE)=10 And LocalHour(HOE)=9 And LocalMinute(HOE)=30)</stp>
        <stp>Bar</stp>
        <stp/>
        <stp>Close</stp>
        <stp>A5C</stp>
        <stp>0</stp>
        <stp>all</stp>
        <stp/>
        <stp/>
        <stp>True</stp>
        <stp/>
        <stp>EndOfBar</stp>
        <tr r="X31" s="4"/>
      </tp>
      <tp>
        <v>1.6712</v>
        <stp/>
        <stp>StudyData</stp>
        <stp>Close(HOE) when (LocalMonth(HOE)=8 And LocalDay(HOE)=10 And LocalHour(HOE)=7 And LocalMinute(HOE)=10)</stp>
        <stp>Bar</stp>
        <stp/>
        <stp>Close</stp>
        <stp>A5C</stp>
        <stp>0</stp>
        <stp>all</stp>
        <stp/>
        <stp/>
        <stp>True</stp>
        <stp/>
        <stp>EndOfBar</stp>
        <tr r="X3" s="4"/>
      </tp>
      <tp>
        <v>1.6759999999999999</v>
        <stp/>
        <stp>StudyData</stp>
        <stp>Close(HOE) when (LocalMonth(HOE)=8 And LocalDay(HOE)=10 And LocalHour(HOE)=7 And LocalMinute(HOE)=15)</stp>
        <stp>Bar</stp>
        <stp/>
        <stp>Close</stp>
        <stp>A5C</stp>
        <stp>0</stp>
        <stp>all</stp>
        <stp/>
        <stp/>
        <stp>True</stp>
        <stp/>
        <stp>EndOfBar</stp>
        <tr r="X4" s="4"/>
      </tp>
      <tp t="s">
        <v/>
        <stp/>
        <stp>StudyData</stp>
        <stp>Close(HOE) when (LocalMonth(HOE)=8 And LocalDay(HOE)=10 And LocalHour(HOE)=9 And LocalMinute(HOE)=15)</stp>
        <stp>Bar</stp>
        <stp/>
        <stp>Close</stp>
        <stp>A5C</stp>
        <stp>0</stp>
        <stp>all</stp>
        <stp/>
        <stp/>
        <stp>True</stp>
        <stp/>
        <stp>EndOfBar</stp>
        <tr r="X28" s="4"/>
      </tp>
      <tp>
        <v>1.6738999999999999</v>
        <stp/>
        <stp>StudyData</stp>
        <stp>Close(HOE) when (LocalMonth(HOE)=8 And LocalDay(HOE)=10 And LocalHour(HOE)=8 And LocalMinute(HOE)=15)</stp>
        <stp>Bar</stp>
        <stp/>
        <stp>Close</stp>
        <stp>A5C</stp>
        <stp>0</stp>
        <stp>all</stp>
        <stp/>
        <stp/>
        <stp>True</stp>
        <stp/>
        <stp>EndOfBar</stp>
        <tr r="X16" s="4"/>
      </tp>
      <tp>
        <v>1.6724000000000001</v>
        <stp/>
        <stp>StudyData</stp>
        <stp>Close(HOE) when (LocalMonth(HOE)=8 And LocalDay(HOE)=10 And LocalHour(HOE)=8 And LocalMinute(HOE)=10)</stp>
        <stp>Bar</stp>
        <stp/>
        <stp>Close</stp>
        <stp>A5C</stp>
        <stp>0</stp>
        <stp>all</stp>
        <stp/>
        <stp/>
        <stp>True</stp>
        <stp/>
        <stp>EndOfBar</stp>
        <tr r="X15" s="4"/>
      </tp>
      <tp t="s">
        <v/>
        <stp/>
        <stp>StudyData</stp>
        <stp>Close(HOE) when (LocalMonth(HOE)=8 And LocalDay(HOE)=10 And LocalHour(HOE)=9 And LocalMinute(HOE)=10)</stp>
        <stp>Bar</stp>
        <stp/>
        <stp>Close</stp>
        <stp>A5C</stp>
        <stp>0</stp>
        <stp>all</stp>
        <stp/>
        <stp/>
        <stp>True</stp>
        <stp/>
        <stp>EndOfBar</stp>
        <tr r="X27" s="4"/>
      </tp>
      <tp>
        <v>1.6793</v>
        <stp/>
        <stp>StudyData</stp>
        <stp>Close(HOE) when (LocalMonth(HOE)=8 And LocalDay(HOE)=10 And LocalHour(HOE)=7 And LocalMinute(HOE)=40)</stp>
        <stp>Bar</stp>
        <stp/>
        <stp>Close</stp>
        <stp>A5C</stp>
        <stp>0</stp>
        <stp>all</stp>
        <stp/>
        <stp/>
        <stp>True</stp>
        <stp/>
        <stp>EndOfBar</stp>
        <tr r="X9" s="4"/>
      </tp>
      <tp>
        <v>1.6777</v>
        <stp/>
        <stp>StudyData</stp>
        <stp>Close(HOE) when (LocalMonth(HOE)=8 And LocalDay(HOE)=10 And LocalHour(HOE)=7 And LocalMinute(HOE)=45)</stp>
        <stp>Bar</stp>
        <stp/>
        <stp>Close</stp>
        <stp>A5C</stp>
        <stp>0</stp>
        <stp>all</stp>
        <stp/>
        <stp/>
        <stp>True</stp>
        <stp/>
        <stp>EndOfBar</stp>
        <tr r="X10" s="4"/>
      </tp>
      <tp t="s">
        <v/>
        <stp/>
        <stp>StudyData</stp>
        <stp>Close(HOE) when (LocalMonth(HOE)=8 And LocalDay(HOE)=10 And LocalHour(HOE)=9 And LocalMinute(HOE)=45)</stp>
        <stp>Bar</stp>
        <stp/>
        <stp>Close</stp>
        <stp>A5C</stp>
        <stp>0</stp>
        <stp>all</stp>
        <stp/>
        <stp/>
        <stp>True</stp>
        <stp/>
        <stp>EndOfBar</stp>
        <tr r="X34" s="4"/>
      </tp>
      <tp>
        <v>1.663</v>
        <stp/>
        <stp>StudyData</stp>
        <stp>Close(HOE) when (LocalMonth(HOE)=8 And LocalDay(HOE)=10 And LocalHour(HOE)=8 And LocalMinute(HOE)=45)</stp>
        <stp>Bar</stp>
        <stp/>
        <stp>Close</stp>
        <stp>A5C</stp>
        <stp>0</stp>
        <stp>all</stp>
        <stp/>
        <stp/>
        <stp>True</stp>
        <stp/>
        <stp>EndOfBar</stp>
        <tr r="X22" s="4"/>
      </tp>
      <tp>
        <v>1.6629</v>
        <stp/>
        <stp>StudyData</stp>
        <stp>Close(HOE) when (LocalMonth(HOE)=8 And LocalDay(HOE)=10 And LocalHour(HOE)=8 And LocalMinute(HOE)=40)</stp>
        <stp>Bar</stp>
        <stp/>
        <stp>Close</stp>
        <stp>A5C</stp>
        <stp>0</stp>
        <stp>all</stp>
        <stp/>
        <stp/>
        <stp>True</stp>
        <stp/>
        <stp>EndOfBar</stp>
        <tr r="X21" s="4"/>
      </tp>
      <tp t="s">
        <v/>
        <stp/>
        <stp>StudyData</stp>
        <stp>Close(HOE) when (LocalMonth(HOE)=8 And LocalDay(HOE)=10 And LocalHour(HOE)=9 And LocalMinute(HOE)=40)</stp>
        <stp>Bar</stp>
        <stp/>
        <stp>Close</stp>
        <stp>A5C</stp>
        <stp>0</stp>
        <stp>all</stp>
        <stp/>
        <stp/>
        <stp>True</stp>
        <stp/>
        <stp>EndOfBar</stp>
        <tr r="X33" s="4"/>
      </tp>
      <tp>
        <v>1.6771</v>
        <stp/>
        <stp>StudyData</stp>
        <stp>Close(HOE) when (LocalMonth(HOE)=8 And LocalDay(HOE)=10 And LocalHour(HOE)=7 And LocalMinute(HOE)=50)</stp>
        <stp>Bar</stp>
        <stp/>
        <stp>Close</stp>
        <stp>A5C</stp>
        <stp>0</stp>
        <stp>all</stp>
        <stp/>
        <stp/>
        <stp>True</stp>
        <stp/>
        <stp>EndOfBar</stp>
        <tr r="X11" s="4"/>
      </tp>
      <tp>
        <v>1.6762999999999999</v>
        <stp/>
        <stp>StudyData</stp>
        <stp>Close(HOE) when (LocalMonth(HOE)=8 And LocalDay(HOE)=10 And LocalHour(HOE)=7 And LocalMinute(HOE)=55)</stp>
        <stp>Bar</stp>
        <stp/>
        <stp>Close</stp>
        <stp>A5C</stp>
        <stp>0</stp>
        <stp>all</stp>
        <stp/>
        <stp/>
        <stp>True</stp>
        <stp/>
        <stp>EndOfBar</stp>
        <tr r="X12" s="4"/>
      </tp>
      <tp t="s">
        <v/>
        <stp/>
        <stp>StudyData</stp>
        <stp>Close(HOE) when (LocalMonth(HOE)=8 And LocalDay(HOE)=10 And LocalHour(HOE)=9 And LocalMinute(HOE)=55)</stp>
        <stp>Bar</stp>
        <stp/>
        <stp>Close</stp>
        <stp>A5C</stp>
        <stp>0</stp>
        <stp>all</stp>
        <stp/>
        <stp/>
        <stp>True</stp>
        <stp/>
        <stp>EndOfBar</stp>
        <tr r="X36" s="4"/>
      </tp>
      <tp>
        <v>1.6631</v>
        <stp/>
        <stp>StudyData</stp>
        <stp>Close(HOE) when (LocalMonth(HOE)=8 And LocalDay(HOE)=10 And LocalHour(HOE)=8 And LocalMinute(HOE)=55)</stp>
        <stp>Bar</stp>
        <stp/>
        <stp>Close</stp>
        <stp>A5C</stp>
        <stp>0</stp>
        <stp>all</stp>
        <stp/>
        <stp/>
        <stp>True</stp>
        <stp/>
        <stp>EndOfBar</stp>
        <tr r="X24" s="4"/>
      </tp>
      <tp>
        <v>1.6631</v>
        <stp/>
        <stp>StudyData</stp>
        <stp>Close(HOE) when (LocalMonth(HOE)=8 And LocalDay(HOE)=10 And LocalHour(HOE)=8 And LocalMinute(HOE)=50)</stp>
        <stp>Bar</stp>
        <stp/>
        <stp>Close</stp>
        <stp>A5C</stp>
        <stp>0</stp>
        <stp>all</stp>
        <stp/>
        <stp/>
        <stp>True</stp>
        <stp/>
        <stp>EndOfBar</stp>
        <tr r="X23" s="4"/>
      </tp>
      <tp t="s">
        <v/>
        <stp/>
        <stp>StudyData</stp>
        <stp>Close(HOE) when (LocalMonth(HOE)=8 And LocalDay(HOE)=10 And LocalHour(HOE)=9 And LocalMinute(HOE)=50)</stp>
        <stp>Bar</stp>
        <stp/>
        <stp>Close</stp>
        <stp>A5C</stp>
        <stp>0</stp>
        <stp>all</stp>
        <stp/>
        <stp/>
        <stp>True</stp>
        <stp/>
        <stp>EndOfBar</stp>
        <tr r="X35" s="4"/>
      </tp>
      <tp>
        <v>2.9089999999999998</v>
        <stp/>
        <stp>StudyData</stp>
        <stp>Close(NGE) when (LocalMonth(NGE)=8 And LocalDay(NGE)=10 And LocalHour(NGE)=7 And LocalMinute(NGE)=20)</stp>
        <stp>Bar</stp>
        <stp/>
        <stp>Close</stp>
        <stp>A5C</stp>
        <stp>0</stp>
        <stp>all</stp>
        <stp/>
        <stp/>
        <stp>True</stp>
        <stp/>
        <stp>EndOfBar</stp>
        <tr r="AA5" s="4"/>
      </tp>
      <tp>
        <v>2.911</v>
        <stp/>
        <stp>StudyData</stp>
        <stp>Close(NGE) when (LocalMonth(NGE)=8 And LocalDay(NGE)=10 And LocalHour(NGE)=7 And LocalMinute(NGE)=25)</stp>
        <stp>Bar</stp>
        <stp/>
        <stp>Close</stp>
        <stp>A5C</stp>
        <stp>0</stp>
        <stp>all</stp>
        <stp/>
        <stp/>
        <stp>True</stp>
        <stp/>
        <stp>EndOfBar</stp>
        <tr r="AA6" s="4"/>
      </tp>
      <tp t="s">
        <v/>
        <stp/>
        <stp>StudyData</stp>
        <stp>Close(NGE) when (LocalMonth(NGE)=8 And LocalDay(NGE)=10 And LocalHour(NGE)=9 And LocalMinute(NGE)=25)</stp>
        <stp>Bar</stp>
        <stp/>
        <stp>Close</stp>
        <stp>A5C</stp>
        <stp>0</stp>
        <stp>all</stp>
        <stp/>
        <stp/>
        <stp>True</stp>
        <stp/>
        <stp>EndOfBar</stp>
        <tr r="AA30" s="4"/>
      </tp>
      <tp>
        <v>2.9009999999999998</v>
        <stp/>
        <stp>StudyData</stp>
        <stp>Close(NGE) when (LocalMonth(NGE)=8 And LocalDay(NGE)=10 And LocalHour(NGE)=8 And LocalMinute(NGE)=25)</stp>
        <stp>Bar</stp>
        <stp/>
        <stp>Close</stp>
        <stp>A5C</stp>
        <stp>0</stp>
        <stp>all</stp>
        <stp/>
        <stp/>
        <stp>True</stp>
        <stp/>
        <stp>EndOfBar</stp>
        <tr r="AA18" s="4"/>
      </tp>
      <tp>
        <v>2.9009999999999998</v>
        <stp/>
        <stp>StudyData</stp>
        <stp>Close(NGE) when (LocalMonth(NGE)=8 And LocalDay(NGE)=10 And LocalHour(NGE)=8 And LocalMinute(NGE)=20)</stp>
        <stp>Bar</stp>
        <stp/>
        <stp>Close</stp>
        <stp>A5C</stp>
        <stp>0</stp>
        <stp>all</stp>
        <stp/>
        <stp/>
        <stp>True</stp>
        <stp/>
        <stp>EndOfBar</stp>
        <tr r="AA17" s="4"/>
      </tp>
      <tp t="s">
        <v/>
        <stp/>
        <stp>StudyData</stp>
        <stp>Close(NGE) when (LocalMonth(NGE)=8 And LocalDay(NGE)=10 And LocalHour(NGE)=9 And LocalMinute(NGE)=20)</stp>
        <stp>Bar</stp>
        <stp/>
        <stp>Close</stp>
        <stp>A5C</stp>
        <stp>0</stp>
        <stp>all</stp>
        <stp/>
        <stp/>
        <stp>True</stp>
        <stp/>
        <stp>EndOfBar</stp>
        <tr r="AA29" s="4"/>
      </tp>
      <tp>
        <v>2.9140000000000001</v>
        <stp/>
        <stp>StudyData</stp>
        <stp>Close(NGE) when (LocalMonth(NGE)=8 And LocalDay(NGE)=10 And LocalHour(NGE)=7 And LocalMinute(NGE)=30)</stp>
        <stp>Bar</stp>
        <stp/>
        <stp>Close</stp>
        <stp>A5C</stp>
        <stp>0</stp>
        <stp>all</stp>
        <stp/>
        <stp/>
        <stp>True</stp>
        <stp/>
        <stp>EndOfBar</stp>
        <tr r="AA7" s="4"/>
      </tp>
      <tp>
        <v>2.9119999999999999</v>
        <stp/>
        <stp>StudyData</stp>
        <stp>Close(NGE) when (LocalMonth(NGE)=8 And LocalDay(NGE)=10 And LocalHour(NGE)=7 And LocalMinute(NGE)=35)</stp>
        <stp>Bar</stp>
        <stp/>
        <stp>Close</stp>
        <stp>A5C</stp>
        <stp>0</stp>
        <stp>all</stp>
        <stp/>
        <stp/>
        <stp>True</stp>
        <stp/>
        <stp>EndOfBar</stp>
        <tr r="AA8" s="4"/>
      </tp>
      <tp t="s">
        <v/>
        <stp/>
        <stp>StudyData</stp>
        <stp>Close(NGE) when (LocalMonth(NGE)=8 And LocalDay(NGE)=10 And LocalHour(NGE)=9 And LocalMinute(NGE)=35)</stp>
        <stp>Bar</stp>
        <stp/>
        <stp>Close</stp>
        <stp>A5C</stp>
        <stp>0</stp>
        <stp>all</stp>
        <stp/>
        <stp/>
        <stp>True</stp>
        <stp/>
        <stp>EndOfBar</stp>
        <tr r="AA32" s="4"/>
      </tp>
      <tp>
        <v>2.8940000000000001</v>
        <stp/>
        <stp>StudyData</stp>
        <stp>Close(NGE) when (LocalMonth(NGE)=8 And LocalDay(NGE)=10 And LocalHour(NGE)=8 And LocalMinute(NGE)=35)</stp>
        <stp>Bar</stp>
        <stp/>
        <stp>Close</stp>
        <stp>A5C</stp>
        <stp>0</stp>
        <stp>all</stp>
        <stp/>
        <stp/>
        <stp>True</stp>
        <stp/>
        <stp>EndOfBar</stp>
        <tr r="AA20" s="4"/>
      </tp>
      <tp>
        <v>2.9</v>
        <stp/>
        <stp>StudyData</stp>
        <stp>Close(NGE) when (LocalMonth(NGE)=8 And LocalDay(NGE)=10 And LocalHour(NGE)=8 And LocalMinute(NGE)=30)</stp>
        <stp>Bar</stp>
        <stp/>
        <stp>Close</stp>
        <stp>A5C</stp>
        <stp>0</stp>
        <stp>all</stp>
        <stp/>
        <stp/>
        <stp>True</stp>
        <stp/>
        <stp>EndOfBar</stp>
        <tr r="AA19" s="4"/>
      </tp>
      <tp t="s">
        <v/>
        <stp/>
        <stp>StudyData</stp>
        <stp>Close(NGE) when (LocalMonth(NGE)=8 And LocalDay(NGE)=10 And LocalHour(NGE)=9 And LocalMinute(NGE)=30)</stp>
        <stp>Bar</stp>
        <stp/>
        <stp>Close</stp>
        <stp>A5C</stp>
        <stp>0</stp>
        <stp>all</stp>
        <stp/>
        <stp/>
        <stp>True</stp>
        <stp/>
        <stp>EndOfBar</stp>
        <tr r="AA31" s="4"/>
      </tp>
      <tp>
        <v>2.9079999999999999</v>
        <stp/>
        <stp>StudyData</stp>
        <stp>Close(NGE) when (LocalMonth(NGE)=8 And LocalDay(NGE)=10 And LocalHour(NGE)=7 And LocalMinute(NGE)=10)</stp>
        <stp>Bar</stp>
        <stp/>
        <stp>Close</stp>
        <stp>A5C</stp>
        <stp>0</stp>
        <stp>all</stp>
        <stp/>
        <stp/>
        <stp>True</stp>
        <stp/>
        <stp>EndOfBar</stp>
        <tr r="AA3" s="4"/>
      </tp>
      <tp>
        <v>2.9119999999999999</v>
        <stp/>
        <stp>StudyData</stp>
        <stp>Close(NGE) when (LocalMonth(NGE)=8 And LocalDay(NGE)=10 And LocalHour(NGE)=7 And LocalMinute(NGE)=15)</stp>
        <stp>Bar</stp>
        <stp/>
        <stp>Close</stp>
        <stp>A5C</stp>
        <stp>0</stp>
        <stp>all</stp>
        <stp/>
        <stp/>
        <stp>True</stp>
        <stp/>
        <stp>EndOfBar</stp>
        <tr r="AA4" s="4"/>
      </tp>
      <tp t="s">
        <v/>
        <stp/>
        <stp>StudyData</stp>
        <stp>Close(NGE) when (LocalMonth(NGE)=8 And LocalDay(NGE)=10 And LocalHour(NGE)=9 And LocalMinute(NGE)=15)</stp>
        <stp>Bar</stp>
        <stp/>
        <stp>Close</stp>
        <stp>A5C</stp>
        <stp>0</stp>
        <stp>all</stp>
        <stp/>
        <stp/>
        <stp>True</stp>
        <stp/>
        <stp>EndOfBar</stp>
        <tr r="AA28" s="4"/>
      </tp>
      <tp>
        <v>2.9009999999999998</v>
        <stp/>
        <stp>StudyData</stp>
        <stp>Close(NGE) when (LocalMonth(NGE)=8 And LocalDay(NGE)=10 And LocalHour(NGE)=8 And LocalMinute(NGE)=15)</stp>
        <stp>Bar</stp>
        <stp/>
        <stp>Close</stp>
        <stp>A5C</stp>
        <stp>0</stp>
        <stp>all</stp>
        <stp/>
        <stp/>
        <stp>True</stp>
        <stp/>
        <stp>EndOfBar</stp>
        <tr r="AA16" s="4"/>
      </tp>
      <tp>
        <v>2.9089999999999998</v>
        <stp/>
        <stp>StudyData</stp>
        <stp>Close(NGE) when (LocalMonth(NGE)=8 And LocalDay(NGE)=10 And LocalHour(NGE)=8 And LocalMinute(NGE)=10)</stp>
        <stp>Bar</stp>
        <stp/>
        <stp>Close</stp>
        <stp>A5C</stp>
        <stp>0</stp>
        <stp>all</stp>
        <stp/>
        <stp/>
        <stp>True</stp>
        <stp/>
        <stp>EndOfBar</stp>
        <tr r="AA15" s="4"/>
      </tp>
      <tp t="s">
        <v/>
        <stp/>
        <stp>StudyData</stp>
        <stp>Close(NGE) when (LocalMonth(NGE)=8 And LocalDay(NGE)=10 And LocalHour(NGE)=9 And LocalMinute(NGE)=10)</stp>
        <stp>Bar</stp>
        <stp/>
        <stp>Close</stp>
        <stp>A5C</stp>
        <stp>0</stp>
        <stp>all</stp>
        <stp/>
        <stp/>
        <stp>True</stp>
        <stp/>
        <stp>EndOfBar</stp>
        <tr r="AA27" s="4"/>
      </tp>
      <tp>
        <v>2.919</v>
        <stp/>
        <stp>StudyData</stp>
        <stp>Close(NGE) when (LocalMonth(NGE)=8 And LocalDay(NGE)=10 And LocalHour(NGE)=7 And LocalMinute(NGE)=40)</stp>
        <stp>Bar</stp>
        <stp/>
        <stp>Close</stp>
        <stp>A5C</stp>
        <stp>0</stp>
        <stp>all</stp>
        <stp/>
        <stp/>
        <stp>True</stp>
        <stp/>
        <stp>EndOfBar</stp>
        <tr r="AA9" s="4"/>
      </tp>
      <tp>
        <v>2.9159999999999999</v>
        <stp/>
        <stp>StudyData</stp>
        <stp>Close(NGE) when (LocalMonth(NGE)=8 And LocalDay(NGE)=10 And LocalHour(NGE)=7 And LocalMinute(NGE)=45)</stp>
        <stp>Bar</stp>
        <stp/>
        <stp>Close</stp>
        <stp>A5C</stp>
        <stp>0</stp>
        <stp>all</stp>
        <stp/>
        <stp/>
        <stp>True</stp>
        <stp/>
        <stp>EndOfBar</stp>
        <tr r="AA10" s="4"/>
      </tp>
      <tp t="s">
        <v/>
        <stp/>
        <stp>StudyData</stp>
        <stp>Close(NGE) when (LocalMonth(NGE)=8 And LocalDay(NGE)=10 And LocalHour(NGE)=9 And LocalMinute(NGE)=45)</stp>
        <stp>Bar</stp>
        <stp/>
        <stp>Close</stp>
        <stp>A5C</stp>
        <stp>0</stp>
        <stp>all</stp>
        <stp/>
        <stp/>
        <stp>True</stp>
        <stp/>
        <stp>EndOfBar</stp>
        <tr r="AA34" s="4"/>
      </tp>
      <tp>
        <v>2.903</v>
        <stp/>
        <stp>StudyData</stp>
        <stp>Close(NGE) when (LocalMonth(NGE)=8 And LocalDay(NGE)=10 And LocalHour(NGE)=8 And LocalMinute(NGE)=45)</stp>
        <stp>Bar</stp>
        <stp/>
        <stp>Close</stp>
        <stp>A5C</stp>
        <stp>0</stp>
        <stp>all</stp>
        <stp/>
        <stp/>
        <stp>True</stp>
        <stp/>
        <stp>EndOfBar</stp>
        <tr r="AA22" s="4"/>
      </tp>
      <tp>
        <v>2.9</v>
        <stp/>
        <stp>StudyData</stp>
        <stp>Close(NGE) when (LocalMonth(NGE)=8 And LocalDay(NGE)=10 And LocalHour(NGE)=8 And LocalMinute(NGE)=40)</stp>
        <stp>Bar</stp>
        <stp/>
        <stp>Close</stp>
        <stp>A5C</stp>
        <stp>0</stp>
        <stp>all</stp>
        <stp/>
        <stp/>
        <stp>True</stp>
        <stp/>
        <stp>EndOfBar</stp>
        <tr r="AA21" s="4"/>
      </tp>
      <tp t="s">
        <v/>
        <stp/>
        <stp>StudyData</stp>
        <stp>Close(NGE) when (LocalMonth(NGE)=8 And LocalDay(NGE)=10 And LocalHour(NGE)=9 And LocalMinute(NGE)=40)</stp>
        <stp>Bar</stp>
        <stp/>
        <stp>Close</stp>
        <stp>A5C</stp>
        <stp>0</stp>
        <stp>all</stp>
        <stp/>
        <stp/>
        <stp>True</stp>
        <stp/>
        <stp>EndOfBar</stp>
        <tr r="AA33" s="4"/>
      </tp>
      <tp>
        <v>2.919</v>
        <stp/>
        <stp>StudyData</stp>
        <stp>Close(NGE) when (LocalMonth(NGE)=8 And LocalDay(NGE)=10 And LocalHour(NGE)=7 And LocalMinute(NGE)=50)</stp>
        <stp>Bar</stp>
        <stp/>
        <stp>Close</stp>
        <stp>A5C</stp>
        <stp>0</stp>
        <stp>all</stp>
        <stp/>
        <stp/>
        <stp>True</stp>
        <stp/>
        <stp>EndOfBar</stp>
        <tr r="AA11" s="4"/>
      </tp>
      <tp>
        <v>2.915</v>
        <stp/>
        <stp>StudyData</stp>
        <stp>Close(NGE) when (LocalMonth(NGE)=8 And LocalDay(NGE)=10 And LocalHour(NGE)=7 And LocalMinute(NGE)=55)</stp>
        <stp>Bar</stp>
        <stp/>
        <stp>Close</stp>
        <stp>A5C</stp>
        <stp>0</stp>
        <stp>all</stp>
        <stp/>
        <stp/>
        <stp>True</stp>
        <stp/>
        <stp>EndOfBar</stp>
        <tr r="AA12" s="4"/>
      </tp>
      <tp t="s">
        <v/>
        <stp/>
        <stp>StudyData</stp>
        <stp>Close(NGE) when (LocalMonth(NGE)=8 And LocalDay(NGE)=10 And LocalHour(NGE)=9 And LocalMinute(NGE)=55)</stp>
        <stp>Bar</stp>
        <stp/>
        <stp>Close</stp>
        <stp>A5C</stp>
        <stp>0</stp>
        <stp>all</stp>
        <stp/>
        <stp/>
        <stp>True</stp>
        <stp/>
        <stp>EndOfBar</stp>
        <tr r="AA36" s="4"/>
      </tp>
      <tp>
        <v>2.9060000000000001</v>
        <stp/>
        <stp>StudyData</stp>
        <stp>Close(NGE) when (LocalMonth(NGE)=8 And LocalDay(NGE)=10 And LocalHour(NGE)=8 And LocalMinute(NGE)=55)</stp>
        <stp>Bar</stp>
        <stp/>
        <stp>Close</stp>
        <stp>A5C</stp>
        <stp>0</stp>
        <stp>all</stp>
        <stp/>
        <stp/>
        <stp>True</stp>
        <stp/>
        <stp>EndOfBar</stp>
        <tr r="AA24" s="4"/>
      </tp>
      <tp>
        <v>2.903</v>
        <stp/>
        <stp>StudyData</stp>
        <stp>Close(NGE) when (LocalMonth(NGE)=8 And LocalDay(NGE)=10 And LocalHour(NGE)=8 And LocalMinute(NGE)=50)</stp>
        <stp>Bar</stp>
        <stp/>
        <stp>Close</stp>
        <stp>A5C</stp>
        <stp>0</stp>
        <stp>all</stp>
        <stp/>
        <stp/>
        <stp>True</stp>
        <stp/>
        <stp>EndOfBar</stp>
        <tr r="AA23" s="4"/>
      </tp>
      <tp t="s">
        <v/>
        <stp/>
        <stp>StudyData</stp>
        <stp>Close(NGE) when (LocalMonth(NGE)=8 And LocalDay(NGE)=10 And LocalHour(NGE)=9 And LocalMinute(NGE)=50)</stp>
        <stp>Bar</stp>
        <stp/>
        <stp>Close</stp>
        <stp>A5C</stp>
        <stp>0</stp>
        <stp>all</stp>
        <stp/>
        <stp/>
        <stp>True</stp>
        <stp/>
        <stp>EndOfBar</stp>
        <tr r="AA35" s="4"/>
      </tp>
      <tp>
        <v>49.93</v>
        <stp/>
        <stp>StudyData</stp>
        <stp>Close(CLE) when (LocalMonth(CLE)=8 And LocalDay(CLE)=10 And LocalHour(CLE)=7 And LocalMinute(CLE)=10)</stp>
        <stp>Bar</stp>
        <stp/>
        <stp>Close</stp>
        <stp>A5C</stp>
        <stp>0</stp>
        <stp>all</stp>
        <stp/>
        <stp/>
        <stp>True</stp>
        <stp/>
        <stp>EndOfBar</stp>
        <tr r="O3" s="4"/>
      </tp>
      <tp>
        <v>50.13</v>
        <stp/>
        <stp>StudyData</stp>
        <stp>Close(CLE) when (LocalMonth(CLE)=8 And LocalDay(CLE)=10 And LocalHour(CLE)=7 And LocalMinute(CLE)=15)</stp>
        <stp>Bar</stp>
        <stp/>
        <stp>Close</stp>
        <stp>A5C</stp>
        <stp>0</stp>
        <stp>all</stp>
        <stp/>
        <stp/>
        <stp>True</stp>
        <stp/>
        <stp>EndOfBar</stp>
        <tr r="O4" s="4"/>
      </tp>
      <tp t="s">
        <v/>
        <stp/>
        <stp>StudyData</stp>
        <stp>Close(CLE) when (LocalMonth(CLE)=8 And LocalDay(CLE)=10 And LocalHour(CLE)=9 And LocalMinute(CLE)=15)</stp>
        <stp>Bar</stp>
        <stp/>
        <stp>Close</stp>
        <stp>A5C</stp>
        <stp>0</stp>
        <stp>all</stp>
        <stp/>
        <stp/>
        <stp>True</stp>
        <stp/>
        <stp>EndOfBar</stp>
        <tr r="O28" s="4"/>
      </tp>
      <tp>
        <v>50.13</v>
        <stp/>
        <stp>StudyData</stp>
        <stp>Close(CLE) when (LocalMonth(CLE)=8 And LocalDay(CLE)=10 And LocalHour(CLE)=8 And LocalMinute(CLE)=15)</stp>
        <stp>Bar</stp>
        <stp/>
        <stp>Close</stp>
        <stp>A5C</stp>
        <stp>0</stp>
        <stp>all</stp>
        <stp/>
        <stp/>
        <stp>True</stp>
        <stp/>
        <stp>EndOfBar</stp>
        <tr r="O16" s="4"/>
      </tp>
      <tp>
        <v>50.09</v>
        <stp/>
        <stp>StudyData</stp>
        <stp>Close(CLE) when (LocalMonth(CLE)=8 And LocalDay(CLE)=10 And LocalHour(CLE)=8 And LocalMinute(CLE)=10)</stp>
        <stp>Bar</stp>
        <stp/>
        <stp>Close</stp>
        <stp>A5C</stp>
        <stp>0</stp>
        <stp>all</stp>
        <stp/>
        <stp/>
        <stp>True</stp>
        <stp/>
        <stp>EndOfBar</stp>
        <tr r="O15" s="4"/>
      </tp>
      <tp t="s">
        <v/>
        <stp/>
        <stp>StudyData</stp>
        <stp>Close(CLE) when (LocalMonth(CLE)=8 And LocalDay(CLE)=10 And LocalHour(CLE)=9 And LocalMinute(CLE)=10)</stp>
        <stp>Bar</stp>
        <stp/>
        <stp>Close</stp>
        <stp>A5C</stp>
        <stp>0</stp>
        <stp>all</stp>
        <stp/>
        <stp/>
        <stp>True</stp>
        <stp/>
        <stp>EndOfBar</stp>
        <tr r="O27" s="4"/>
      </tp>
      <tp>
        <v>50.15</v>
        <stp/>
        <stp>StudyData</stp>
        <stp>Close(CLE) when (LocalMonth(CLE)=8 And LocalDay(CLE)=10 And LocalHour(CLE)=7 And LocalMinute(CLE)=30)</stp>
        <stp>Bar</stp>
        <stp/>
        <stp>Close</stp>
        <stp>A5C</stp>
        <stp>0</stp>
        <stp>all</stp>
        <stp/>
        <stp/>
        <stp>True</stp>
        <stp/>
        <stp>EndOfBar</stp>
        <tr r="O7" s="4"/>
      </tp>
      <tp>
        <v>50.13</v>
        <stp/>
        <stp>StudyData</stp>
        <stp>Close(CLE) when (LocalMonth(CLE)=8 And LocalDay(CLE)=10 And LocalHour(CLE)=7 And LocalMinute(CLE)=35)</stp>
        <stp>Bar</stp>
        <stp/>
        <stp>Close</stp>
        <stp>A5C</stp>
        <stp>0</stp>
        <stp>all</stp>
        <stp/>
        <stp/>
        <stp>True</stp>
        <stp/>
        <stp>EndOfBar</stp>
        <tr r="O8" s="4"/>
      </tp>
      <tp t="s">
        <v/>
        <stp/>
        <stp>StudyData</stp>
        <stp>Close(CLE) when (LocalMonth(CLE)=8 And LocalDay(CLE)=10 And LocalHour(CLE)=9 And LocalMinute(CLE)=35)</stp>
        <stp>Bar</stp>
        <stp/>
        <stp>Close</stp>
        <stp>A5C</stp>
        <stp>0</stp>
        <stp>all</stp>
        <stp/>
        <stp/>
        <stp>True</stp>
        <stp/>
        <stp>EndOfBar</stp>
        <tr r="O32" s="4"/>
      </tp>
      <tp>
        <v>49.66</v>
        <stp/>
        <stp>StudyData</stp>
        <stp>Close(CLE) when (LocalMonth(CLE)=8 And LocalDay(CLE)=10 And LocalHour(CLE)=8 And LocalMinute(CLE)=35)</stp>
        <stp>Bar</stp>
        <stp/>
        <stp>Close</stp>
        <stp>A5C</stp>
        <stp>0</stp>
        <stp>all</stp>
        <stp/>
        <stp/>
        <stp>True</stp>
        <stp/>
        <stp>EndOfBar</stp>
        <tr r="O20" s="4"/>
      </tp>
      <tp>
        <v>50.03</v>
        <stp/>
        <stp>StudyData</stp>
        <stp>Close(CLE) when (LocalMonth(CLE)=8 And LocalDay(CLE)=10 And LocalHour(CLE)=8 And LocalMinute(CLE)=30)</stp>
        <stp>Bar</stp>
        <stp/>
        <stp>Close</stp>
        <stp>A5C</stp>
        <stp>0</stp>
        <stp>all</stp>
        <stp/>
        <stp/>
        <stp>True</stp>
        <stp/>
        <stp>EndOfBar</stp>
        <tr r="O19" s="4"/>
      </tp>
      <tp t="s">
        <v/>
        <stp/>
        <stp>StudyData</stp>
        <stp>Close(CLE) when (LocalMonth(CLE)=8 And LocalDay(CLE)=10 And LocalHour(CLE)=9 And LocalMinute(CLE)=30)</stp>
        <stp>Bar</stp>
        <stp/>
        <stp>Close</stp>
        <stp>A5C</stp>
        <stp>0</stp>
        <stp>all</stp>
        <stp/>
        <stp/>
        <stp>True</stp>
        <stp/>
        <stp>EndOfBar</stp>
        <tr r="O31" s="4"/>
      </tp>
      <tp>
        <v>50.08</v>
        <stp/>
        <stp>StudyData</stp>
        <stp>Close(CLE) when (LocalMonth(CLE)=8 And LocalDay(CLE)=10 And LocalHour(CLE)=7 And LocalMinute(CLE)=20)</stp>
        <stp>Bar</stp>
        <stp/>
        <stp>Close</stp>
        <stp>A5C</stp>
        <stp>0</stp>
        <stp>all</stp>
        <stp/>
        <stp/>
        <stp>True</stp>
        <stp/>
        <stp>EndOfBar</stp>
        <tr r="O5" s="4"/>
      </tp>
      <tp>
        <v>50.09</v>
        <stp/>
        <stp>StudyData</stp>
        <stp>Close(CLE) when (LocalMonth(CLE)=8 And LocalDay(CLE)=10 And LocalHour(CLE)=7 And LocalMinute(CLE)=25)</stp>
        <stp>Bar</stp>
        <stp/>
        <stp>Close</stp>
        <stp>A5C</stp>
        <stp>0</stp>
        <stp>all</stp>
        <stp/>
        <stp/>
        <stp>True</stp>
        <stp/>
        <stp>EndOfBar</stp>
        <tr r="O6" s="4"/>
      </tp>
      <tp t="s">
        <v/>
        <stp/>
        <stp>StudyData</stp>
        <stp>Close(CLE) when (LocalMonth(CLE)=8 And LocalDay(CLE)=10 And LocalHour(CLE)=9 And LocalMinute(CLE)=25)</stp>
        <stp>Bar</stp>
        <stp/>
        <stp>Close</stp>
        <stp>A5C</stp>
        <stp>0</stp>
        <stp>all</stp>
        <stp/>
        <stp/>
        <stp>True</stp>
        <stp/>
        <stp>EndOfBar</stp>
        <tr r="O30" s="4"/>
      </tp>
      <tp>
        <v>50.03</v>
        <stp/>
        <stp>StudyData</stp>
        <stp>Close(CLE) when (LocalMonth(CLE)=8 And LocalDay(CLE)=10 And LocalHour(CLE)=8 And LocalMinute(CLE)=25)</stp>
        <stp>Bar</stp>
        <stp/>
        <stp>Close</stp>
        <stp>A5C</stp>
        <stp>0</stp>
        <stp>all</stp>
        <stp/>
        <stp/>
        <stp>True</stp>
        <stp/>
        <stp>EndOfBar</stp>
        <tr r="O18" s="4"/>
      </tp>
      <tp>
        <v>50.08</v>
        <stp/>
        <stp>StudyData</stp>
        <stp>Close(CLE) when (LocalMonth(CLE)=8 And LocalDay(CLE)=10 And LocalHour(CLE)=8 And LocalMinute(CLE)=20)</stp>
        <stp>Bar</stp>
        <stp/>
        <stp>Close</stp>
        <stp>A5C</stp>
        <stp>0</stp>
        <stp>all</stp>
        <stp/>
        <stp/>
        <stp>True</stp>
        <stp/>
        <stp>EndOfBar</stp>
        <tr r="O17" s="4"/>
      </tp>
      <tp t="s">
        <v/>
        <stp/>
        <stp>StudyData</stp>
        <stp>Close(CLE) when (LocalMonth(CLE)=8 And LocalDay(CLE)=10 And LocalHour(CLE)=9 And LocalMinute(CLE)=20)</stp>
        <stp>Bar</stp>
        <stp/>
        <stp>Close</stp>
        <stp>A5C</stp>
        <stp>0</stp>
        <stp>all</stp>
        <stp/>
        <stp/>
        <stp>True</stp>
        <stp/>
        <stp>EndOfBar</stp>
        <tr r="O29" s="4"/>
      </tp>
      <tp>
        <v>50.14</v>
        <stp/>
        <stp>StudyData</stp>
        <stp>Close(CLE) when (LocalMonth(CLE)=8 And LocalDay(CLE)=10 And LocalHour(CLE)=7 And LocalMinute(CLE)=50)</stp>
        <stp>Bar</stp>
        <stp/>
        <stp>Close</stp>
        <stp>A5C</stp>
        <stp>0</stp>
        <stp>all</stp>
        <stp/>
        <stp/>
        <stp>True</stp>
        <stp/>
        <stp>EndOfBar</stp>
        <tr r="O11" s="4"/>
      </tp>
      <tp>
        <v>50.16</v>
        <stp/>
        <stp>StudyData</stp>
        <stp>Close(CLE) when (LocalMonth(CLE)=8 And LocalDay(CLE)=10 And LocalHour(CLE)=7 And LocalMinute(CLE)=55)</stp>
        <stp>Bar</stp>
        <stp/>
        <stp>Close</stp>
        <stp>A5C</stp>
        <stp>0</stp>
        <stp>all</stp>
        <stp/>
        <stp/>
        <stp>True</stp>
        <stp/>
        <stp>EndOfBar</stp>
        <tr r="O12" s="4"/>
      </tp>
      <tp t="s">
        <v/>
        <stp/>
        <stp>StudyData</stp>
        <stp>Close(CLE) when (LocalMonth(CLE)=8 And LocalDay(CLE)=10 And LocalHour(CLE)=9 And LocalMinute(CLE)=55)</stp>
        <stp>Bar</stp>
        <stp/>
        <stp>Close</stp>
        <stp>A5C</stp>
        <stp>0</stp>
        <stp>all</stp>
        <stp/>
        <stp/>
        <stp>True</stp>
        <stp/>
        <stp>EndOfBar</stp>
        <tr r="O36" s="4"/>
      </tp>
      <tp>
        <v>49.79</v>
        <stp/>
        <stp>StudyData</stp>
        <stp>Close(CLE) when (LocalMonth(CLE)=8 And LocalDay(CLE)=10 And LocalHour(CLE)=8 And LocalMinute(CLE)=55)</stp>
        <stp>Bar</stp>
        <stp/>
        <stp>Close</stp>
        <stp>A5C</stp>
        <stp>0</stp>
        <stp>all</stp>
        <stp/>
        <stp/>
        <stp>True</stp>
        <stp/>
        <stp>EndOfBar</stp>
        <tr r="O24" s="4"/>
      </tp>
      <tp>
        <v>49.79</v>
        <stp/>
        <stp>StudyData</stp>
        <stp>Close(CLE) when (LocalMonth(CLE)=8 And LocalDay(CLE)=10 And LocalHour(CLE)=8 And LocalMinute(CLE)=50)</stp>
        <stp>Bar</stp>
        <stp/>
        <stp>Close</stp>
        <stp>A5C</stp>
        <stp>0</stp>
        <stp>all</stp>
        <stp/>
        <stp/>
        <stp>True</stp>
        <stp/>
        <stp>EndOfBar</stp>
        <tr r="O23" s="4"/>
      </tp>
      <tp t="s">
        <v/>
        <stp/>
        <stp>StudyData</stp>
        <stp>Close(CLE) when (LocalMonth(CLE)=8 And LocalDay(CLE)=10 And LocalHour(CLE)=9 And LocalMinute(CLE)=50)</stp>
        <stp>Bar</stp>
        <stp/>
        <stp>Close</stp>
        <stp>A5C</stp>
        <stp>0</stp>
        <stp>all</stp>
        <stp/>
        <stp/>
        <stp>True</stp>
        <stp/>
        <stp>EndOfBar</stp>
        <tr r="O35" s="4"/>
      </tp>
      <tp>
        <v>50.21</v>
        <stp/>
        <stp>StudyData</stp>
        <stp>Close(CLE) when (LocalMonth(CLE)=8 And LocalDay(CLE)=10 And LocalHour(CLE)=7 And LocalMinute(CLE)=40)</stp>
        <stp>Bar</stp>
        <stp/>
        <stp>Close</stp>
        <stp>A5C</stp>
        <stp>0</stp>
        <stp>all</stp>
        <stp/>
        <stp/>
        <stp>True</stp>
        <stp/>
        <stp>EndOfBar</stp>
        <tr r="O9" s="4"/>
      </tp>
      <tp>
        <v>50.19</v>
        <stp/>
        <stp>StudyData</stp>
        <stp>Close(CLE) when (LocalMonth(CLE)=8 And LocalDay(CLE)=10 And LocalHour(CLE)=7 And LocalMinute(CLE)=45)</stp>
        <stp>Bar</stp>
        <stp/>
        <stp>Close</stp>
        <stp>A5C</stp>
        <stp>0</stp>
        <stp>all</stp>
        <stp/>
        <stp/>
        <stp>True</stp>
        <stp/>
        <stp>EndOfBar</stp>
        <tr r="O10" s="4"/>
      </tp>
      <tp t="s">
        <v/>
        <stp/>
        <stp>StudyData</stp>
        <stp>Close(CLE) when (LocalMonth(CLE)=8 And LocalDay(CLE)=10 And LocalHour(CLE)=9 And LocalMinute(CLE)=45)</stp>
        <stp>Bar</stp>
        <stp/>
        <stp>Close</stp>
        <stp>A5C</stp>
        <stp>0</stp>
        <stp>all</stp>
        <stp/>
        <stp/>
        <stp>True</stp>
        <stp/>
        <stp>EndOfBar</stp>
        <tr r="O34" s="4"/>
      </tp>
      <tp>
        <v>49.83</v>
        <stp/>
        <stp>StudyData</stp>
        <stp>Close(CLE) when (LocalMonth(CLE)=8 And LocalDay(CLE)=10 And LocalHour(CLE)=8 And LocalMinute(CLE)=45)</stp>
        <stp>Bar</stp>
        <stp/>
        <stp>Close</stp>
        <stp>A5C</stp>
        <stp>0</stp>
        <stp>all</stp>
        <stp/>
        <stp/>
        <stp>True</stp>
        <stp/>
        <stp>EndOfBar</stp>
        <tr r="O22" s="4"/>
      </tp>
      <tp>
        <v>49.84</v>
        <stp/>
        <stp>StudyData</stp>
        <stp>Close(CLE) when (LocalMonth(CLE)=8 And LocalDay(CLE)=10 And LocalHour(CLE)=8 And LocalMinute(CLE)=40)</stp>
        <stp>Bar</stp>
        <stp/>
        <stp>Close</stp>
        <stp>A5C</stp>
        <stp>0</stp>
        <stp>all</stp>
        <stp/>
        <stp/>
        <stp>True</stp>
        <stp/>
        <stp>EndOfBar</stp>
        <tr r="O21" s="4"/>
      </tp>
      <tp t="s">
        <v/>
        <stp/>
        <stp>StudyData</stp>
        <stp>Close(CLE) when (LocalMonth(CLE)=8 And LocalDay(CLE)=10 And LocalHour(CLE)=9 And LocalMinute(CLE)=40)</stp>
        <stp>Bar</stp>
        <stp/>
        <stp>Close</stp>
        <stp>A5C</stp>
        <stp>0</stp>
        <stp>all</stp>
        <stp/>
        <stp/>
        <stp>True</stp>
        <stp/>
        <stp>EndOfBar</stp>
        <tr r="O33" s="4"/>
      </tp>
      <tp>
        <v>1288.4000000000001</v>
        <stp/>
        <stp>StudyData</stp>
        <stp>Close(GCE) when (LocalMonth(GCE)=8 And LocalDay(GCE)=10 And LocalHour(GCE)=7 And LocalMinute(GCE)=40)</stp>
        <stp>Bar</stp>
        <stp/>
        <stp>Close</stp>
        <stp>A5C</stp>
        <stp>0</stp>
        <stp>all</stp>
        <stp/>
        <stp/>
        <stp>True</stp>
        <stp/>
        <stp>EndOfBar</stp>
        <tr r="AD9" s="4"/>
      </tp>
      <tp>
        <v>1288.5999999999999</v>
        <stp/>
        <stp>StudyData</stp>
        <stp>Close(GCE) when (LocalMonth(GCE)=8 And LocalDay(GCE)=10 And LocalHour(GCE)=7 And LocalMinute(GCE)=45)</stp>
        <stp>Bar</stp>
        <stp/>
        <stp>Close</stp>
        <stp>A5C</stp>
        <stp>0</stp>
        <stp>all</stp>
        <stp/>
        <stp/>
        <stp>True</stp>
        <stp/>
        <stp>EndOfBar</stp>
        <tr r="AD10" s="4"/>
      </tp>
      <tp t="s">
        <v/>
        <stp/>
        <stp>StudyData</stp>
        <stp>Close(GCE) when (LocalMonth(GCE)=8 And LocalDay(GCE)=10 And LocalHour(GCE)=9 And LocalMinute(GCE)=45)</stp>
        <stp>Bar</stp>
        <stp/>
        <stp>Close</stp>
        <stp>A5C</stp>
        <stp>0</stp>
        <stp>all</stp>
        <stp/>
        <stp/>
        <stp>True</stp>
        <stp/>
        <stp>EndOfBar</stp>
        <tr r="AD34" s="4"/>
      </tp>
      <tp>
        <v>1291.5999999999999</v>
        <stp/>
        <stp>StudyData</stp>
        <stp>Close(GCE) when (LocalMonth(GCE)=8 And LocalDay(GCE)=10 And LocalHour(GCE)=8 And LocalMinute(GCE)=45)</stp>
        <stp>Bar</stp>
        <stp/>
        <stp>Close</stp>
        <stp>A5C</stp>
        <stp>0</stp>
        <stp>all</stp>
        <stp/>
        <stp/>
        <stp>True</stp>
        <stp/>
        <stp>EndOfBar</stp>
        <tr r="AD22" s="4"/>
      </tp>
      <tp>
        <v>1291.2</v>
        <stp/>
        <stp>StudyData</stp>
        <stp>Close(GCE) when (LocalMonth(GCE)=8 And LocalDay(GCE)=10 And LocalHour(GCE)=8 And LocalMinute(GCE)=40)</stp>
        <stp>Bar</stp>
        <stp/>
        <stp>Close</stp>
        <stp>A5C</stp>
        <stp>0</stp>
        <stp>all</stp>
        <stp/>
        <stp/>
        <stp>True</stp>
        <stp/>
        <stp>EndOfBar</stp>
        <tr r="AD21" s="4"/>
      </tp>
      <tp t="s">
        <v/>
        <stp/>
        <stp>StudyData</stp>
        <stp>Close(GCE) when (LocalMonth(GCE)=8 And LocalDay(GCE)=10 And LocalHour(GCE)=9 And LocalMinute(GCE)=40)</stp>
        <stp>Bar</stp>
        <stp/>
        <stp>Close</stp>
        <stp>A5C</stp>
        <stp>0</stp>
        <stp>all</stp>
        <stp/>
        <stp/>
        <stp>True</stp>
        <stp/>
        <stp>EndOfBar</stp>
        <tr r="AD33" s="4"/>
      </tp>
      <tp>
        <v>1289.5</v>
        <stp/>
        <stp>StudyData</stp>
        <stp>Close(GCE) when (LocalMonth(GCE)=8 And LocalDay(GCE)=10 And LocalHour(GCE)=7 And LocalMinute(GCE)=50)</stp>
        <stp>Bar</stp>
        <stp/>
        <stp>Close</stp>
        <stp>A5C</stp>
        <stp>0</stp>
        <stp>all</stp>
        <stp/>
        <stp/>
        <stp>True</stp>
        <stp/>
        <stp>EndOfBar</stp>
        <tr r="AD11" s="4"/>
      </tp>
      <tp>
        <v>1290.4000000000001</v>
        <stp/>
        <stp>StudyData</stp>
        <stp>Close(GCE) when (LocalMonth(GCE)=8 And LocalDay(GCE)=10 And LocalHour(GCE)=7 And LocalMinute(GCE)=55)</stp>
        <stp>Bar</stp>
        <stp/>
        <stp>Close</stp>
        <stp>A5C</stp>
        <stp>0</stp>
        <stp>all</stp>
        <stp/>
        <stp/>
        <stp>True</stp>
        <stp/>
        <stp>EndOfBar</stp>
        <tr r="AD12" s="4"/>
      </tp>
      <tp t="s">
        <v/>
        <stp/>
        <stp>StudyData</stp>
        <stp>Close(GCE) when (LocalMonth(GCE)=8 And LocalDay(GCE)=10 And LocalHour(GCE)=9 And LocalMinute(GCE)=55)</stp>
        <stp>Bar</stp>
        <stp/>
        <stp>Close</stp>
        <stp>A5C</stp>
        <stp>0</stp>
        <stp>all</stp>
        <stp/>
        <stp/>
        <stp>True</stp>
        <stp/>
        <stp>EndOfBar</stp>
        <tr r="AD36" s="4"/>
      </tp>
      <tp>
        <v>1291.5999999999999</v>
        <stp/>
        <stp>StudyData</stp>
        <stp>Close(GCE) when (LocalMonth(GCE)=8 And LocalDay(GCE)=10 And LocalHour(GCE)=8 And LocalMinute(GCE)=55)</stp>
        <stp>Bar</stp>
        <stp/>
        <stp>Close</stp>
        <stp>A5C</stp>
        <stp>0</stp>
        <stp>all</stp>
        <stp/>
        <stp/>
        <stp>True</stp>
        <stp/>
        <stp>EndOfBar</stp>
        <tr r="AD24" s="4"/>
      </tp>
      <tp>
        <v>1290.8</v>
        <stp/>
        <stp>StudyData</stp>
        <stp>Close(GCE) when (LocalMonth(GCE)=8 And LocalDay(GCE)=10 And LocalHour(GCE)=8 And LocalMinute(GCE)=50)</stp>
        <stp>Bar</stp>
        <stp/>
        <stp>Close</stp>
        <stp>A5C</stp>
        <stp>0</stp>
        <stp>all</stp>
        <stp/>
        <stp/>
        <stp>True</stp>
        <stp/>
        <stp>EndOfBar</stp>
        <tr r="AD23" s="4"/>
      </tp>
      <tp t="s">
        <v/>
        <stp/>
        <stp>StudyData</stp>
        <stp>Close(GCE) when (LocalMonth(GCE)=8 And LocalDay(GCE)=10 And LocalHour(GCE)=9 And LocalMinute(GCE)=50)</stp>
        <stp>Bar</stp>
        <stp/>
        <stp>Close</stp>
        <stp>A5C</stp>
        <stp>0</stp>
        <stp>all</stp>
        <stp/>
        <stp/>
        <stp>True</stp>
        <stp/>
        <stp>EndOfBar</stp>
        <tr r="AD35" s="4"/>
      </tp>
      <tp>
        <v>1287.5</v>
        <stp/>
        <stp>StudyData</stp>
        <stp>Close(GCE) when (LocalMonth(GCE)=8 And LocalDay(GCE)=10 And LocalHour(GCE)=7 And LocalMinute(GCE)=20)</stp>
        <stp>Bar</stp>
        <stp/>
        <stp>Close</stp>
        <stp>A5C</stp>
        <stp>0</stp>
        <stp>all</stp>
        <stp/>
        <stp/>
        <stp>True</stp>
        <stp/>
        <stp>EndOfBar</stp>
        <tr r="AD5" s="4"/>
      </tp>
      <tp>
        <v>1287</v>
        <stp/>
        <stp>StudyData</stp>
        <stp>Close(GCE) when (LocalMonth(GCE)=8 And LocalDay(GCE)=10 And LocalHour(GCE)=7 And LocalMinute(GCE)=25)</stp>
        <stp>Bar</stp>
        <stp/>
        <stp>Close</stp>
        <stp>A5C</stp>
        <stp>0</stp>
        <stp>all</stp>
        <stp/>
        <stp/>
        <stp>True</stp>
        <stp/>
        <stp>EndOfBar</stp>
        <tr r="AD6" s="4"/>
      </tp>
      <tp t="s">
        <v/>
        <stp/>
        <stp>StudyData</stp>
        <stp>Close(GCE) when (LocalMonth(GCE)=8 And LocalDay(GCE)=10 And LocalHour(GCE)=9 And LocalMinute(GCE)=25)</stp>
        <stp>Bar</stp>
        <stp/>
        <stp>Close</stp>
        <stp>A5C</stp>
        <stp>0</stp>
        <stp>all</stp>
        <stp/>
        <stp/>
        <stp>True</stp>
        <stp/>
        <stp>EndOfBar</stp>
        <tr r="AD30" s="4"/>
      </tp>
      <tp>
        <v>1290.2</v>
        <stp/>
        <stp>StudyData</stp>
        <stp>Close(GCE) when (LocalMonth(GCE)=8 And LocalDay(GCE)=10 And LocalHour(GCE)=8 And LocalMinute(GCE)=25)</stp>
        <stp>Bar</stp>
        <stp/>
        <stp>Close</stp>
        <stp>A5C</stp>
        <stp>0</stp>
        <stp>all</stp>
        <stp/>
        <stp/>
        <stp>True</stp>
        <stp/>
        <stp>EndOfBar</stp>
        <tr r="AD18" s="4"/>
      </tp>
      <tp>
        <v>1290.8</v>
        <stp/>
        <stp>StudyData</stp>
        <stp>Close(GCE) when (LocalMonth(GCE)=8 And LocalDay(GCE)=10 And LocalHour(GCE)=8 And LocalMinute(GCE)=20)</stp>
        <stp>Bar</stp>
        <stp/>
        <stp>Close</stp>
        <stp>A5C</stp>
        <stp>0</stp>
        <stp>all</stp>
        <stp/>
        <stp/>
        <stp>True</stp>
        <stp/>
        <stp>EndOfBar</stp>
        <tr r="AD17" s="4"/>
      </tp>
      <tp t="s">
        <v/>
        <stp/>
        <stp>StudyData</stp>
        <stp>Close(GCE) when (LocalMonth(GCE)=8 And LocalDay(GCE)=10 And LocalHour(GCE)=9 And LocalMinute(GCE)=20)</stp>
        <stp>Bar</stp>
        <stp/>
        <stp>Close</stp>
        <stp>A5C</stp>
        <stp>0</stp>
        <stp>all</stp>
        <stp/>
        <stp/>
        <stp>True</stp>
        <stp/>
        <stp>EndOfBar</stp>
        <tr r="AD29" s="4"/>
      </tp>
      <tp>
        <v>1290</v>
        <stp/>
        <stp>StudyData</stp>
        <stp>Close(GCE) when (LocalMonth(GCE)=8 And LocalDay(GCE)=10 And LocalHour(GCE)=7 And LocalMinute(GCE)=30)</stp>
        <stp>Bar</stp>
        <stp/>
        <stp>Close</stp>
        <stp>A5C</stp>
        <stp>0</stp>
        <stp>all</stp>
        <stp/>
        <stp/>
        <stp>True</stp>
        <stp/>
        <stp>EndOfBar</stp>
        <tr r="AD7" s="4"/>
      </tp>
      <tp>
        <v>1288.9000000000001</v>
        <stp/>
        <stp>StudyData</stp>
        <stp>Close(GCE) when (LocalMonth(GCE)=8 And LocalDay(GCE)=10 And LocalHour(GCE)=7 And LocalMinute(GCE)=35)</stp>
        <stp>Bar</stp>
        <stp/>
        <stp>Close</stp>
        <stp>A5C</stp>
        <stp>0</stp>
        <stp>all</stp>
        <stp/>
        <stp/>
        <stp>True</stp>
        <stp/>
        <stp>EndOfBar</stp>
        <tr r="AD8" s="4"/>
      </tp>
      <tp t="s">
        <v/>
        <stp/>
        <stp>StudyData</stp>
        <stp>Close(GCE) when (LocalMonth(GCE)=8 And LocalDay(GCE)=10 And LocalHour(GCE)=9 And LocalMinute(GCE)=35)</stp>
        <stp>Bar</stp>
        <stp/>
        <stp>Close</stp>
        <stp>A5C</stp>
        <stp>0</stp>
        <stp>all</stp>
        <stp/>
        <stp/>
        <stp>True</stp>
        <stp/>
        <stp>EndOfBar</stp>
        <tr r="AD32" s="4"/>
      </tp>
      <tp>
        <v>1289.9000000000001</v>
        <stp/>
        <stp>StudyData</stp>
        <stp>Close(GCE) when (LocalMonth(GCE)=8 And LocalDay(GCE)=10 And LocalHour(GCE)=8 And LocalMinute(GCE)=35)</stp>
        <stp>Bar</stp>
        <stp/>
        <stp>Close</stp>
        <stp>A5C</stp>
        <stp>0</stp>
        <stp>all</stp>
        <stp/>
        <stp/>
        <stp>True</stp>
        <stp/>
        <stp>EndOfBar</stp>
        <tr r="AD20" s="4"/>
      </tp>
      <tp>
        <v>1290.3</v>
        <stp/>
        <stp>StudyData</stp>
        <stp>Close(GCE) when (LocalMonth(GCE)=8 And LocalDay(GCE)=10 And LocalHour(GCE)=8 And LocalMinute(GCE)=30)</stp>
        <stp>Bar</stp>
        <stp/>
        <stp>Close</stp>
        <stp>A5C</stp>
        <stp>0</stp>
        <stp>all</stp>
        <stp/>
        <stp/>
        <stp>True</stp>
        <stp/>
        <stp>EndOfBar</stp>
        <tr r="AD19" s="4"/>
      </tp>
      <tp t="s">
        <v/>
        <stp/>
        <stp>StudyData</stp>
        <stp>Close(GCE) when (LocalMonth(GCE)=8 And LocalDay(GCE)=10 And LocalHour(GCE)=9 And LocalMinute(GCE)=30)</stp>
        <stp>Bar</stp>
        <stp/>
        <stp>Close</stp>
        <stp>A5C</stp>
        <stp>0</stp>
        <stp>all</stp>
        <stp/>
        <stp/>
        <stp>True</stp>
        <stp/>
        <stp>EndOfBar</stp>
        <tr r="AD31" s="4"/>
      </tp>
      <tp>
        <v>1287.2</v>
        <stp/>
        <stp>StudyData</stp>
        <stp>Close(GCE) when (LocalMonth(GCE)=8 And LocalDay(GCE)=10 And LocalHour(GCE)=7 And LocalMinute(GCE)=10)</stp>
        <stp>Bar</stp>
        <stp/>
        <stp>Close</stp>
        <stp>A5C</stp>
        <stp>0</stp>
        <stp>all</stp>
        <stp/>
        <stp/>
        <stp>True</stp>
        <stp/>
        <stp>EndOfBar</stp>
        <tr r="AD3" s="4"/>
      </tp>
      <tp>
        <v>1286.7</v>
        <stp/>
        <stp>StudyData</stp>
        <stp>Close(GCE) when (LocalMonth(GCE)=8 And LocalDay(GCE)=10 And LocalHour(GCE)=7 And LocalMinute(GCE)=15)</stp>
        <stp>Bar</stp>
        <stp/>
        <stp>Close</stp>
        <stp>A5C</stp>
        <stp>0</stp>
        <stp>all</stp>
        <stp/>
        <stp/>
        <stp>True</stp>
        <stp/>
        <stp>EndOfBar</stp>
        <tr r="AD4" s="4"/>
      </tp>
      <tp t="s">
        <v/>
        <stp/>
        <stp>StudyData</stp>
        <stp>Close(GCE) when (LocalMonth(GCE)=8 And LocalDay(GCE)=10 And LocalHour(GCE)=9 And LocalMinute(GCE)=15)</stp>
        <stp>Bar</stp>
        <stp/>
        <stp>Close</stp>
        <stp>A5C</stp>
        <stp>0</stp>
        <stp>all</stp>
        <stp/>
        <stp/>
        <stp>True</stp>
        <stp/>
        <stp>EndOfBar</stp>
        <tr r="AD28" s="4"/>
      </tp>
      <tp>
        <v>1291</v>
        <stp/>
        <stp>StudyData</stp>
        <stp>Close(GCE) when (LocalMonth(GCE)=8 And LocalDay(GCE)=10 And LocalHour(GCE)=8 And LocalMinute(GCE)=15)</stp>
        <stp>Bar</stp>
        <stp/>
        <stp>Close</stp>
        <stp>A5C</stp>
        <stp>0</stp>
        <stp>all</stp>
        <stp/>
        <stp/>
        <stp>True</stp>
        <stp/>
        <stp>EndOfBar</stp>
        <tr r="AD16" s="4"/>
      </tp>
      <tp>
        <v>1290.2</v>
        <stp/>
        <stp>StudyData</stp>
        <stp>Close(GCE) when (LocalMonth(GCE)=8 And LocalDay(GCE)=10 And LocalHour(GCE)=8 And LocalMinute(GCE)=10)</stp>
        <stp>Bar</stp>
        <stp/>
        <stp>Close</stp>
        <stp>A5C</stp>
        <stp>0</stp>
        <stp>all</stp>
        <stp/>
        <stp/>
        <stp>True</stp>
        <stp/>
        <stp>EndOfBar</stp>
        <tr r="AD15" s="4"/>
      </tp>
      <tp t="s">
        <v/>
        <stp/>
        <stp>StudyData</stp>
        <stp>Close(GCE) when (LocalMonth(GCE)=8 And LocalDay(GCE)=10 And LocalHour(GCE)=9 And LocalMinute(GCE)=10)</stp>
        <stp>Bar</stp>
        <stp/>
        <stp>Close</stp>
        <stp>A5C</stp>
        <stp>0</stp>
        <stp>all</stp>
        <stp/>
        <stp/>
        <stp>True</stp>
        <stp/>
        <stp>EndOfBar</stp>
        <tr r="AD27" s="4"/>
      </tp>
      <tp>
        <v>17.19324563</v>
        <stp/>
        <stp>StudyData</stp>
        <stp>Correlation(S.DBC,LALZ,Period:=20,InputChoice1:=Close,InputChoice2:=Close)</stp>
        <stp>FG</stp>
        <stp/>
        <stp>Close</stp>
        <stp>D</stp>
        <stp>-8</stp>
        <stp>all</stp>
        <stp/>
        <stp/>
        <stp>True</stp>
        <stp>T</stp>
        <tr r="Z14" s="5"/>
      </tp>
      <tp>
        <v>23.044067930000001</v>
        <stp/>
        <stp>StudyData</stp>
        <stp>Correlation(S.DBC,LALZ,Period:=20,InputChoice1:=Close,InputChoice2:=Close)</stp>
        <stp>FG</stp>
        <stp/>
        <stp>Close</stp>
        <stp>D</stp>
        <stp>-9</stp>
        <stp>all</stp>
        <stp/>
        <stp/>
        <stp>True</stp>
        <stp>T</stp>
        <tr r="Z15" s="5"/>
      </tp>
      <tp t="s">
        <v>Zinc (USD, 90d Fwd) SELECT</v>
        <stp/>
        <stp>ContractData</stp>
        <stp>LZHZ</stp>
        <stp>LongDescription</stp>
        <tr r="B14" s="1"/>
      </tp>
      <tp>
        <v>33.310082260000001</v>
        <stp/>
        <stp>StudyData</stp>
        <stp>Correlation(S.DBC,LALZ,Period:=20,InputChoice1:=Close,InputChoice2:=Close)</stp>
        <stp>FG</stp>
        <stp/>
        <stp>Close</stp>
        <stp>D</stp>
        <stp>-4</stp>
        <stp>all</stp>
        <stp/>
        <stp/>
        <stp>True</stp>
        <stp>T</stp>
        <tr r="Z10" s="5"/>
      </tp>
      <tp>
        <v>25.209263140000001</v>
        <stp/>
        <stp>StudyData</stp>
        <stp>Correlation(S.DBC,LALZ,Period:=20,InputChoice1:=Close,InputChoice2:=Close)</stp>
        <stp>FG</stp>
        <stp/>
        <stp>Close</stp>
        <stp>D</stp>
        <stp>-5</stp>
        <stp>all</stp>
        <stp/>
        <stp/>
        <stp>True</stp>
        <stp>T</stp>
        <tr r="Z11" s="5"/>
      </tp>
      <tp>
        <v>15.336760249999999</v>
        <stp/>
        <stp>StudyData</stp>
        <stp>Correlation(S.DBC,LALZ,Period:=20,InputChoice1:=Close,InputChoice2:=Close)</stp>
        <stp>FG</stp>
        <stp/>
        <stp>Close</stp>
        <stp>D</stp>
        <stp>-6</stp>
        <stp>all</stp>
        <stp/>
        <stp/>
        <stp>True</stp>
        <stp>T</stp>
        <tr r="Z12" s="5"/>
      </tp>
      <tp>
        <v>9.4997337399999999</v>
        <stp/>
        <stp>StudyData</stp>
        <stp>Correlation(S.DBC,LALZ,Period:=20,InputChoice1:=Close,InputChoice2:=Close)</stp>
        <stp>FG</stp>
        <stp/>
        <stp>Close</stp>
        <stp>D</stp>
        <stp>-7</stp>
        <stp>all</stp>
        <stp/>
        <stp/>
        <stp>True</stp>
        <stp>T</stp>
        <tr r="Z13" s="5"/>
      </tp>
      <tp>
        <v>32.453473840000001</v>
        <stp/>
        <stp>StudyData</stp>
        <stp>Correlation(S.DBC,LALZ,Period:=20,InputChoice1:=Close,InputChoice2:=Close)</stp>
        <stp>FG</stp>
        <stp/>
        <stp>Close</stp>
        <stp>D</stp>
        <stp>-1</stp>
        <stp>all</stp>
        <stp/>
        <stp/>
        <stp>True</stp>
        <stp>T</stp>
        <tr r="Z7" s="5"/>
      </tp>
      <tp>
        <v>28.95599056</v>
        <stp/>
        <stp>StudyData</stp>
        <stp>Correlation(S.DBC,LALZ,Period:=20,InputChoice1:=Close,InputChoice2:=Close)</stp>
        <stp>FG</stp>
        <stp/>
        <stp>Close</stp>
        <stp>D</stp>
        <stp>-2</stp>
        <stp>all</stp>
        <stp/>
        <stp/>
        <stp>True</stp>
        <stp>T</stp>
        <tr r="Z8" s="5"/>
      </tp>
      <tp>
        <v>30.306008139999999</v>
        <stp/>
        <stp>StudyData</stp>
        <stp>Correlation(S.DBC,LALZ,Period:=20,InputChoice1:=Close,InputChoice2:=Close)</stp>
        <stp>FG</stp>
        <stp/>
        <stp>Close</stp>
        <stp>D</stp>
        <stp>-3</stp>
        <stp>all</stp>
        <stp/>
        <stp/>
        <stp>True</stp>
        <stp>T</stp>
        <tr r="Z9" s="5"/>
      </tp>
      <tp>
        <v>-108</v>
        <stp/>
        <stp>ContractData</stp>
        <stp>YM?</stp>
        <stp>NetChange</stp>
        <stp/>
        <stp>T</stp>
        <tr r="I22" s="1"/>
      </tp>
      <tp>
        <v>0.25</v>
        <stp/>
        <stp>ContractData</stp>
        <stp>TickSize(ZCE)</stp>
        <stp>LastQuoteToday</stp>
        <stp/>
        <stp>T</stp>
        <tr r="AB17" s="1"/>
        <tr r="AA17" s="1"/>
      </tp>
      <tp>
        <v>0.25</v>
        <stp/>
        <stp>ContractData</stp>
        <stp>TickSize(ZSE)</stp>
        <stp>LastQuoteToday</stp>
        <stp/>
        <stp>T</stp>
        <tr r="AA18" s="1"/>
        <tr r="AB18" s="1"/>
      </tp>
      <tp>
        <v>0.25</v>
        <stp/>
        <stp>ContractData</stp>
        <stp>TickSize(ZWA)</stp>
        <stp>LastQuoteToday</stp>
        <stp/>
        <stp>T</stp>
        <tr r="AA16" s="1"/>
        <tr r="AB16" s="1"/>
      </tp>
      <tp>
        <v>1</v>
        <stp/>
        <stp>ContractData</stp>
        <stp>TickSize(YM?)</stp>
        <stp>LastQuoteToday</stp>
        <stp/>
        <stp>T</stp>
        <tr r="AA22" s="1"/>
        <tr r="AB22" s="1"/>
      </tp>
      <tp>
        <v>5.0000000000000001E-3</v>
        <stp/>
        <stp>ContractData</stp>
        <stp>TickSize(SIE)</stp>
        <stp>LastQuoteToday</stp>
        <stp/>
        <stp>T</stp>
        <tr r="AA12" s="1"/>
        <tr r="AB12" s="1"/>
      </tp>
      <tp>
        <v>0.01</v>
        <stp/>
        <stp>ContractData</stp>
        <stp>TickSize(SBE)</stp>
        <stp>LastQuoteToday</stp>
        <stp/>
        <stp>T</stp>
        <tr r="AB19" s="1"/>
        <tr r="AA19" s="1"/>
      </tp>
      <tp>
        <v>1E-4</v>
        <stp/>
        <stp>ContractData</stp>
        <stp>TickSize(SF6)</stp>
        <stp>LastQuoteToday</stp>
        <stp/>
        <stp>T</stp>
        <tr r="AA24" s="1"/>
        <tr r="AB24" s="1"/>
      </tp>
      <tp>
        <v>1E-4</v>
        <stp/>
        <stp>ContractData</stp>
        <stp>TickSize(RBE)</stp>
        <stp>LastQuoteToday</stp>
        <stp/>
        <stp>T</stp>
        <tr r="AA8" s="1"/>
        <tr r="AB8" s="1"/>
      </tp>
      <tp>
        <v>1E-4</v>
        <stp/>
        <stp>ContractData</stp>
        <stp>TickSize(HOE)</stp>
        <stp>LastQuoteToday</stp>
        <stp/>
        <stp>T</stp>
        <tr r="AB9" s="1"/>
        <tr r="AA9" s="1"/>
      </tp>
      <tp>
        <v>1E-3</v>
        <stp/>
        <stp>ContractData</stp>
        <stp>TickSize(NGE)</stp>
        <stp>LastQuoteToday</stp>
        <stp/>
        <stp>T</stp>
        <tr r="AB10" s="1"/>
        <tr r="AA10" s="1"/>
      </tp>
      <tp>
        <v>0.01</v>
        <stp/>
        <stp>ContractData</stp>
        <stp>TickSize(CLE)</stp>
        <stp>LastQuoteToday</stp>
        <stp/>
        <stp>T</stp>
        <tr r="AB6" s="1"/>
        <tr r="AA6" s="1"/>
        <tr r="AA26" s="1"/>
        <tr r="AB26" s="1"/>
      </tp>
      <tp>
        <v>0.1</v>
        <stp/>
        <stp>ContractData</stp>
        <stp>TickSize(GCE)</stp>
        <stp>LastQuoteToday</stp>
        <stp/>
        <stp>T</stp>
        <tr r="AB11" s="1"/>
        <tr r="AA11" s="1"/>
      </tp>
      <tp>
        <v>0.25</v>
        <stp/>
        <stp>ContractData</stp>
        <stp>TickSize(EP?)</stp>
        <stp>LastQuoteToday</stp>
        <stp/>
        <stp>T</stp>
        <tr r="AB21" s="1"/>
        <tr r="AA21" s="1"/>
      </tp>
      <tp>
        <v>5.0000000000000002E-5</v>
        <stp/>
        <stp>ContractData</stp>
        <stp>TickSize(EU6)</stp>
        <stp>LastQuoteToday</stp>
        <stp/>
        <stp>T</stp>
        <tr r="AB23" s="1"/>
        <tr r="AA23" s="1"/>
      </tp>
      <tp>
        <v>401</v>
        <stp/>
        <stp>ContractData</stp>
        <stp>EP?</stp>
        <stp>MT_LastAskVolume</stp>
        <stp/>
        <stp>T</stp>
        <tr r="M21" s="1"/>
      </tp>
      <tp>
        <v>11</v>
        <stp/>
        <stp>ContractData</stp>
        <stp>EU6</stp>
        <stp>MT_LastAskVolume</stp>
        <stp/>
        <stp>T</stp>
        <tr r="M23" s="1"/>
      </tp>
      <tp>
        <v>2931.5</v>
        <stp/>
        <stp>StudyData</stp>
        <stp>LZHZ</stp>
        <stp>Bar</stp>
        <stp/>
        <stp>Close</stp>
        <stp>D</stp>
        <stp>-1</stp>
        <stp>primaryOnly</stp>
        <tr r="H11" s="4"/>
      </tp>
      <tp>
        <v>7.8000000000000005E-3</v>
        <stp/>
        <stp>ContractData</stp>
        <stp>HOE</stp>
        <stp>NetChange</stp>
        <stp/>
        <stp>T</stp>
        <tr r="I9" s="1"/>
      </tp>
      <tp>
        <v>49.69</v>
        <stp/>
        <stp>StudyData</stp>
        <stp>CLE</stp>
        <stp>Bar</stp>
        <stp/>
        <stp>Low</stp>
        <stp>5</stp>
        <stp>0</stp>
        <stp>All</stp>
        <stp/>
        <stp/>
        <stp>FALSE</stp>
        <stp>T</stp>
        <tr r="E2" s="2"/>
        <tr r="E2" s="2"/>
      </tp>
      <tp>
        <v>28</v>
        <stp/>
        <stp>ContractData</stp>
        <stp>CLE</stp>
        <stp>MT_LastAskVolume</stp>
        <stp/>
        <stp>T</stp>
        <tr r="M6" s="1"/>
      </tp>
      <tp>
        <v>10</v>
        <stp/>
        <stp>ContractData</stp>
        <stp>YM?</stp>
        <stp>MT_LastBidVolume</stp>
        <stp/>
        <stp>T</stp>
        <tr r="J22" s="1"/>
      </tp>
      <tp>
        <v>88.076208660000006</v>
        <stp/>
        <stp>StudyData</stp>
        <stp>Correlation(S.DBC,LDKZ,Period:=20,InputChoice1:=Close,InputChoice2:=Close)</stp>
        <stp>FG</stp>
        <stp/>
        <stp>Close</stp>
        <stp>D</stp>
        <stp>-9</stp>
        <stp>all</stp>
        <stp/>
        <stp/>
        <stp>True</stp>
        <stp>T</stp>
        <tr r="X15" s="5"/>
      </tp>
      <tp>
        <v>90.349635930000005</v>
        <stp/>
        <stp>StudyData</stp>
        <stp>Correlation(S.DBC,LDKZ,Period:=20,InputChoice1:=Close,InputChoice2:=Close)</stp>
        <stp>FG</stp>
        <stp/>
        <stp>Close</stp>
        <stp>D</stp>
        <stp>-8</stp>
        <stp>all</stp>
        <stp/>
        <stp/>
        <stp>True</stp>
        <stp>T</stp>
        <tr r="X14" s="5"/>
      </tp>
      <tp>
        <v>90.314473030000002</v>
        <stp/>
        <stp>StudyData</stp>
        <stp>Correlation(S.DBC,LDKZ,Period:=20,InputChoice1:=Close,InputChoice2:=Close)</stp>
        <stp>FG</stp>
        <stp/>
        <stp>Close</stp>
        <stp>D</stp>
        <stp>-3</stp>
        <stp>all</stp>
        <stp/>
        <stp/>
        <stp>True</stp>
        <stp>T</stp>
        <tr r="X9" s="5"/>
      </tp>
      <tp>
        <v>89.178969530000003</v>
        <stp/>
        <stp>StudyData</stp>
        <stp>Correlation(S.DBC,LDKZ,Period:=20,InputChoice1:=Close,InputChoice2:=Close)</stp>
        <stp>FG</stp>
        <stp/>
        <stp>Close</stp>
        <stp>D</stp>
        <stp>-2</stp>
        <stp>all</stp>
        <stp/>
        <stp/>
        <stp>True</stp>
        <stp>T</stp>
        <tr r="X8" s="5"/>
      </tp>
      <tp>
        <v>88.934393069999999</v>
        <stp/>
        <stp>StudyData</stp>
        <stp>Correlation(S.DBC,LDKZ,Period:=20,InputChoice1:=Close,InputChoice2:=Close)</stp>
        <stp>FG</stp>
        <stp/>
        <stp>Close</stp>
        <stp>D</stp>
        <stp>-1</stp>
        <stp>all</stp>
        <stp/>
        <stp/>
        <stp>True</stp>
        <stp>T</stp>
        <tr r="X7" s="5"/>
      </tp>
      <tp>
        <v>92.339481000000006</v>
        <stp/>
        <stp>StudyData</stp>
        <stp>Correlation(S.DBC,LDKZ,Period:=20,InputChoice1:=Close,InputChoice2:=Close)</stp>
        <stp>FG</stp>
        <stp/>
        <stp>Close</stp>
        <stp>D</stp>
        <stp>-7</stp>
        <stp>all</stp>
        <stp/>
        <stp/>
        <stp>True</stp>
        <stp>T</stp>
        <tr r="X13" s="5"/>
      </tp>
      <tp>
        <v>92.779897509999998</v>
        <stp/>
        <stp>StudyData</stp>
        <stp>Correlation(S.DBC,LDKZ,Period:=20,InputChoice1:=Close,InputChoice2:=Close)</stp>
        <stp>FG</stp>
        <stp/>
        <stp>Close</stp>
        <stp>D</stp>
        <stp>-6</stp>
        <stp>all</stp>
        <stp/>
        <stp/>
        <stp>True</stp>
        <stp>T</stp>
        <tr r="X12" s="5"/>
      </tp>
      <tp>
        <v>92.097753089999998</v>
        <stp/>
        <stp>StudyData</stp>
        <stp>Correlation(S.DBC,LDKZ,Period:=20,InputChoice1:=Close,InputChoice2:=Close)</stp>
        <stp>FG</stp>
        <stp/>
        <stp>Close</stp>
        <stp>D</stp>
        <stp>-5</stp>
        <stp>all</stp>
        <stp/>
        <stp/>
        <stp>True</stp>
        <stp>T</stp>
        <tr r="X11" s="5"/>
      </tp>
      <tp>
        <v>91.410246659999999</v>
        <stp/>
        <stp>StudyData</stp>
        <stp>Correlation(S.DBC,LDKZ,Period:=20,InputChoice1:=Close,InputChoice2:=Close)</stp>
        <stp>FG</stp>
        <stp/>
        <stp>Close</stp>
        <stp>D</stp>
        <stp>-4</stp>
        <stp>all</stp>
        <stp/>
        <stp/>
        <stp>True</stp>
        <stp>T</stp>
        <tr r="X10" s="5"/>
      </tp>
      <tp>
        <v>0.32200000000000001</v>
        <stp/>
        <stp>ContractData</stp>
        <stp>SIE</stp>
        <stp>NetChange</stp>
        <stp/>
        <stp>T</stp>
        <tr r="I12" s="1"/>
      </tp>
      <tp>
        <v>79</v>
        <stp/>
        <stp>ContractData</stp>
        <stp>ZCE</stp>
        <stp>MT_LastBidVolume</stp>
        <stp/>
        <stp>B</stp>
        <tr r="J17" s="1"/>
      </tp>
      <tp>
        <v>36</v>
        <stp/>
        <stp>ContractData</stp>
        <stp>ZWA</stp>
        <stp>MT_LastBidVolume</stp>
        <stp/>
        <stp>B</stp>
        <tr r="J16" s="1"/>
      </tp>
      <tp>
        <v>51</v>
        <stp/>
        <stp>ContractData</stp>
        <stp>ZSE</stp>
        <stp>MT_LastBidVolume</stp>
        <stp/>
        <stp>B</stp>
        <tr r="J18" s="1"/>
      </tp>
      <tp t="s">
        <v/>
        <stp/>
        <stp>StudyData</stp>
        <stp>Close(QO) when (LocalMonth(QO)=8 And LocalDay(QO)=10 And LocalHour(QO)=10 And LocalMinute(QO)=55)</stp>
        <stp>Bar</stp>
        <stp/>
        <stp>Close</stp>
        <stp>A5C</stp>
        <stp>0</stp>
        <stp>all</stp>
        <stp/>
        <stp/>
        <stp>True</stp>
        <stp/>
        <stp>EndOfBar</stp>
        <tr r="R48" s="4"/>
      </tp>
      <tp t="s">
        <v/>
        <stp/>
        <stp>StudyData</stp>
        <stp>Close(QO) when (LocalMonth(QO)=8 And LocalDay(QO)=10 And LocalHour(QO)=10 And LocalMinute(QO)=50)</stp>
        <stp>Bar</stp>
        <stp/>
        <stp>Close</stp>
        <stp>A5C</stp>
        <stp>0</stp>
        <stp>all</stp>
        <stp/>
        <stp/>
        <stp>True</stp>
        <stp/>
        <stp>EndOfBar</stp>
        <tr r="R47" s="4"/>
      </tp>
      <tp t="s">
        <v/>
        <stp/>
        <stp>StudyData</stp>
        <stp>Close(QO) when (LocalMonth(QO)=8 And LocalDay(QO)=10 And LocalHour(QO)=10 And LocalMinute(QO)=45)</stp>
        <stp>Bar</stp>
        <stp/>
        <stp>Close</stp>
        <stp>A5C</stp>
        <stp>0</stp>
        <stp>all</stp>
        <stp/>
        <stp/>
        <stp>True</stp>
        <stp/>
        <stp>EndOfBar</stp>
        <tr r="R46" s="4"/>
      </tp>
      <tp t="s">
        <v/>
        <stp/>
        <stp>StudyData</stp>
        <stp>Close(QO) when (LocalMonth(QO)=8 And LocalDay(QO)=10 And LocalHour(QO)=10 And LocalMinute(QO)=40)</stp>
        <stp>Bar</stp>
        <stp/>
        <stp>Close</stp>
        <stp>A5C</stp>
        <stp>0</stp>
        <stp>all</stp>
        <stp/>
        <stp/>
        <stp>True</stp>
        <stp/>
        <stp>EndOfBar</stp>
        <tr r="R45" s="4"/>
      </tp>
      <tp t="s">
        <v/>
        <stp/>
        <stp>StudyData</stp>
        <stp>Close(QO) when (LocalMonth(QO)=8 And LocalDay(QO)=10 And LocalHour(QO)=10 And LocalMinute(QO)=35)</stp>
        <stp>Bar</stp>
        <stp/>
        <stp>Close</stp>
        <stp>A5C</stp>
        <stp>0</stp>
        <stp>all</stp>
        <stp/>
        <stp/>
        <stp>True</stp>
        <stp/>
        <stp>EndOfBar</stp>
        <tr r="R44" s="4"/>
      </tp>
      <tp t="s">
        <v/>
        <stp/>
        <stp>StudyData</stp>
        <stp>Close(QO) when (LocalMonth(QO)=8 And LocalDay(QO)=10 And LocalHour(QO)=10 And LocalMinute(QO)=30)</stp>
        <stp>Bar</stp>
        <stp/>
        <stp>Close</stp>
        <stp>A5C</stp>
        <stp>0</stp>
        <stp>all</stp>
        <stp/>
        <stp/>
        <stp>True</stp>
        <stp/>
        <stp>EndOfBar</stp>
        <tr r="R43" s="4"/>
      </tp>
      <tp t="s">
        <v/>
        <stp/>
        <stp>StudyData</stp>
        <stp>Close(QO) when (LocalMonth(QO)=8 And LocalDay(QO)=10 And LocalHour(QO)=10 And LocalMinute(QO)=25)</stp>
        <stp>Bar</stp>
        <stp/>
        <stp>Close</stp>
        <stp>A5C</stp>
        <stp>0</stp>
        <stp>all</stp>
        <stp/>
        <stp/>
        <stp>True</stp>
        <stp/>
        <stp>EndOfBar</stp>
        <tr r="R42" s="4"/>
      </tp>
      <tp t="s">
        <v/>
        <stp/>
        <stp>StudyData</stp>
        <stp>Close(QO) when (LocalMonth(QO)=8 And LocalDay(QO)=10 And LocalHour(QO)=10 And LocalMinute(QO)=20)</stp>
        <stp>Bar</stp>
        <stp/>
        <stp>Close</stp>
        <stp>A5C</stp>
        <stp>0</stp>
        <stp>all</stp>
        <stp/>
        <stp/>
        <stp>True</stp>
        <stp/>
        <stp>EndOfBar</stp>
        <tr r="R41" s="4"/>
      </tp>
      <tp t="s">
        <v/>
        <stp/>
        <stp>StudyData</stp>
        <stp>Close(QO) when (LocalMonth(QO)=8 And LocalDay(QO)=10 And LocalHour(QO)=10 And LocalMinute(QO)=15)</stp>
        <stp>Bar</stp>
        <stp/>
        <stp>Close</stp>
        <stp>A5C</stp>
        <stp>0</stp>
        <stp>all</stp>
        <stp/>
        <stp/>
        <stp>True</stp>
        <stp/>
        <stp>EndOfBar</stp>
        <tr r="R40" s="4"/>
      </tp>
      <tp t="s">
        <v/>
        <stp/>
        <stp>StudyData</stp>
        <stp>Close(QO) when (LocalMonth(QO)=8 And LocalDay(QO)=10 And LocalHour(QO)=10 And LocalMinute(QO)=10)</stp>
        <stp>Bar</stp>
        <stp/>
        <stp>Close</stp>
        <stp>A5C</stp>
        <stp>0</stp>
        <stp>all</stp>
        <stp/>
        <stp/>
        <stp>True</stp>
        <stp/>
        <stp>EndOfBar</stp>
        <tr r="R39" s="4"/>
      </tp>
      <tp t="s">
        <v/>
        <stp/>
        <stp>StudyData</stp>
        <stp>Close(QO) when (LocalMonth(QO)=8 And LocalDay(QO)=10 And LocalHour(QO)=11 And LocalMinute(QO)=55)</stp>
        <stp>Bar</stp>
        <stp/>
        <stp>Close</stp>
        <stp>A5C</stp>
        <stp>0</stp>
        <stp>all</stp>
        <stp/>
        <stp/>
        <stp>True</stp>
        <stp/>
        <stp>EndOfBar</stp>
        <tr r="R60" s="4"/>
      </tp>
      <tp t="s">
        <v/>
        <stp/>
        <stp>StudyData</stp>
        <stp>Close(QO) when (LocalMonth(QO)=8 And LocalDay(QO)=10 And LocalHour(QO)=11 And LocalMinute(QO)=50)</stp>
        <stp>Bar</stp>
        <stp/>
        <stp>Close</stp>
        <stp>A5C</stp>
        <stp>0</stp>
        <stp>all</stp>
        <stp/>
        <stp/>
        <stp>True</stp>
        <stp/>
        <stp>EndOfBar</stp>
        <tr r="R59" s="4"/>
      </tp>
      <tp t="s">
        <v/>
        <stp/>
        <stp>StudyData</stp>
        <stp>Close(QO) when (LocalMonth(QO)=8 And LocalDay(QO)=10 And LocalHour(QO)=11 And LocalMinute(QO)=45)</stp>
        <stp>Bar</stp>
        <stp/>
        <stp>Close</stp>
        <stp>A5C</stp>
        <stp>0</stp>
        <stp>all</stp>
        <stp/>
        <stp/>
        <stp>True</stp>
        <stp/>
        <stp>EndOfBar</stp>
        <tr r="R58" s="4"/>
      </tp>
      <tp t="s">
        <v/>
        <stp/>
        <stp>StudyData</stp>
        <stp>Close(QO) when (LocalMonth(QO)=8 And LocalDay(QO)=10 And LocalHour(QO)=11 And LocalMinute(QO)=40)</stp>
        <stp>Bar</stp>
        <stp/>
        <stp>Close</stp>
        <stp>A5C</stp>
        <stp>0</stp>
        <stp>all</stp>
        <stp/>
        <stp/>
        <stp>True</stp>
        <stp/>
        <stp>EndOfBar</stp>
        <tr r="R57" s="4"/>
      </tp>
      <tp t="s">
        <v/>
        <stp/>
        <stp>StudyData</stp>
        <stp>Close(QO) when (LocalMonth(QO)=8 And LocalDay(QO)=10 And LocalHour(QO)=11 And LocalMinute(QO)=35)</stp>
        <stp>Bar</stp>
        <stp/>
        <stp>Close</stp>
        <stp>A5C</stp>
        <stp>0</stp>
        <stp>all</stp>
        <stp/>
        <stp/>
        <stp>True</stp>
        <stp/>
        <stp>EndOfBar</stp>
        <tr r="R56" s="4"/>
      </tp>
      <tp t="s">
        <v/>
        <stp/>
        <stp>StudyData</stp>
        <stp>Close(QO) when (LocalMonth(QO)=8 And LocalDay(QO)=10 And LocalHour(QO)=11 And LocalMinute(QO)=30)</stp>
        <stp>Bar</stp>
        <stp/>
        <stp>Close</stp>
        <stp>A5C</stp>
        <stp>0</stp>
        <stp>all</stp>
        <stp/>
        <stp/>
        <stp>True</stp>
        <stp/>
        <stp>EndOfBar</stp>
        <tr r="R55" s="4"/>
      </tp>
      <tp t="s">
        <v/>
        <stp/>
        <stp>StudyData</stp>
        <stp>Close(QO) when (LocalMonth(QO)=8 And LocalDay(QO)=10 And LocalHour(QO)=11 And LocalMinute(QO)=25)</stp>
        <stp>Bar</stp>
        <stp/>
        <stp>Close</stp>
        <stp>A5C</stp>
        <stp>0</stp>
        <stp>all</stp>
        <stp/>
        <stp/>
        <stp>True</stp>
        <stp/>
        <stp>EndOfBar</stp>
        <tr r="R54" s="4"/>
      </tp>
      <tp t="s">
        <v/>
        <stp/>
        <stp>StudyData</stp>
        <stp>Close(QO) when (LocalMonth(QO)=8 And LocalDay(QO)=10 And LocalHour(QO)=11 And LocalMinute(QO)=20)</stp>
        <stp>Bar</stp>
        <stp/>
        <stp>Close</stp>
        <stp>A5C</stp>
        <stp>0</stp>
        <stp>all</stp>
        <stp/>
        <stp/>
        <stp>True</stp>
        <stp/>
        <stp>EndOfBar</stp>
        <tr r="R53" s="4"/>
      </tp>
      <tp t="s">
        <v/>
        <stp/>
        <stp>StudyData</stp>
        <stp>Close(QO) when (LocalMonth(QO)=8 And LocalDay(QO)=10 And LocalHour(QO)=11 And LocalMinute(QO)=15)</stp>
        <stp>Bar</stp>
        <stp/>
        <stp>Close</stp>
        <stp>A5C</stp>
        <stp>0</stp>
        <stp>all</stp>
        <stp/>
        <stp/>
        <stp>True</stp>
        <stp/>
        <stp>EndOfBar</stp>
        <tr r="R52" s="4"/>
      </tp>
      <tp t="s">
        <v/>
        <stp/>
        <stp>StudyData</stp>
        <stp>Close(QO) when (LocalMonth(QO)=8 And LocalDay(QO)=10 And LocalHour(QO)=11 And LocalMinute(QO)=10)</stp>
        <stp>Bar</stp>
        <stp/>
        <stp>Close</stp>
        <stp>A5C</stp>
        <stp>0</stp>
        <stp>all</stp>
        <stp/>
        <stp/>
        <stp>True</stp>
        <stp/>
        <stp>EndOfBar</stp>
        <tr r="R51" s="4"/>
      </tp>
      <tp>
        <v>24</v>
        <stp/>
        <stp>ContractData</stp>
        <stp>LALZ</stp>
        <stp>MT_LastAskVolume</stp>
        <stp/>
        <stp>T</stp>
        <tr r="M15" s="1"/>
      </tp>
      <tp t="s">
        <v/>
        <stp/>
        <stp>StudyData</stp>
        <stp>Close(QO) when (LocalMonth(QO)=8 And LocalDay(QO)=10 And LocalHour(QO)=12 And LocalMinute(QO)=55)</stp>
        <stp>Bar</stp>
        <stp/>
        <stp>Close</stp>
        <stp>A5C</stp>
        <stp>0</stp>
        <stp>all</stp>
        <stp/>
        <stp/>
        <stp>True</stp>
        <stp/>
        <stp>EndOfBar</stp>
        <tr r="R72" s="4"/>
      </tp>
      <tp t="s">
        <v/>
        <stp/>
        <stp>StudyData</stp>
        <stp>Close(QO) when (LocalMonth(QO)=8 And LocalDay(QO)=10 And LocalHour(QO)=12 And LocalMinute(QO)=50)</stp>
        <stp>Bar</stp>
        <stp/>
        <stp>Close</stp>
        <stp>A5C</stp>
        <stp>0</stp>
        <stp>all</stp>
        <stp/>
        <stp/>
        <stp>True</stp>
        <stp/>
        <stp>EndOfBar</stp>
        <tr r="R71" s="4"/>
      </tp>
      <tp t="s">
        <v/>
        <stp/>
        <stp>StudyData</stp>
        <stp>Close(QO) when (LocalMonth(QO)=8 And LocalDay(QO)=10 And LocalHour(QO)=12 And LocalMinute(QO)=45)</stp>
        <stp>Bar</stp>
        <stp/>
        <stp>Close</stp>
        <stp>A5C</stp>
        <stp>0</stp>
        <stp>all</stp>
        <stp/>
        <stp/>
        <stp>True</stp>
        <stp/>
        <stp>EndOfBar</stp>
        <tr r="R70" s="4"/>
      </tp>
      <tp t="s">
        <v/>
        <stp/>
        <stp>StudyData</stp>
        <stp>Close(QO) when (LocalMonth(QO)=8 And LocalDay(QO)=10 And LocalHour(QO)=12 And LocalMinute(QO)=40)</stp>
        <stp>Bar</stp>
        <stp/>
        <stp>Close</stp>
        <stp>A5C</stp>
        <stp>0</stp>
        <stp>all</stp>
        <stp/>
        <stp/>
        <stp>True</stp>
        <stp/>
        <stp>EndOfBar</stp>
        <tr r="R69" s="4"/>
      </tp>
      <tp t="s">
        <v/>
        <stp/>
        <stp>StudyData</stp>
        <stp>Close(QO) when (LocalMonth(QO)=8 And LocalDay(QO)=10 And LocalHour(QO)=12 And LocalMinute(QO)=35)</stp>
        <stp>Bar</stp>
        <stp/>
        <stp>Close</stp>
        <stp>A5C</stp>
        <stp>0</stp>
        <stp>all</stp>
        <stp/>
        <stp/>
        <stp>True</stp>
        <stp/>
        <stp>EndOfBar</stp>
        <tr r="R68" s="4"/>
      </tp>
      <tp t="s">
        <v/>
        <stp/>
        <stp>StudyData</stp>
        <stp>Close(QO) when (LocalMonth(QO)=8 And LocalDay(QO)=10 And LocalHour(QO)=12 And LocalMinute(QO)=30)</stp>
        <stp>Bar</stp>
        <stp/>
        <stp>Close</stp>
        <stp>A5C</stp>
        <stp>0</stp>
        <stp>all</stp>
        <stp/>
        <stp/>
        <stp>True</stp>
        <stp/>
        <stp>EndOfBar</stp>
        <tr r="R67" s="4"/>
      </tp>
      <tp t="s">
        <v/>
        <stp/>
        <stp>StudyData</stp>
        <stp>Close(QO) when (LocalMonth(QO)=8 And LocalDay(QO)=10 And LocalHour(QO)=12 And LocalMinute(QO)=25)</stp>
        <stp>Bar</stp>
        <stp/>
        <stp>Close</stp>
        <stp>A5C</stp>
        <stp>0</stp>
        <stp>all</stp>
        <stp/>
        <stp/>
        <stp>True</stp>
        <stp/>
        <stp>EndOfBar</stp>
        <tr r="R66" s="4"/>
      </tp>
      <tp t="s">
        <v/>
        <stp/>
        <stp>StudyData</stp>
        <stp>Close(QO) when (LocalMonth(QO)=8 And LocalDay(QO)=10 And LocalHour(QO)=12 And LocalMinute(QO)=20)</stp>
        <stp>Bar</stp>
        <stp/>
        <stp>Close</stp>
        <stp>A5C</stp>
        <stp>0</stp>
        <stp>all</stp>
        <stp/>
        <stp/>
        <stp>True</stp>
        <stp/>
        <stp>EndOfBar</stp>
        <tr r="R65" s="4"/>
      </tp>
      <tp t="s">
        <v/>
        <stp/>
        <stp>StudyData</stp>
        <stp>Close(QO) when (LocalMonth(QO)=8 And LocalDay(QO)=10 And LocalHour(QO)=12 And LocalMinute(QO)=15)</stp>
        <stp>Bar</stp>
        <stp/>
        <stp>Close</stp>
        <stp>A5C</stp>
        <stp>0</stp>
        <stp>all</stp>
        <stp/>
        <stp/>
        <stp>True</stp>
        <stp/>
        <stp>EndOfBar</stp>
        <tr r="R64" s="4"/>
      </tp>
      <tp t="s">
        <v/>
        <stp/>
        <stp>StudyData</stp>
        <stp>Close(QO) when (LocalMonth(QO)=8 And LocalDay(QO)=10 And LocalHour(QO)=12 And LocalMinute(QO)=10)</stp>
        <stp>Bar</stp>
        <stp/>
        <stp>Close</stp>
        <stp>A5C</stp>
        <stp>0</stp>
        <stp>all</stp>
        <stp/>
        <stp/>
        <stp>True</stp>
        <stp/>
        <stp>EndOfBar</stp>
        <tr r="R63" s="4"/>
      </tp>
      <tp>
        <v>1</v>
        <stp/>
        <stp>ContractData</stp>
        <stp>LZHZ</stp>
        <stp>MT_LastBidVolume</stp>
        <stp/>
        <stp>T</stp>
        <tr r="J14" s="1"/>
      </tp>
      <tp t="s">
        <v/>
        <stp/>
        <stp>StudyData</stp>
        <stp>Close(QO) when (LocalMonth(QO)=8 And LocalDay(QO)=10 And LocalHour(QO)=13 And LocalMinute(QO)=55)</stp>
        <stp>Bar</stp>
        <stp/>
        <stp>Close</stp>
        <stp>A5C</stp>
        <stp>0</stp>
        <stp>all</stp>
        <stp/>
        <stp/>
        <stp>True</stp>
        <stp/>
        <stp>EndOfBar</stp>
        <tr r="R84" s="4"/>
      </tp>
      <tp t="s">
        <v/>
        <stp/>
        <stp>StudyData</stp>
        <stp>Close(QO) when (LocalMonth(QO)=8 And LocalDay(QO)=10 And LocalHour(QO)=13 And LocalMinute(QO)=50)</stp>
        <stp>Bar</stp>
        <stp/>
        <stp>Close</stp>
        <stp>A5C</stp>
        <stp>0</stp>
        <stp>all</stp>
        <stp/>
        <stp/>
        <stp>True</stp>
        <stp/>
        <stp>EndOfBar</stp>
        <tr r="R83" s="4"/>
      </tp>
      <tp t="s">
        <v/>
        <stp/>
        <stp>StudyData</stp>
        <stp>Close(QO) when (LocalMonth(QO)=8 And LocalDay(QO)=10 And LocalHour(QO)=13 And LocalMinute(QO)=45)</stp>
        <stp>Bar</stp>
        <stp/>
        <stp>Close</stp>
        <stp>A5C</stp>
        <stp>0</stp>
        <stp>all</stp>
        <stp/>
        <stp/>
        <stp>True</stp>
        <stp/>
        <stp>EndOfBar</stp>
        <tr r="R82" s="4"/>
      </tp>
      <tp t="s">
        <v/>
        <stp/>
        <stp>StudyData</stp>
        <stp>Close(QO) when (LocalMonth(QO)=8 And LocalDay(QO)=10 And LocalHour(QO)=13 And LocalMinute(QO)=40)</stp>
        <stp>Bar</stp>
        <stp/>
        <stp>Close</stp>
        <stp>A5C</stp>
        <stp>0</stp>
        <stp>all</stp>
        <stp/>
        <stp/>
        <stp>True</stp>
        <stp/>
        <stp>EndOfBar</stp>
        <tr r="R81" s="4"/>
      </tp>
      <tp t="s">
        <v/>
        <stp/>
        <stp>StudyData</stp>
        <stp>Close(QO) when (LocalMonth(QO)=8 And LocalDay(QO)=10 And LocalHour(QO)=13 And LocalMinute(QO)=35)</stp>
        <stp>Bar</stp>
        <stp/>
        <stp>Close</stp>
        <stp>A5C</stp>
        <stp>0</stp>
        <stp>all</stp>
        <stp/>
        <stp/>
        <stp>True</stp>
        <stp/>
        <stp>EndOfBar</stp>
        <tr r="R80" s="4"/>
      </tp>
      <tp t="s">
        <v/>
        <stp/>
        <stp>StudyData</stp>
        <stp>Close(QO) when (LocalMonth(QO)=8 And LocalDay(QO)=10 And LocalHour(QO)=13 And LocalMinute(QO)=30)</stp>
        <stp>Bar</stp>
        <stp/>
        <stp>Close</stp>
        <stp>A5C</stp>
        <stp>0</stp>
        <stp>all</stp>
        <stp/>
        <stp/>
        <stp>True</stp>
        <stp/>
        <stp>EndOfBar</stp>
        <tr r="R79" s="4"/>
      </tp>
      <tp t="s">
        <v/>
        <stp/>
        <stp>StudyData</stp>
        <stp>Close(QO) when (LocalMonth(QO)=8 And LocalDay(QO)=10 And LocalHour(QO)=13 And LocalMinute(QO)=25)</stp>
        <stp>Bar</stp>
        <stp/>
        <stp>Close</stp>
        <stp>A5C</stp>
        <stp>0</stp>
        <stp>all</stp>
        <stp/>
        <stp/>
        <stp>True</stp>
        <stp/>
        <stp>EndOfBar</stp>
        <tr r="R78" s="4"/>
      </tp>
      <tp t="s">
        <v/>
        <stp/>
        <stp>StudyData</stp>
        <stp>Close(QO) when (LocalMonth(QO)=8 And LocalDay(QO)=10 And LocalHour(QO)=13 And LocalMinute(QO)=20)</stp>
        <stp>Bar</stp>
        <stp/>
        <stp>Close</stp>
        <stp>A5C</stp>
        <stp>0</stp>
        <stp>all</stp>
        <stp/>
        <stp/>
        <stp>True</stp>
        <stp/>
        <stp>EndOfBar</stp>
        <tr r="R77" s="4"/>
      </tp>
      <tp t="s">
        <v/>
        <stp/>
        <stp>StudyData</stp>
        <stp>Close(QO) when (LocalMonth(QO)=8 And LocalDay(QO)=10 And LocalHour(QO)=13 And LocalMinute(QO)=15)</stp>
        <stp>Bar</stp>
        <stp/>
        <stp>Close</stp>
        <stp>A5C</stp>
        <stp>0</stp>
        <stp>all</stp>
        <stp/>
        <stp/>
        <stp>True</stp>
        <stp/>
        <stp>EndOfBar</stp>
        <tr r="R76" s="4"/>
      </tp>
      <tp t="s">
        <v/>
        <stp/>
        <stp>StudyData</stp>
        <stp>Close(QO) when (LocalMonth(QO)=8 And LocalDay(QO)=10 And LocalHour(QO)=13 And LocalMinute(QO)=10)</stp>
        <stp>Bar</stp>
        <stp/>
        <stp>Close</stp>
        <stp>A5C</stp>
        <stp>0</stp>
        <stp>all</stp>
        <stp/>
        <stp/>
        <stp>True</stp>
        <stp/>
        <stp>EndOfBar</stp>
        <tr r="R75" s="4"/>
      </tp>
      <tp>
        <v>2033</v>
        <stp/>
        <stp>ContractData</stp>
        <stp>LALZ</stp>
        <stp>LastTrade</stp>
        <stp/>
        <stp>T</stp>
        <tr r="H15" s="1"/>
      </tp>
      <tp>
        <v>2906.5</v>
        <stp/>
        <stp>ContractData</stp>
        <stp>LZHZ</stp>
        <stp>Low</stp>
        <stp/>
        <stp>T</stp>
        <tr r="AB14" s="1"/>
        <tr r="P14" s="1"/>
      </tp>
      <tp>
        <v>2916.5</v>
        <stp/>
        <stp>ContractData</stp>
        <stp>LZHZ</stp>
        <stp>Bid</stp>
        <stp/>
        <stp>T</stp>
        <tr r="K14" s="1"/>
      </tp>
      <tp>
        <v>2917.5</v>
        <stp/>
        <stp>ContractData</stp>
        <stp>LZHZ</stp>
        <stp>Ask</stp>
        <stp/>
        <stp>T</stp>
        <tr r="L14" s="1"/>
      </tp>
      <tp>
        <v>2033</v>
        <stp/>
        <stp>ContractData</stp>
        <stp>LALZ</stp>
        <stp>Ask</stp>
        <stp/>
        <stp>T</stp>
        <tr r="L15" s="1"/>
      </tp>
      <tp>
        <v>2032.5</v>
        <stp/>
        <stp>ContractData</stp>
        <stp>LALZ</stp>
        <stp>Bid</stp>
        <stp/>
        <stp>T</stp>
        <tr r="K15" s="1"/>
      </tp>
      <tp>
        <v>6405.5</v>
        <stp/>
        <stp>ContractData</stp>
        <stp>LDKZ</stp>
        <stp>Ask</stp>
        <stp/>
        <stp>T</stp>
        <tr r="L13" s="1"/>
      </tp>
      <tp>
        <v>6405</v>
        <stp/>
        <stp>ContractData</stp>
        <stp>LDKZ</stp>
        <stp>Bid</stp>
        <stp/>
        <stp>T</stp>
        <tr r="K13" s="1"/>
      </tp>
      <tp>
        <v>6382</v>
        <stp/>
        <stp>ContractData</stp>
        <stp>LDKZ</stp>
        <stp>Low</stp>
        <stp/>
        <stp>T</stp>
        <tr r="AB13" s="1"/>
        <tr r="P13" s="1"/>
      </tp>
      <tp>
        <v>2017</v>
        <stp/>
        <stp>ContractData</stp>
        <stp>LALZ</stp>
        <stp>Low</stp>
        <stp/>
        <stp>T</stp>
        <tr r="AB15" s="1"/>
        <tr r="P15" s="1"/>
      </tp>
      <tp t="s">
        <v/>
        <stp/>
        <stp>StudyData</stp>
        <stp>Close(LALZ) when (LocalMonth(LALZ)=8 And LocalDay(LALZ)=10 And LocalHour(LALZ)=10 And LocalMinute(LALZ)=25)</stp>
        <stp>Bar</stp>
        <stp/>
        <stp>Close</stp>
        <stp>A5C</stp>
        <stp>0</stp>
        <stp>all</stp>
        <stp/>
        <stp/>
        <stp>True</stp>
        <stp/>
        <stp>EndOfBar</stp>
        <tr r="AP42" s="4"/>
      </tp>
      <tp t="s">
        <v/>
        <stp/>
        <stp>StudyData</stp>
        <stp>Close(LALZ) when (LocalMonth(LALZ)=8 And LocalDay(LALZ)=10 And LocalHour(LALZ)=11 And LocalMinute(LALZ)=35)</stp>
        <stp>Bar</stp>
        <stp/>
        <stp>Close</stp>
        <stp>A5C</stp>
        <stp>0</stp>
        <stp>all</stp>
        <stp/>
        <stp/>
        <stp>True</stp>
        <stp/>
        <stp>EndOfBar</stp>
        <tr r="AP56" s="4"/>
      </tp>
      <tp t="s">
        <v/>
        <stp/>
        <stp>StudyData</stp>
        <stp>Close(LALZ) when (LocalMonth(LALZ)=8 And LocalDay(LALZ)=10 And LocalHour(LALZ)=13 And LocalMinute(LALZ)=15)</stp>
        <stp>Bar</stp>
        <stp/>
        <stp>Close</stp>
        <stp>A5C</stp>
        <stp>0</stp>
        <stp>all</stp>
        <stp/>
        <stp/>
        <stp>True</stp>
        <stp/>
        <stp>EndOfBar</stp>
        <tr r="AP76" s="4"/>
      </tp>
      <tp t="s">
        <v/>
        <stp/>
        <stp>StudyData</stp>
        <stp>Close(LALZ) when (LocalMonth(LALZ)=8 And LocalDay(LALZ)=10 And LocalHour(LALZ)=10 And LocalMinute(LALZ)=20)</stp>
        <stp>Bar</stp>
        <stp/>
        <stp>Close</stp>
        <stp>A5C</stp>
        <stp>0</stp>
        <stp>all</stp>
        <stp/>
        <stp/>
        <stp>True</stp>
        <stp/>
        <stp>EndOfBar</stp>
        <tr r="AP41" s="4"/>
      </tp>
      <tp t="s">
        <v/>
        <stp/>
        <stp>StudyData</stp>
        <stp>Close(LALZ) when (LocalMonth(LALZ)=8 And LocalDay(LALZ)=10 And LocalHour(LALZ)=11 And LocalMinute(LALZ)=30)</stp>
        <stp>Bar</stp>
        <stp/>
        <stp>Close</stp>
        <stp>A5C</stp>
        <stp>0</stp>
        <stp>all</stp>
        <stp/>
        <stp/>
        <stp>True</stp>
        <stp/>
        <stp>EndOfBar</stp>
        <tr r="AP55" s="4"/>
      </tp>
      <tp t="s">
        <v/>
        <stp/>
        <stp>StudyData</stp>
        <stp>Close(LALZ) when (LocalMonth(LALZ)=8 And LocalDay(LALZ)=10 And LocalHour(LALZ)=13 And LocalMinute(LALZ)=10)</stp>
        <stp>Bar</stp>
        <stp/>
        <stp>Close</stp>
        <stp>A5C</stp>
        <stp>0</stp>
        <stp>all</stp>
        <stp/>
        <stp/>
        <stp>True</stp>
        <stp/>
        <stp>EndOfBar</stp>
        <tr r="AP75" s="4"/>
      </tp>
      <tp t="s">
        <v/>
        <stp/>
        <stp>StudyData</stp>
        <stp>Close(LALZ) when (LocalMonth(LALZ)=8 And LocalDay(LALZ)=10 And LocalHour(LALZ)=10 And LocalMinute(LALZ)=35)</stp>
        <stp>Bar</stp>
        <stp/>
        <stp>Close</stp>
        <stp>A5C</stp>
        <stp>0</stp>
        <stp>all</stp>
        <stp/>
        <stp/>
        <stp>True</stp>
        <stp/>
        <stp>EndOfBar</stp>
        <tr r="AP44" s="4"/>
      </tp>
      <tp t="s">
        <v/>
        <stp/>
        <stp>StudyData</stp>
        <stp>Close(LALZ) when (LocalMonth(LALZ)=8 And LocalDay(LALZ)=10 And LocalHour(LALZ)=11 And LocalMinute(LALZ)=25)</stp>
        <stp>Bar</stp>
        <stp/>
        <stp>Close</stp>
        <stp>A5C</stp>
        <stp>0</stp>
        <stp>all</stp>
        <stp/>
        <stp/>
        <stp>True</stp>
        <stp/>
        <stp>EndOfBar</stp>
        <tr r="AP54" s="4"/>
      </tp>
      <tp t="s">
        <v/>
        <stp/>
        <stp>StudyData</stp>
        <stp>Close(LALZ) when (LocalMonth(LALZ)=8 And LocalDay(LALZ)=10 And LocalHour(LALZ)=12 And LocalMinute(LALZ)=15)</stp>
        <stp>Bar</stp>
        <stp/>
        <stp>Close</stp>
        <stp>A5C</stp>
        <stp>0</stp>
        <stp>all</stp>
        <stp/>
        <stp/>
        <stp>True</stp>
        <stp/>
        <stp>EndOfBar</stp>
        <tr r="AP64" s="4"/>
      </tp>
      <tp t="s">
        <v/>
        <stp/>
        <stp>StudyData</stp>
        <stp>Close(LALZ) when (LocalMonth(LALZ)=8 And LocalDay(LALZ)=10 And LocalHour(LALZ)=10 And LocalMinute(LALZ)=30)</stp>
        <stp>Bar</stp>
        <stp/>
        <stp>Close</stp>
        <stp>A5C</stp>
        <stp>0</stp>
        <stp>all</stp>
        <stp/>
        <stp/>
        <stp>True</stp>
        <stp/>
        <stp>EndOfBar</stp>
        <tr r="AP43" s="4"/>
      </tp>
      <tp t="s">
        <v/>
        <stp/>
        <stp>StudyData</stp>
        <stp>Close(LALZ) when (LocalMonth(LALZ)=8 And LocalDay(LALZ)=10 And LocalHour(LALZ)=11 And LocalMinute(LALZ)=20)</stp>
        <stp>Bar</stp>
        <stp/>
        <stp>Close</stp>
        <stp>A5C</stp>
        <stp>0</stp>
        <stp>all</stp>
        <stp/>
        <stp/>
        <stp>True</stp>
        <stp/>
        <stp>EndOfBar</stp>
        <tr r="AP53" s="4"/>
      </tp>
      <tp t="s">
        <v/>
        <stp/>
        <stp>StudyData</stp>
        <stp>Close(LALZ) when (LocalMonth(LALZ)=8 And LocalDay(LALZ)=10 And LocalHour(LALZ)=12 And LocalMinute(LALZ)=10)</stp>
        <stp>Bar</stp>
        <stp/>
        <stp>Close</stp>
        <stp>A5C</stp>
        <stp>0</stp>
        <stp>all</stp>
        <stp/>
        <stp/>
        <stp>True</stp>
        <stp/>
        <stp>EndOfBar</stp>
        <tr r="AP63" s="4"/>
      </tp>
      <tp t="s">
        <v/>
        <stp/>
        <stp>StudyData</stp>
        <stp>Close(LALZ) when (LocalMonth(LALZ)=8 And LocalDay(LALZ)=10 And LocalHour(LALZ)=11 And LocalMinute(LALZ)=15)</stp>
        <stp>Bar</stp>
        <stp/>
        <stp>Close</stp>
        <stp>A5C</stp>
        <stp>0</stp>
        <stp>all</stp>
        <stp/>
        <stp/>
        <stp>True</stp>
        <stp/>
        <stp>EndOfBar</stp>
        <tr r="AP52" s="4"/>
      </tp>
      <tp t="s">
        <v/>
        <stp/>
        <stp>StudyData</stp>
        <stp>Close(LALZ) when (LocalMonth(LALZ)=8 And LocalDay(LALZ)=10 And LocalHour(LALZ)=12 And LocalMinute(LALZ)=25)</stp>
        <stp>Bar</stp>
        <stp/>
        <stp>Close</stp>
        <stp>A5C</stp>
        <stp>0</stp>
        <stp>all</stp>
        <stp/>
        <stp/>
        <stp>True</stp>
        <stp/>
        <stp>EndOfBar</stp>
        <tr r="AP66" s="4"/>
      </tp>
      <tp t="s">
        <v/>
        <stp/>
        <stp>StudyData</stp>
        <stp>Close(LALZ) when (LocalMonth(LALZ)=8 And LocalDay(LALZ)=10 And LocalHour(LALZ)=13 And LocalMinute(LALZ)=35)</stp>
        <stp>Bar</stp>
        <stp/>
        <stp>Close</stp>
        <stp>A5C</stp>
        <stp>0</stp>
        <stp>all</stp>
        <stp/>
        <stp/>
        <stp>True</stp>
        <stp/>
        <stp>EndOfBar</stp>
        <tr r="AP80" s="4"/>
      </tp>
      <tp t="s">
        <v/>
        <stp/>
        <stp>StudyData</stp>
        <stp>Close(LALZ) when (LocalMonth(LALZ)=8 And LocalDay(LALZ)=10 And LocalHour(LALZ)=14 And LocalMinute(LALZ)=45)</stp>
        <stp>Bar</stp>
        <stp/>
        <stp>Close</stp>
        <stp>A5C</stp>
        <stp>0</stp>
        <stp>all</stp>
        <stp/>
        <stp/>
        <stp>True</stp>
        <stp/>
        <stp>EndOfBar</stp>
        <tr r="AP94" s="4"/>
      </tp>
      <tp t="s">
        <v/>
        <stp/>
        <stp>StudyData</stp>
        <stp>Close(LALZ) when (LocalMonth(LALZ)=8 And LocalDay(LALZ)=10 And LocalHour(LALZ)=11 And LocalMinute(LALZ)=10)</stp>
        <stp>Bar</stp>
        <stp/>
        <stp>Close</stp>
        <stp>A5C</stp>
        <stp>0</stp>
        <stp>all</stp>
        <stp/>
        <stp/>
        <stp>True</stp>
        <stp/>
        <stp>EndOfBar</stp>
        <tr r="AP51" s="4"/>
      </tp>
      <tp t="s">
        <v/>
        <stp/>
        <stp>StudyData</stp>
        <stp>Close(LALZ) when (LocalMonth(LALZ)=8 And LocalDay(LALZ)=10 And LocalHour(LALZ)=12 And LocalMinute(LALZ)=20)</stp>
        <stp>Bar</stp>
        <stp/>
        <stp>Close</stp>
        <stp>A5C</stp>
        <stp>0</stp>
        <stp>all</stp>
        <stp/>
        <stp/>
        <stp>True</stp>
        <stp/>
        <stp>EndOfBar</stp>
        <tr r="AP65" s="4"/>
      </tp>
      <tp t="s">
        <v/>
        <stp/>
        <stp>StudyData</stp>
        <stp>Close(LALZ) when (LocalMonth(LALZ)=8 And LocalDay(LALZ)=10 And LocalHour(LALZ)=13 And LocalMinute(LALZ)=30)</stp>
        <stp>Bar</stp>
        <stp/>
        <stp>Close</stp>
        <stp>A5C</stp>
        <stp>0</stp>
        <stp>all</stp>
        <stp/>
        <stp/>
        <stp>True</stp>
        <stp/>
        <stp>EndOfBar</stp>
        <tr r="AP79" s="4"/>
      </tp>
      <tp t="s">
        <v/>
        <stp/>
        <stp>StudyData</stp>
        <stp>Close(LALZ) when (LocalMonth(LALZ)=8 And LocalDay(LALZ)=10 And LocalHour(LALZ)=14 And LocalMinute(LALZ)=40)</stp>
        <stp>Bar</stp>
        <stp/>
        <stp>Close</stp>
        <stp>A5C</stp>
        <stp>0</stp>
        <stp>all</stp>
        <stp/>
        <stp/>
        <stp>True</stp>
        <stp/>
        <stp>EndOfBar</stp>
        <tr r="AP93" s="4"/>
      </tp>
      <tp t="s">
        <v/>
        <stp/>
        <stp>StudyData</stp>
        <stp>Close(LALZ) when (LocalMonth(LALZ)=8 And LocalDay(LALZ)=10 And LocalHour(LALZ)=10 And LocalMinute(LALZ)=15)</stp>
        <stp>Bar</stp>
        <stp/>
        <stp>Close</stp>
        <stp>A5C</stp>
        <stp>0</stp>
        <stp>all</stp>
        <stp/>
        <stp/>
        <stp>True</stp>
        <stp/>
        <stp>EndOfBar</stp>
        <tr r="AP40" s="4"/>
      </tp>
      <tp t="s">
        <v/>
        <stp/>
        <stp>StudyData</stp>
        <stp>Close(LALZ) when (LocalMonth(LALZ)=8 And LocalDay(LALZ)=10 And LocalHour(LALZ)=12 And LocalMinute(LALZ)=35)</stp>
        <stp>Bar</stp>
        <stp/>
        <stp>Close</stp>
        <stp>A5C</stp>
        <stp>0</stp>
        <stp>all</stp>
        <stp/>
        <stp/>
        <stp>True</stp>
        <stp/>
        <stp>EndOfBar</stp>
        <tr r="AP68" s="4"/>
      </tp>
      <tp t="s">
        <v/>
        <stp/>
        <stp>StudyData</stp>
        <stp>Close(LALZ) when (LocalMonth(LALZ)=8 And LocalDay(LALZ)=10 And LocalHour(LALZ)=13 And LocalMinute(LALZ)=25)</stp>
        <stp>Bar</stp>
        <stp/>
        <stp>Close</stp>
        <stp>A5C</stp>
        <stp>0</stp>
        <stp>all</stp>
        <stp/>
        <stp/>
        <stp>True</stp>
        <stp/>
        <stp>EndOfBar</stp>
        <tr r="AP78" s="4"/>
      </tp>
      <tp t="s">
        <v/>
        <stp/>
        <stp>StudyData</stp>
        <stp>Close(LALZ) when (LocalMonth(LALZ)=8 And LocalDay(LALZ)=10 And LocalHour(LALZ)=14 And LocalMinute(LALZ)=55)</stp>
        <stp>Bar</stp>
        <stp/>
        <stp>Close</stp>
        <stp>A5C</stp>
        <stp>0</stp>
        <stp>all</stp>
        <stp/>
        <stp/>
        <stp>True</stp>
        <stp/>
        <stp>EndOfBar</stp>
        <tr r="AP96" s="4"/>
      </tp>
      <tp t="s">
        <v/>
        <stp/>
        <stp>StudyData</stp>
        <stp>Close(LALZ) when (LocalMonth(LALZ)=8 And LocalDay(LALZ)=10 And LocalHour(LALZ)=10 And LocalMinute(LALZ)=10)</stp>
        <stp>Bar</stp>
        <stp/>
        <stp>Close</stp>
        <stp>A5C</stp>
        <stp>0</stp>
        <stp>all</stp>
        <stp/>
        <stp/>
        <stp>True</stp>
        <stp/>
        <stp>EndOfBar</stp>
        <tr r="AP39" s="4"/>
      </tp>
      <tp t="s">
        <v/>
        <stp/>
        <stp>StudyData</stp>
        <stp>Close(LALZ) when (LocalMonth(LALZ)=8 And LocalDay(LALZ)=10 And LocalHour(LALZ)=12 And LocalMinute(LALZ)=30)</stp>
        <stp>Bar</stp>
        <stp/>
        <stp>Close</stp>
        <stp>A5C</stp>
        <stp>0</stp>
        <stp>all</stp>
        <stp/>
        <stp/>
        <stp>True</stp>
        <stp/>
        <stp>EndOfBar</stp>
        <tr r="AP67" s="4"/>
      </tp>
      <tp t="s">
        <v/>
        <stp/>
        <stp>StudyData</stp>
        <stp>Close(LALZ) when (LocalMonth(LALZ)=8 And LocalDay(LALZ)=10 And LocalHour(LALZ)=13 And LocalMinute(LALZ)=20)</stp>
        <stp>Bar</stp>
        <stp/>
        <stp>Close</stp>
        <stp>A5C</stp>
        <stp>0</stp>
        <stp>all</stp>
        <stp/>
        <stp/>
        <stp>True</stp>
        <stp/>
        <stp>EndOfBar</stp>
        <tr r="AP77" s="4"/>
      </tp>
      <tp t="s">
        <v/>
        <stp/>
        <stp>StudyData</stp>
        <stp>Close(LALZ) when (LocalMonth(LALZ)=8 And LocalDay(LALZ)=10 And LocalHour(LALZ)=14 And LocalMinute(LALZ)=50)</stp>
        <stp>Bar</stp>
        <stp/>
        <stp>Close</stp>
        <stp>A5C</stp>
        <stp>0</stp>
        <stp>all</stp>
        <stp/>
        <stp/>
        <stp>True</stp>
        <stp/>
        <stp>EndOfBar</stp>
        <tr r="AP95" s="4"/>
      </tp>
      <tp t="s">
        <v/>
        <stp/>
        <stp>StudyData</stp>
        <stp>Close(LALZ) when (LocalMonth(LALZ)=8 And LocalDay(LALZ)=10 And LocalHour(LALZ)=12 And LocalMinute(LALZ)=45)</stp>
        <stp>Bar</stp>
        <stp/>
        <stp>Close</stp>
        <stp>A5C</stp>
        <stp>0</stp>
        <stp>all</stp>
        <stp/>
        <stp/>
        <stp>True</stp>
        <stp/>
        <stp>EndOfBar</stp>
        <tr r="AP70" s="4"/>
      </tp>
      <tp t="s">
        <v/>
        <stp/>
        <stp>StudyData</stp>
        <stp>Close(LALZ) when (LocalMonth(LALZ)=8 And LocalDay(LALZ)=10 And LocalHour(LALZ)=13 And LocalMinute(LALZ)=55)</stp>
        <stp>Bar</stp>
        <stp/>
        <stp>Close</stp>
        <stp>A5C</stp>
        <stp>0</stp>
        <stp>all</stp>
        <stp/>
        <stp/>
        <stp>True</stp>
        <stp/>
        <stp>EndOfBar</stp>
        <tr r="AP84" s="4"/>
      </tp>
      <tp t="s">
        <v/>
        <stp/>
        <stp>StudyData</stp>
        <stp>Close(LALZ) when (LocalMonth(LALZ)=8 And LocalDay(LALZ)=10 And LocalHour(LALZ)=14 And LocalMinute(LALZ)=25)</stp>
        <stp>Bar</stp>
        <stp/>
        <stp>Close</stp>
        <stp>A5C</stp>
        <stp>0</stp>
        <stp>all</stp>
        <stp/>
        <stp/>
        <stp>True</stp>
        <stp/>
        <stp>EndOfBar</stp>
        <tr r="AP90" s="4"/>
      </tp>
      <tp t="s">
        <v/>
        <stp/>
        <stp>StudyData</stp>
        <stp>Close(LALZ) when (LocalMonth(LALZ)=8 And LocalDay(LALZ)=10 And LocalHour(LALZ)=12 And LocalMinute(LALZ)=40)</stp>
        <stp>Bar</stp>
        <stp/>
        <stp>Close</stp>
        <stp>A5C</stp>
        <stp>0</stp>
        <stp>all</stp>
        <stp/>
        <stp/>
        <stp>True</stp>
        <stp/>
        <stp>EndOfBar</stp>
        <tr r="AP69" s="4"/>
      </tp>
      <tp t="s">
        <v/>
        <stp/>
        <stp>StudyData</stp>
        <stp>Close(LALZ) when (LocalMonth(LALZ)=8 And LocalDay(LALZ)=10 And LocalHour(LALZ)=13 And LocalMinute(LALZ)=50)</stp>
        <stp>Bar</stp>
        <stp/>
        <stp>Close</stp>
        <stp>A5C</stp>
        <stp>0</stp>
        <stp>all</stp>
        <stp/>
        <stp/>
        <stp>True</stp>
        <stp/>
        <stp>EndOfBar</stp>
        <tr r="AP83" s="4"/>
      </tp>
      <tp t="s">
        <v/>
        <stp/>
        <stp>StudyData</stp>
        <stp>Close(LALZ) when (LocalMonth(LALZ)=8 And LocalDay(LALZ)=10 And LocalHour(LALZ)=14 And LocalMinute(LALZ)=20)</stp>
        <stp>Bar</stp>
        <stp/>
        <stp>Close</stp>
        <stp>A5C</stp>
        <stp>0</stp>
        <stp>all</stp>
        <stp/>
        <stp/>
        <stp>True</stp>
        <stp/>
        <stp>EndOfBar</stp>
        <tr r="AP89" s="4"/>
      </tp>
      <tp t="s">
        <v/>
        <stp/>
        <stp>StudyData</stp>
        <stp>Close(LALZ) when (LocalMonth(LALZ)=8 And LocalDay(LALZ)=10 And LocalHour(LALZ)=12 And LocalMinute(LALZ)=55)</stp>
        <stp>Bar</stp>
        <stp/>
        <stp>Close</stp>
        <stp>A5C</stp>
        <stp>0</stp>
        <stp>all</stp>
        <stp/>
        <stp/>
        <stp>True</stp>
        <stp/>
        <stp>EndOfBar</stp>
        <tr r="AP72" s="4"/>
      </tp>
      <tp t="s">
        <v/>
        <stp/>
        <stp>StudyData</stp>
        <stp>Close(LALZ) when (LocalMonth(LALZ)=8 And LocalDay(LALZ)=10 And LocalHour(LALZ)=13 And LocalMinute(LALZ)=45)</stp>
        <stp>Bar</stp>
        <stp/>
        <stp>Close</stp>
        <stp>A5C</stp>
        <stp>0</stp>
        <stp>all</stp>
        <stp/>
        <stp/>
        <stp>True</stp>
        <stp/>
        <stp>EndOfBar</stp>
        <tr r="AP82" s="4"/>
      </tp>
      <tp t="s">
        <v/>
        <stp/>
        <stp>StudyData</stp>
        <stp>Close(LALZ) when (LocalMonth(LALZ)=8 And LocalDay(LALZ)=10 And LocalHour(LALZ)=14 And LocalMinute(LALZ)=35)</stp>
        <stp>Bar</stp>
        <stp/>
        <stp>Close</stp>
        <stp>A5C</stp>
        <stp>0</stp>
        <stp>all</stp>
        <stp/>
        <stp/>
        <stp>True</stp>
        <stp/>
        <stp>EndOfBar</stp>
        <tr r="AP92" s="4"/>
      </tp>
      <tp t="s">
        <v/>
        <stp/>
        <stp>StudyData</stp>
        <stp>Close(LALZ) when (LocalMonth(LALZ)=8 And LocalDay(LALZ)=10 And LocalHour(LALZ)=12 And LocalMinute(LALZ)=50)</stp>
        <stp>Bar</stp>
        <stp/>
        <stp>Close</stp>
        <stp>A5C</stp>
        <stp>0</stp>
        <stp>all</stp>
        <stp/>
        <stp/>
        <stp>True</stp>
        <stp/>
        <stp>EndOfBar</stp>
        <tr r="AP71" s="4"/>
      </tp>
      <tp t="s">
        <v/>
        <stp/>
        <stp>StudyData</stp>
        <stp>Close(LALZ) when (LocalMonth(LALZ)=8 And LocalDay(LALZ)=10 And LocalHour(LALZ)=13 And LocalMinute(LALZ)=40)</stp>
        <stp>Bar</stp>
        <stp/>
        <stp>Close</stp>
        <stp>A5C</stp>
        <stp>0</stp>
        <stp>all</stp>
        <stp/>
        <stp/>
        <stp>True</stp>
        <stp/>
        <stp>EndOfBar</stp>
        <tr r="AP81" s="4"/>
      </tp>
      <tp t="s">
        <v/>
        <stp/>
        <stp>StudyData</stp>
        <stp>Close(LALZ) when (LocalMonth(LALZ)=8 And LocalDay(LALZ)=10 And LocalHour(LALZ)=14 And LocalMinute(LALZ)=30)</stp>
        <stp>Bar</stp>
        <stp/>
        <stp>Close</stp>
        <stp>A5C</stp>
        <stp>0</stp>
        <stp>all</stp>
        <stp/>
        <stp/>
        <stp>True</stp>
        <stp/>
        <stp>EndOfBar</stp>
        <tr r="AP91" s="4"/>
      </tp>
      <tp t="s">
        <v/>
        <stp/>
        <stp>StudyData</stp>
        <stp>Close(LALZ) when (LocalMonth(LALZ)=8 And LocalDay(LALZ)=10 And LocalHour(LALZ)=10 And LocalMinute(LALZ)=45)</stp>
        <stp>Bar</stp>
        <stp/>
        <stp>Close</stp>
        <stp>A5C</stp>
        <stp>0</stp>
        <stp>all</stp>
        <stp/>
        <stp/>
        <stp>True</stp>
        <stp/>
        <stp>EndOfBar</stp>
        <tr r="AP46" s="4"/>
      </tp>
      <tp t="s">
        <v/>
        <stp/>
        <stp>StudyData</stp>
        <stp>Close(LALZ) when (LocalMonth(LALZ)=8 And LocalDay(LALZ)=10 And LocalHour(LALZ)=11 And LocalMinute(LALZ)=55)</stp>
        <stp>Bar</stp>
        <stp/>
        <stp>Close</stp>
        <stp>A5C</stp>
        <stp>0</stp>
        <stp>all</stp>
        <stp/>
        <stp/>
        <stp>True</stp>
        <stp/>
        <stp>EndOfBar</stp>
        <tr r="AP60" s="4"/>
      </tp>
      <tp t="s">
        <v/>
        <stp/>
        <stp>StudyData</stp>
        <stp>Close(LALZ) when (LocalMonth(LALZ)=8 And LocalDay(LALZ)=10 And LocalHour(LALZ)=10 And LocalMinute(LALZ)=40)</stp>
        <stp>Bar</stp>
        <stp/>
        <stp>Close</stp>
        <stp>A5C</stp>
        <stp>0</stp>
        <stp>all</stp>
        <stp/>
        <stp/>
        <stp>True</stp>
        <stp/>
        <stp>EndOfBar</stp>
        <tr r="AP45" s="4"/>
      </tp>
      <tp t="s">
        <v/>
        <stp/>
        <stp>StudyData</stp>
        <stp>Close(LALZ) when (LocalMonth(LALZ)=8 And LocalDay(LALZ)=10 And LocalHour(LALZ)=11 And LocalMinute(LALZ)=50)</stp>
        <stp>Bar</stp>
        <stp/>
        <stp>Close</stp>
        <stp>A5C</stp>
        <stp>0</stp>
        <stp>all</stp>
        <stp/>
        <stp/>
        <stp>True</stp>
        <stp/>
        <stp>EndOfBar</stp>
        <tr r="AP59" s="4"/>
      </tp>
      <tp t="s">
        <v/>
        <stp/>
        <stp>StudyData</stp>
        <stp>Close(LALZ) when (LocalMonth(LALZ)=8 And LocalDay(LALZ)=10 And LocalHour(LALZ)=15 And LocalMinute(LALZ)=10)</stp>
        <stp>Bar</stp>
        <stp/>
        <stp>Close</stp>
        <stp>A5C</stp>
        <stp>0</stp>
        <stp>all</stp>
        <stp/>
        <stp/>
        <stp>True</stp>
        <stp/>
        <stp>EndOfBar</stp>
        <tr r="AP99" s="4"/>
      </tp>
      <tp t="s">
        <v/>
        <stp/>
        <stp>StudyData</stp>
        <stp>Close(LALZ) when (LocalMonth(LALZ)=8 And LocalDay(LALZ)=10 And LocalHour(LALZ)=10 And LocalMinute(LALZ)=55)</stp>
        <stp>Bar</stp>
        <stp/>
        <stp>Close</stp>
        <stp>A5C</stp>
        <stp>0</stp>
        <stp>all</stp>
        <stp/>
        <stp/>
        <stp>True</stp>
        <stp/>
        <stp>EndOfBar</stp>
        <tr r="AP48" s="4"/>
      </tp>
      <tp t="s">
        <v/>
        <stp/>
        <stp>StudyData</stp>
        <stp>Close(LALZ) when (LocalMonth(LALZ)=8 And LocalDay(LALZ)=10 And LocalHour(LALZ)=11 And LocalMinute(LALZ)=45)</stp>
        <stp>Bar</stp>
        <stp/>
        <stp>Close</stp>
        <stp>A5C</stp>
        <stp>0</stp>
        <stp>all</stp>
        <stp/>
        <stp/>
        <stp>True</stp>
        <stp/>
        <stp>EndOfBar</stp>
        <tr r="AP58" s="4"/>
      </tp>
      <tp t="s">
        <v/>
        <stp/>
        <stp>StudyData</stp>
        <stp>Close(LALZ) when (LocalMonth(LALZ)=8 And LocalDay(LALZ)=10 And LocalHour(LALZ)=14 And LocalMinute(LALZ)=15)</stp>
        <stp>Bar</stp>
        <stp/>
        <stp>Close</stp>
        <stp>A5C</stp>
        <stp>0</stp>
        <stp>all</stp>
        <stp/>
        <stp/>
        <stp>True</stp>
        <stp/>
        <stp>EndOfBar</stp>
        <tr r="AP88" s="4"/>
      </tp>
      <tp t="s">
        <v/>
        <stp/>
        <stp>StudyData</stp>
        <stp>Close(LALZ) when (LocalMonth(LALZ)=8 And LocalDay(LALZ)=10 And LocalHour(LALZ)=10 And LocalMinute(LALZ)=50)</stp>
        <stp>Bar</stp>
        <stp/>
        <stp>Close</stp>
        <stp>A5C</stp>
        <stp>0</stp>
        <stp>all</stp>
        <stp/>
        <stp/>
        <stp>True</stp>
        <stp/>
        <stp>EndOfBar</stp>
        <tr r="AP47" s="4"/>
      </tp>
      <tp t="s">
        <v/>
        <stp/>
        <stp>StudyData</stp>
        <stp>Close(LALZ) when (LocalMonth(LALZ)=8 And LocalDay(LALZ)=10 And LocalHour(LALZ)=11 And LocalMinute(LALZ)=40)</stp>
        <stp>Bar</stp>
        <stp/>
        <stp>Close</stp>
        <stp>A5C</stp>
        <stp>0</stp>
        <stp>all</stp>
        <stp/>
        <stp/>
        <stp>True</stp>
        <stp/>
        <stp>EndOfBar</stp>
        <tr r="AP57" s="4"/>
      </tp>
      <tp t="s">
        <v/>
        <stp/>
        <stp>StudyData</stp>
        <stp>Close(LALZ) when (LocalMonth(LALZ)=8 And LocalDay(LALZ)=10 And LocalHour(LALZ)=14 And LocalMinute(LALZ)=10)</stp>
        <stp>Bar</stp>
        <stp/>
        <stp>Close</stp>
        <stp>A5C</stp>
        <stp>0</stp>
        <stp>all</stp>
        <stp/>
        <stp/>
        <stp>True</stp>
        <stp/>
        <stp>EndOfBar</stp>
        <tr r="AP87" s="4"/>
      </tp>
      <tp t="s">
        <v/>
        <stp/>
        <stp>StudyData</stp>
        <stp>Close(LDKZ) when (LocalMonth(LDKZ)=8 And LocalDay(LDKZ)=10 And LocalHour(LDKZ)=10 And LocalMinute(LDKZ)=55)</stp>
        <stp>Bar</stp>
        <stp/>
        <stp>Close</stp>
        <stp>A5C</stp>
        <stp>0</stp>
        <stp>all</stp>
        <stp/>
        <stp/>
        <stp>True</stp>
        <stp/>
        <stp>EndOfBar</stp>
        <tr r="AJ48" s="4"/>
      </tp>
      <tp t="s">
        <v/>
        <stp/>
        <stp>StudyData</stp>
        <stp>Close(LDKZ) when (LocalMonth(LDKZ)=8 And LocalDay(LDKZ)=10 And LocalHour(LDKZ)=11 And LocalMinute(LDKZ)=45)</stp>
        <stp>Bar</stp>
        <stp/>
        <stp>Close</stp>
        <stp>A5C</stp>
        <stp>0</stp>
        <stp>all</stp>
        <stp/>
        <stp/>
        <stp>True</stp>
        <stp/>
        <stp>EndOfBar</stp>
        <tr r="AJ58" s="4"/>
      </tp>
      <tp t="s">
        <v/>
        <stp/>
        <stp>StudyData</stp>
        <stp>Close(LDKZ) when (LocalMonth(LDKZ)=8 And LocalDay(LDKZ)=10 And LocalHour(LDKZ)=14 And LocalMinute(LDKZ)=15)</stp>
        <stp>Bar</stp>
        <stp/>
        <stp>Close</stp>
        <stp>A5C</stp>
        <stp>0</stp>
        <stp>all</stp>
        <stp/>
        <stp/>
        <stp>True</stp>
        <stp/>
        <stp>EndOfBar</stp>
        <tr r="AJ88" s="4"/>
      </tp>
      <tp t="s">
        <v/>
        <stp/>
        <stp>StudyData</stp>
        <stp>Close(LDKZ) when (LocalMonth(LDKZ)=8 And LocalDay(LDKZ)=10 And LocalHour(LDKZ)=10 And LocalMinute(LDKZ)=50)</stp>
        <stp>Bar</stp>
        <stp/>
        <stp>Close</stp>
        <stp>A5C</stp>
        <stp>0</stp>
        <stp>all</stp>
        <stp/>
        <stp/>
        <stp>True</stp>
        <stp/>
        <stp>EndOfBar</stp>
        <tr r="AJ47" s="4"/>
      </tp>
      <tp t="s">
        <v/>
        <stp/>
        <stp>StudyData</stp>
        <stp>Close(LDKZ) when (LocalMonth(LDKZ)=8 And LocalDay(LDKZ)=10 And LocalHour(LDKZ)=11 And LocalMinute(LDKZ)=40)</stp>
        <stp>Bar</stp>
        <stp/>
        <stp>Close</stp>
        <stp>A5C</stp>
        <stp>0</stp>
        <stp>all</stp>
        <stp/>
        <stp/>
        <stp>True</stp>
        <stp/>
        <stp>EndOfBar</stp>
        <tr r="AJ57" s="4"/>
      </tp>
      <tp t="s">
        <v/>
        <stp/>
        <stp>StudyData</stp>
        <stp>Close(LDKZ) when (LocalMonth(LDKZ)=8 And LocalDay(LDKZ)=10 And LocalHour(LDKZ)=14 And LocalMinute(LDKZ)=10)</stp>
        <stp>Bar</stp>
        <stp/>
        <stp>Close</stp>
        <stp>A5C</stp>
        <stp>0</stp>
        <stp>all</stp>
        <stp/>
        <stp/>
        <stp>True</stp>
        <stp/>
        <stp>EndOfBar</stp>
        <tr r="AJ87" s="4"/>
      </tp>
      <tp t="s">
        <v/>
        <stp/>
        <stp>StudyData</stp>
        <stp>Close(LDKZ) when (LocalMonth(LDKZ)=8 And LocalDay(LDKZ)=10 And LocalHour(LDKZ)=10 And LocalMinute(LDKZ)=45)</stp>
        <stp>Bar</stp>
        <stp/>
        <stp>Close</stp>
        <stp>A5C</stp>
        <stp>0</stp>
        <stp>all</stp>
        <stp/>
        <stp/>
        <stp>True</stp>
        <stp/>
        <stp>EndOfBar</stp>
        <tr r="AJ46" s="4"/>
      </tp>
      <tp t="s">
        <v/>
        <stp/>
        <stp>StudyData</stp>
        <stp>Close(LDKZ) when (LocalMonth(LDKZ)=8 And LocalDay(LDKZ)=10 And LocalHour(LDKZ)=11 And LocalMinute(LDKZ)=55)</stp>
        <stp>Bar</stp>
        <stp/>
        <stp>Close</stp>
        <stp>A5C</stp>
        <stp>0</stp>
        <stp>all</stp>
        <stp/>
        <stp/>
        <stp>True</stp>
        <stp/>
        <stp>EndOfBar</stp>
        <tr r="AJ60" s="4"/>
      </tp>
      <tp t="s">
        <v/>
        <stp/>
        <stp>StudyData</stp>
        <stp>Close(LDKZ) when (LocalMonth(LDKZ)=8 And LocalDay(LDKZ)=10 And LocalHour(LDKZ)=10 And LocalMinute(LDKZ)=40)</stp>
        <stp>Bar</stp>
        <stp/>
        <stp>Close</stp>
        <stp>A5C</stp>
        <stp>0</stp>
        <stp>all</stp>
        <stp/>
        <stp/>
        <stp>True</stp>
        <stp/>
        <stp>EndOfBar</stp>
        <tr r="AJ45" s="4"/>
      </tp>
      <tp t="s">
        <v/>
        <stp/>
        <stp>StudyData</stp>
        <stp>Close(LDKZ) when (LocalMonth(LDKZ)=8 And LocalDay(LDKZ)=10 And LocalHour(LDKZ)=11 And LocalMinute(LDKZ)=50)</stp>
        <stp>Bar</stp>
        <stp/>
        <stp>Close</stp>
        <stp>A5C</stp>
        <stp>0</stp>
        <stp>all</stp>
        <stp/>
        <stp/>
        <stp>True</stp>
        <stp/>
        <stp>EndOfBar</stp>
        <tr r="AJ59" s="4"/>
      </tp>
      <tp t="s">
        <v/>
        <stp/>
        <stp>StudyData</stp>
        <stp>Close(LDKZ) when (LocalMonth(LDKZ)=8 And LocalDay(LDKZ)=10 And LocalHour(LDKZ)=15 And LocalMinute(LDKZ)=10)</stp>
        <stp>Bar</stp>
        <stp/>
        <stp>Close</stp>
        <stp>A5C</stp>
        <stp>0</stp>
        <stp>all</stp>
        <stp/>
        <stp/>
        <stp>True</stp>
        <stp/>
        <stp>EndOfBar</stp>
        <tr r="AJ99" s="4"/>
      </tp>
      <tp t="s">
        <v/>
        <stp/>
        <stp>StudyData</stp>
        <stp>Close(LDKZ) when (LocalMonth(LDKZ)=8 And LocalDay(LDKZ)=10 And LocalHour(LDKZ)=12 And LocalMinute(LDKZ)=55)</stp>
        <stp>Bar</stp>
        <stp/>
        <stp>Close</stp>
        <stp>A5C</stp>
        <stp>0</stp>
        <stp>all</stp>
        <stp/>
        <stp/>
        <stp>True</stp>
        <stp/>
        <stp>EndOfBar</stp>
        <tr r="AJ72" s="4"/>
      </tp>
      <tp t="s">
        <v/>
        <stp/>
        <stp>StudyData</stp>
        <stp>Close(LDKZ) when (LocalMonth(LDKZ)=8 And LocalDay(LDKZ)=10 And LocalHour(LDKZ)=13 And LocalMinute(LDKZ)=45)</stp>
        <stp>Bar</stp>
        <stp/>
        <stp>Close</stp>
        <stp>A5C</stp>
        <stp>0</stp>
        <stp>all</stp>
        <stp/>
        <stp/>
        <stp>True</stp>
        <stp/>
        <stp>EndOfBar</stp>
        <tr r="AJ82" s="4"/>
      </tp>
      <tp t="s">
        <v/>
        <stp/>
        <stp>StudyData</stp>
        <stp>Close(LDKZ) when (LocalMonth(LDKZ)=8 And LocalDay(LDKZ)=10 And LocalHour(LDKZ)=14 And LocalMinute(LDKZ)=35)</stp>
        <stp>Bar</stp>
        <stp/>
        <stp>Close</stp>
        <stp>A5C</stp>
        <stp>0</stp>
        <stp>all</stp>
        <stp/>
        <stp/>
        <stp>True</stp>
        <stp/>
        <stp>EndOfBar</stp>
        <tr r="AJ92" s="4"/>
      </tp>
      <tp t="s">
        <v/>
        <stp/>
        <stp>StudyData</stp>
        <stp>Close(LDKZ) when (LocalMonth(LDKZ)=8 And LocalDay(LDKZ)=10 And LocalHour(LDKZ)=12 And LocalMinute(LDKZ)=50)</stp>
        <stp>Bar</stp>
        <stp/>
        <stp>Close</stp>
        <stp>A5C</stp>
        <stp>0</stp>
        <stp>all</stp>
        <stp/>
        <stp/>
        <stp>True</stp>
        <stp/>
        <stp>EndOfBar</stp>
        <tr r="AJ71" s="4"/>
      </tp>
      <tp t="s">
        <v/>
        <stp/>
        <stp>StudyData</stp>
        <stp>Close(LDKZ) when (LocalMonth(LDKZ)=8 And LocalDay(LDKZ)=10 And LocalHour(LDKZ)=13 And LocalMinute(LDKZ)=40)</stp>
        <stp>Bar</stp>
        <stp/>
        <stp>Close</stp>
        <stp>A5C</stp>
        <stp>0</stp>
        <stp>all</stp>
        <stp/>
        <stp/>
        <stp>True</stp>
        <stp/>
        <stp>EndOfBar</stp>
        <tr r="AJ81" s="4"/>
      </tp>
      <tp t="s">
        <v/>
        <stp/>
        <stp>StudyData</stp>
        <stp>Close(LDKZ) when (LocalMonth(LDKZ)=8 And LocalDay(LDKZ)=10 And LocalHour(LDKZ)=14 And LocalMinute(LDKZ)=30)</stp>
        <stp>Bar</stp>
        <stp/>
        <stp>Close</stp>
        <stp>A5C</stp>
        <stp>0</stp>
        <stp>all</stp>
        <stp/>
        <stp/>
        <stp>True</stp>
        <stp/>
        <stp>EndOfBar</stp>
        <tr r="AJ91" s="4"/>
      </tp>
      <tp t="s">
        <v/>
        <stp/>
        <stp>StudyData</stp>
        <stp>Close(LDKZ) when (LocalMonth(LDKZ)=8 And LocalDay(LDKZ)=10 And LocalHour(LDKZ)=12 And LocalMinute(LDKZ)=45)</stp>
        <stp>Bar</stp>
        <stp/>
        <stp>Close</stp>
        <stp>A5C</stp>
        <stp>0</stp>
        <stp>all</stp>
        <stp/>
        <stp/>
        <stp>True</stp>
        <stp/>
        <stp>EndOfBar</stp>
        <tr r="AJ70" s="4"/>
      </tp>
      <tp t="s">
        <v/>
        <stp/>
        <stp>StudyData</stp>
        <stp>Close(LDKZ) when (LocalMonth(LDKZ)=8 And LocalDay(LDKZ)=10 And LocalHour(LDKZ)=13 And LocalMinute(LDKZ)=55)</stp>
        <stp>Bar</stp>
        <stp/>
        <stp>Close</stp>
        <stp>A5C</stp>
        <stp>0</stp>
        <stp>all</stp>
        <stp/>
        <stp/>
        <stp>True</stp>
        <stp/>
        <stp>EndOfBar</stp>
        <tr r="AJ84" s="4"/>
      </tp>
      <tp t="s">
        <v/>
        <stp/>
        <stp>StudyData</stp>
        <stp>Close(LDKZ) when (LocalMonth(LDKZ)=8 And LocalDay(LDKZ)=10 And LocalHour(LDKZ)=14 And LocalMinute(LDKZ)=25)</stp>
        <stp>Bar</stp>
        <stp/>
        <stp>Close</stp>
        <stp>A5C</stp>
        <stp>0</stp>
        <stp>all</stp>
        <stp/>
        <stp/>
        <stp>True</stp>
        <stp/>
        <stp>EndOfBar</stp>
        <tr r="AJ90" s="4"/>
      </tp>
      <tp t="s">
        <v/>
        <stp/>
        <stp>StudyData</stp>
        <stp>Close(LDKZ) when (LocalMonth(LDKZ)=8 And LocalDay(LDKZ)=10 And LocalHour(LDKZ)=12 And LocalMinute(LDKZ)=40)</stp>
        <stp>Bar</stp>
        <stp/>
        <stp>Close</stp>
        <stp>A5C</stp>
        <stp>0</stp>
        <stp>all</stp>
        <stp/>
        <stp/>
        <stp>True</stp>
        <stp/>
        <stp>EndOfBar</stp>
        <tr r="AJ69" s="4"/>
      </tp>
      <tp t="s">
        <v/>
        <stp/>
        <stp>StudyData</stp>
        <stp>Close(LDKZ) when (LocalMonth(LDKZ)=8 And LocalDay(LDKZ)=10 And LocalHour(LDKZ)=13 And LocalMinute(LDKZ)=50)</stp>
        <stp>Bar</stp>
        <stp/>
        <stp>Close</stp>
        <stp>A5C</stp>
        <stp>0</stp>
        <stp>all</stp>
        <stp/>
        <stp/>
        <stp>True</stp>
        <stp/>
        <stp>EndOfBar</stp>
        <tr r="AJ83" s="4"/>
      </tp>
      <tp t="s">
        <v/>
        <stp/>
        <stp>StudyData</stp>
        <stp>Close(LDKZ) when (LocalMonth(LDKZ)=8 And LocalDay(LDKZ)=10 And LocalHour(LDKZ)=14 And LocalMinute(LDKZ)=20)</stp>
        <stp>Bar</stp>
        <stp/>
        <stp>Close</stp>
        <stp>A5C</stp>
        <stp>0</stp>
        <stp>all</stp>
        <stp/>
        <stp/>
        <stp>True</stp>
        <stp/>
        <stp>EndOfBar</stp>
        <tr r="AJ89" s="4"/>
      </tp>
      <tp t="s">
        <v/>
        <stp/>
        <stp>StudyData</stp>
        <stp>Close(LDKZ) when (LocalMonth(LDKZ)=8 And LocalDay(LDKZ)=10 And LocalHour(LDKZ)=10 And LocalMinute(LDKZ)=15)</stp>
        <stp>Bar</stp>
        <stp/>
        <stp>Close</stp>
        <stp>A5C</stp>
        <stp>0</stp>
        <stp>all</stp>
        <stp/>
        <stp/>
        <stp>True</stp>
        <stp/>
        <stp>EndOfBar</stp>
        <tr r="AJ40" s="4"/>
      </tp>
      <tp t="s">
        <v/>
        <stp/>
        <stp>StudyData</stp>
        <stp>Close(LDKZ) when (LocalMonth(LDKZ)=8 And LocalDay(LDKZ)=10 And LocalHour(LDKZ)=12 And LocalMinute(LDKZ)=35)</stp>
        <stp>Bar</stp>
        <stp/>
        <stp>Close</stp>
        <stp>A5C</stp>
        <stp>0</stp>
        <stp>all</stp>
        <stp/>
        <stp/>
        <stp>True</stp>
        <stp/>
        <stp>EndOfBar</stp>
        <tr r="AJ68" s="4"/>
      </tp>
      <tp t="s">
        <v/>
        <stp/>
        <stp>StudyData</stp>
        <stp>Close(LDKZ) when (LocalMonth(LDKZ)=8 And LocalDay(LDKZ)=10 And LocalHour(LDKZ)=13 And LocalMinute(LDKZ)=25)</stp>
        <stp>Bar</stp>
        <stp/>
        <stp>Close</stp>
        <stp>A5C</stp>
        <stp>0</stp>
        <stp>all</stp>
        <stp/>
        <stp/>
        <stp>True</stp>
        <stp/>
        <stp>EndOfBar</stp>
        <tr r="AJ78" s="4"/>
      </tp>
      <tp t="s">
        <v/>
        <stp/>
        <stp>StudyData</stp>
        <stp>Close(LDKZ) when (LocalMonth(LDKZ)=8 And LocalDay(LDKZ)=10 And LocalHour(LDKZ)=14 And LocalMinute(LDKZ)=55)</stp>
        <stp>Bar</stp>
        <stp/>
        <stp>Close</stp>
        <stp>A5C</stp>
        <stp>0</stp>
        <stp>all</stp>
        <stp/>
        <stp/>
        <stp>True</stp>
        <stp/>
        <stp>EndOfBar</stp>
        <tr r="AJ96" s="4"/>
      </tp>
      <tp t="s">
        <v/>
        <stp/>
        <stp>StudyData</stp>
        <stp>Close(LDKZ) when (LocalMonth(LDKZ)=8 And LocalDay(LDKZ)=10 And LocalHour(LDKZ)=10 And LocalMinute(LDKZ)=10)</stp>
        <stp>Bar</stp>
        <stp/>
        <stp>Close</stp>
        <stp>A5C</stp>
        <stp>0</stp>
        <stp>all</stp>
        <stp/>
        <stp/>
        <stp>True</stp>
        <stp/>
        <stp>EndOfBar</stp>
        <tr r="AJ39" s="4"/>
      </tp>
      <tp t="s">
        <v/>
        <stp/>
        <stp>StudyData</stp>
        <stp>Close(LDKZ) when (LocalMonth(LDKZ)=8 And LocalDay(LDKZ)=10 And LocalHour(LDKZ)=12 And LocalMinute(LDKZ)=30)</stp>
        <stp>Bar</stp>
        <stp/>
        <stp>Close</stp>
        <stp>A5C</stp>
        <stp>0</stp>
        <stp>all</stp>
        <stp/>
        <stp/>
        <stp>True</stp>
        <stp/>
        <stp>EndOfBar</stp>
        <tr r="AJ67" s="4"/>
      </tp>
      <tp t="s">
        <v/>
        <stp/>
        <stp>StudyData</stp>
        <stp>Close(LDKZ) when (LocalMonth(LDKZ)=8 And LocalDay(LDKZ)=10 And LocalHour(LDKZ)=13 And LocalMinute(LDKZ)=20)</stp>
        <stp>Bar</stp>
        <stp/>
        <stp>Close</stp>
        <stp>A5C</stp>
        <stp>0</stp>
        <stp>all</stp>
        <stp/>
        <stp/>
        <stp>True</stp>
        <stp/>
        <stp>EndOfBar</stp>
        <tr r="AJ77" s="4"/>
      </tp>
      <tp t="s">
        <v/>
        <stp/>
        <stp>StudyData</stp>
        <stp>Close(LDKZ) when (LocalMonth(LDKZ)=8 And LocalDay(LDKZ)=10 And LocalHour(LDKZ)=14 And LocalMinute(LDKZ)=50)</stp>
        <stp>Bar</stp>
        <stp/>
        <stp>Close</stp>
        <stp>A5C</stp>
        <stp>0</stp>
        <stp>all</stp>
        <stp/>
        <stp/>
        <stp>True</stp>
        <stp/>
        <stp>EndOfBar</stp>
        <tr r="AJ95" s="4"/>
      </tp>
      <tp t="s">
        <v/>
        <stp/>
        <stp>StudyData</stp>
        <stp>Close(LDKZ) when (LocalMonth(LDKZ)=8 And LocalDay(LDKZ)=10 And LocalHour(LDKZ)=11 And LocalMinute(LDKZ)=15)</stp>
        <stp>Bar</stp>
        <stp/>
        <stp>Close</stp>
        <stp>A5C</stp>
        <stp>0</stp>
        <stp>all</stp>
        <stp/>
        <stp/>
        <stp>True</stp>
        <stp/>
        <stp>EndOfBar</stp>
        <tr r="AJ52" s="4"/>
      </tp>
      <tp t="s">
        <v/>
        <stp/>
        <stp>StudyData</stp>
        <stp>Close(LDKZ) when (LocalMonth(LDKZ)=8 And LocalDay(LDKZ)=10 And LocalHour(LDKZ)=12 And LocalMinute(LDKZ)=25)</stp>
        <stp>Bar</stp>
        <stp/>
        <stp>Close</stp>
        <stp>A5C</stp>
        <stp>0</stp>
        <stp>all</stp>
        <stp/>
        <stp/>
        <stp>True</stp>
        <stp/>
        <stp>EndOfBar</stp>
        <tr r="AJ66" s="4"/>
      </tp>
      <tp t="s">
        <v/>
        <stp/>
        <stp>StudyData</stp>
        <stp>Close(LDKZ) when (LocalMonth(LDKZ)=8 And LocalDay(LDKZ)=10 And LocalHour(LDKZ)=13 And LocalMinute(LDKZ)=35)</stp>
        <stp>Bar</stp>
        <stp/>
        <stp>Close</stp>
        <stp>A5C</stp>
        <stp>0</stp>
        <stp>all</stp>
        <stp/>
        <stp/>
        <stp>True</stp>
        <stp/>
        <stp>EndOfBar</stp>
        <tr r="AJ80" s="4"/>
      </tp>
      <tp t="s">
        <v/>
        <stp/>
        <stp>StudyData</stp>
        <stp>Close(LDKZ) when (LocalMonth(LDKZ)=8 And LocalDay(LDKZ)=10 And LocalHour(LDKZ)=14 And LocalMinute(LDKZ)=45)</stp>
        <stp>Bar</stp>
        <stp/>
        <stp>Close</stp>
        <stp>A5C</stp>
        <stp>0</stp>
        <stp>all</stp>
        <stp/>
        <stp/>
        <stp>True</stp>
        <stp/>
        <stp>EndOfBar</stp>
        <tr r="AJ94" s="4"/>
      </tp>
      <tp t="s">
        <v/>
        <stp/>
        <stp>StudyData</stp>
        <stp>Close(LDKZ) when (LocalMonth(LDKZ)=8 And LocalDay(LDKZ)=10 And LocalHour(LDKZ)=11 And LocalMinute(LDKZ)=10)</stp>
        <stp>Bar</stp>
        <stp/>
        <stp>Close</stp>
        <stp>A5C</stp>
        <stp>0</stp>
        <stp>all</stp>
        <stp/>
        <stp/>
        <stp>True</stp>
        <stp/>
        <stp>EndOfBar</stp>
        <tr r="AJ51" s="4"/>
      </tp>
      <tp t="s">
        <v/>
        <stp/>
        <stp>StudyData</stp>
        <stp>Close(LDKZ) when (LocalMonth(LDKZ)=8 And LocalDay(LDKZ)=10 And LocalHour(LDKZ)=12 And LocalMinute(LDKZ)=20)</stp>
        <stp>Bar</stp>
        <stp/>
        <stp>Close</stp>
        <stp>A5C</stp>
        <stp>0</stp>
        <stp>all</stp>
        <stp/>
        <stp/>
        <stp>True</stp>
        <stp/>
        <stp>EndOfBar</stp>
        <tr r="AJ65" s="4"/>
      </tp>
      <tp t="s">
        <v/>
        <stp/>
        <stp>StudyData</stp>
        <stp>Close(LDKZ) when (LocalMonth(LDKZ)=8 And LocalDay(LDKZ)=10 And LocalHour(LDKZ)=13 And LocalMinute(LDKZ)=30)</stp>
        <stp>Bar</stp>
        <stp/>
        <stp>Close</stp>
        <stp>A5C</stp>
        <stp>0</stp>
        <stp>all</stp>
        <stp/>
        <stp/>
        <stp>True</stp>
        <stp/>
        <stp>EndOfBar</stp>
        <tr r="AJ79" s="4"/>
      </tp>
      <tp t="s">
        <v/>
        <stp/>
        <stp>StudyData</stp>
        <stp>Close(LDKZ) when (LocalMonth(LDKZ)=8 And LocalDay(LDKZ)=10 And LocalHour(LDKZ)=14 And LocalMinute(LDKZ)=40)</stp>
        <stp>Bar</stp>
        <stp/>
        <stp>Close</stp>
        <stp>A5C</stp>
        <stp>0</stp>
        <stp>all</stp>
        <stp/>
        <stp/>
        <stp>True</stp>
        <stp/>
        <stp>EndOfBar</stp>
        <tr r="AJ93" s="4"/>
      </tp>
      <tp t="s">
        <v/>
        <stp/>
        <stp>StudyData</stp>
        <stp>Close(LDKZ) when (LocalMonth(LDKZ)=8 And LocalDay(LDKZ)=10 And LocalHour(LDKZ)=10 And LocalMinute(LDKZ)=35)</stp>
        <stp>Bar</stp>
        <stp/>
        <stp>Close</stp>
        <stp>A5C</stp>
        <stp>0</stp>
        <stp>all</stp>
        <stp/>
        <stp/>
        <stp>True</stp>
        <stp/>
        <stp>EndOfBar</stp>
        <tr r="AJ44" s="4"/>
      </tp>
      <tp t="s">
        <v/>
        <stp/>
        <stp>StudyData</stp>
        <stp>Close(LDKZ) when (LocalMonth(LDKZ)=8 And LocalDay(LDKZ)=10 And LocalHour(LDKZ)=11 And LocalMinute(LDKZ)=25)</stp>
        <stp>Bar</stp>
        <stp/>
        <stp>Close</stp>
        <stp>A5C</stp>
        <stp>0</stp>
        <stp>all</stp>
        <stp/>
        <stp/>
        <stp>True</stp>
        <stp/>
        <stp>EndOfBar</stp>
        <tr r="AJ54" s="4"/>
      </tp>
      <tp t="s">
        <v/>
        <stp/>
        <stp>StudyData</stp>
        <stp>Close(LDKZ) when (LocalMonth(LDKZ)=8 And LocalDay(LDKZ)=10 And LocalHour(LDKZ)=12 And LocalMinute(LDKZ)=15)</stp>
        <stp>Bar</stp>
        <stp/>
        <stp>Close</stp>
        <stp>A5C</stp>
        <stp>0</stp>
        <stp>all</stp>
        <stp/>
        <stp/>
        <stp>True</stp>
        <stp/>
        <stp>EndOfBar</stp>
        <tr r="AJ64" s="4"/>
      </tp>
      <tp t="s">
        <v/>
        <stp/>
        <stp>StudyData</stp>
        <stp>Close(LDKZ) when (LocalMonth(LDKZ)=8 And LocalDay(LDKZ)=10 And LocalHour(LDKZ)=10 And LocalMinute(LDKZ)=30)</stp>
        <stp>Bar</stp>
        <stp/>
        <stp>Close</stp>
        <stp>A5C</stp>
        <stp>0</stp>
        <stp>all</stp>
        <stp/>
        <stp/>
        <stp>True</stp>
        <stp/>
        <stp>EndOfBar</stp>
        <tr r="AJ43" s="4"/>
      </tp>
      <tp t="s">
        <v/>
        <stp/>
        <stp>StudyData</stp>
        <stp>Close(LDKZ) when (LocalMonth(LDKZ)=8 And LocalDay(LDKZ)=10 And LocalHour(LDKZ)=11 And LocalMinute(LDKZ)=20)</stp>
        <stp>Bar</stp>
        <stp/>
        <stp>Close</stp>
        <stp>A5C</stp>
        <stp>0</stp>
        <stp>all</stp>
        <stp/>
        <stp/>
        <stp>True</stp>
        <stp/>
        <stp>EndOfBar</stp>
        <tr r="AJ53" s="4"/>
      </tp>
      <tp t="s">
        <v/>
        <stp/>
        <stp>StudyData</stp>
        <stp>Close(LDKZ) when (LocalMonth(LDKZ)=8 And LocalDay(LDKZ)=10 And LocalHour(LDKZ)=12 And LocalMinute(LDKZ)=10)</stp>
        <stp>Bar</stp>
        <stp/>
        <stp>Close</stp>
        <stp>A5C</stp>
        <stp>0</stp>
        <stp>all</stp>
        <stp/>
        <stp/>
        <stp>True</stp>
        <stp/>
        <stp>EndOfBar</stp>
        <tr r="AJ63" s="4"/>
      </tp>
      <tp t="s">
        <v/>
        <stp/>
        <stp>StudyData</stp>
        <stp>Close(LDKZ) when (LocalMonth(LDKZ)=8 And LocalDay(LDKZ)=10 And LocalHour(LDKZ)=10 And LocalMinute(LDKZ)=25)</stp>
        <stp>Bar</stp>
        <stp/>
        <stp>Close</stp>
        <stp>A5C</stp>
        <stp>0</stp>
        <stp>all</stp>
        <stp/>
        <stp/>
        <stp>True</stp>
        <stp/>
        <stp>EndOfBar</stp>
        <tr r="AJ42" s="4"/>
      </tp>
      <tp t="s">
        <v/>
        <stp/>
        <stp>StudyData</stp>
        <stp>Close(LDKZ) when (LocalMonth(LDKZ)=8 And LocalDay(LDKZ)=10 And LocalHour(LDKZ)=11 And LocalMinute(LDKZ)=35)</stp>
        <stp>Bar</stp>
        <stp/>
        <stp>Close</stp>
        <stp>A5C</stp>
        <stp>0</stp>
        <stp>all</stp>
        <stp/>
        <stp/>
        <stp>True</stp>
        <stp/>
        <stp>EndOfBar</stp>
        <tr r="AJ56" s="4"/>
      </tp>
      <tp t="s">
        <v/>
        <stp/>
        <stp>StudyData</stp>
        <stp>Close(LDKZ) when (LocalMonth(LDKZ)=8 And LocalDay(LDKZ)=10 And LocalHour(LDKZ)=13 And LocalMinute(LDKZ)=15)</stp>
        <stp>Bar</stp>
        <stp/>
        <stp>Close</stp>
        <stp>A5C</stp>
        <stp>0</stp>
        <stp>all</stp>
        <stp/>
        <stp/>
        <stp>True</stp>
        <stp/>
        <stp>EndOfBar</stp>
        <tr r="AJ76" s="4"/>
      </tp>
      <tp t="s">
        <v/>
        <stp/>
        <stp>StudyData</stp>
        <stp>Close(LDKZ) when (LocalMonth(LDKZ)=8 And LocalDay(LDKZ)=10 And LocalHour(LDKZ)=10 And LocalMinute(LDKZ)=20)</stp>
        <stp>Bar</stp>
        <stp/>
        <stp>Close</stp>
        <stp>A5C</stp>
        <stp>0</stp>
        <stp>all</stp>
        <stp/>
        <stp/>
        <stp>True</stp>
        <stp/>
        <stp>EndOfBar</stp>
        <tr r="AJ41" s="4"/>
      </tp>
      <tp t="s">
        <v/>
        <stp/>
        <stp>StudyData</stp>
        <stp>Close(LDKZ) when (LocalMonth(LDKZ)=8 And LocalDay(LDKZ)=10 And LocalHour(LDKZ)=11 And LocalMinute(LDKZ)=30)</stp>
        <stp>Bar</stp>
        <stp/>
        <stp>Close</stp>
        <stp>A5C</stp>
        <stp>0</stp>
        <stp>all</stp>
        <stp/>
        <stp/>
        <stp>True</stp>
        <stp/>
        <stp>EndOfBar</stp>
        <tr r="AJ55" s="4"/>
      </tp>
      <tp t="s">
        <v/>
        <stp/>
        <stp>StudyData</stp>
        <stp>Close(LDKZ) when (LocalMonth(LDKZ)=8 And LocalDay(LDKZ)=10 And LocalHour(LDKZ)=13 And LocalMinute(LDKZ)=10)</stp>
        <stp>Bar</stp>
        <stp/>
        <stp>Close</stp>
        <stp>A5C</stp>
        <stp>0</stp>
        <stp>all</stp>
        <stp/>
        <stp/>
        <stp>True</stp>
        <stp/>
        <stp>EndOfBar</stp>
        <tr r="AJ75" s="4"/>
      </tp>
      <tp t="s">
        <v/>
        <stp/>
        <stp>StudyData</stp>
        <stp>Close(LZHZ) when (LocalMonth(LZHZ)=8 And LocalDay(LZHZ)=10 And LocalHour(LZHZ)=12 And LocalMinute(LZHZ)=45)</stp>
        <stp>Bar</stp>
        <stp/>
        <stp>Close</stp>
        <stp>A5C</stp>
        <stp>0</stp>
        <stp>all</stp>
        <stp/>
        <stp/>
        <stp>True</stp>
        <stp/>
        <stp>EndOfBar</stp>
        <tr r="AM70" s="4"/>
      </tp>
      <tp t="s">
        <v/>
        <stp/>
        <stp>StudyData</stp>
        <stp>Close(LZHZ) when (LocalMonth(LZHZ)=8 And LocalDay(LZHZ)=10 And LocalHour(LZHZ)=13 And LocalMinute(LZHZ)=55)</stp>
        <stp>Bar</stp>
        <stp/>
        <stp>Close</stp>
        <stp>A5C</stp>
        <stp>0</stp>
        <stp>all</stp>
        <stp/>
        <stp/>
        <stp>True</stp>
        <stp/>
        <stp>EndOfBar</stp>
        <tr r="AM84" s="4"/>
      </tp>
      <tp t="s">
        <v/>
        <stp/>
        <stp>StudyData</stp>
        <stp>Close(LZHZ) when (LocalMonth(LZHZ)=8 And LocalDay(LZHZ)=10 And LocalHour(LZHZ)=14 And LocalMinute(LZHZ)=25)</stp>
        <stp>Bar</stp>
        <stp/>
        <stp>Close</stp>
        <stp>A5C</stp>
        <stp>0</stp>
        <stp>all</stp>
        <stp/>
        <stp/>
        <stp>True</stp>
        <stp/>
        <stp>EndOfBar</stp>
        <tr r="AM90" s="4"/>
      </tp>
      <tp t="s">
        <v/>
        <stp/>
        <stp>StudyData</stp>
        <stp>Close(LZHZ) when (LocalMonth(LZHZ)=8 And LocalDay(LZHZ)=10 And LocalHour(LZHZ)=12 And LocalMinute(LZHZ)=40)</stp>
        <stp>Bar</stp>
        <stp/>
        <stp>Close</stp>
        <stp>A5C</stp>
        <stp>0</stp>
        <stp>all</stp>
        <stp/>
        <stp/>
        <stp>True</stp>
        <stp/>
        <stp>EndOfBar</stp>
        <tr r="AM69" s="4"/>
      </tp>
      <tp t="s">
        <v/>
        <stp/>
        <stp>StudyData</stp>
        <stp>Close(LZHZ) when (LocalMonth(LZHZ)=8 And LocalDay(LZHZ)=10 And LocalHour(LZHZ)=13 And LocalMinute(LZHZ)=50)</stp>
        <stp>Bar</stp>
        <stp/>
        <stp>Close</stp>
        <stp>A5C</stp>
        <stp>0</stp>
        <stp>all</stp>
        <stp/>
        <stp/>
        <stp>True</stp>
        <stp/>
        <stp>EndOfBar</stp>
        <tr r="AM83" s="4"/>
      </tp>
      <tp t="s">
        <v/>
        <stp/>
        <stp>StudyData</stp>
        <stp>Close(LZHZ) when (LocalMonth(LZHZ)=8 And LocalDay(LZHZ)=10 And LocalHour(LZHZ)=14 And LocalMinute(LZHZ)=20)</stp>
        <stp>Bar</stp>
        <stp/>
        <stp>Close</stp>
        <stp>A5C</stp>
        <stp>0</stp>
        <stp>all</stp>
        <stp/>
        <stp/>
        <stp>True</stp>
        <stp/>
        <stp>EndOfBar</stp>
        <tr r="AM89" s="4"/>
      </tp>
      <tp t="s">
        <v/>
        <stp/>
        <stp>StudyData</stp>
        <stp>Close(LZHZ) when (LocalMonth(LZHZ)=8 And LocalDay(LZHZ)=10 And LocalHour(LZHZ)=12 And LocalMinute(LZHZ)=55)</stp>
        <stp>Bar</stp>
        <stp/>
        <stp>Close</stp>
        <stp>A5C</stp>
        <stp>0</stp>
        <stp>all</stp>
        <stp/>
        <stp/>
        <stp>True</stp>
        <stp/>
        <stp>EndOfBar</stp>
        <tr r="AM72" s="4"/>
      </tp>
      <tp t="s">
        <v/>
        <stp/>
        <stp>StudyData</stp>
        <stp>Close(LZHZ) when (LocalMonth(LZHZ)=8 And LocalDay(LZHZ)=10 And LocalHour(LZHZ)=13 And LocalMinute(LZHZ)=45)</stp>
        <stp>Bar</stp>
        <stp/>
        <stp>Close</stp>
        <stp>A5C</stp>
        <stp>0</stp>
        <stp>all</stp>
        <stp/>
        <stp/>
        <stp>True</stp>
        <stp/>
        <stp>EndOfBar</stp>
        <tr r="AM82" s="4"/>
      </tp>
      <tp t="s">
        <v/>
        <stp/>
        <stp>StudyData</stp>
        <stp>Close(LZHZ) when (LocalMonth(LZHZ)=8 And LocalDay(LZHZ)=10 And LocalHour(LZHZ)=14 And LocalMinute(LZHZ)=35)</stp>
        <stp>Bar</stp>
        <stp/>
        <stp>Close</stp>
        <stp>A5C</stp>
        <stp>0</stp>
        <stp>all</stp>
        <stp/>
        <stp/>
        <stp>True</stp>
        <stp/>
        <stp>EndOfBar</stp>
        <tr r="AM92" s="4"/>
      </tp>
      <tp t="s">
        <v/>
        <stp/>
        <stp>StudyData</stp>
        <stp>Close(LZHZ) when (LocalMonth(LZHZ)=8 And LocalDay(LZHZ)=10 And LocalHour(LZHZ)=12 And LocalMinute(LZHZ)=50)</stp>
        <stp>Bar</stp>
        <stp/>
        <stp>Close</stp>
        <stp>A5C</stp>
        <stp>0</stp>
        <stp>all</stp>
        <stp/>
        <stp/>
        <stp>True</stp>
        <stp/>
        <stp>EndOfBar</stp>
        <tr r="AM71" s="4"/>
      </tp>
      <tp t="s">
        <v/>
        <stp/>
        <stp>StudyData</stp>
        <stp>Close(LZHZ) when (LocalMonth(LZHZ)=8 And LocalDay(LZHZ)=10 And LocalHour(LZHZ)=13 And LocalMinute(LZHZ)=40)</stp>
        <stp>Bar</stp>
        <stp/>
        <stp>Close</stp>
        <stp>A5C</stp>
        <stp>0</stp>
        <stp>all</stp>
        <stp/>
        <stp/>
        <stp>True</stp>
        <stp/>
        <stp>EndOfBar</stp>
        <tr r="AM81" s="4"/>
      </tp>
      <tp t="s">
        <v/>
        <stp/>
        <stp>StudyData</stp>
        <stp>Close(LZHZ) when (LocalMonth(LZHZ)=8 And LocalDay(LZHZ)=10 And LocalHour(LZHZ)=14 And LocalMinute(LZHZ)=30)</stp>
        <stp>Bar</stp>
        <stp/>
        <stp>Close</stp>
        <stp>A5C</stp>
        <stp>0</stp>
        <stp>all</stp>
        <stp/>
        <stp/>
        <stp>True</stp>
        <stp/>
        <stp>EndOfBar</stp>
        <tr r="AM91" s="4"/>
      </tp>
      <tp t="s">
        <v/>
        <stp/>
        <stp>StudyData</stp>
        <stp>Close(LZHZ) when (LocalMonth(LZHZ)=8 And LocalDay(LZHZ)=10 And LocalHour(LZHZ)=10 And LocalMinute(LZHZ)=45)</stp>
        <stp>Bar</stp>
        <stp/>
        <stp>Close</stp>
        <stp>A5C</stp>
        <stp>0</stp>
        <stp>all</stp>
        <stp/>
        <stp/>
        <stp>True</stp>
        <stp/>
        <stp>EndOfBar</stp>
        <tr r="AM46" s="4"/>
      </tp>
      <tp t="s">
        <v/>
        <stp/>
        <stp>StudyData</stp>
        <stp>Close(LZHZ) when (LocalMonth(LZHZ)=8 And LocalDay(LZHZ)=10 And LocalHour(LZHZ)=11 And LocalMinute(LZHZ)=55)</stp>
        <stp>Bar</stp>
        <stp/>
        <stp>Close</stp>
        <stp>A5C</stp>
        <stp>0</stp>
        <stp>all</stp>
        <stp/>
        <stp/>
        <stp>True</stp>
        <stp/>
        <stp>EndOfBar</stp>
        <tr r="AM60" s="4"/>
      </tp>
      <tp t="s">
        <v/>
        <stp/>
        <stp>StudyData</stp>
        <stp>Close(LZHZ) when (LocalMonth(LZHZ)=8 And LocalDay(LZHZ)=10 And LocalHour(LZHZ)=10 And LocalMinute(LZHZ)=40)</stp>
        <stp>Bar</stp>
        <stp/>
        <stp>Close</stp>
        <stp>A5C</stp>
        <stp>0</stp>
        <stp>all</stp>
        <stp/>
        <stp/>
        <stp>True</stp>
        <stp/>
        <stp>EndOfBar</stp>
        <tr r="AM45" s="4"/>
      </tp>
      <tp t="s">
        <v/>
        <stp/>
        <stp>StudyData</stp>
        <stp>Close(LZHZ) when (LocalMonth(LZHZ)=8 And LocalDay(LZHZ)=10 And LocalHour(LZHZ)=11 And LocalMinute(LZHZ)=50)</stp>
        <stp>Bar</stp>
        <stp/>
        <stp>Close</stp>
        <stp>A5C</stp>
        <stp>0</stp>
        <stp>all</stp>
        <stp/>
        <stp/>
        <stp>True</stp>
        <stp/>
        <stp>EndOfBar</stp>
        <tr r="AM59" s="4"/>
      </tp>
      <tp t="s">
        <v/>
        <stp/>
        <stp>StudyData</stp>
        <stp>Close(LZHZ) when (LocalMonth(LZHZ)=8 And LocalDay(LZHZ)=10 And LocalHour(LZHZ)=15 And LocalMinute(LZHZ)=10)</stp>
        <stp>Bar</stp>
        <stp/>
        <stp>Close</stp>
        <stp>A5C</stp>
        <stp>0</stp>
        <stp>all</stp>
        <stp/>
        <stp/>
        <stp>True</stp>
        <stp/>
        <stp>EndOfBar</stp>
        <tr r="AM99" s="4"/>
      </tp>
      <tp t="s">
        <v/>
        <stp/>
        <stp>StudyData</stp>
        <stp>Close(LZHZ) when (LocalMonth(LZHZ)=8 And LocalDay(LZHZ)=10 And LocalHour(LZHZ)=10 And LocalMinute(LZHZ)=55)</stp>
        <stp>Bar</stp>
        <stp/>
        <stp>Close</stp>
        <stp>A5C</stp>
        <stp>0</stp>
        <stp>all</stp>
        <stp/>
        <stp/>
        <stp>True</stp>
        <stp/>
        <stp>EndOfBar</stp>
        <tr r="AM48" s="4"/>
      </tp>
      <tp t="s">
        <v/>
        <stp/>
        <stp>StudyData</stp>
        <stp>Close(LZHZ) when (LocalMonth(LZHZ)=8 And LocalDay(LZHZ)=10 And LocalHour(LZHZ)=11 And LocalMinute(LZHZ)=45)</stp>
        <stp>Bar</stp>
        <stp/>
        <stp>Close</stp>
        <stp>A5C</stp>
        <stp>0</stp>
        <stp>all</stp>
        <stp/>
        <stp/>
        <stp>True</stp>
        <stp/>
        <stp>EndOfBar</stp>
        <tr r="AM58" s="4"/>
      </tp>
      <tp t="s">
        <v/>
        <stp/>
        <stp>StudyData</stp>
        <stp>Close(LZHZ) when (LocalMonth(LZHZ)=8 And LocalDay(LZHZ)=10 And LocalHour(LZHZ)=14 And LocalMinute(LZHZ)=15)</stp>
        <stp>Bar</stp>
        <stp/>
        <stp>Close</stp>
        <stp>A5C</stp>
        <stp>0</stp>
        <stp>all</stp>
        <stp/>
        <stp/>
        <stp>True</stp>
        <stp/>
        <stp>EndOfBar</stp>
        <tr r="AM88" s="4"/>
      </tp>
      <tp t="s">
        <v/>
        <stp/>
        <stp>StudyData</stp>
        <stp>Close(LZHZ) when (LocalMonth(LZHZ)=8 And LocalDay(LZHZ)=10 And LocalHour(LZHZ)=10 And LocalMinute(LZHZ)=50)</stp>
        <stp>Bar</stp>
        <stp/>
        <stp>Close</stp>
        <stp>A5C</stp>
        <stp>0</stp>
        <stp>all</stp>
        <stp/>
        <stp/>
        <stp>True</stp>
        <stp/>
        <stp>EndOfBar</stp>
        <tr r="AM47" s="4"/>
      </tp>
      <tp t="s">
        <v/>
        <stp/>
        <stp>StudyData</stp>
        <stp>Close(LZHZ) when (LocalMonth(LZHZ)=8 And LocalDay(LZHZ)=10 And LocalHour(LZHZ)=11 And LocalMinute(LZHZ)=40)</stp>
        <stp>Bar</stp>
        <stp/>
        <stp>Close</stp>
        <stp>A5C</stp>
        <stp>0</stp>
        <stp>all</stp>
        <stp/>
        <stp/>
        <stp>True</stp>
        <stp/>
        <stp>EndOfBar</stp>
        <tr r="AM57" s="4"/>
      </tp>
      <tp t="s">
        <v/>
        <stp/>
        <stp>StudyData</stp>
        <stp>Close(LZHZ) when (LocalMonth(LZHZ)=8 And LocalDay(LZHZ)=10 And LocalHour(LZHZ)=14 And LocalMinute(LZHZ)=10)</stp>
        <stp>Bar</stp>
        <stp/>
        <stp>Close</stp>
        <stp>A5C</stp>
        <stp>0</stp>
        <stp>all</stp>
        <stp/>
        <stp/>
        <stp>True</stp>
        <stp/>
        <stp>EndOfBar</stp>
        <tr r="AM87" s="4"/>
      </tp>
      <tp t="s">
        <v/>
        <stp/>
        <stp>StudyData</stp>
        <stp>Close(LZHZ) when (LocalMonth(LZHZ)=8 And LocalDay(LZHZ)=10 And LocalHour(LZHZ)=10 And LocalMinute(LZHZ)=25)</stp>
        <stp>Bar</stp>
        <stp/>
        <stp>Close</stp>
        <stp>A5C</stp>
        <stp>0</stp>
        <stp>all</stp>
        <stp/>
        <stp/>
        <stp>True</stp>
        <stp/>
        <stp>EndOfBar</stp>
        <tr r="AM42" s="4"/>
      </tp>
      <tp t="s">
        <v/>
        <stp/>
        <stp>StudyData</stp>
        <stp>Close(LZHZ) when (LocalMonth(LZHZ)=8 And LocalDay(LZHZ)=10 And LocalHour(LZHZ)=11 And LocalMinute(LZHZ)=35)</stp>
        <stp>Bar</stp>
        <stp/>
        <stp>Close</stp>
        <stp>A5C</stp>
        <stp>0</stp>
        <stp>all</stp>
        <stp/>
        <stp/>
        <stp>True</stp>
        <stp/>
        <stp>EndOfBar</stp>
        <tr r="AM56" s="4"/>
      </tp>
      <tp t="s">
        <v/>
        <stp/>
        <stp>StudyData</stp>
        <stp>Close(LZHZ) when (LocalMonth(LZHZ)=8 And LocalDay(LZHZ)=10 And LocalHour(LZHZ)=13 And LocalMinute(LZHZ)=15)</stp>
        <stp>Bar</stp>
        <stp/>
        <stp>Close</stp>
        <stp>A5C</stp>
        <stp>0</stp>
        <stp>all</stp>
        <stp/>
        <stp/>
        <stp>True</stp>
        <stp/>
        <stp>EndOfBar</stp>
        <tr r="AM76" s="4"/>
      </tp>
      <tp t="s">
        <v/>
        <stp/>
        <stp>StudyData</stp>
        <stp>Close(LZHZ) when (LocalMonth(LZHZ)=8 And LocalDay(LZHZ)=10 And LocalHour(LZHZ)=10 And LocalMinute(LZHZ)=20)</stp>
        <stp>Bar</stp>
        <stp/>
        <stp>Close</stp>
        <stp>A5C</stp>
        <stp>0</stp>
        <stp>all</stp>
        <stp/>
        <stp/>
        <stp>True</stp>
        <stp/>
        <stp>EndOfBar</stp>
        <tr r="AM41" s="4"/>
      </tp>
      <tp t="s">
        <v/>
        <stp/>
        <stp>StudyData</stp>
        <stp>Close(LZHZ) when (LocalMonth(LZHZ)=8 And LocalDay(LZHZ)=10 And LocalHour(LZHZ)=11 And LocalMinute(LZHZ)=30)</stp>
        <stp>Bar</stp>
        <stp/>
        <stp>Close</stp>
        <stp>A5C</stp>
        <stp>0</stp>
        <stp>all</stp>
        <stp/>
        <stp/>
        <stp>True</stp>
        <stp/>
        <stp>EndOfBar</stp>
        <tr r="AM55" s="4"/>
      </tp>
      <tp t="s">
        <v/>
        <stp/>
        <stp>StudyData</stp>
        <stp>Close(LZHZ) when (LocalMonth(LZHZ)=8 And LocalDay(LZHZ)=10 And LocalHour(LZHZ)=13 And LocalMinute(LZHZ)=10)</stp>
        <stp>Bar</stp>
        <stp/>
        <stp>Close</stp>
        <stp>A5C</stp>
        <stp>0</stp>
        <stp>all</stp>
        <stp/>
        <stp/>
        <stp>True</stp>
        <stp/>
        <stp>EndOfBar</stp>
        <tr r="AM75" s="4"/>
      </tp>
      <tp t="s">
        <v/>
        <stp/>
        <stp>StudyData</stp>
        <stp>Close(LZHZ) when (LocalMonth(LZHZ)=8 And LocalDay(LZHZ)=10 And LocalHour(LZHZ)=10 And LocalMinute(LZHZ)=35)</stp>
        <stp>Bar</stp>
        <stp/>
        <stp>Close</stp>
        <stp>A5C</stp>
        <stp>0</stp>
        <stp>all</stp>
        <stp/>
        <stp/>
        <stp>True</stp>
        <stp/>
        <stp>EndOfBar</stp>
        <tr r="AM44" s="4"/>
      </tp>
      <tp t="s">
        <v/>
        <stp/>
        <stp>StudyData</stp>
        <stp>Close(LZHZ) when (LocalMonth(LZHZ)=8 And LocalDay(LZHZ)=10 And LocalHour(LZHZ)=11 And LocalMinute(LZHZ)=25)</stp>
        <stp>Bar</stp>
        <stp/>
        <stp>Close</stp>
        <stp>A5C</stp>
        <stp>0</stp>
        <stp>all</stp>
        <stp/>
        <stp/>
        <stp>True</stp>
        <stp/>
        <stp>EndOfBar</stp>
        <tr r="AM54" s="4"/>
      </tp>
      <tp t="s">
        <v/>
        <stp/>
        <stp>StudyData</stp>
        <stp>Close(LZHZ) when (LocalMonth(LZHZ)=8 And LocalDay(LZHZ)=10 And LocalHour(LZHZ)=12 And LocalMinute(LZHZ)=15)</stp>
        <stp>Bar</stp>
        <stp/>
        <stp>Close</stp>
        <stp>A5C</stp>
        <stp>0</stp>
        <stp>all</stp>
        <stp/>
        <stp/>
        <stp>True</stp>
        <stp/>
        <stp>EndOfBar</stp>
        <tr r="AM64" s="4"/>
      </tp>
      <tp t="s">
        <v/>
        <stp/>
        <stp>StudyData</stp>
        <stp>Close(LZHZ) when (LocalMonth(LZHZ)=8 And LocalDay(LZHZ)=10 And LocalHour(LZHZ)=10 And LocalMinute(LZHZ)=30)</stp>
        <stp>Bar</stp>
        <stp/>
        <stp>Close</stp>
        <stp>A5C</stp>
        <stp>0</stp>
        <stp>all</stp>
        <stp/>
        <stp/>
        <stp>True</stp>
        <stp/>
        <stp>EndOfBar</stp>
        <tr r="AM43" s="4"/>
      </tp>
      <tp t="s">
        <v/>
        <stp/>
        <stp>StudyData</stp>
        <stp>Close(LZHZ) when (LocalMonth(LZHZ)=8 And LocalDay(LZHZ)=10 And LocalHour(LZHZ)=11 And LocalMinute(LZHZ)=20)</stp>
        <stp>Bar</stp>
        <stp/>
        <stp>Close</stp>
        <stp>A5C</stp>
        <stp>0</stp>
        <stp>all</stp>
        <stp/>
        <stp/>
        <stp>True</stp>
        <stp/>
        <stp>EndOfBar</stp>
        <tr r="AM53" s="4"/>
      </tp>
      <tp t="s">
        <v/>
        <stp/>
        <stp>StudyData</stp>
        <stp>Close(LZHZ) when (LocalMonth(LZHZ)=8 And LocalDay(LZHZ)=10 And LocalHour(LZHZ)=12 And LocalMinute(LZHZ)=10)</stp>
        <stp>Bar</stp>
        <stp/>
        <stp>Close</stp>
        <stp>A5C</stp>
        <stp>0</stp>
        <stp>all</stp>
        <stp/>
        <stp/>
        <stp>True</stp>
        <stp/>
        <stp>EndOfBar</stp>
        <tr r="AM63" s="4"/>
      </tp>
      <tp t="s">
        <v/>
        <stp/>
        <stp>StudyData</stp>
        <stp>Close(LZHZ) when (LocalMonth(LZHZ)=8 And LocalDay(LZHZ)=10 And LocalHour(LZHZ)=11 And LocalMinute(LZHZ)=15)</stp>
        <stp>Bar</stp>
        <stp/>
        <stp>Close</stp>
        <stp>A5C</stp>
        <stp>0</stp>
        <stp>all</stp>
        <stp/>
        <stp/>
        <stp>True</stp>
        <stp/>
        <stp>EndOfBar</stp>
        <tr r="AM52" s="4"/>
      </tp>
      <tp t="s">
        <v/>
        <stp/>
        <stp>StudyData</stp>
        <stp>Close(LZHZ) when (LocalMonth(LZHZ)=8 And LocalDay(LZHZ)=10 And LocalHour(LZHZ)=12 And LocalMinute(LZHZ)=25)</stp>
        <stp>Bar</stp>
        <stp/>
        <stp>Close</stp>
        <stp>A5C</stp>
        <stp>0</stp>
        <stp>all</stp>
        <stp/>
        <stp/>
        <stp>True</stp>
        <stp/>
        <stp>EndOfBar</stp>
        <tr r="AM66" s="4"/>
      </tp>
      <tp t="s">
        <v/>
        <stp/>
        <stp>StudyData</stp>
        <stp>Close(LZHZ) when (LocalMonth(LZHZ)=8 And LocalDay(LZHZ)=10 And LocalHour(LZHZ)=13 And LocalMinute(LZHZ)=35)</stp>
        <stp>Bar</stp>
        <stp/>
        <stp>Close</stp>
        <stp>A5C</stp>
        <stp>0</stp>
        <stp>all</stp>
        <stp/>
        <stp/>
        <stp>True</stp>
        <stp/>
        <stp>EndOfBar</stp>
        <tr r="AM80" s="4"/>
      </tp>
      <tp t="s">
        <v/>
        <stp/>
        <stp>StudyData</stp>
        <stp>Close(LZHZ) when (LocalMonth(LZHZ)=8 And LocalDay(LZHZ)=10 And LocalHour(LZHZ)=14 And LocalMinute(LZHZ)=45)</stp>
        <stp>Bar</stp>
        <stp/>
        <stp>Close</stp>
        <stp>A5C</stp>
        <stp>0</stp>
        <stp>all</stp>
        <stp/>
        <stp/>
        <stp>True</stp>
        <stp/>
        <stp>EndOfBar</stp>
        <tr r="AM94" s="4"/>
      </tp>
      <tp t="s">
        <v/>
        <stp/>
        <stp>StudyData</stp>
        <stp>Close(LZHZ) when (LocalMonth(LZHZ)=8 And LocalDay(LZHZ)=10 And LocalHour(LZHZ)=11 And LocalMinute(LZHZ)=10)</stp>
        <stp>Bar</stp>
        <stp/>
        <stp>Close</stp>
        <stp>A5C</stp>
        <stp>0</stp>
        <stp>all</stp>
        <stp/>
        <stp/>
        <stp>True</stp>
        <stp/>
        <stp>EndOfBar</stp>
        <tr r="AM51" s="4"/>
      </tp>
      <tp t="s">
        <v/>
        <stp/>
        <stp>StudyData</stp>
        <stp>Close(LZHZ) when (LocalMonth(LZHZ)=8 And LocalDay(LZHZ)=10 And LocalHour(LZHZ)=12 And LocalMinute(LZHZ)=20)</stp>
        <stp>Bar</stp>
        <stp/>
        <stp>Close</stp>
        <stp>A5C</stp>
        <stp>0</stp>
        <stp>all</stp>
        <stp/>
        <stp/>
        <stp>True</stp>
        <stp/>
        <stp>EndOfBar</stp>
        <tr r="AM65" s="4"/>
      </tp>
      <tp t="s">
        <v/>
        <stp/>
        <stp>StudyData</stp>
        <stp>Close(LZHZ) when (LocalMonth(LZHZ)=8 And LocalDay(LZHZ)=10 And LocalHour(LZHZ)=13 And LocalMinute(LZHZ)=30)</stp>
        <stp>Bar</stp>
        <stp/>
        <stp>Close</stp>
        <stp>A5C</stp>
        <stp>0</stp>
        <stp>all</stp>
        <stp/>
        <stp/>
        <stp>True</stp>
        <stp/>
        <stp>EndOfBar</stp>
        <tr r="AM79" s="4"/>
      </tp>
      <tp t="s">
        <v/>
        <stp/>
        <stp>StudyData</stp>
        <stp>Close(LZHZ) when (LocalMonth(LZHZ)=8 And LocalDay(LZHZ)=10 And LocalHour(LZHZ)=14 And LocalMinute(LZHZ)=40)</stp>
        <stp>Bar</stp>
        <stp/>
        <stp>Close</stp>
        <stp>A5C</stp>
        <stp>0</stp>
        <stp>all</stp>
        <stp/>
        <stp/>
        <stp>True</stp>
        <stp/>
        <stp>EndOfBar</stp>
        <tr r="AM93" s="4"/>
      </tp>
      <tp t="s">
        <v/>
        <stp/>
        <stp>StudyData</stp>
        <stp>Close(LZHZ) when (LocalMonth(LZHZ)=8 And LocalDay(LZHZ)=10 And LocalHour(LZHZ)=10 And LocalMinute(LZHZ)=15)</stp>
        <stp>Bar</stp>
        <stp/>
        <stp>Close</stp>
        <stp>A5C</stp>
        <stp>0</stp>
        <stp>all</stp>
        <stp/>
        <stp/>
        <stp>True</stp>
        <stp/>
        <stp>EndOfBar</stp>
        <tr r="AM40" s="4"/>
      </tp>
      <tp t="s">
        <v/>
        <stp/>
        <stp>StudyData</stp>
        <stp>Close(LZHZ) when (LocalMonth(LZHZ)=8 And LocalDay(LZHZ)=10 And LocalHour(LZHZ)=12 And LocalMinute(LZHZ)=35)</stp>
        <stp>Bar</stp>
        <stp/>
        <stp>Close</stp>
        <stp>A5C</stp>
        <stp>0</stp>
        <stp>all</stp>
        <stp/>
        <stp/>
        <stp>True</stp>
        <stp/>
        <stp>EndOfBar</stp>
        <tr r="AM68" s="4"/>
      </tp>
      <tp t="s">
        <v/>
        <stp/>
        <stp>StudyData</stp>
        <stp>Close(LZHZ) when (LocalMonth(LZHZ)=8 And LocalDay(LZHZ)=10 And LocalHour(LZHZ)=13 And LocalMinute(LZHZ)=25)</stp>
        <stp>Bar</stp>
        <stp/>
        <stp>Close</stp>
        <stp>A5C</stp>
        <stp>0</stp>
        <stp>all</stp>
        <stp/>
        <stp/>
        <stp>True</stp>
        <stp/>
        <stp>EndOfBar</stp>
        <tr r="AM78" s="4"/>
      </tp>
      <tp t="s">
        <v/>
        <stp/>
        <stp>StudyData</stp>
        <stp>Close(LZHZ) when (LocalMonth(LZHZ)=8 And LocalDay(LZHZ)=10 And LocalHour(LZHZ)=14 And LocalMinute(LZHZ)=55)</stp>
        <stp>Bar</stp>
        <stp/>
        <stp>Close</stp>
        <stp>A5C</stp>
        <stp>0</stp>
        <stp>all</stp>
        <stp/>
        <stp/>
        <stp>True</stp>
        <stp/>
        <stp>EndOfBar</stp>
        <tr r="AM96" s="4"/>
      </tp>
      <tp t="s">
        <v/>
        <stp/>
        <stp>StudyData</stp>
        <stp>Close(LZHZ) when (LocalMonth(LZHZ)=8 And LocalDay(LZHZ)=10 And LocalHour(LZHZ)=10 And LocalMinute(LZHZ)=10)</stp>
        <stp>Bar</stp>
        <stp/>
        <stp>Close</stp>
        <stp>A5C</stp>
        <stp>0</stp>
        <stp>all</stp>
        <stp/>
        <stp/>
        <stp>True</stp>
        <stp/>
        <stp>EndOfBar</stp>
        <tr r="AM39" s="4"/>
      </tp>
      <tp t="s">
        <v/>
        <stp/>
        <stp>StudyData</stp>
        <stp>Close(LZHZ) when (LocalMonth(LZHZ)=8 And LocalDay(LZHZ)=10 And LocalHour(LZHZ)=12 And LocalMinute(LZHZ)=30)</stp>
        <stp>Bar</stp>
        <stp/>
        <stp>Close</stp>
        <stp>A5C</stp>
        <stp>0</stp>
        <stp>all</stp>
        <stp/>
        <stp/>
        <stp>True</stp>
        <stp/>
        <stp>EndOfBar</stp>
        <tr r="AM67" s="4"/>
      </tp>
      <tp t="s">
        <v/>
        <stp/>
        <stp>StudyData</stp>
        <stp>Close(LZHZ) when (LocalMonth(LZHZ)=8 And LocalDay(LZHZ)=10 And LocalHour(LZHZ)=13 And LocalMinute(LZHZ)=20)</stp>
        <stp>Bar</stp>
        <stp/>
        <stp>Close</stp>
        <stp>A5C</stp>
        <stp>0</stp>
        <stp>all</stp>
        <stp/>
        <stp/>
        <stp>True</stp>
        <stp/>
        <stp>EndOfBar</stp>
        <tr r="AM77" s="4"/>
      </tp>
      <tp t="s">
        <v/>
        <stp/>
        <stp>StudyData</stp>
        <stp>Close(LZHZ) when (LocalMonth(LZHZ)=8 And LocalDay(LZHZ)=10 And LocalHour(LZHZ)=14 And LocalMinute(LZHZ)=50)</stp>
        <stp>Bar</stp>
        <stp/>
        <stp>Close</stp>
        <stp>A5C</stp>
        <stp>0</stp>
        <stp>all</stp>
        <stp/>
        <stp/>
        <stp>True</stp>
        <stp/>
        <stp>EndOfBar</stp>
        <tr r="AM95" s="4"/>
      </tp>
      <tp t="s">
        <v/>
        <stp/>
        <stp>StudyData</stp>
        <stp>Close(QO) when (LocalMonth(QO)=8 And LocalDay(QO)=10 And LocalHour(QO)=14 And LocalMinute(QO)=55)</stp>
        <stp>Bar</stp>
        <stp/>
        <stp>Close</stp>
        <stp>A5C</stp>
        <stp>0</stp>
        <stp>all</stp>
        <stp/>
        <stp/>
        <stp>True</stp>
        <stp/>
        <stp>EndOfBar</stp>
        <tr r="R96" s="4"/>
      </tp>
      <tp t="s">
        <v/>
        <stp/>
        <stp>StudyData</stp>
        <stp>Close(QO) when (LocalMonth(QO)=8 And LocalDay(QO)=10 And LocalHour(QO)=14 And LocalMinute(QO)=50)</stp>
        <stp>Bar</stp>
        <stp/>
        <stp>Close</stp>
        <stp>A5C</stp>
        <stp>0</stp>
        <stp>all</stp>
        <stp/>
        <stp/>
        <stp>True</stp>
        <stp/>
        <stp>EndOfBar</stp>
        <tr r="R95" s="4"/>
      </tp>
      <tp t="s">
        <v/>
        <stp/>
        <stp>StudyData</stp>
        <stp>Close(QO) when (LocalMonth(QO)=8 And LocalDay(QO)=10 And LocalHour(QO)=14 And LocalMinute(QO)=45)</stp>
        <stp>Bar</stp>
        <stp/>
        <stp>Close</stp>
        <stp>A5C</stp>
        <stp>0</stp>
        <stp>all</stp>
        <stp/>
        <stp/>
        <stp>True</stp>
        <stp/>
        <stp>EndOfBar</stp>
        <tr r="R94" s="4"/>
      </tp>
      <tp t="s">
        <v/>
        <stp/>
        <stp>StudyData</stp>
        <stp>Close(QO) when (LocalMonth(QO)=8 And LocalDay(QO)=10 And LocalHour(QO)=14 And LocalMinute(QO)=40)</stp>
        <stp>Bar</stp>
        <stp/>
        <stp>Close</stp>
        <stp>A5C</stp>
        <stp>0</stp>
        <stp>all</stp>
        <stp/>
        <stp/>
        <stp>True</stp>
        <stp/>
        <stp>EndOfBar</stp>
        <tr r="R93" s="4"/>
      </tp>
      <tp t="s">
        <v/>
        <stp/>
        <stp>StudyData</stp>
        <stp>Close(QO) when (LocalMonth(QO)=8 And LocalDay(QO)=10 And LocalHour(QO)=14 And LocalMinute(QO)=35)</stp>
        <stp>Bar</stp>
        <stp/>
        <stp>Close</stp>
        <stp>A5C</stp>
        <stp>0</stp>
        <stp>all</stp>
        <stp/>
        <stp/>
        <stp>True</stp>
        <stp/>
        <stp>EndOfBar</stp>
        <tr r="R92" s="4"/>
      </tp>
      <tp t="s">
        <v/>
        <stp/>
        <stp>StudyData</stp>
        <stp>Close(QO) when (LocalMonth(QO)=8 And LocalDay(QO)=10 And LocalHour(QO)=14 And LocalMinute(QO)=30)</stp>
        <stp>Bar</stp>
        <stp/>
        <stp>Close</stp>
        <stp>A5C</stp>
        <stp>0</stp>
        <stp>all</stp>
        <stp/>
        <stp/>
        <stp>True</stp>
        <stp/>
        <stp>EndOfBar</stp>
        <tr r="R91" s="4"/>
      </tp>
      <tp t="s">
        <v/>
        <stp/>
        <stp>StudyData</stp>
        <stp>Close(QO) when (LocalMonth(QO)=8 And LocalDay(QO)=10 And LocalHour(QO)=14 And LocalMinute(QO)=25)</stp>
        <stp>Bar</stp>
        <stp/>
        <stp>Close</stp>
        <stp>A5C</stp>
        <stp>0</stp>
        <stp>all</stp>
        <stp/>
        <stp/>
        <stp>True</stp>
        <stp/>
        <stp>EndOfBar</stp>
        <tr r="R90" s="4"/>
      </tp>
      <tp t="s">
        <v/>
        <stp/>
        <stp>StudyData</stp>
        <stp>Close(QO) when (LocalMonth(QO)=8 And LocalDay(QO)=10 And LocalHour(QO)=14 And LocalMinute(QO)=20)</stp>
        <stp>Bar</stp>
        <stp/>
        <stp>Close</stp>
        <stp>A5C</stp>
        <stp>0</stp>
        <stp>all</stp>
        <stp/>
        <stp/>
        <stp>True</stp>
        <stp/>
        <stp>EndOfBar</stp>
        <tr r="R89" s="4"/>
      </tp>
      <tp t="s">
        <v/>
        <stp/>
        <stp>StudyData</stp>
        <stp>Close(QO) when (LocalMonth(QO)=8 And LocalDay(QO)=10 And LocalHour(QO)=14 And LocalMinute(QO)=15)</stp>
        <stp>Bar</stp>
        <stp/>
        <stp>Close</stp>
        <stp>A5C</stp>
        <stp>0</stp>
        <stp>all</stp>
        <stp/>
        <stp/>
        <stp>True</stp>
        <stp/>
        <stp>EndOfBar</stp>
        <tr r="R88" s="4"/>
      </tp>
      <tp t="s">
        <v/>
        <stp/>
        <stp>StudyData</stp>
        <stp>Close(QO) when (LocalMonth(QO)=8 And LocalDay(QO)=10 And LocalHour(QO)=14 And LocalMinute(QO)=10)</stp>
        <stp>Bar</stp>
        <stp/>
        <stp>Close</stp>
        <stp>A5C</stp>
        <stp>0</stp>
        <stp>all</stp>
        <stp/>
        <stp/>
        <stp>True</stp>
        <stp/>
        <stp>EndOfBar</stp>
        <tr r="R87" s="4"/>
      </tp>
      <tp>
        <v>6406</v>
        <stp/>
        <stp>ContractData</stp>
        <stp>LDKZ</stp>
        <stp>LastTrade</stp>
        <stp/>
        <stp>T</stp>
        <tr r="H13" s="1"/>
      </tp>
      <tp>
        <v>53.3</v>
        <stp/>
        <stp>StudyData</stp>
        <stp>Close(QO) when (LocalMonth(QO)=8 And LocalDay(QO)=10 And LocalHour(QO)=7 And LocalMinute(QO)=0)</stp>
        <stp>Bar</stp>
        <stp/>
        <stp>Close</stp>
        <stp>A5C</stp>
        <stp>0</stp>
        <stp>all</stp>
        <stp/>
        <stp/>
        <stp>True</stp>
        <stp/>
        <stp>EndOfBar</stp>
        <tr r="R1" s="4"/>
      </tp>
      <tp>
        <v>53.31</v>
        <stp/>
        <stp>StudyData</stp>
        <stp>Close(QO) when (LocalMonth(QO)=8 And LocalDay(QO)=10 And LocalHour(QO)=7 And LocalMinute(QO)=5)</stp>
        <stp>Bar</stp>
        <stp/>
        <stp>Close</stp>
        <stp>A5C</stp>
        <stp>0</stp>
        <stp>all</stp>
        <stp/>
        <stp/>
        <stp>True</stp>
        <stp/>
        <stp>EndOfBar</stp>
        <tr r="R2" s="4"/>
      </tp>
      <tp>
        <v>53.52</v>
        <stp/>
        <stp>StudyData</stp>
        <stp>Close(QO) when (LocalMonth(QO)=8 And LocalDay(QO)=10 And LocalHour(QO)=8 And LocalMinute(QO)=0)</stp>
        <stp>Bar</stp>
        <stp/>
        <stp>Close</stp>
        <stp>A5C</stp>
        <stp>0</stp>
        <stp>all</stp>
        <stp/>
        <stp/>
        <stp>True</stp>
        <stp/>
        <stp>EndOfBar</stp>
        <tr r="R13" s="4"/>
      </tp>
      <tp>
        <v>53.51</v>
        <stp/>
        <stp>StudyData</stp>
        <stp>Close(QO) when (LocalMonth(QO)=8 And LocalDay(QO)=10 And LocalHour(QO)=8 And LocalMinute(QO)=5)</stp>
        <stp>Bar</stp>
        <stp/>
        <stp>Close</stp>
        <stp>A5C</stp>
        <stp>0</stp>
        <stp>all</stp>
        <stp/>
        <stp/>
        <stp>True</stp>
        <stp/>
        <stp>EndOfBar</stp>
        <tr r="R14" s="4"/>
      </tp>
      <tp>
        <v>53.2</v>
        <stp/>
        <stp>StudyData</stp>
        <stp>Close(QO) when (LocalMonth(QO)=8 And LocalDay(QO)=10 And LocalHour(QO)=9 And LocalMinute(QO)=0)</stp>
        <stp>Bar</stp>
        <stp/>
        <stp>Close</stp>
        <stp>A5C</stp>
        <stp>0</stp>
        <stp>all</stp>
        <stp/>
        <stp/>
        <stp>True</stp>
        <stp/>
        <stp>EndOfBar</stp>
        <tr r="R25" s="4"/>
      </tp>
      <tp t="s">
        <v/>
        <stp/>
        <stp>StudyData</stp>
        <stp>Close(QO) when (LocalMonth(QO)=8 And LocalDay(QO)=10 And LocalHour(QO)=9 And LocalMinute(QO)=5)</stp>
        <stp>Bar</stp>
        <stp/>
        <stp>Close</stp>
        <stp>A5C</stp>
        <stp>0</stp>
        <stp>all</stp>
        <stp/>
        <stp/>
        <stp>True</stp>
        <stp/>
        <stp>EndOfBar</stp>
        <tr r="R26" s="4"/>
      </tp>
      <tp>
        <v>14.98</v>
        <stp/>
        <stp>ContractData</stp>
        <stp>S.DBC</stp>
        <stp>LastTrade</stp>
        <stp/>
        <stp>T</stp>
        <tr r="H5" s="1"/>
      </tp>
      <tp t="s">
        <v>Wheat (Globex), Sep 17</v>
        <stp/>
        <stp>ContractData</stp>
        <stp>ZWA</stp>
        <stp>LongDescription</stp>
        <tr r="B16" s="1"/>
      </tp>
      <tp t="s">
        <v>Soybeans (Globex), Nov 17</v>
        <stp/>
        <stp>ContractData</stp>
        <stp>ZSE</stp>
        <stp>LongDescription</stp>
        <tr r="B18" s="1"/>
      </tp>
      <tp t="s">
        <v/>
        <stp/>
        <stp>StudyData</stp>
        <stp>Close(QO) when (LocalMonth(QO)=8 And LocalDay(QO)=10 And LocalHour(QO)=15 And LocalMinute(QO)=10)</stp>
        <stp>Bar</stp>
        <stp/>
        <stp>Close</stp>
        <stp>A5C</stp>
        <stp>0</stp>
        <stp>all</stp>
        <stp/>
        <stp/>
        <stp>True</stp>
        <stp/>
        <stp>EndOfBar</stp>
        <tr r="R99" s="4"/>
      </tp>
      <tp t="s">
        <v>Corn (Globex), Dec 17</v>
        <stp/>
        <stp>ContractData</stp>
        <stp>ZCE</stp>
        <stp>LongDescription</stp>
        <tr r="B17" s="1"/>
      </tp>
      <tp t="s">
        <v>E-mini Dow ($5), Sep 17</v>
        <stp/>
        <stp>ContractData</stp>
        <stp>YM?</stp>
        <stp>LongDescription</stp>
        <tr r="B22" s="1"/>
      </tp>
      <tp>
        <v>1.62</v>
        <stp/>
        <stp>StudyData</stp>
        <stp>RBE</stp>
        <stp>Bar</stp>
        <stp/>
        <stp>Close</stp>
        <stp>D</stp>
        <stp>-1</stp>
        <stp>primaryOnly</stp>
        <tr r="H5" s="4"/>
      </tp>
      <tp>
        <v>3</v>
        <stp/>
        <stp>ContractData</stp>
        <stp>LDKZ</stp>
        <stp>MT_LastAskVolume</stp>
        <stp/>
        <stp>T</stp>
        <tr r="M13" s="1"/>
      </tp>
      <tp>
        <v>2917</v>
        <stp/>
        <stp>ContractData</stp>
        <stp>LZHZ</stp>
        <stp>LastTrade</stp>
        <stp/>
        <stp>T</stp>
        <tr r="H14" s="1"/>
      </tp>
      <tp>
        <v>16.863</v>
        <stp/>
        <stp>StudyData</stp>
        <stp>SIE</stp>
        <stp>Bar</stp>
        <stp/>
        <stp>Close</stp>
        <stp>D</stp>
        <stp>-1</stp>
        <stp>primaryOnly</stp>
        <tr r="H9" s="4"/>
      </tp>
      <tp>
        <v>13.64</v>
        <stp/>
        <stp>StudyData</stp>
        <stp>SBE</stp>
        <stp>Bar</stp>
        <stp/>
        <stp>Close</stp>
        <stp>D</stp>
        <stp>-1</stp>
        <stp>primaryOnly</stp>
        <tr r="H16" s="4"/>
      </tp>
      <tp>
        <v>0.01</v>
        <stp/>
        <stp>ContractData</stp>
        <stp>TickSize(QO)</stp>
        <stp>LastQuoteToday</stp>
        <stp/>
        <stp>T</stp>
        <tr r="AB7" s="1"/>
        <tr r="AA7" s="1"/>
      </tp>
      <tp>
        <v>96.739621929999998</v>
        <stp/>
        <stp>StudyData</stp>
        <stp>Correlation(S.DBC,QO,Period:=20,InputChoice1:=Close,InputChoice2:=Close)</stp>
        <stp>FG</stp>
        <stp/>
        <stp>Close</stp>
        <stp>D</stp>
        <stp>-4</stp>
        <stp>all</stp>
        <stp/>
        <stp/>
        <stp>True</stp>
        <stp>T</stp>
        <tr r="R10" s="5"/>
      </tp>
      <tp>
        <v>97.715997529999996</v>
        <stp/>
        <stp>StudyData</stp>
        <stp>Correlation(S.DBC,QO,Period:=20,InputChoice1:=Close,InputChoice2:=Close)</stp>
        <stp>FG</stp>
        <stp/>
        <stp>Close</stp>
        <stp>D</stp>
        <stp>-5</stp>
        <stp>all</stp>
        <stp/>
        <stp/>
        <stp>True</stp>
        <stp>T</stp>
        <tr r="R11" s="5"/>
      </tp>
      <tp>
        <v>98.199395429999996</v>
        <stp/>
        <stp>StudyData</stp>
        <stp>Correlation(S.DBC,QO,Period:=20,InputChoice1:=Close,InputChoice2:=Close)</stp>
        <stp>FG</stp>
        <stp/>
        <stp>Close</stp>
        <stp>D</stp>
        <stp>-6</stp>
        <stp>all</stp>
        <stp/>
        <stp/>
        <stp>True</stp>
        <stp>T</stp>
        <tr r="R12" s="5"/>
      </tp>
      <tp>
        <v>98.245594609999998</v>
        <stp/>
        <stp>StudyData</stp>
        <stp>Correlation(S.DBC,QO,Period:=20,InputChoice1:=Close,InputChoice2:=Close)</stp>
        <stp>FG</stp>
        <stp/>
        <stp>Close</stp>
        <stp>D</stp>
        <stp>-7</stp>
        <stp>all</stp>
        <stp/>
        <stp/>
        <stp>True</stp>
        <stp>T</stp>
        <tr r="R13" s="5"/>
      </tp>
      <tp>
        <v>96.086962499999998</v>
        <stp/>
        <stp>StudyData</stp>
        <stp>Correlation(S.DBC,QO,Period:=20,InputChoice1:=Close,InputChoice2:=Close)</stp>
        <stp>FG</stp>
        <stp/>
        <stp>Close</stp>
        <stp>D</stp>
        <stp>-1</stp>
        <stp>all</stp>
        <stp/>
        <stp/>
        <stp>True</stp>
        <stp>T</stp>
        <tr r="R7" s="5"/>
      </tp>
      <tp>
        <v>96.312558390000007</v>
        <stp/>
        <stp>StudyData</stp>
        <stp>Correlation(S.DBC,QO,Period:=20,InputChoice1:=Close,InputChoice2:=Close)</stp>
        <stp>FG</stp>
        <stp/>
        <stp>Close</stp>
        <stp>D</stp>
        <stp>-2</stp>
        <stp>all</stp>
        <stp/>
        <stp/>
        <stp>True</stp>
        <stp>T</stp>
        <tr r="R8" s="5"/>
      </tp>
      <tp>
        <v>96.118626689999999</v>
        <stp/>
        <stp>StudyData</stp>
        <stp>Correlation(S.DBC,QO,Period:=20,InputChoice1:=Close,InputChoice2:=Close)</stp>
        <stp>FG</stp>
        <stp/>
        <stp>Close</stp>
        <stp>D</stp>
        <stp>-3</stp>
        <stp>all</stp>
        <stp/>
        <stp/>
        <stp>True</stp>
        <stp>T</stp>
        <tr r="R9" s="5"/>
      </tp>
      <tp t="s">
        <v>PowerShares DB Commodity Index Tracking</v>
        <stp/>
        <stp>ContractData</stp>
        <stp>S.DBC</stp>
        <stp>LongDescription</stp>
        <tr r="B5" s="1"/>
      </tp>
      <tp>
        <v>97.938973140000002</v>
        <stp/>
        <stp>StudyData</stp>
        <stp>Correlation(S.DBC,QO,Period:=20,InputChoice1:=Close,InputChoice2:=Close)</stp>
        <stp>FG</stp>
        <stp/>
        <stp>Close</stp>
        <stp>D</stp>
        <stp>-8</stp>
        <stp>all</stp>
        <stp/>
        <stp/>
        <stp>True</stp>
        <stp>T</stp>
        <tr r="R14" s="5"/>
      </tp>
      <tp>
        <v>96.907685999999998</v>
        <stp/>
        <stp>StudyData</stp>
        <stp>Correlation(S.DBC,QO,Period:=20,InputChoice1:=Close,InputChoice2:=Close)</stp>
        <stp>FG</stp>
        <stp/>
        <stp>Close</stp>
        <stp>D</stp>
        <stp>-9</stp>
        <stp>all</stp>
        <stp/>
        <stp/>
        <stp>True</stp>
        <stp>T</stp>
        <tr r="R15" s="5"/>
      </tp>
      <tp t="s">
        <v>Silver (Globex), Sep 17</v>
        <stp/>
        <stp>ContractData</stp>
        <stp>SIE</stp>
        <stp>LongDescription</stp>
        <tr r="B12" s="1"/>
      </tp>
      <tp t="s">
        <v>Swiss Franc (Globex), Sep 17</v>
        <stp/>
        <stp>ContractData</stp>
        <stp>SF6</stp>
        <stp>LongDescription</stp>
        <tr r="B24" s="1"/>
      </tp>
      <tp t="s">
        <v>Sugar World #11 (ICE), Oct 17</v>
        <stp/>
        <stp>ContractData</stp>
        <stp>SBE</stp>
        <stp>LongDescription</stp>
        <tr r="B19" s="1"/>
      </tp>
      <tp t="s">
        <v>RBOB Gasoline (Globex), Sep 17</v>
        <stp/>
        <stp>ContractData</stp>
        <stp>RBE</stp>
        <stp>LongDescription</stp>
        <tr r="B8" s="1"/>
      </tp>
      <tp>
        <v>-0.49462732389561659</v>
        <stp/>
        <stp>ContractData</stp>
        <stp>LZHZ</stp>
        <stp>PerCentNetLastTrade</stp>
        <stp/>
        <stp>T</stp>
        <tr r="H29" s="4"/>
        <tr r="F14" s="1"/>
        <tr r="G14" s="1"/>
        <tr r="C27" s="4"/>
      </tp>
      <tp>
        <v>0.2712700369913687</v>
        <stp/>
        <stp>ContractData</stp>
        <stp>LALZ</stp>
        <stp>PerCentNetLastTrade</stp>
        <stp/>
        <stp>T</stp>
        <tr r="H26" s="4"/>
        <tr r="F15" s="1"/>
        <tr r="G15" s="1"/>
        <tr r="C28" s="4"/>
      </tp>
      <tp>
        <v>-0.7591014717273431</v>
        <stp/>
        <stp>ContractData</stp>
        <stp>LDKZ</stp>
        <stp>PerCentNetLastTrade</stp>
        <stp/>
        <stp>T</stp>
        <tr r="H31" s="4"/>
        <tr r="G13" s="1"/>
        <tr r="F13" s="1"/>
        <tr r="C26" s="4"/>
      </tp>
      <tp>
        <v>53.1</v>
        <stp/>
        <stp>ContractData</stp>
        <stp>QO</stp>
        <stp>LastTrade</stp>
        <stp/>
        <stp>T</stp>
        <tr r="H7" s="1"/>
      </tp>
      <tp>
        <v>3862</v>
        <stp/>
        <stp>StudyData</stp>
        <stp>ZCE</stp>
        <stp>Bar</stp>
        <stp/>
        <stp>Close</stp>
        <stp>D</stp>
        <stp>-1</stp>
        <stp>primaryOnly</stp>
        <tr r="H14" s="4"/>
      </tp>
      <tp>
        <v>4594</v>
        <stp/>
        <stp>StudyData</stp>
        <stp>ZWA</stp>
        <stp>Bar</stp>
        <stp/>
        <stp>Close</stp>
        <stp>D</stp>
        <stp>-1</stp>
        <stp>primaryOnly</stp>
        <tr r="H13" s="4"/>
      </tp>
      <tp>
        <v>9732</v>
        <stp/>
        <stp>StudyData</stp>
        <stp>ZSE</stp>
        <stp>Bar</stp>
        <stp/>
        <stp>Close</stp>
        <stp>D</stp>
        <stp>-1</stp>
        <stp>primaryOnly</stp>
        <tr r="H15" s="4"/>
      </tp>
      <tp>
        <v>49.87</v>
        <stp/>
        <stp>StudyData</stp>
        <stp>CLE</stp>
        <stp>Bar</stp>
        <stp/>
        <stp>Close</stp>
        <stp>5</stp>
        <stp>-46</stp>
        <stp>All</stp>
        <stp/>
        <stp/>
        <stp>FALSE</stp>
        <stp>T</stp>
        <tr r="F48" s="2"/>
        <tr r="F48" s="2"/>
      </tp>
      <tp>
        <v>49.93</v>
        <stp/>
        <stp>StudyData</stp>
        <stp>CLE</stp>
        <stp>Bar</stp>
        <stp/>
        <stp>Close</stp>
        <stp>5</stp>
        <stp>-26</stp>
        <stp>All</stp>
        <stp/>
        <stp/>
        <stp>FALSE</stp>
        <stp>T</stp>
        <tr r="F28" s="2"/>
        <tr r="F28" s="2"/>
      </tp>
      <tp>
        <v>49.87</v>
        <stp/>
        <stp>StudyData</stp>
        <stp>CLE</stp>
        <stp>Bar</stp>
        <stp/>
        <stp>Close</stp>
        <stp>5</stp>
        <stp>-36</stp>
        <stp>All</stp>
        <stp/>
        <stp/>
        <stp>FALSE</stp>
        <stp>T</stp>
        <tr r="F38" s="2"/>
        <tr r="F38" s="2"/>
      </tp>
      <tp>
        <v>50.21</v>
        <stp/>
        <stp>StudyData</stp>
        <stp>CLE</stp>
        <stp>Bar</stp>
        <stp/>
        <stp>Close</stp>
        <stp>5</stp>
        <stp>-16</stp>
        <stp>All</stp>
        <stp/>
        <stp/>
        <stp>FALSE</stp>
        <stp>T</stp>
        <tr r="F18" s="2"/>
        <tr r="F18" s="2"/>
      </tp>
      <tp>
        <v>-14</v>
        <stp/>
        <stp>ContractData</stp>
        <stp>LZHZ</stp>
        <stp>NetChange</stp>
        <stp/>
        <stp>T</stp>
        <tr r="I14" s="1"/>
      </tp>
      <tp>
        <v>49.89</v>
        <stp/>
        <stp>StudyData</stp>
        <stp>CLE</stp>
        <stp>Bar</stp>
        <stp/>
        <stp>High</stp>
        <stp>5</stp>
        <stp>-3</stp>
        <stp>All</stp>
        <stp/>
        <stp/>
        <stp>FALSE</stp>
        <stp>T</stp>
        <tr r="D5" s="2"/>
      </tp>
      <tp>
        <v>49.67</v>
        <stp/>
        <stp>StudyData</stp>
        <stp>CLE</stp>
        <stp>Bar</stp>
        <stp/>
        <stp>Open</stp>
        <stp>5</stp>
        <stp>-4</stp>
        <stp>All</stp>
        <stp/>
        <stp/>
        <stp>FALSE</stp>
        <stp>T</stp>
        <tr r="D6" s="2"/>
        <tr r="C6" s="2"/>
        <tr r="C6" s="2"/>
      </tp>
      <tp>
        <v>49.87</v>
        <stp/>
        <stp>StudyData</stp>
        <stp>CLE</stp>
        <stp>Bar</stp>
        <stp/>
        <stp>Close</stp>
        <stp>5</stp>
        <stp>-47</stp>
        <stp>All</stp>
        <stp/>
        <stp/>
        <stp>FALSE</stp>
        <stp>T</stp>
        <tr r="F49" s="2"/>
        <tr r="F49" s="2"/>
      </tp>
      <tp>
        <v>49.88</v>
        <stp/>
        <stp>StudyData</stp>
        <stp>CLE</stp>
        <stp>Bar</stp>
        <stp/>
        <stp>Close</stp>
        <stp>5</stp>
        <stp>-27</stp>
        <stp>All</stp>
        <stp/>
        <stp/>
        <stp>FALSE</stp>
        <stp>T</stp>
        <tr r="F29" s="2"/>
        <tr r="F29" s="2"/>
      </tp>
      <tp>
        <v>49.89</v>
        <stp/>
        <stp>StudyData</stp>
        <stp>CLE</stp>
        <stp>Bar</stp>
        <stp/>
        <stp>Close</stp>
        <stp>5</stp>
        <stp>-37</stp>
        <stp>All</stp>
        <stp/>
        <stp/>
        <stp>FALSE</stp>
        <stp>T</stp>
        <tr r="F39" s="2"/>
        <tr r="F39" s="2"/>
      </tp>
      <tp>
        <v>50.13</v>
        <stp/>
        <stp>StudyData</stp>
        <stp>CLE</stp>
        <stp>Bar</stp>
        <stp/>
        <stp>Close</stp>
        <stp>5</stp>
        <stp>-17</stp>
        <stp>All</stp>
        <stp/>
        <stp/>
        <stp>FALSE</stp>
        <stp>T</stp>
        <tr r="F19" s="2"/>
        <tr r="F19" s="2"/>
      </tp>
      <tp t="s">
        <v>Natural Gas (Globex), Sep 17</v>
        <stp/>
        <stp>ContractData</stp>
        <stp>NGE</stp>
        <stp>LongDescription</stp>
        <tr r="B10" s="1"/>
      </tp>
      <tp>
        <v>49.9</v>
        <stp/>
        <stp>StudyData</stp>
        <stp>CLE</stp>
        <stp>Bar</stp>
        <stp/>
        <stp>High</stp>
        <stp>5</stp>
        <stp>-2</stp>
        <stp>All</stp>
        <stp/>
        <stp/>
        <stp>FALSE</stp>
        <stp>T</stp>
        <tr r="D4" s="2"/>
      </tp>
      <tp>
        <v>50.03</v>
        <stp/>
        <stp>StudyData</stp>
        <stp>CLE</stp>
        <stp>Bar</stp>
        <stp/>
        <stp>Open</stp>
        <stp>5</stp>
        <stp>-5</stp>
        <stp>All</stp>
        <stp/>
        <stp/>
        <stp>FALSE</stp>
        <stp>T</stp>
        <tr r="D7" s="2"/>
        <tr r="C7" s="2"/>
        <tr r="C7" s="2"/>
      </tp>
      <tp>
        <v>49.8</v>
        <stp/>
        <stp>StudyData</stp>
        <stp>CLE</stp>
        <stp>Bar</stp>
        <stp/>
        <stp>Close</stp>
        <stp>5</stp>
        <stp>-44</stp>
        <stp>All</stp>
        <stp/>
        <stp/>
        <stp>FALSE</stp>
        <stp>T</stp>
        <tr r="F46" s="2"/>
        <tr r="F46" s="2"/>
      </tp>
      <tp>
        <v>49.92</v>
        <stp/>
        <stp>StudyData</stp>
        <stp>CLE</stp>
        <stp>Bar</stp>
        <stp/>
        <stp>Close</stp>
        <stp>5</stp>
        <stp>-24</stp>
        <stp>All</stp>
        <stp/>
        <stp/>
        <stp>FALSE</stp>
        <stp>T</stp>
        <tr r="F26" s="2"/>
        <tr r="F26" s="2"/>
      </tp>
      <tp>
        <v>49.89</v>
        <stp/>
        <stp>StudyData</stp>
        <stp>CLE</stp>
        <stp>Bar</stp>
        <stp/>
        <stp>Close</stp>
        <stp>5</stp>
        <stp>-34</stp>
        <stp>All</stp>
        <stp/>
        <stp/>
        <stp>FALSE</stp>
        <stp>T</stp>
        <tr r="F36" s="2"/>
        <tr r="F36" s="2"/>
      </tp>
      <tp>
        <v>50.14</v>
        <stp/>
        <stp>StudyData</stp>
        <stp>CLE</stp>
        <stp>Bar</stp>
        <stp/>
        <stp>Close</stp>
        <stp>5</stp>
        <stp>-14</stp>
        <stp>All</stp>
        <stp/>
        <stp/>
        <stp>FALSE</stp>
        <stp>T</stp>
        <tr r="F16" s="2"/>
        <tr r="F16" s="2"/>
      </tp>
      <tp>
        <v>49.8</v>
        <stp/>
        <stp>StudyData</stp>
        <stp>CLE</stp>
        <stp>Bar</stp>
        <stp/>
        <stp>High</stp>
        <stp>5</stp>
        <stp>-1</stp>
        <stp>All</stp>
        <stp/>
        <stp/>
        <stp>FALSE</stp>
        <stp>T</stp>
        <tr r="D3" s="2"/>
      </tp>
      <tp>
        <v>50.03</v>
        <stp/>
        <stp>StudyData</stp>
        <stp>CLE</stp>
        <stp>Bar</stp>
        <stp/>
        <stp>Open</stp>
        <stp>5</stp>
        <stp>-6</stp>
        <stp>All</stp>
        <stp/>
        <stp/>
        <stp>FALSE</stp>
        <stp>T</stp>
        <tr r="D8" s="2"/>
        <tr r="C8" s="2"/>
        <tr r="C8" s="2"/>
      </tp>
      <tp>
        <v>49.88</v>
        <stp/>
        <stp>StudyData</stp>
        <stp>CLE</stp>
        <stp>Bar</stp>
        <stp/>
        <stp>Close</stp>
        <stp>5</stp>
        <stp>-45</stp>
        <stp>All</stp>
        <stp/>
        <stp/>
        <stp>FALSE</stp>
        <stp>T</stp>
        <tr r="F47" s="2"/>
        <tr r="F47" s="2"/>
      </tp>
      <tp>
        <v>49.94</v>
        <stp/>
        <stp>StudyData</stp>
        <stp>CLE</stp>
        <stp>Bar</stp>
        <stp/>
        <stp>Close</stp>
        <stp>5</stp>
        <stp>-25</stp>
        <stp>All</stp>
        <stp/>
        <stp/>
        <stp>FALSE</stp>
        <stp>T</stp>
        <tr r="F27" s="2"/>
        <tr r="F27" s="2"/>
      </tp>
      <tp>
        <v>49.93</v>
        <stp/>
        <stp>StudyData</stp>
        <stp>CLE</stp>
        <stp>Bar</stp>
        <stp/>
        <stp>Close</stp>
        <stp>5</stp>
        <stp>-35</stp>
        <stp>All</stp>
        <stp/>
        <stp/>
        <stp>FALSE</stp>
        <stp>T</stp>
        <tr r="F37" s="2"/>
        <tr r="F37" s="2"/>
      </tp>
      <tp>
        <v>50.19</v>
        <stp/>
        <stp>StudyData</stp>
        <stp>CLE</stp>
        <stp>Bar</stp>
        <stp/>
        <stp>Close</stp>
        <stp>5</stp>
        <stp>-15</stp>
        <stp>All</stp>
        <stp/>
        <stp/>
        <stp>FALSE</stp>
        <stp>T</stp>
        <tr r="F17" s="2"/>
        <tr r="F17" s="2"/>
      </tp>
      <tp>
        <v>-49.5</v>
        <stp/>
        <stp>ContractData</stp>
        <stp>LDKZ</stp>
        <stp>NetChange</stp>
        <stp/>
        <stp>T</stp>
        <tr r="I13" s="1"/>
      </tp>
      <tp>
        <v>1279.3</v>
        <stp/>
        <stp>StudyData</stp>
        <stp>GCE</stp>
        <stp>Bar</stp>
        <stp/>
        <stp>Close</stp>
        <stp>D</stp>
        <stp>-1</stp>
        <stp>primaryOnly</stp>
        <tr r="H8" s="4"/>
      </tp>
      <tp>
        <v>0.03</v>
        <stp/>
        <stp>ContractData</stp>
        <stp>S.DBC</stp>
        <stp>NetChange</stp>
        <stp/>
        <stp>T</stp>
        <tr r="I5" s="1"/>
      </tp>
      <tp>
        <v>50.08</v>
        <stp/>
        <stp>StudyData</stp>
        <stp>CLE</stp>
        <stp>Bar</stp>
        <stp/>
        <stp>Open</stp>
        <stp>5</stp>
        <stp>-7</stp>
        <stp>All</stp>
        <stp/>
        <stp/>
        <stp>FALSE</stp>
        <stp>T</stp>
        <tr r="D9" s="2"/>
        <tr r="C9" s="2"/>
        <tr r="C9" s="2"/>
      </tp>
      <tp>
        <v>49.84</v>
        <stp/>
        <stp>StudyData</stp>
        <stp>CLE</stp>
        <stp>Bar</stp>
        <stp/>
        <stp>Close</stp>
        <stp>5</stp>
        <stp>-42</stp>
        <stp>All</stp>
        <stp/>
        <stp/>
        <stp>FALSE</stp>
        <stp>T</stp>
        <tr r="F44" s="2"/>
        <tr r="F44" s="2"/>
      </tp>
      <tp>
        <v>49.93</v>
        <stp/>
        <stp>StudyData</stp>
        <stp>CLE</stp>
        <stp>Bar</stp>
        <stp/>
        <stp>Close</stp>
        <stp>5</stp>
        <stp>-22</stp>
        <stp>All</stp>
        <stp/>
        <stp/>
        <stp>FALSE</stp>
        <stp>T</stp>
        <tr r="F24" s="2"/>
        <tr r="F24" s="2"/>
      </tp>
      <tp>
        <v>49.96</v>
        <stp/>
        <stp>StudyData</stp>
        <stp>CLE</stp>
        <stp>Bar</stp>
        <stp/>
        <stp>Close</stp>
        <stp>5</stp>
        <stp>-32</stp>
        <stp>All</stp>
        <stp/>
        <stp/>
        <stp>FALSE</stp>
        <stp>T</stp>
        <tr r="F34" s="2"/>
        <tr r="F34" s="2"/>
      </tp>
      <tp>
        <v>50.16</v>
        <stp/>
        <stp>StudyData</stp>
        <stp>CLE</stp>
        <stp>Bar</stp>
        <stp/>
        <stp>Close</stp>
        <stp>5</stp>
        <stp>-12</stp>
        <stp>All</stp>
        <stp/>
        <stp/>
        <stp>FALSE</stp>
        <stp>T</stp>
        <tr r="F14" s="2"/>
        <tr r="F14" s="2"/>
      </tp>
      <tp>
        <v>5</v>
        <stp/>
        <stp>ContractData</stp>
        <stp>LALZ</stp>
        <stp>NetChange</stp>
        <stp/>
        <stp>T</stp>
        <tr r="I15" s="1"/>
      </tp>
      <tp>
        <v>50.08</v>
        <stp/>
        <stp>StudyData</stp>
        <stp>CLE</stp>
        <stp>Bar</stp>
        <stp/>
        <stp>High</stp>
        <stp>5</stp>
        <stp>-7</stp>
        <stp>All</stp>
        <stp/>
        <stp/>
        <stp>FALSE</stp>
        <stp>T</stp>
        <tr r="D9" s="2"/>
      </tp>
      <tp>
        <v>49.78</v>
        <stp/>
        <stp>StudyData</stp>
        <stp>CLE</stp>
        <stp>Bar</stp>
        <stp/>
        <stp>Close</stp>
        <stp>5</stp>
        <stp>-43</stp>
        <stp>All</stp>
        <stp/>
        <stp/>
        <stp>FALSE</stp>
        <stp>T</stp>
        <tr r="F45" s="2"/>
        <tr r="F45" s="2"/>
      </tp>
      <tp>
        <v>49.92</v>
        <stp/>
        <stp>StudyData</stp>
        <stp>CLE</stp>
        <stp>Bar</stp>
        <stp/>
        <stp>Close</stp>
        <stp>5</stp>
        <stp>-23</stp>
        <stp>All</stp>
        <stp/>
        <stp/>
        <stp>FALSE</stp>
        <stp>T</stp>
        <tr r="F25" s="2"/>
        <tr r="F25" s="2"/>
      </tp>
      <tp>
        <v>49.92</v>
        <stp/>
        <stp>StudyData</stp>
        <stp>CLE</stp>
        <stp>Bar</stp>
        <stp/>
        <stp>Close</stp>
        <stp>5</stp>
        <stp>-33</stp>
        <stp>All</stp>
        <stp/>
        <stp/>
        <stp>FALSE</stp>
        <stp>T</stp>
        <tr r="F35" s="2"/>
        <tr r="F35" s="2"/>
      </tp>
      <tp>
        <v>50.16</v>
        <stp/>
        <stp>StudyData</stp>
        <stp>CLE</stp>
        <stp>Bar</stp>
        <stp/>
        <stp>Close</stp>
        <stp>5</stp>
        <stp>-13</stp>
        <stp>All</stp>
        <stp/>
        <stp/>
        <stp>FALSE</stp>
        <stp>T</stp>
        <tr r="F15" s="2"/>
        <tr r="F15" s="2"/>
      </tp>
      <tp>
        <v>50.08</v>
        <stp/>
        <stp>StudyData</stp>
        <stp>CLE</stp>
        <stp>Bar</stp>
        <stp/>
        <stp>High</stp>
        <stp>5</stp>
        <stp>-6</stp>
        <stp>All</stp>
        <stp/>
        <stp/>
        <stp>FALSE</stp>
        <stp>T</stp>
        <tr r="D8" s="2"/>
      </tp>
      <tp>
        <v>49.78</v>
        <stp/>
        <stp>StudyData</stp>
        <stp>CLE</stp>
        <stp>Bar</stp>
        <stp/>
        <stp>Open</stp>
        <stp>5</stp>
        <stp>-1</stp>
        <stp>All</stp>
        <stp/>
        <stp/>
        <stp>FALSE</stp>
        <stp>T</stp>
        <tr r="C3" s="2"/>
        <tr r="C3" s="2"/>
        <tr r="D3" s="2"/>
      </tp>
      <tp>
        <v>49.83</v>
        <stp/>
        <stp>StudyData</stp>
        <stp>CLE</stp>
        <stp>Bar</stp>
        <stp/>
        <stp>Close</stp>
        <stp>5</stp>
        <stp>-40</stp>
        <stp>All</stp>
        <stp/>
        <stp/>
        <stp>FALSE</stp>
        <stp>T</stp>
        <tr r="F42" s="2"/>
        <tr r="F42" s="2"/>
      </tp>
      <tp>
        <v>49.9</v>
        <stp/>
        <stp>StudyData</stp>
        <stp>CLE</stp>
        <stp>Bar</stp>
        <stp/>
        <stp>Close</stp>
        <stp>5</stp>
        <stp>-50</stp>
        <stp>All</stp>
        <stp/>
        <stp/>
        <stp>FALSE</stp>
        <stp>T</stp>
        <tr r="F52" s="2"/>
        <tr r="F52" s="2"/>
      </tp>
      <tp>
        <v>50.08</v>
        <stp/>
        <stp>StudyData</stp>
        <stp>CLE</stp>
        <stp>Bar</stp>
        <stp/>
        <stp>Close</stp>
        <stp>5</stp>
        <stp>-20</stp>
        <stp>All</stp>
        <stp/>
        <stp/>
        <stp>FALSE</stp>
        <stp>T</stp>
        <tr r="F22" s="2"/>
        <tr r="F22" s="2"/>
      </tp>
      <tp>
        <v>49.9</v>
        <stp/>
        <stp>StudyData</stp>
        <stp>CLE</stp>
        <stp>Bar</stp>
        <stp/>
        <stp>Close</stp>
        <stp>5</stp>
        <stp>-30</stp>
        <stp>All</stp>
        <stp/>
        <stp/>
        <stp>FALSE</stp>
        <stp>T</stp>
        <tr r="F32" s="2"/>
        <tr r="F32" s="2"/>
      </tp>
      <tp>
        <v>50.09</v>
        <stp/>
        <stp>StudyData</stp>
        <stp>CLE</stp>
        <stp>Bar</stp>
        <stp/>
        <stp>Close</stp>
        <stp>5</stp>
        <stp>-10</stp>
        <stp>All</stp>
        <stp/>
        <stp/>
        <stp>FALSE</stp>
        <stp>T</stp>
        <tr r="F12" s="2"/>
        <tr r="F12" s="2"/>
      </tp>
      <tp>
        <v>50.04</v>
        <stp/>
        <stp>StudyData</stp>
        <stp>CLE</stp>
        <stp>Bar</stp>
        <stp/>
        <stp>High</stp>
        <stp>5</stp>
        <stp>-5</stp>
        <stp>All</stp>
        <stp/>
        <stp/>
        <stp>FALSE</stp>
        <stp>T</stp>
        <tr r="D7" s="2"/>
      </tp>
      <tp>
        <v>49.83</v>
        <stp/>
        <stp>StudyData</stp>
        <stp>CLE</stp>
        <stp>Bar</stp>
        <stp/>
        <stp>Open</stp>
        <stp>5</stp>
        <stp>-2</stp>
        <stp>All</stp>
        <stp/>
        <stp/>
        <stp>FALSE</stp>
        <stp>T</stp>
        <tr r="C4" s="2"/>
        <tr r="C4" s="2"/>
        <tr r="D4" s="2"/>
      </tp>
      <tp>
        <v>1.1764000000000001</v>
        <stp/>
        <stp>ContractData</stp>
        <stp>EU6</stp>
        <stp>LastTradeToday</stp>
        <stp/>
        <stp>T</stp>
        <tr r="AB23" s="1"/>
        <tr r="AA23" s="1"/>
      </tp>
      <tp>
        <v>1.0395000000000001</v>
        <stp/>
        <stp>ContractData</stp>
        <stp>SF6</stp>
        <stp>LastTradeToday</stp>
        <stp/>
        <stp>T</stp>
        <tr r="AA24" s="1"/>
        <tr r="AB24" s="1"/>
      </tp>
      <tp>
        <v>49.85</v>
        <stp/>
        <stp>StudyData</stp>
        <stp>CLE</stp>
        <stp>Bar</stp>
        <stp/>
        <stp>Close</stp>
        <stp>5</stp>
        <stp>-41</stp>
        <stp>All</stp>
        <stp/>
        <stp/>
        <stp>FALSE</stp>
        <stp>T</stp>
        <tr r="F43" s="2"/>
        <tr r="F43" s="2"/>
      </tp>
      <tp>
        <v>50.13</v>
        <stp/>
        <stp>StudyData</stp>
        <stp>CLE</stp>
        <stp>Bar</stp>
        <stp/>
        <stp>Close</stp>
        <stp>5</stp>
        <stp>-21</stp>
        <stp>All</stp>
        <stp/>
        <stp/>
        <stp>FALSE</stp>
        <stp>T</stp>
        <tr r="F23" s="2"/>
        <tr r="F23" s="2"/>
      </tp>
      <tp>
        <v>49.91</v>
        <stp/>
        <stp>StudyData</stp>
        <stp>CLE</stp>
        <stp>Bar</stp>
        <stp/>
        <stp>Close</stp>
        <stp>5</stp>
        <stp>-31</stp>
        <stp>All</stp>
        <stp/>
        <stp/>
        <stp>FALSE</stp>
        <stp>T</stp>
        <tr r="F33" s="2"/>
        <tr r="F33" s="2"/>
      </tp>
      <tp>
        <v>50.13</v>
        <stp/>
        <stp>StudyData</stp>
        <stp>CLE</stp>
        <stp>Bar</stp>
        <stp/>
        <stp>Close</stp>
        <stp>5</stp>
        <stp>-11</stp>
        <stp>All</stp>
        <stp/>
        <stp/>
        <stp>FALSE</stp>
        <stp>T</stp>
        <tr r="F13" s="2"/>
        <tr r="F13" s="2"/>
      </tp>
      <tp t="s">
        <v>NY Harbor ULSD, Sep 17</v>
        <stp/>
        <stp>ContractData</stp>
        <stp>HOE</stp>
        <stp>LongDescription</stp>
        <tr r="B9" s="1"/>
      </tp>
      <tp>
        <v>49.56</v>
        <stp/>
        <stp>StudyData</stp>
        <stp>CLE</stp>
        <stp>Bar</stp>
        <stp/>
        <stp>Close</stp>
        <stp>D</stp>
        <stp>-1</stp>
        <stp>primaryOnly</stp>
        <tr r="H3" s="4"/>
      </tp>
      <tp>
        <v>49.91</v>
        <stp/>
        <stp>StudyData</stp>
        <stp>CLE</stp>
        <stp>Bar</stp>
        <stp/>
        <stp>High</stp>
        <stp>5</stp>
        <stp>-4</stp>
        <stp>All</stp>
        <stp/>
        <stp/>
        <stp>FALSE</stp>
        <stp>T</stp>
        <tr r="D6" s="2"/>
      </tp>
      <tp>
        <v>49.84</v>
        <stp/>
        <stp>StudyData</stp>
        <stp>CLE</stp>
        <stp>Bar</stp>
        <stp/>
        <stp>Open</stp>
        <stp>5</stp>
        <stp>-3</stp>
        <stp>All</stp>
        <stp/>
        <stp/>
        <stp>FALSE</stp>
        <stp>T</stp>
        <tr r="D5" s="2"/>
        <tr r="C5" s="2"/>
        <tr r="C5" s="2"/>
      </tp>
      <tp>
        <v>9</v>
        <stp/>
        <stp>ContractData</stp>
        <stp>LALZ</stp>
        <stp>MT_LastBidVolume</stp>
        <stp/>
        <stp>T</stp>
        <tr r="J15" s="1"/>
      </tp>
      <tp t="s">
        <v>Gold (Globex), Dec 17</v>
        <stp/>
        <stp>ContractData</stp>
        <stp>GCE</stp>
        <stp>LongDescription</stp>
        <tr r="B11" s="1"/>
      </tp>
      <tp>
        <v>0.41000000000000003</v>
        <stp/>
        <stp>ContractData</stp>
        <stp>QO</stp>
        <stp>NetChange</stp>
        <stp/>
        <stp>T</stp>
        <tr r="I7" s="1"/>
      </tp>
      <tp>
        <v>2</v>
        <stp/>
        <stp>ContractData</stp>
        <stp>LZHZ</stp>
        <stp>MT_LastAskVolume</stp>
        <stp/>
        <stp>T</stp>
        <tr r="M14" s="1"/>
      </tp>
      <tp t="s">
        <v>Euro FX (Globex), Sep 17</v>
        <stp/>
        <stp>ContractData</stp>
        <stp>EU6</stp>
        <stp>LongDescription</stp>
        <tr r="B23" s="1"/>
      </tp>
      <tp t="s">
        <v>E-Mini S&amp;P 500, Sep 17</v>
        <stp/>
        <stp>ContractData</stp>
        <stp>EP?</stp>
        <stp>LongDescription</stp>
        <tr r="B21" s="1"/>
      </tp>
      <tp>
        <v>2.883</v>
        <stp/>
        <stp>StudyData</stp>
        <stp>NGE</stp>
        <stp>Bar</stp>
        <stp/>
        <stp>Close</stp>
        <stp>D</stp>
        <stp>-1</stp>
        <stp>primaryOnly</stp>
        <tr r="H7" s="4"/>
      </tp>
      <tp>
        <v>53.64</v>
        <stp/>
        <stp>ContractData</stp>
        <stp>QO</stp>
        <stp>High</stp>
        <stp/>
        <stp>T</stp>
        <tr r="AA7" s="1"/>
        <tr r="O7" s="1"/>
      </tp>
      <tp>
        <v>50.14</v>
        <stp/>
        <stp>StudyData</stp>
        <stp>CLE</stp>
        <stp>Bar</stp>
        <stp/>
        <stp>High</stp>
        <stp>5</stp>
        <stp>-9</stp>
        <stp>All</stp>
        <stp/>
        <stp/>
        <stp>FALSE</stp>
        <stp>T</stp>
        <tr r="D11" s="2"/>
      </tp>
      <tp t="s">
        <v/>
        <stp/>
        <stp>StudyData</stp>
        <stp>Close(QO) when (LocalMonth(QO)=8 And LocalDay(QO)=10 And LocalHour(QO)=14 And LocalMinute(QO)=0)</stp>
        <stp>Bar</stp>
        <stp/>
        <stp>Close</stp>
        <stp>A5C</stp>
        <stp>0</stp>
        <stp>all</stp>
        <stp/>
        <stp/>
        <stp>True</stp>
        <stp/>
        <stp>EndOfBar</stp>
        <tr r="R85" s="4"/>
      </tp>
      <tp t="s">
        <v/>
        <stp/>
        <stp>StudyData</stp>
        <stp>Close(QO) when (LocalMonth(QO)=8 And LocalDay(QO)=10 And LocalHour(QO)=14 And LocalMinute(QO)=5)</stp>
        <stp>Bar</stp>
        <stp/>
        <stp>Close</stp>
        <stp>A5C</stp>
        <stp>0</stp>
        <stp>all</stp>
        <stp/>
        <stp/>
        <stp>True</stp>
        <stp/>
        <stp>EndOfBar</stp>
        <tr r="R86" s="4"/>
      </tp>
      <tp t="s">
        <v/>
        <stp/>
        <stp>StudyData</stp>
        <stp>Close(QO) when (LocalMonth(QO)=8 And LocalDay(QO)=10 And LocalHour(QO)=15 And LocalMinute(QO)=0)</stp>
        <stp>Bar</stp>
        <stp/>
        <stp>Close</stp>
        <stp>A5C</stp>
        <stp>0</stp>
        <stp>all</stp>
        <stp/>
        <stp/>
        <stp>True</stp>
        <stp/>
        <stp>EndOfBar</stp>
        <tr r="R97" s="4"/>
      </tp>
      <tp t="s">
        <v/>
        <stp/>
        <stp>StudyData</stp>
        <stp>Close(QO) when (LocalMonth(QO)=8 And LocalDay(QO)=10 And LocalHour(QO)=15 And LocalMinute(QO)=5)</stp>
        <stp>Bar</stp>
        <stp/>
        <stp>Close</stp>
        <stp>A5C</stp>
        <stp>0</stp>
        <stp>all</stp>
        <stp/>
        <stp/>
        <stp>True</stp>
        <stp/>
        <stp>EndOfBar</stp>
        <tr r="R98" s="4"/>
      </tp>
      <tp t="s">
        <v/>
        <stp/>
        <stp>StudyData</stp>
        <stp>Close(QO) when (LocalMonth(QO)=8 And LocalDay(QO)=10 And LocalHour(QO)=10 And LocalMinute(QO)=0)</stp>
        <stp>Bar</stp>
        <stp/>
        <stp>Close</stp>
        <stp>A5C</stp>
        <stp>0</stp>
        <stp>all</stp>
        <stp/>
        <stp/>
        <stp>True</stp>
        <stp/>
        <stp>EndOfBar</stp>
        <tr r="R37" s="4"/>
      </tp>
      <tp t="s">
        <v/>
        <stp/>
        <stp>StudyData</stp>
        <stp>Close(QO) when (LocalMonth(QO)=8 And LocalDay(QO)=10 And LocalHour(QO)=10 And LocalMinute(QO)=5)</stp>
        <stp>Bar</stp>
        <stp/>
        <stp>Close</stp>
        <stp>A5C</stp>
        <stp>0</stp>
        <stp>all</stp>
        <stp/>
        <stp/>
        <stp>True</stp>
        <stp/>
        <stp>EndOfBar</stp>
        <tr r="R38" s="4"/>
      </tp>
      <tp t="s">
        <v/>
        <stp/>
        <stp>StudyData</stp>
        <stp>Close(QO) when (LocalMonth(QO)=8 And LocalDay(QO)=10 And LocalHour(QO)=11 And LocalMinute(QO)=0)</stp>
        <stp>Bar</stp>
        <stp/>
        <stp>Close</stp>
        <stp>A5C</stp>
        <stp>0</stp>
        <stp>all</stp>
        <stp/>
        <stp/>
        <stp>True</stp>
        <stp/>
        <stp>EndOfBar</stp>
        <tr r="R49" s="4"/>
      </tp>
      <tp t="s">
        <v/>
        <stp/>
        <stp>StudyData</stp>
        <stp>Close(QO) when (LocalMonth(QO)=8 And LocalDay(QO)=10 And LocalHour(QO)=11 And LocalMinute(QO)=5)</stp>
        <stp>Bar</stp>
        <stp/>
        <stp>Close</stp>
        <stp>A5C</stp>
        <stp>0</stp>
        <stp>all</stp>
        <stp/>
        <stp/>
        <stp>True</stp>
        <stp/>
        <stp>EndOfBar</stp>
        <tr r="R50" s="4"/>
      </tp>
      <tp t="s">
        <v/>
        <stp/>
        <stp>StudyData</stp>
        <stp>Close(QO) when (LocalMonth(QO)=8 And LocalDay(QO)=10 And LocalHour(QO)=12 And LocalMinute(QO)=0)</stp>
        <stp>Bar</stp>
        <stp/>
        <stp>Close</stp>
        <stp>A5C</stp>
        <stp>0</stp>
        <stp>all</stp>
        <stp/>
        <stp/>
        <stp>True</stp>
        <stp/>
        <stp>EndOfBar</stp>
        <tr r="R61" s="4"/>
      </tp>
      <tp t="s">
        <v/>
        <stp/>
        <stp>StudyData</stp>
        <stp>Close(QO) when (LocalMonth(QO)=8 And LocalDay(QO)=10 And LocalHour(QO)=12 And LocalMinute(QO)=5)</stp>
        <stp>Bar</stp>
        <stp/>
        <stp>Close</stp>
        <stp>A5C</stp>
        <stp>0</stp>
        <stp>all</stp>
        <stp/>
        <stp/>
        <stp>True</stp>
        <stp/>
        <stp>EndOfBar</stp>
        <tr r="R62" s="4"/>
      </tp>
      <tp t="s">
        <v/>
        <stp/>
        <stp>StudyData</stp>
        <stp>Close(QO) when (LocalMonth(QO)=8 And LocalDay(QO)=10 And LocalHour(QO)=13 And LocalMinute(QO)=0)</stp>
        <stp>Bar</stp>
        <stp/>
        <stp>Close</stp>
        <stp>A5C</stp>
        <stp>0</stp>
        <stp>all</stp>
        <stp/>
        <stp/>
        <stp>True</stp>
        <stp/>
        <stp>EndOfBar</stp>
        <tr r="R73" s="4"/>
      </tp>
      <tp t="s">
        <v/>
        <stp/>
        <stp>StudyData</stp>
        <stp>Close(QO) when (LocalMonth(QO)=8 And LocalDay(QO)=10 And LocalHour(QO)=13 And LocalMinute(QO)=5)</stp>
        <stp>Bar</stp>
        <stp/>
        <stp>Close</stp>
        <stp>A5C</stp>
        <stp>0</stp>
        <stp>all</stp>
        <stp/>
        <stp/>
        <stp>True</stp>
        <stp/>
        <stp>EndOfBar</stp>
        <tr r="R74" s="4"/>
      </tp>
      <tp>
        <v>45.238034720000002</v>
        <stp/>
        <stp>StudyData</stp>
        <stp>Correlation(S.DBC,LZHZ,Period:=20,InputChoice1:=Close,InputChoice2:=Close)</stp>
        <stp>FG</stp>
        <stp/>
        <stp>Close</stp>
        <stp>D</stp>
        <stp>0</stp>
        <stp>all</stp>
        <stp/>
        <stp/>
        <stp>True</stp>
        <stp>T</stp>
        <tr r="Q14" s="1"/>
        <tr r="Y6" s="5"/>
      </tp>
      <tp>
        <v>41.483584499999999</v>
        <stp/>
        <stp>StudyData</stp>
        <stp>Correlation(S.DBC,LALZ,Period:=20,InputChoice1:=Close,InputChoice2:=Close)</stp>
        <stp>FG</stp>
        <stp/>
        <stp>Close</stp>
        <stp>D</stp>
        <stp>0</stp>
        <stp>all</stp>
        <stp/>
        <stp/>
        <stp>True</stp>
        <stp>T</stp>
        <tr r="Q15" s="1"/>
        <tr r="Z6" s="5"/>
      </tp>
      <tp>
        <v>87.491810830000006</v>
        <stp/>
        <stp>StudyData</stp>
        <stp>Correlation(S.DBC,LDKZ,Period:=20,InputChoice1:=Close,InputChoice2:=Close)</stp>
        <stp>FG</stp>
        <stp/>
        <stp>Close</stp>
        <stp>D</stp>
        <stp>0</stp>
        <stp>all</stp>
        <stp/>
        <stp/>
        <stp>True</stp>
        <stp>T</stp>
        <tr r="Q13" s="1"/>
        <tr r="X6" s="5"/>
      </tp>
      <tp>
        <v>50.13</v>
        <stp/>
        <stp>StudyData</stp>
        <stp>CLE</stp>
        <stp>Bar</stp>
        <stp/>
        <stp>High</stp>
        <stp>5</stp>
        <stp>-8</stp>
        <stp>All</stp>
        <stp/>
        <stp/>
        <stp>FALSE</stp>
        <stp>T</stp>
        <tr r="D10" s="2"/>
      </tp>
      <tp t="s">
        <v>Crude Light (Globex), Sep 17</v>
        <stp/>
        <stp>ContractData</stp>
        <stp>CLE</stp>
        <stp>LongDescription</stp>
        <tr r="N25" s="1"/>
        <tr r="B6" s="1"/>
      </tp>
      <tp>
        <v>1.6533</v>
        <stp/>
        <stp>StudyData</stp>
        <stp>HOE</stp>
        <stp>Bar</stp>
        <stp/>
        <stp>Close</stp>
        <stp>D</stp>
        <stp>-1</stp>
        <stp>primaryOnly</stp>
        <tr r="H6" s="4"/>
      </tp>
      <tp>
        <v>50.13</v>
        <stp/>
        <stp>StudyData</stp>
        <stp>CLE</stp>
        <stp>Bar</stp>
        <stp/>
        <stp>Open</stp>
        <stp>5</stp>
        <stp>-8</stp>
        <stp>All</stp>
        <stp/>
        <stp/>
        <stp>FALSE</stp>
        <stp>T</stp>
        <tr r="C10" s="2"/>
        <tr r="C10" s="2"/>
        <tr r="D10" s="2"/>
      </tp>
      <tp>
        <v>1</v>
        <stp/>
        <stp>ContractData</stp>
        <stp>LDKZ</stp>
        <stp>MT_LastBidVolume</stp>
        <stp/>
        <stp>T</stp>
        <tr r="J13" s="1"/>
      </tp>
      <tp>
        <v>52.72</v>
        <stp/>
        <stp>ContractData</stp>
        <stp>QO</stp>
        <stp>Open</stp>
        <stp/>
        <stp>T</stp>
        <tr r="N7" s="1"/>
      </tp>
      <tp>
        <v>50.09</v>
        <stp/>
        <stp>StudyData</stp>
        <stp>CLE</stp>
        <stp>Bar</stp>
        <stp/>
        <stp>Open</stp>
        <stp>5</stp>
        <stp>-9</stp>
        <stp>All</stp>
        <stp/>
        <stp/>
        <stp>FALSE</stp>
        <stp>T</stp>
        <tr r="C11" s="2"/>
        <tr r="C11" s="2"/>
        <tr r="D11" s="2"/>
      </tp>
      <tp>
        <v>2455.25</v>
        <stp/>
        <stp>ContractData</stp>
        <stp>EP?</stp>
        <stp>LastTradeToday</stp>
        <stp/>
        <stp>T</stp>
        <tr r="AB21" s="1"/>
        <tr r="AA21" s="1"/>
      </tp>
      <tp>
        <v>21911</v>
        <stp/>
        <stp>ContractData</stp>
        <stp>YM?</stp>
        <stp>LastTradeToday</stp>
        <stp/>
        <stp>T</stp>
        <tr r="AA22" s="1"/>
        <tr r="AB22" s="1"/>
      </tp>
      <tp>
        <v>49.86</v>
        <stp/>
        <stp>StudyData</stp>
        <stp>CLE</stp>
        <stp>Bar</stp>
        <stp/>
        <stp>Close</stp>
        <stp>5</stp>
        <stp>-48</stp>
        <stp>All</stp>
        <stp/>
        <stp/>
        <stp>FALSE</stp>
        <stp>T</stp>
        <tr r="F50" s="2"/>
        <tr r="F50" s="2"/>
      </tp>
      <tp>
        <v>49.85</v>
        <stp/>
        <stp>StudyData</stp>
        <stp>CLE</stp>
        <stp>Bar</stp>
        <stp/>
        <stp>Close</stp>
        <stp>5</stp>
        <stp>-28</stp>
        <stp>All</stp>
        <stp/>
        <stp/>
        <stp>FALSE</stp>
        <stp>T</stp>
        <tr r="F30" s="2"/>
        <tr r="F30" s="2"/>
      </tp>
      <tp>
        <v>49.85</v>
        <stp/>
        <stp>StudyData</stp>
        <stp>CLE</stp>
        <stp>Bar</stp>
        <stp/>
        <stp>Close</stp>
        <stp>5</stp>
        <stp>-38</stp>
        <stp>All</stp>
        <stp/>
        <stp/>
        <stp>FALSE</stp>
        <stp>T</stp>
        <tr r="F40" s="2"/>
        <tr r="F40" s="2"/>
      </tp>
      <tp>
        <v>50.15</v>
        <stp/>
        <stp>StudyData</stp>
        <stp>CLE</stp>
        <stp>Bar</stp>
        <stp/>
        <stp>Close</stp>
        <stp>5</stp>
        <stp>-18</stp>
        <stp>All</stp>
        <stp/>
        <stp/>
        <stp>FALSE</stp>
        <stp>T</stp>
        <tr r="F20" s="2"/>
        <tr r="F20" s="2"/>
      </tp>
      <tp>
        <v>49.93</v>
        <stp/>
        <stp>StudyData</stp>
        <stp>CLE</stp>
        <stp>Bar</stp>
        <stp/>
        <stp>Close</stp>
        <stp>5</stp>
        <stp>-49</stp>
        <stp>All</stp>
        <stp/>
        <stp/>
        <stp>FALSE</stp>
        <stp>T</stp>
        <tr r="F51" s="2"/>
        <tr r="F51" s="2"/>
      </tp>
      <tp>
        <v>49.85</v>
        <stp/>
        <stp>StudyData</stp>
        <stp>CLE</stp>
        <stp>Bar</stp>
        <stp/>
        <stp>Close</stp>
        <stp>5</stp>
        <stp>-29</stp>
        <stp>All</stp>
        <stp/>
        <stp/>
        <stp>FALSE</stp>
        <stp>T</stp>
        <tr r="F31" s="2"/>
        <tr r="F31" s="2"/>
      </tp>
      <tp>
        <v>49.81</v>
        <stp/>
        <stp>StudyData</stp>
        <stp>CLE</stp>
        <stp>Bar</stp>
        <stp/>
        <stp>Close</stp>
        <stp>5</stp>
        <stp>-39</stp>
        <stp>All</stp>
        <stp/>
        <stp/>
        <stp>FALSE</stp>
        <stp>T</stp>
        <tr r="F41" s="2"/>
        <tr r="F41" s="2"/>
      </tp>
      <tp>
        <v>50.09</v>
        <stp/>
        <stp>StudyData</stp>
        <stp>CLE</stp>
        <stp>Bar</stp>
        <stp/>
        <stp>Close</stp>
        <stp>5</stp>
        <stp>-19</stp>
        <stp>All</stp>
        <stp/>
        <stp/>
        <stp>FALSE</stp>
        <stp>T</stp>
        <tr r="F21" s="2"/>
        <tr r="F21" s="2"/>
      </tp>
      <tp>
        <v>456.75</v>
        <stp/>
        <stp>ContractData</stp>
        <stp>ZWA</stp>
        <stp>LastTradeToday</stp>
        <stp/>
        <stp>T</stp>
        <tr r="AA16" s="1"/>
        <tr r="AB16" s="1"/>
      </tp>
      <tp>
        <v>5</v>
        <stp/>
        <stp>ContractData</stp>
        <stp>QO</stp>
        <stp>MT_LastAskVolume</stp>
        <stp/>
        <stp>T</stp>
        <tr r="M7" s="1"/>
      </tp>
      <tp>
        <v>50.13</v>
        <stp/>
        <stp>StudyData</stp>
        <stp>CLE</stp>
        <stp>Bar</stp>
        <stp/>
        <stp>Close</stp>
        <stp>5</stp>
        <stp>-9</stp>
        <stp>All</stp>
        <stp/>
        <stp/>
        <stp>FALSE</stp>
        <stp>T</stp>
        <tr r="F11" s="2"/>
        <tr r="F11" s="2"/>
      </tp>
      <tp>
        <v>2957.5</v>
        <stp/>
        <stp>ContractData</stp>
        <stp>LZHZ</stp>
        <stp>High</stp>
        <stp/>
        <stp>T</stp>
        <tr r="AA14" s="1"/>
        <tr r="O14" s="1"/>
      </tp>
      <tp>
        <v>50.08</v>
        <stp/>
        <stp>StudyData</stp>
        <stp>CLE</stp>
        <stp>Bar</stp>
        <stp/>
        <stp>Close</stp>
        <stp>5</stp>
        <stp>-8</stp>
        <stp>All</stp>
        <stp/>
        <stp/>
        <stp>FALSE</stp>
        <stp>T</stp>
        <tr r="F10" s="2"/>
        <tr r="F10" s="2"/>
      </tp>
      <tp>
        <v>14.96</v>
        <stp/>
        <stp>StudyData</stp>
        <stp>S.DBC</stp>
        <stp>Bar</stp>
        <stp/>
        <stp>Close</stp>
        <stp>D</stp>
        <stp>-1</stp>
        <stp>primaryOnly</stp>
        <tr r="H2" s="4"/>
      </tp>
      <tp>
        <v>1292.2</v>
        <stp/>
        <stp>ContractData</stp>
        <stp>GCE</stp>
        <stp>LastTradeToday</stp>
        <stp/>
        <stp>T</stp>
        <tr r="AB11" s="1"/>
        <tr r="AA11" s="1"/>
      </tp>
      <tp>
        <v>49.7</v>
        <stp/>
        <stp>ContractData</stp>
        <stp>CLE</stp>
        <stp>LastTradeToday</stp>
        <stp/>
        <stp>T</stp>
        <tr r="AB6" s="1"/>
        <tr r="AA6" s="1"/>
        <tr r="AA26" s="1"/>
        <tr r="AB26" s="1"/>
      </tp>
      <tp>
        <v>2.9010000000000002</v>
        <stp/>
        <stp>ContractData</stp>
        <stp>NGE</stp>
        <stp>LastTradeToday</stp>
        <stp/>
        <stp>T</stp>
        <tr r="AB10" s="1"/>
        <tr r="AA10" s="1"/>
      </tp>
      <tp>
        <v>1.661</v>
        <stp/>
        <stp>ContractData</stp>
        <stp>HOE</stp>
        <stp>LastTradeToday</stp>
        <stp/>
        <stp>T</stp>
        <tr r="AB9" s="1"/>
        <tr r="AA9" s="1"/>
      </tp>
      <tp>
        <v>1.6314000000000002</v>
        <stp/>
        <stp>ContractData</stp>
        <stp>RBE</stp>
        <stp>LastTradeToday</stp>
        <stp/>
        <stp>T</stp>
        <tr r="AA8" s="1"/>
        <tr r="AB8" s="1"/>
      </tp>
      <tp>
        <v>17.190000000000001</v>
        <stp/>
        <stp>ContractData</stp>
        <stp>SIE</stp>
        <stp>LastTradeToday</stp>
        <stp/>
        <stp>T</stp>
        <tr r="AA12" s="1"/>
        <tr r="AB12" s="1"/>
      </tp>
      <tp>
        <v>13.450000000000001</v>
        <stp/>
        <stp>ContractData</stp>
        <stp>SBE</stp>
        <stp>LastTradeToday</stp>
        <stp/>
        <stp>T</stp>
        <tr r="AB19" s="1"/>
        <tr r="AA19" s="1"/>
      </tp>
      <tp>
        <v>387</v>
        <stp/>
        <stp>ContractData</stp>
        <stp>ZCE</stp>
        <stp>LastTradeToday</stp>
        <stp/>
        <stp>T</stp>
        <tr r="AB17" s="1"/>
        <tr r="AA17" s="1"/>
      </tp>
      <tp>
        <v>981.25</v>
        <stp/>
        <stp>ContractData</stp>
        <stp>ZSE</stp>
        <stp>LastTradeToday</stp>
        <stp/>
        <stp>T</stp>
        <tr r="AA18" s="1"/>
        <tr r="AB18" s="1"/>
      </tp>
      <tp>
        <v>2935</v>
        <stp/>
        <stp>ContractData</stp>
        <stp>LZHZ</stp>
        <stp>Open</stp>
        <stp/>
        <stp>T</stp>
        <tr r="N14" s="1"/>
      </tp>
      <tp>
        <v>0.5</v>
        <stp/>
        <stp>ContractData</stp>
        <stp>TickSize(LDKZ)</stp>
        <stp>LastQuoteToday</stp>
        <stp/>
        <stp>T</stp>
        <tr r="AA13" s="1"/>
        <tr r="AB13" s="1"/>
      </tp>
      <tp>
        <v>0.5</v>
        <stp/>
        <stp>ContractData</stp>
        <stp>TickSize(LALZ)</stp>
        <stp>LastQuoteToday</stp>
        <stp/>
        <stp>T</stp>
        <tr r="AB15" s="1"/>
        <tr r="AA15" s="1"/>
      </tp>
      <tp>
        <v>0.5</v>
        <stp/>
        <stp>ContractData</stp>
        <stp>TickSize(LZHZ)</stp>
        <stp>LastQuoteToday</stp>
        <stp/>
        <stp>T</stp>
        <tr r="AA14" s="1"/>
        <tr r="AB14" s="1"/>
      </tp>
      <tp>
        <v>49.83</v>
        <stp/>
        <stp>StudyData</stp>
        <stp>CLE</stp>
        <stp>Bar</stp>
        <stp/>
        <stp>Close</stp>
        <stp>5</stp>
        <stp>-3</stp>
        <stp>All</stp>
        <stp/>
        <stp/>
        <stp>FALSE</stp>
        <stp>T</stp>
        <tr r="F5" s="2"/>
        <tr r="F5" s="2"/>
      </tp>
      <tp>
        <v>49.79</v>
        <stp/>
        <stp>StudyData</stp>
        <stp>CLE</stp>
        <stp>Bar</stp>
        <stp/>
        <stp>Close</stp>
        <stp>5</stp>
        <stp>-2</stp>
        <stp>All</stp>
        <stp/>
        <stp/>
        <stp>FALSE</stp>
        <stp>T</stp>
        <tr r="F4" s="2"/>
        <tr r="F4" s="2"/>
      </tp>
      <tp>
        <v>2032.5</v>
        <stp/>
        <stp>StudyData</stp>
        <stp>Close(LALZ) when (LocalMonth(LALZ)=8 And LocalDay(LALZ)=10 And LocalHour(LALZ)=9 And LocalMinute(LALZ)=0)</stp>
        <stp>Bar</stp>
        <stp/>
        <stp>Close</stp>
        <stp>A5C</stp>
        <stp>0</stp>
        <stp>all</stp>
        <stp/>
        <stp/>
        <stp>True</stp>
        <stp/>
        <stp>EndOfBar</stp>
        <tr r="AP25" s="4"/>
      </tp>
      <tp>
        <v>2038.5</v>
        <stp/>
        <stp>StudyData</stp>
        <stp>Close(LALZ) when (LocalMonth(LALZ)=8 And LocalDay(LALZ)=10 And LocalHour(LALZ)=8 And LocalMinute(LALZ)=0)</stp>
        <stp>Bar</stp>
        <stp/>
        <stp>Close</stp>
        <stp>A5C</stp>
        <stp>0</stp>
        <stp>all</stp>
        <stp/>
        <stp/>
        <stp>True</stp>
        <stp/>
        <stp>EndOfBar</stp>
        <tr r="AP13" s="4"/>
      </tp>
      <tp>
        <v>2029.5</v>
        <stp/>
        <stp>StudyData</stp>
        <stp>Close(LALZ) when (LocalMonth(LALZ)=8 And LocalDay(LALZ)=10 And LocalHour(LALZ)=8 And LocalMinute(LALZ)=5)</stp>
        <stp>Bar</stp>
        <stp/>
        <stp>Close</stp>
        <stp>A5C</stp>
        <stp>0</stp>
        <stp>all</stp>
        <stp/>
        <stp/>
        <stp>True</stp>
        <stp/>
        <stp>EndOfBar</stp>
        <tr r="AP14" s="4"/>
      </tp>
      <tp t="s">
        <v/>
        <stp/>
        <stp>StudyData</stp>
        <stp>Close(LALZ) when (LocalMonth(LALZ)=8 And LocalDay(LALZ)=10 And LocalHour(LALZ)=9 And LocalMinute(LALZ)=5)</stp>
        <stp>Bar</stp>
        <stp/>
        <stp>Close</stp>
        <stp>A5C</stp>
        <stp>0</stp>
        <stp>all</stp>
        <stp/>
        <stp/>
        <stp>True</stp>
        <stp/>
        <stp>EndOfBar</stp>
        <tr r="AP26" s="4"/>
      </tp>
      <tp>
        <v>2033</v>
        <stp/>
        <stp>StudyData</stp>
        <stp>Close(LALZ) when (LocalMonth(LALZ)=8 And LocalDay(LALZ)=10 And LocalHour(LALZ)=7 And LocalMinute(LALZ)=5)</stp>
        <stp>Bar</stp>
        <stp/>
        <stp>Close</stp>
        <stp>A5C</stp>
        <stp>0</stp>
        <stp>all</stp>
        <stp/>
        <stp/>
        <stp>True</stp>
        <stp/>
        <stp>EndOfBar</stp>
        <tr r="AP2" s="4"/>
      </tp>
      <tp>
        <v>2033.5</v>
        <stp/>
        <stp>StudyData</stp>
        <stp>Close(LALZ) when (LocalMonth(LALZ)=8 And LocalDay(LALZ)=10 And LocalHour(LALZ)=7 And LocalMinute(LALZ)=0)</stp>
        <stp>Bar</stp>
        <stp/>
        <stp>Close</stp>
        <stp>A5C</stp>
        <stp>0</stp>
        <stp>all</stp>
        <stp/>
        <stp/>
        <stp>True</stp>
        <stp/>
        <stp>EndOfBar</stp>
        <tr r="AP1" s="4"/>
      </tp>
      <tp t="s">
        <v/>
        <stp/>
        <stp>StudyData</stp>
        <stp>Close(LDKZ) when (LocalMonth(LDKZ)=8 And LocalDay(LDKZ)=10 And LocalHour(LDKZ)=9 And LocalMinute(LDKZ)=5)</stp>
        <stp>Bar</stp>
        <stp/>
        <stp>Close</stp>
        <stp>A5C</stp>
        <stp>0</stp>
        <stp>all</stp>
        <stp/>
        <stp/>
        <stp>True</stp>
        <stp/>
        <stp>EndOfBar</stp>
        <tr r="AJ26" s="4"/>
      </tp>
      <tp>
        <v>6431</v>
        <stp/>
        <stp>StudyData</stp>
        <stp>Close(LDKZ) when (LocalMonth(LDKZ)=8 And LocalDay(LDKZ)=10 And LocalHour(LDKZ)=8 And LocalMinute(LDKZ)=5)</stp>
        <stp>Bar</stp>
        <stp/>
        <stp>Close</stp>
        <stp>A5C</stp>
        <stp>0</stp>
        <stp>all</stp>
        <stp/>
        <stp/>
        <stp>True</stp>
        <stp/>
        <stp>EndOfBar</stp>
        <tr r="AJ14" s="4"/>
      </tp>
      <tp>
        <v>6448.5</v>
        <stp/>
        <stp>StudyData</stp>
        <stp>Close(LDKZ) when (LocalMonth(LDKZ)=8 And LocalDay(LDKZ)=10 And LocalHour(LDKZ)=8 And LocalMinute(LDKZ)=0)</stp>
        <stp>Bar</stp>
        <stp/>
        <stp>Close</stp>
        <stp>A5C</stp>
        <stp>0</stp>
        <stp>all</stp>
        <stp/>
        <stp/>
        <stp>True</stp>
        <stp/>
        <stp>EndOfBar</stp>
        <tr r="AJ13" s="4"/>
      </tp>
      <tp>
        <v>6403.5</v>
        <stp/>
        <stp>StudyData</stp>
        <stp>Close(LDKZ) when (LocalMonth(LDKZ)=8 And LocalDay(LDKZ)=10 And LocalHour(LDKZ)=9 And LocalMinute(LDKZ)=0)</stp>
        <stp>Bar</stp>
        <stp/>
        <stp>Close</stp>
        <stp>A5C</stp>
        <stp>0</stp>
        <stp>all</stp>
        <stp/>
        <stp/>
        <stp>True</stp>
        <stp/>
        <stp>EndOfBar</stp>
        <tr r="AJ25" s="4"/>
      </tp>
      <tp>
        <v>6449.5</v>
        <stp/>
        <stp>StudyData</stp>
        <stp>Close(LDKZ) when (LocalMonth(LDKZ)=8 And LocalDay(LDKZ)=10 And LocalHour(LDKZ)=7 And LocalMinute(LDKZ)=0)</stp>
        <stp>Bar</stp>
        <stp/>
        <stp>Close</stp>
        <stp>A5C</stp>
        <stp>0</stp>
        <stp>all</stp>
        <stp/>
        <stp/>
        <stp>True</stp>
        <stp/>
        <stp>EndOfBar</stp>
        <tr r="AJ1" s="4"/>
      </tp>
      <tp>
        <v>6448.5</v>
        <stp/>
        <stp>StudyData</stp>
        <stp>Close(LDKZ) when (LocalMonth(LDKZ)=8 And LocalDay(LDKZ)=10 And LocalHour(LDKZ)=7 And LocalMinute(LDKZ)=5)</stp>
        <stp>Bar</stp>
        <stp/>
        <stp>Close</stp>
        <stp>A5C</stp>
        <stp>0</stp>
        <stp>all</stp>
        <stp/>
        <stp/>
        <stp>True</stp>
        <stp/>
        <stp>EndOfBar</stp>
        <tr r="AJ2" s="4"/>
      </tp>
      <tp>
        <v>2921</v>
        <stp/>
        <stp>StudyData</stp>
        <stp>Close(LZHZ) when (LocalMonth(LZHZ)=8 And LocalDay(LZHZ)=10 And LocalHour(LZHZ)=8 And LocalMinute(LZHZ)=5)</stp>
        <stp>Bar</stp>
        <stp/>
        <stp>Close</stp>
        <stp>A5C</stp>
        <stp>0</stp>
        <stp>all</stp>
        <stp/>
        <stp/>
        <stp>True</stp>
        <stp/>
        <stp>EndOfBar</stp>
        <tr r="AM14" s="4"/>
      </tp>
      <tp t="s">
        <v/>
        <stp/>
        <stp>StudyData</stp>
        <stp>Close(LZHZ) when (LocalMonth(LZHZ)=8 And LocalDay(LZHZ)=10 And LocalHour(LZHZ)=9 And LocalMinute(LZHZ)=5)</stp>
        <stp>Bar</stp>
        <stp/>
        <stp>Close</stp>
        <stp>A5C</stp>
        <stp>0</stp>
        <stp>all</stp>
        <stp/>
        <stp/>
        <stp>True</stp>
        <stp/>
        <stp>EndOfBar</stp>
        <tr r="AM26" s="4"/>
      </tp>
      <tp>
        <v>2919</v>
        <stp/>
        <stp>StudyData</stp>
        <stp>Close(LZHZ) when (LocalMonth(LZHZ)=8 And LocalDay(LZHZ)=10 And LocalHour(LZHZ)=9 And LocalMinute(LZHZ)=0)</stp>
        <stp>Bar</stp>
        <stp/>
        <stp>Close</stp>
        <stp>A5C</stp>
        <stp>0</stp>
        <stp>all</stp>
        <stp/>
        <stp/>
        <stp>True</stp>
        <stp/>
        <stp>EndOfBar</stp>
        <tr r="AM25" s="4"/>
      </tp>
      <tp>
        <v>2939.5</v>
        <stp/>
        <stp>StudyData</stp>
        <stp>Close(LZHZ) when (LocalMonth(LZHZ)=8 And LocalDay(LZHZ)=10 And LocalHour(LZHZ)=8 And LocalMinute(LZHZ)=0)</stp>
        <stp>Bar</stp>
        <stp/>
        <stp>Close</stp>
        <stp>A5C</stp>
        <stp>0</stp>
        <stp>all</stp>
        <stp/>
        <stp/>
        <stp>True</stp>
        <stp/>
        <stp>EndOfBar</stp>
        <tr r="AM13" s="4"/>
      </tp>
      <tp>
        <v>2945</v>
        <stp/>
        <stp>StudyData</stp>
        <stp>Close(LZHZ) when (LocalMonth(LZHZ)=8 And LocalDay(LZHZ)=10 And LocalHour(LZHZ)=7 And LocalMinute(LZHZ)=0)</stp>
        <stp>Bar</stp>
        <stp/>
        <stp>Close</stp>
        <stp>A5C</stp>
        <stp>0</stp>
        <stp>all</stp>
        <stp/>
        <stp/>
        <stp>True</stp>
        <stp/>
        <stp>EndOfBar</stp>
        <tr r="AM1" s="4"/>
      </tp>
      <tp>
        <v>2944.5</v>
        <stp/>
        <stp>StudyData</stp>
        <stp>Close(LZHZ) when (LocalMonth(LZHZ)=8 And LocalDay(LZHZ)=10 And LocalHour(LZHZ)=7 And LocalMinute(LZHZ)=5)</stp>
        <stp>Bar</stp>
        <stp/>
        <stp>Close</stp>
        <stp>A5C</stp>
        <stp>0</stp>
        <stp>all</stp>
        <stp/>
        <stp/>
        <stp>True</stp>
        <stp/>
        <stp>EndOfBar</stp>
        <tr r="AM2" s="4"/>
      </tp>
      <tp>
        <v>49.79</v>
        <stp/>
        <stp>StudyData</stp>
        <stp>CLE</stp>
        <stp>Bar</stp>
        <stp/>
        <stp>Close</stp>
        <stp>5</stp>
        <stp>-1</stp>
        <stp>All</stp>
        <stp/>
        <stp/>
        <stp>FALSE</stp>
        <stp>T</stp>
        <tr r="F3" s="2"/>
        <tr r="F3" s="2"/>
      </tp>
      <tp>
        <v>50.03</v>
        <stp/>
        <stp>StudyData</stp>
        <stp>CLE</stp>
        <stp>Bar</stp>
        <stp/>
        <stp>Close</stp>
        <stp>5</stp>
        <stp>-7</stp>
        <stp>All</stp>
        <stp/>
        <stp/>
        <stp>FALSE</stp>
        <stp>T</stp>
        <tr r="F9" s="2"/>
        <tr r="F9" s="2"/>
      </tp>
      <tp>
        <v>50.03</v>
        <stp/>
        <stp>StudyData</stp>
        <stp>CLE</stp>
        <stp>Bar</stp>
        <stp/>
        <stp>Close</stp>
        <stp>5</stp>
        <stp>-6</stp>
        <stp>All</stp>
        <stp/>
        <stp/>
        <stp>FALSE</stp>
        <stp>T</stp>
        <tr r="F8" s="2"/>
        <tr r="F8" s="2"/>
      </tp>
      <tp>
        <v>49.66</v>
        <stp/>
        <stp>StudyData</stp>
        <stp>CLE</stp>
        <stp>Bar</stp>
        <stp/>
        <stp>Close</stp>
        <stp>5</stp>
        <stp>-5</stp>
        <stp>All</stp>
        <stp/>
        <stp/>
        <stp>FALSE</stp>
        <stp>T</stp>
        <tr r="F7" s="2"/>
        <tr r="F7" s="2"/>
      </tp>
      <tp t="s">
        <v/>
        <stp/>
        <stp>StudyData</stp>
        <stp>Close(S.DBC) when (LocalMonth(S.DBC)=8 And LocalDay(S.DBC)=10 And LocalHour(S.DBC)=7 And LocalMinute(S.DBC)=50)</stp>
        <stp>Bar</stp>
        <stp/>
        <stp>Close</stp>
        <stp>A5C</stp>
        <stp>0</stp>
        <stp>all</stp>
        <stp/>
        <stp/>
        <stp>True</stp>
        <stp/>
        <stp>EndOfBar</stp>
        <tr r="J11" s="4"/>
      </tp>
      <tp t="s">
        <v/>
        <stp/>
        <stp>StudyData</stp>
        <stp>Close(S.DBC) when (LocalMonth(S.DBC)=8 And LocalDay(S.DBC)=10 And LocalHour(S.DBC)=7 And LocalMinute(S.DBC)=55)</stp>
        <stp>Bar</stp>
        <stp/>
        <stp>Close</stp>
        <stp>A5C</stp>
        <stp>0</stp>
        <stp>all</stp>
        <stp/>
        <stp/>
        <stp>True</stp>
        <stp/>
        <stp>EndOfBar</stp>
        <tr r="J12" s="4"/>
      </tp>
      <tp t="s">
        <v/>
        <stp/>
        <stp>StudyData</stp>
        <stp>Close(S.DBC) when (LocalMonth(S.DBC)=8 And LocalDay(S.DBC)=10 And LocalHour(S.DBC)=7 And LocalMinute(S.DBC)=40)</stp>
        <stp>Bar</stp>
        <stp/>
        <stp>Close</stp>
        <stp>A5C</stp>
        <stp>0</stp>
        <stp>all</stp>
        <stp/>
        <stp/>
        <stp>True</stp>
        <stp/>
        <stp>EndOfBar</stp>
        <tr r="J9" s="4"/>
      </tp>
      <tp t="s">
        <v/>
        <stp/>
        <stp>StudyData</stp>
        <stp>Close(S.DBC) when (LocalMonth(S.DBC)=8 And LocalDay(S.DBC)=10 And LocalHour(S.DBC)=7 And LocalMinute(S.DBC)=45)</stp>
        <stp>Bar</stp>
        <stp/>
        <stp>Close</stp>
        <stp>A5C</stp>
        <stp>0</stp>
        <stp>all</stp>
        <stp/>
        <stp/>
        <stp>True</stp>
        <stp/>
        <stp>EndOfBar</stp>
        <tr r="J10" s="4"/>
      </tp>
      <tp t="s">
        <v/>
        <stp/>
        <stp>StudyData</stp>
        <stp>Close(S.DBC) when (LocalMonth(S.DBC)=8 And LocalDay(S.DBC)=10 And LocalHour(S.DBC)=7 And LocalMinute(S.DBC)=30)</stp>
        <stp>Bar</stp>
        <stp/>
        <stp>Close</stp>
        <stp>A5C</stp>
        <stp>0</stp>
        <stp>all</stp>
        <stp/>
        <stp/>
        <stp>True</stp>
        <stp/>
        <stp>EndOfBar</stp>
        <tr r="J7" s="4"/>
      </tp>
      <tp t="s">
        <v/>
        <stp/>
        <stp>StudyData</stp>
        <stp>Close(S.DBC) when (LocalMonth(S.DBC)=8 And LocalDay(S.DBC)=10 And LocalHour(S.DBC)=7 And LocalMinute(S.DBC)=35)</stp>
        <stp>Bar</stp>
        <stp/>
        <stp>Close</stp>
        <stp>A5C</stp>
        <stp>0</stp>
        <stp>all</stp>
        <stp/>
        <stp/>
        <stp>True</stp>
        <stp/>
        <stp>EndOfBar</stp>
        <tr r="J8" s="4"/>
      </tp>
      <tp t="s">
        <v/>
        <stp/>
        <stp>StudyData</stp>
        <stp>Close(S.DBC) when (LocalMonth(S.DBC)=8 And LocalDay(S.DBC)=10 And LocalHour(S.DBC)=7 And LocalMinute(S.DBC)=20)</stp>
        <stp>Bar</stp>
        <stp/>
        <stp>Close</stp>
        <stp>A5C</stp>
        <stp>0</stp>
        <stp>all</stp>
        <stp/>
        <stp/>
        <stp>True</stp>
        <stp/>
        <stp>EndOfBar</stp>
        <tr r="J5" s="4"/>
      </tp>
      <tp t="s">
        <v/>
        <stp/>
        <stp>StudyData</stp>
        <stp>Close(S.DBC) when (LocalMonth(S.DBC)=8 And LocalDay(S.DBC)=10 And LocalHour(S.DBC)=7 And LocalMinute(S.DBC)=25)</stp>
        <stp>Bar</stp>
        <stp/>
        <stp>Close</stp>
        <stp>A5C</stp>
        <stp>0</stp>
        <stp>all</stp>
        <stp/>
        <stp/>
        <stp>True</stp>
        <stp/>
        <stp>EndOfBar</stp>
        <tr r="J6" s="4"/>
      </tp>
      <tp t="s">
        <v/>
        <stp/>
        <stp>StudyData</stp>
        <stp>Close(S.DBC) when (LocalMonth(S.DBC)=8 And LocalDay(S.DBC)=10 And LocalHour(S.DBC)=7 And LocalMinute(S.DBC)=10)</stp>
        <stp>Bar</stp>
        <stp/>
        <stp>Close</stp>
        <stp>A5C</stp>
        <stp>0</stp>
        <stp>all</stp>
        <stp/>
        <stp/>
        <stp>True</stp>
        <stp/>
        <stp>EndOfBar</stp>
        <tr r="J3" s="4"/>
      </tp>
      <tp t="s">
        <v/>
        <stp/>
        <stp>StudyData</stp>
        <stp>Close(S.DBC) when (LocalMonth(S.DBC)=8 And LocalDay(S.DBC)=10 And LocalHour(S.DBC)=7 And LocalMinute(S.DBC)=15)</stp>
        <stp>Bar</stp>
        <stp/>
        <stp>Close</stp>
        <stp>A5C</stp>
        <stp>0</stp>
        <stp>all</stp>
        <stp/>
        <stp/>
        <stp>True</stp>
        <stp/>
        <stp>EndOfBar</stp>
        <tr r="J4" s="4"/>
      </tp>
      <tp t="s">
        <v/>
        <stp/>
        <stp>StudyData</stp>
        <stp>Close(S.DBC) when (LocalMonth(S.DBC)=8 And LocalDay(S.DBC)=10 And LocalHour(S.DBC)=9 And LocalMinute(S.DBC)=50)</stp>
        <stp>Bar</stp>
        <stp/>
        <stp>Close</stp>
        <stp>A5C</stp>
        <stp>0</stp>
        <stp>all</stp>
        <stp/>
        <stp/>
        <stp>True</stp>
        <stp/>
        <stp>EndOfBar</stp>
        <tr r="J35" s="4"/>
      </tp>
      <tp t="s">
        <v/>
        <stp/>
        <stp>StudyData</stp>
        <stp>Close(S.DBC) when (LocalMonth(S.DBC)=8 And LocalDay(S.DBC)=10 And LocalHour(S.DBC)=9 And LocalMinute(S.DBC)=55)</stp>
        <stp>Bar</stp>
        <stp/>
        <stp>Close</stp>
        <stp>A5C</stp>
        <stp>0</stp>
        <stp>all</stp>
        <stp/>
        <stp/>
        <stp>True</stp>
        <stp/>
        <stp>EndOfBar</stp>
        <tr r="J36" s="4"/>
      </tp>
      <tp t="s">
        <v/>
        <stp/>
        <stp>StudyData</stp>
        <stp>Close(S.DBC) when (LocalMonth(S.DBC)=8 And LocalDay(S.DBC)=10 And LocalHour(S.DBC)=9 And LocalMinute(S.DBC)=40)</stp>
        <stp>Bar</stp>
        <stp/>
        <stp>Close</stp>
        <stp>A5C</stp>
        <stp>0</stp>
        <stp>all</stp>
        <stp/>
        <stp/>
        <stp>True</stp>
        <stp/>
        <stp>EndOfBar</stp>
        <tr r="J33" s="4"/>
      </tp>
      <tp t="s">
        <v/>
        <stp/>
        <stp>StudyData</stp>
        <stp>Close(S.DBC) when (LocalMonth(S.DBC)=8 And LocalDay(S.DBC)=10 And LocalHour(S.DBC)=9 And LocalMinute(S.DBC)=45)</stp>
        <stp>Bar</stp>
        <stp/>
        <stp>Close</stp>
        <stp>A5C</stp>
        <stp>0</stp>
        <stp>all</stp>
        <stp/>
        <stp/>
        <stp>True</stp>
        <stp/>
        <stp>EndOfBar</stp>
        <tr r="J34" s="4"/>
      </tp>
      <tp t="s">
        <v/>
        <stp/>
        <stp>StudyData</stp>
        <stp>Close(S.DBC) when (LocalMonth(S.DBC)=8 And LocalDay(S.DBC)=10 And LocalHour(S.DBC)=9 And LocalMinute(S.DBC)=30)</stp>
        <stp>Bar</stp>
        <stp/>
        <stp>Close</stp>
        <stp>A5C</stp>
        <stp>0</stp>
        <stp>all</stp>
        <stp/>
        <stp/>
        <stp>True</stp>
        <stp/>
        <stp>EndOfBar</stp>
        <tr r="J31" s="4"/>
      </tp>
      <tp t="s">
        <v/>
        <stp/>
        <stp>StudyData</stp>
        <stp>Close(S.DBC) when (LocalMonth(S.DBC)=8 And LocalDay(S.DBC)=10 And LocalHour(S.DBC)=9 And LocalMinute(S.DBC)=35)</stp>
        <stp>Bar</stp>
        <stp/>
        <stp>Close</stp>
        <stp>A5C</stp>
        <stp>0</stp>
        <stp>all</stp>
        <stp/>
        <stp/>
        <stp>True</stp>
        <stp/>
        <stp>EndOfBar</stp>
        <tr r="J32" s="4"/>
      </tp>
      <tp t="s">
        <v/>
        <stp/>
        <stp>StudyData</stp>
        <stp>Close(S.DBC) when (LocalMonth(S.DBC)=8 And LocalDay(S.DBC)=10 And LocalHour(S.DBC)=9 And LocalMinute(S.DBC)=20)</stp>
        <stp>Bar</stp>
        <stp/>
        <stp>Close</stp>
        <stp>A5C</stp>
        <stp>0</stp>
        <stp>all</stp>
        <stp/>
        <stp/>
        <stp>True</stp>
        <stp/>
        <stp>EndOfBar</stp>
        <tr r="J29" s="4"/>
      </tp>
      <tp t="s">
        <v/>
        <stp/>
        <stp>StudyData</stp>
        <stp>Close(S.DBC) when (LocalMonth(S.DBC)=8 And LocalDay(S.DBC)=10 And LocalHour(S.DBC)=9 And LocalMinute(S.DBC)=25)</stp>
        <stp>Bar</stp>
        <stp/>
        <stp>Close</stp>
        <stp>A5C</stp>
        <stp>0</stp>
        <stp>all</stp>
        <stp/>
        <stp/>
        <stp>True</stp>
        <stp/>
        <stp>EndOfBar</stp>
        <tr r="J30" s="4"/>
      </tp>
      <tp t="s">
        <v/>
        <stp/>
        <stp>StudyData</stp>
        <stp>Close(S.DBC) when (LocalMonth(S.DBC)=8 And LocalDay(S.DBC)=10 And LocalHour(S.DBC)=9 And LocalMinute(S.DBC)=10)</stp>
        <stp>Bar</stp>
        <stp/>
        <stp>Close</stp>
        <stp>A5C</stp>
        <stp>0</stp>
        <stp>all</stp>
        <stp/>
        <stp/>
        <stp>True</stp>
        <stp/>
        <stp>EndOfBar</stp>
        <tr r="J27" s="4"/>
      </tp>
      <tp t="s">
        <v/>
        <stp/>
        <stp>StudyData</stp>
        <stp>Close(S.DBC) when (LocalMonth(S.DBC)=8 And LocalDay(S.DBC)=10 And LocalHour(S.DBC)=9 And LocalMinute(S.DBC)=15)</stp>
        <stp>Bar</stp>
        <stp/>
        <stp>Close</stp>
        <stp>A5C</stp>
        <stp>0</stp>
        <stp>all</stp>
        <stp/>
        <stp/>
        <stp>True</stp>
        <stp/>
        <stp>EndOfBar</stp>
        <tr r="J28" s="4"/>
      </tp>
      <tp>
        <v>14.99</v>
        <stp/>
        <stp>StudyData</stp>
        <stp>Close(S.DBC) when (LocalMonth(S.DBC)=8 And LocalDay(S.DBC)=10 And LocalHour(S.DBC)=8 And LocalMinute(S.DBC)=50)</stp>
        <stp>Bar</stp>
        <stp/>
        <stp>Close</stp>
        <stp>A5C</stp>
        <stp>0</stp>
        <stp>all</stp>
        <stp/>
        <stp/>
        <stp>True</stp>
        <stp/>
        <stp>EndOfBar</stp>
        <tr r="J23" s="4"/>
      </tp>
      <tp>
        <v>14.99</v>
        <stp/>
        <stp>StudyData</stp>
        <stp>Close(S.DBC) when (LocalMonth(S.DBC)=8 And LocalDay(S.DBC)=10 And LocalHour(S.DBC)=8 And LocalMinute(S.DBC)=55)</stp>
        <stp>Bar</stp>
        <stp/>
        <stp>Close</stp>
        <stp>A5C</stp>
        <stp>0</stp>
        <stp>all</stp>
        <stp/>
        <stp/>
        <stp>True</stp>
        <stp/>
        <stp>EndOfBar</stp>
        <tr r="J24" s="4"/>
      </tp>
      <tp>
        <v>14.99</v>
        <stp/>
        <stp>StudyData</stp>
        <stp>Close(S.DBC) when (LocalMonth(S.DBC)=8 And LocalDay(S.DBC)=10 And LocalHour(S.DBC)=8 And LocalMinute(S.DBC)=40)</stp>
        <stp>Bar</stp>
        <stp/>
        <stp>Close</stp>
        <stp>A5C</stp>
        <stp>0</stp>
        <stp>all</stp>
        <stp/>
        <stp/>
        <stp>True</stp>
        <stp/>
        <stp>EndOfBar</stp>
        <tr r="J21" s="4"/>
      </tp>
      <tp>
        <v>15</v>
        <stp/>
        <stp>StudyData</stp>
        <stp>Close(S.DBC) when (LocalMonth(S.DBC)=8 And LocalDay(S.DBC)=10 And LocalHour(S.DBC)=8 And LocalMinute(S.DBC)=45)</stp>
        <stp>Bar</stp>
        <stp/>
        <stp>Close</stp>
        <stp>A5C</stp>
        <stp>0</stp>
        <stp>all</stp>
        <stp/>
        <stp/>
        <stp>True</stp>
        <stp/>
        <stp>EndOfBar</stp>
        <tr r="J22" s="4"/>
      </tp>
      <tp>
        <v>15.01</v>
        <stp/>
        <stp>StudyData</stp>
        <stp>Close(S.DBC) when (LocalMonth(S.DBC)=8 And LocalDay(S.DBC)=10 And LocalHour(S.DBC)=8 And LocalMinute(S.DBC)=30)</stp>
        <stp>Bar</stp>
        <stp/>
        <stp>Close</stp>
        <stp>A5C</stp>
        <stp>0</stp>
        <stp>all</stp>
        <stp/>
        <stp/>
        <stp>True</stp>
        <stp/>
        <stp>EndOfBar</stp>
        <tr r="J19" s="4"/>
      </tp>
      <tp>
        <v>14.96</v>
        <stp/>
        <stp>StudyData</stp>
        <stp>Close(S.DBC) when (LocalMonth(S.DBC)=8 And LocalDay(S.DBC)=10 And LocalHour(S.DBC)=8 And LocalMinute(S.DBC)=35)</stp>
        <stp>Bar</stp>
        <stp/>
        <stp>Close</stp>
        <stp>A5C</stp>
        <stp>0</stp>
        <stp>all</stp>
        <stp/>
        <stp/>
        <stp>True</stp>
        <stp/>
        <stp>EndOfBar</stp>
        <tr r="J20" s="4"/>
      </tp>
      <tp t="s">
        <v/>
        <stp/>
        <stp>StudyData</stp>
        <stp>Close(S.DBC) when (LocalMonth(S.DBC)=8 And LocalDay(S.DBC)=10 And LocalHour(S.DBC)=8 And LocalMinute(S.DBC)=20)</stp>
        <stp>Bar</stp>
        <stp/>
        <stp>Close</stp>
        <stp>A5C</stp>
        <stp>0</stp>
        <stp>all</stp>
        <stp/>
        <stp/>
        <stp>True</stp>
        <stp/>
        <stp>EndOfBar</stp>
        <tr r="J17" s="4"/>
      </tp>
      <tp t="s">
        <v/>
        <stp/>
        <stp>StudyData</stp>
        <stp>Close(S.DBC) when (LocalMonth(S.DBC)=8 And LocalDay(S.DBC)=10 And LocalHour(S.DBC)=8 And LocalMinute(S.DBC)=25)</stp>
        <stp>Bar</stp>
        <stp/>
        <stp>Close</stp>
        <stp>A5C</stp>
        <stp>0</stp>
        <stp>all</stp>
        <stp/>
        <stp/>
        <stp>True</stp>
        <stp/>
        <stp>EndOfBar</stp>
        <tr r="J18" s="4"/>
      </tp>
      <tp t="s">
        <v/>
        <stp/>
        <stp>StudyData</stp>
        <stp>Close(S.DBC) when (LocalMonth(S.DBC)=8 And LocalDay(S.DBC)=10 And LocalHour(S.DBC)=8 And LocalMinute(S.DBC)=10)</stp>
        <stp>Bar</stp>
        <stp/>
        <stp>Close</stp>
        <stp>A5C</stp>
        <stp>0</stp>
        <stp>all</stp>
        <stp/>
        <stp/>
        <stp>True</stp>
        <stp/>
        <stp>EndOfBar</stp>
        <tr r="J15" s="4"/>
      </tp>
      <tp t="s">
        <v/>
        <stp/>
        <stp>StudyData</stp>
        <stp>Close(S.DBC) when (LocalMonth(S.DBC)=8 And LocalDay(S.DBC)=10 And LocalHour(S.DBC)=8 And LocalMinute(S.DBC)=15)</stp>
        <stp>Bar</stp>
        <stp/>
        <stp>Close</stp>
        <stp>A5C</stp>
        <stp>0</stp>
        <stp>all</stp>
        <stp/>
        <stp/>
        <stp>True</stp>
        <stp/>
        <stp>EndOfBar</stp>
        <tr r="J16" s="4"/>
      </tp>
      <tp>
        <v>49.84</v>
        <stp/>
        <stp>StudyData</stp>
        <stp>CLE</stp>
        <stp>Bar</stp>
        <stp/>
        <stp>Close</stp>
        <stp>5</stp>
        <stp>-4</stp>
        <stp>All</stp>
        <stp/>
        <stp/>
        <stp>FALSE</stp>
        <stp>T</stp>
        <tr r="F6" s="2"/>
        <tr r="F6" s="2"/>
      </tp>
      <tp>
        <v>2917</v>
        <stp/>
        <stp>ContractData</stp>
        <stp>LZHZ</stp>
        <stp>LastTradeToday</stp>
        <stp/>
        <stp>T</stp>
        <tr r="AA14" s="1"/>
        <tr r="AB14" s="1"/>
      </tp>
      <tp>
        <v>2033</v>
        <stp/>
        <stp>ContractData</stp>
        <stp>LALZ</stp>
        <stp>LastTradeToday</stp>
        <stp/>
        <stp>T</stp>
        <tr r="AB15" s="1"/>
        <tr r="AA15" s="1"/>
      </tp>
      <tp>
        <v>6406</v>
        <stp/>
        <stp>ContractData</stp>
        <stp>LDKZ</stp>
        <stp>LastTradeToday</stp>
        <stp/>
        <stp>T</stp>
        <tr r="AA13" s="1"/>
        <tr r="AB13" s="1"/>
      </tp>
      <tp>
        <v>42957.376666666663</v>
        <stp/>
        <stp>SystemInfo</stp>
        <stp>Linetime</stp>
        <tr r="V2" s="1"/>
      </tp>
      <tp>
        <v>2045</v>
        <stp/>
        <stp>ContractData</stp>
        <stp>LALZ</stp>
        <stp>High</stp>
        <stp/>
        <stp>T</stp>
        <tr r="AA15" s="1"/>
        <tr r="O15" s="1"/>
      </tp>
      <tp>
        <v>22</v>
        <stp/>
        <stp>ContractData</stp>
        <stp>QO</stp>
        <stp>MT_LastBidVolume</stp>
        <stp/>
        <stp>T</stp>
        <tr r="J7" s="1"/>
      </tp>
      <tp>
        <v>6459</v>
        <stp/>
        <stp>ContractData</stp>
        <stp>LDKZ</stp>
        <stp>Open</stp>
        <stp/>
        <stp>T</stp>
        <tr r="N13" s="1"/>
      </tp>
      <tp>
        <v>49.7</v>
        <stp/>
        <stp>StudyData</stp>
        <stp>CLE</stp>
        <stp>Bar</stp>
        <stp/>
        <stp>Close</stp>
        <stp>5</stp>
        <stp>0</stp>
        <stp>All</stp>
        <stp/>
        <stp/>
        <stp>FALSE</stp>
        <stp>T</stp>
        <tr r="F2" s="2"/>
        <tr r="F2" s="2"/>
      </tp>
      <tp>
        <v>6479</v>
        <stp/>
        <stp>ContractData</stp>
        <stp>LDKZ</stp>
        <stp>High</stp>
        <stp/>
        <stp>T</stp>
        <tr r="AA13" s="1"/>
        <tr r="O13" s="1"/>
      </tp>
      <tp>
        <v>42957.277777777781</v>
        <stp/>
        <stp>StudyData</stp>
        <stp>CLE</stp>
        <stp>Bar</stp>
        <stp/>
        <stp>Time</stp>
        <stp>5</stp>
        <stp>-28</stp>
        <stp>All</stp>
        <stp/>
        <stp/>
        <stp>False</stp>
        <tr r="B30" s="2"/>
        <tr r="B30" s="2"/>
      </tp>
      <tp>
        <v>42957.274305555555</v>
        <stp/>
        <stp>StudyData</stp>
        <stp>CLE</stp>
        <stp>Bar</stp>
        <stp/>
        <stp>Time</stp>
        <stp>5</stp>
        <stp>-29</stp>
        <stp>All</stp>
        <stp/>
        <stp/>
        <stp>False</stp>
        <tr r="B31" s="2"/>
        <tr r="B31" s="2"/>
      </tp>
      <tp>
        <v>42957.298611111109</v>
        <stp/>
        <stp>StudyData</stp>
        <stp>CLE</stp>
        <stp>Bar</stp>
        <stp/>
        <stp>Time</stp>
        <stp>5</stp>
        <stp>-22</stp>
        <stp>All</stp>
        <stp/>
        <stp/>
        <stp>False</stp>
        <tr r="B24" s="2"/>
        <tr r="B24" s="2"/>
      </tp>
      <tp>
        <v>42957.295138888891</v>
        <stp/>
        <stp>StudyData</stp>
        <stp>CLE</stp>
        <stp>Bar</stp>
        <stp/>
        <stp>Time</stp>
        <stp>5</stp>
        <stp>-23</stp>
        <stp>All</stp>
        <stp/>
        <stp/>
        <stp>False</stp>
        <tr r="B25" s="2"/>
        <tr r="B25" s="2"/>
      </tp>
      <tp>
        <v>42957.305555555555</v>
        <stp/>
        <stp>StudyData</stp>
        <stp>CLE</stp>
        <stp>Bar</stp>
        <stp/>
        <stp>Time</stp>
        <stp>5</stp>
        <stp>-20</stp>
        <stp>All</stp>
        <stp/>
        <stp/>
        <stp>False</stp>
        <tr r="B22" s="2"/>
        <tr r="B22" s="2"/>
      </tp>
      <tp>
        <v>42957.302083333336</v>
        <stp/>
        <stp>StudyData</stp>
        <stp>CLE</stp>
        <stp>Bar</stp>
        <stp/>
        <stp>Time</stp>
        <stp>5</stp>
        <stp>-21</stp>
        <stp>All</stp>
        <stp/>
        <stp/>
        <stp>False</stp>
        <tr r="B23" s="2"/>
        <tr r="B23" s="2"/>
      </tp>
      <tp>
        <v>42957.284722222219</v>
        <stp/>
        <stp>StudyData</stp>
        <stp>CLE</stp>
        <stp>Bar</stp>
        <stp/>
        <stp>Time</stp>
        <stp>5</stp>
        <stp>-26</stp>
        <stp>All</stp>
        <stp/>
        <stp/>
        <stp>False</stp>
        <tr r="B28" s="2"/>
        <tr r="B28" s="2"/>
      </tp>
      <tp>
        <v>42957.28125</v>
        <stp/>
        <stp>StudyData</stp>
        <stp>CLE</stp>
        <stp>Bar</stp>
        <stp/>
        <stp>Time</stp>
        <stp>5</stp>
        <stp>-27</stp>
        <stp>All</stp>
        <stp/>
        <stp/>
        <stp>False</stp>
        <tr r="B29" s="2"/>
        <tr r="B29" s="2"/>
      </tp>
      <tp>
        <v>42957.291666666664</v>
        <stp/>
        <stp>StudyData</stp>
        <stp>CLE</stp>
        <stp>Bar</stp>
        <stp/>
        <stp>Time</stp>
        <stp>5</stp>
        <stp>-24</stp>
        <stp>All</stp>
        <stp/>
        <stp/>
        <stp>False</stp>
        <tr r="B26" s="2"/>
        <tr r="B26" s="2"/>
      </tp>
      <tp>
        <v>42957.288194444445</v>
        <stp/>
        <stp>StudyData</stp>
        <stp>CLE</stp>
        <stp>Bar</stp>
        <stp/>
        <stp>Time</stp>
        <stp>5</stp>
        <stp>-25</stp>
        <stp>All</stp>
        <stp/>
        <stp/>
        <stp>False</stp>
        <tr r="B27" s="2"/>
        <tr r="B27" s="2"/>
      </tp>
      <tp>
        <v>42957.243055555555</v>
        <stp/>
        <stp>StudyData</stp>
        <stp>CLE</stp>
        <stp>Bar</stp>
        <stp/>
        <stp>Time</stp>
        <stp>5</stp>
        <stp>-38</stp>
        <stp>All</stp>
        <stp/>
        <stp/>
        <stp>False</stp>
        <tr r="B40" s="2"/>
        <tr r="B40" s="2"/>
      </tp>
      <tp>
        <v>42957.239583333336</v>
        <stp/>
        <stp>StudyData</stp>
        <stp>CLE</stp>
        <stp>Bar</stp>
        <stp/>
        <stp>Time</stp>
        <stp>5</stp>
        <stp>-39</stp>
        <stp>All</stp>
        <stp/>
        <stp/>
        <stp>False</stp>
        <tr r="B41" s="2"/>
        <tr r="B41" s="2"/>
      </tp>
      <tp>
        <v>42957.263888888891</v>
        <stp/>
        <stp>StudyData</stp>
        <stp>CLE</stp>
        <stp>Bar</stp>
        <stp/>
        <stp>Time</stp>
        <stp>5</stp>
        <stp>-32</stp>
        <stp>All</stp>
        <stp/>
        <stp/>
        <stp>False</stp>
        <tr r="B34" s="2"/>
        <tr r="B34" s="2"/>
      </tp>
      <tp>
        <v>42957.260416666664</v>
        <stp/>
        <stp>StudyData</stp>
        <stp>CLE</stp>
        <stp>Bar</stp>
        <stp/>
        <stp>Time</stp>
        <stp>5</stp>
        <stp>-33</stp>
        <stp>All</stp>
        <stp/>
        <stp/>
        <stp>False</stp>
        <tr r="B35" s="2"/>
        <tr r="B35" s="2"/>
      </tp>
      <tp>
        <v>42957.270833333336</v>
        <stp/>
        <stp>StudyData</stp>
        <stp>CLE</stp>
        <stp>Bar</stp>
        <stp/>
        <stp>Time</stp>
        <stp>5</stp>
        <stp>-30</stp>
        <stp>All</stp>
        <stp/>
        <stp/>
        <stp>False</stp>
        <tr r="B32" s="2"/>
        <tr r="B32" s="2"/>
      </tp>
      <tp>
        <v>42957.267361111109</v>
        <stp/>
        <stp>StudyData</stp>
        <stp>CLE</stp>
        <stp>Bar</stp>
        <stp/>
        <stp>Time</stp>
        <stp>5</stp>
        <stp>-31</stp>
        <stp>All</stp>
        <stp/>
        <stp/>
        <stp>False</stp>
        <tr r="B33" s="2"/>
        <tr r="B33" s="2"/>
      </tp>
      <tp>
        <v>42957.25</v>
        <stp/>
        <stp>StudyData</stp>
        <stp>CLE</stp>
        <stp>Bar</stp>
        <stp/>
        <stp>Time</stp>
        <stp>5</stp>
        <stp>-36</stp>
        <stp>All</stp>
        <stp/>
        <stp/>
        <stp>False</stp>
        <tr r="B38" s="2"/>
        <tr r="B38" s="2"/>
      </tp>
      <tp>
        <v>42957.246527777781</v>
        <stp/>
        <stp>StudyData</stp>
        <stp>CLE</stp>
        <stp>Bar</stp>
        <stp/>
        <stp>Time</stp>
        <stp>5</stp>
        <stp>-37</stp>
        <stp>All</stp>
        <stp/>
        <stp/>
        <stp>False</stp>
        <tr r="B39" s="2"/>
        <tr r="B39" s="2"/>
      </tp>
      <tp>
        <v>42957.256944444445</v>
        <stp/>
        <stp>StudyData</stp>
        <stp>CLE</stp>
        <stp>Bar</stp>
        <stp/>
        <stp>Time</stp>
        <stp>5</stp>
        <stp>-34</stp>
        <stp>All</stp>
        <stp/>
        <stp/>
        <stp>False</stp>
        <tr r="B36" s="2"/>
        <tr r="B36" s="2"/>
      </tp>
      <tp>
        <v>42957.253472222219</v>
        <stp/>
        <stp>StudyData</stp>
        <stp>CLE</stp>
        <stp>Bar</stp>
        <stp/>
        <stp>Time</stp>
        <stp>5</stp>
        <stp>-35</stp>
        <stp>All</stp>
        <stp/>
        <stp/>
        <stp>False</stp>
        <tr r="B37" s="2"/>
        <tr r="B37" s="2"/>
      </tp>
      <tp>
        <v>42957.3125</v>
        <stp/>
        <stp>StudyData</stp>
        <stp>CLE</stp>
        <stp>Bar</stp>
        <stp/>
        <stp>Time</stp>
        <stp>5</stp>
        <stp>-18</stp>
        <stp>All</stp>
        <stp/>
        <stp/>
        <stp>False</stp>
        <tr r="B20" s="2"/>
        <tr r="B20" s="2"/>
      </tp>
      <tp>
        <v>42957.309027777781</v>
        <stp/>
        <stp>StudyData</stp>
        <stp>CLE</stp>
        <stp>Bar</stp>
        <stp/>
        <stp>Time</stp>
        <stp>5</stp>
        <stp>-19</stp>
        <stp>All</stp>
        <stp/>
        <stp/>
        <stp>False</stp>
        <tr r="B21" s="2"/>
        <tr r="B21" s="2"/>
      </tp>
      <tp>
        <v>42957.333333333336</v>
        <stp/>
        <stp>StudyData</stp>
        <stp>CLE</stp>
        <stp>Bar</stp>
        <stp/>
        <stp>Time</stp>
        <stp>5</stp>
        <stp>-12</stp>
        <stp>All</stp>
        <stp/>
        <stp/>
        <stp>False</stp>
        <tr r="B14" s="2"/>
        <tr r="B14" s="2"/>
      </tp>
      <tp>
        <v>42957.329861111109</v>
        <stp/>
        <stp>StudyData</stp>
        <stp>CLE</stp>
        <stp>Bar</stp>
        <stp/>
        <stp>Time</stp>
        <stp>5</stp>
        <stp>-13</stp>
        <stp>All</stp>
        <stp/>
        <stp/>
        <stp>False</stp>
        <tr r="B15" s="2"/>
        <tr r="B15" s="2"/>
      </tp>
      <tp>
        <v>42957.340277777781</v>
        <stp/>
        <stp>StudyData</stp>
        <stp>CLE</stp>
        <stp>Bar</stp>
        <stp/>
        <stp>Time</stp>
        <stp>5</stp>
        <stp>-10</stp>
        <stp>All</stp>
        <stp/>
        <stp/>
        <stp>False</stp>
        <tr r="B12" s="2"/>
        <tr r="B12" s="2"/>
      </tp>
      <tp>
        <v>42957.336805555555</v>
        <stp/>
        <stp>StudyData</stp>
        <stp>CLE</stp>
        <stp>Bar</stp>
        <stp/>
        <stp>Time</stp>
        <stp>5</stp>
        <stp>-11</stp>
        <stp>All</stp>
        <stp/>
        <stp/>
        <stp>False</stp>
        <tr r="B13" s="2"/>
        <tr r="B13" s="2"/>
      </tp>
      <tp>
        <v>42957.319444444445</v>
        <stp/>
        <stp>StudyData</stp>
        <stp>CLE</stp>
        <stp>Bar</stp>
        <stp/>
        <stp>Time</stp>
        <stp>5</stp>
        <stp>-16</stp>
        <stp>All</stp>
        <stp/>
        <stp/>
        <stp>False</stp>
        <tr r="B18" s="2"/>
        <tr r="B18" s="2"/>
      </tp>
      <tp>
        <v>42957.315972222219</v>
        <stp/>
        <stp>StudyData</stp>
        <stp>CLE</stp>
        <stp>Bar</stp>
        <stp/>
        <stp>Time</stp>
        <stp>5</stp>
        <stp>-17</stp>
        <stp>All</stp>
        <stp/>
        <stp/>
        <stp>False</stp>
        <tr r="B19" s="2"/>
        <tr r="B19" s="2"/>
      </tp>
      <tp>
        <v>42957.326388888891</v>
        <stp/>
        <stp>StudyData</stp>
        <stp>CLE</stp>
        <stp>Bar</stp>
        <stp/>
        <stp>Time</stp>
        <stp>5</stp>
        <stp>-14</stp>
        <stp>All</stp>
        <stp/>
        <stp/>
        <stp>False</stp>
        <tr r="B16" s="2"/>
        <tr r="B16" s="2"/>
      </tp>
      <tp>
        <v>42957.322916666664</v>
        <stp/>
        <stp>StudyData</stp>
        <stp>CLE</stp>
        <stp>Bar</stp>
        <stp/>
        <stp>Time</stp>
        <stp>5</stp>
        <stp>-15</stp>
        <stp>All</stp>
        <stp/>
        <stp/>
        <stp>False</stp>
        <tr r="B17" s="2"/>
        <tr r="B17" s="2"/>
      </tp>
      <tp>
        <v>42957.208333333336</v>
        <stp/>
        <stp>StudyData</stp>
        <stp>CLE</stp>
        <stp>Bar</stp>
        <stp/>
        <stp>Time</stp>
        <stp>5</stp>
        <stp>-48</stp>
        <stp>All</stp>
        <stp/>
        <stp/>
        <stp>False</stp>
        <tr r="B50" s="2"/>
        <tr r="B50" s="2"/>
      </tp>
      <tp>
        <v>42957.204861111109</v>
        <stp/>
        <stp>StudyData</stp>
        <stp>CLE</stp>
        <stp>Bar</stp>
        <stp/>
        <stp>Time</stp>
        <stp>5</stp>
        <stp>-49</stp>
        <stp>All</stp>
        <stp/>
        <stp/>
        <stp>False</stp>
        <tr r="B51" s="2"/>
        <tr r="B51" s="2"/>
      </tp>
      <tp>
        <v>42957.229166666664</v>
        <stp/>
        <stp>StudyData</stp>
        <stp>CLE</stp>
        <stp>Bar</stp>
        <stp/>
        <stp>Time</stp>
        <stp>5</stp>
        <stp>-42</stp>
        <stp>All</stp>
        <stp/>
        <stp/>
        <stp>False</stp>
        <tr r="B44" s="2"/>
        <tr r="B44" s="2"/>
      </tp>
      <tp>
        <v>42957.225694444445</v>
        <stp/>
        <stp>StudyData</stp>
        <stp>CLE</stp>
        <stp>Bar</stp>
        <stp/>
        <stp>Time</stp>
        <stp>5</stp>
        <stp>-43</stp>
        <stp>All</stp>
        <stp/>
        <stp/>
        <stp>False</stp>
        <tr r="B45" s="2"/>
        <tr r="B45" s="2"/>
      </tp>
      <tp>
        <v>42957.236111111109</v>
        <stp/>
        <stp>StudyData</stp>
        <stp>CLE</stp>
        <stp>Bar</stp>
        <stp/>
        <stp>Time</stp>
        <stp>5</stp>
        <stp>-40</stp>
        <stp>All</stp>
        <stp/>
        <stp/>
        <stp>False</stp>
        <tr r="B42" s="2"/>
        <tr r="B42" s="2"/>
      </tp>
      <tp>
        <v>42957.232638888891</v>
        <stp/>
        <stp>StudyData</stp>
        <stp>CLE</stp>
        <stp>Bar</stp>
        <stp/>
        <stp>Time</stp>
        <stp>5</stp>
        <stp>-41</stp>
        <stp>All</stp>
        <stp/>
        <stp/>
        <stp>False</stp>
        <tr r="B43" s="2"/>
        <tr r="B43" s="2"/>
      </tp>
      <tp>
        <v>42957.215277777781</v>
        <stp/>
        <stp>StudyData</stp>
        <stp>CLE</stp>
        <stp>Bar</stp>
        <stp/>
        <stp>Time</stp>
        <stp>5</stp>
        <stp>-46</stp>
        <stp>All</stp>
        <stp/>
        <stp/>
        <stp>False</stp>
        <tr r="B48" s="2"/>
        <tr r="B48" s="2"/>
      </tp>
      <tp>
        <v>42957.211805555555</v>
        <stp/>
        <stp>StudyData</stp>
        <stp>CLE</stp>
        <stp>Bar</stp>
        <stp/>
        <stp>Time</stp>
        <stp>5</stp>
        <stp>-47</stp>
        <stp>All</stp>
        <stp/>
        <stp/>
        <stp>False</stp>
        <tr r="B49" s="2"/>
        <tr r="B49" s="2"/>
      </tp>
      <tp>
        <v>42957.222222222219</v>
        <stp/>
        <stp>StudyData</stp>
        <stp>CLE</stp>
        <stp>Bar</stp>
        <stp/>
        <stp>Time</stp>
        <stp>5</stp>
        <stp>-44</stp>
        <stp>All</stp>
        <stp/>
        <stp/>
        <stp>False</stp>
        <tr r="B46" s="2"/>
        <tr r="B46" s="2"/>
      </tp>
      <tp>
        <v>42957.21875</v>
        <stp/>
        <stp>StudyData</stp>
        <stp>CLE</stp>
        <stp>Bar</stp>
        <stp/>
        <stp>Time</stp>
        <stp>5</stp>
        <stp>-45</stp>
        <stp>All</stp>
        <stp/>
        <stp/>
        <stp>False</stp>
        <tr r="B47" s="2"/>
        <tr r="B47" s="2"/>
      </tp>
      <tp>
        <v>42957.201388888891</v>
        <stp/>
        <stp>StudyData</stp>
        <stp>CLE</stp>
        <stp>Bar</stp>
        <stp/>
        <stp>Time</stp>
        <stp>5</stp>
        <stp>-50</stp>
        <stp>All</stp>
        <stp/>
        <stp/>
        <stp>False</stp>
        <tr r="B52" s="2"/>
        <tr r="B52" s="2"/>
      </tp>
      <tp>
        <v>2022</v>
        <stp/>
        <stp>ContractData</stp>
        <stp>LALZ</stp>
        <stp>Open</stp>
        <stp/>
        <stp>T</stp>
        <tr r="N15" s="1"/>
      </tp>
      <tp>
        <v>50.13</v>
        <stp/>
        <stp>StudyData</stp>
        <stp>CLE</stp>
        <stp>Bar</stp>
        <stp/>
        <stp>Open</stp>
        <stp>5</stp>
        <stp>-13</stp>
        <stp>All</stp>
        <stp/>
        <stp/>
        <stp>FALSE</stp>
        <stp>T</stp>
        <tr r="D15" s="2"/>
        <tr r="C15" s="2"/>
        <tr r="C15" s="2"/>
      </tp>
      <tp>
        <v>49.9</v>
        <stp/>
        <stp>StudyData</stp>
        <stp>CLE</stp>
        <stp>Bar</stp>
        <stp/>
        <stp>Open</stp>
        <stp>5</stp>
        <stp>-33</stp>
        <stp>All</stp>
        <stp/>
        <stp/>
        <stp>FALSE</stp>
        <stp>T</stp>
        <tr r="D35" s="2"/>
        <tr r="C35" s="2"/>
        <tr r="C35" s="2"/>
      </tp>
      <tp>
        <v>49.92</v>
        <stp/>
        <stp>StudyData</stp>
        <stp>CLE</stp>
        <stp>Bar</stp>
        <stp/>
        <stp>Open</stp>
        <stp>5</stp>
        <stp>-23</stp>
        <stp>All</stp>
        <stp/>
        <stp/>
        <stp>FALSE</stp>
        <stp>T</stp>
        <tr r="D25" s="2"/>
        <tr r="C25" s="2"/>
        <tr r="C25" s="2"/>
      </tp>
      <tp>
        <v>49.8</v>
        <stp/>
        <stp>StudyData</stp>
        <stp>CLE</stp>
        <stp>Bar</stp>
        <stp/>
        <stp>Open</stp>
        <stp>5</stp>
        <stp>-43</stp>
        <stp>All</stp>
        <stp/>
        <stp/>
        <stp>FALSE</stp>
        <stp>T</stp>
        <tr r="D45" s="2"/>
        <tr r="C45" s="2"/>
        <tr r="C45" s="2"/>
      </tp>
      <tp>
        <v>49.64</v>
        <stp/>
        <stp>StudyData</stp>
        <stp>CLE</stp>
        <stp>Bar</stp>
        <stp/>
        <stp>Low</stp>
        <stp>5</stp>
        <stp>-1</stp>
        <stp>All</stp>
        <stp/>
        <stp/>
        <stp>FALSE</stp>
        <stp>T</stp>
        <tr r="E3" s="2"/>
        <tr r="E3" s="2"/>
      </tp>
      <tp>
        <v>-60.115982989999999</v>
        <stp/>
        <stp>StudyData</stp>
        <stp>Correlation(S.DBC,ZCE,Period:=20,InputChoice1:=Close,InputChoice2:=Close)</stp>
        <stp>FG</stp>
        <stp/>
        <stp>Close</stp>
        <stp>D</stp>
        <stp>-7</stp>
        <stp>all</stp>
        <stp/>
        <stp/>
        <stp>True</stp>
        <stp>T</stp>
        <tr r="AB13" s="5"/>
      </tp>
      <tp>
        <v>-62.05950842</v>
        <stp/>
        <stp>StudyData</stp>
        <stp>Correlation(S.DBC,ZCE,Period:=20,InputChoice1:=Close,InputChoice2:=Close)</stp>
        <stp>FG</stp>
        <stp/>
        <stp>Close</stp>
        <stp>D</stp>
        <stp>-6</stp>
        <stp>all</stp>
        <stp/>
        <stp/>
        <stp>True</stp>
        <stp>T</stp>
        <tr r="AB12" s="5"/>
      </tp>
      <tp>
        <v>-61.801624099999998</v>
        <stp/>
        <stp>StudyData</stp>
        <stp>Correlation(S.DBC,ZCE,Period:=20,InputChoice1:=Close,InputChoice2:=Close)</stp>
        <stp>FG</stp>
        <stp/>
        <stp>Close</stp>
        <stp>D</stp>
        <stp>-5</stp>
        <stp>all</stp>
        <stp/>
        <stp/>
        <stp>True</stp>
        <stp>T</stp>
        <tr r="AB11" s="5"/>
      </tp>
      <tp>
        <v>-59.211624860000001</v>
        <stp/>
        <stp>StudyData</stp>
        <stp>Correlation(S.DBC,ZCE,Period:=20,InputChoice1:=Close,InputChoice2:=Close)</stp>
        <stp>FG</stp>
        <stp/>
        <stp>Close</stp>
        <stp>D</stp>
        <stp>-4</stp>
        <stp>all</stp>
        <stp/>
        <stp/>
        <stp>True</stp>
        <stp>T</stp>
        <tr r="AB10" s="5"/>
      </tp>
      <tp>
        <v>-50.484091569999997</v>
        <stp/>
        <stp>StudyData</stp>
        <stp>Correlation(S.DBC,ZCE,Period:=20,InputChoice1:=Close,InputChoice2:=Close)</stp>
        <stp>FG</stp>
        <stp/>
        <stp>Close</stp>
        <stp>D</stp>
        <stp>-3</stp>
        <stp>all</stp>
        <stp/>
        <stp/>
        <stp>True</stp>
        <stp>T</stp>
        <tr r="AB9" s="5"/>
      </tp>
      <tp>
        <v>-47.030935210000003</v>
        <stp/>
        <stp>StudyData</stp>
        <stp>Correlation(S.DBC,ZCE,Period:=20,InputChoice1:=Close,InputChoice2:=Close)</stp>
        <stp>FG</stp>
        <stp/>
        <stp>Close</stp>
        <stp>D</stp>
        <stp>-2</stp>
        <stp>all</stp>
        <stp/>
        <stp/>
        <stp>True</stp>
        <stp>T</stp>
        <tr r="AB8" s="5"/>
      </tp>
      <tp>
        <v>-37.643212409999997</v>
        <stp/>
        <stp>StudyData</stp>
        <stp>Correlation(S.DBC,ZCE,Period:=20,InputChoice1:=Close,InputChoice2:=Close)</stp>
        <stp>FG</stp>
        <stp/>
        <stp>Close</stp>
        <stp>D</stp>
        <stp>-1</stp>
        <stp>all</stp>
        <stp/>
        <stp/>
        <stp>True</stp>
        <stp>T</stp>
        <tr r="AB7" s="5"/>
      </tp>
      <tp>
        <v>-48.472213140000001</v>
        <stp/>
        <stp>StudyData</stp>
        <stp>Correlation(S.DBC,ZCE,Period:=20,InputChoice1:=Close,InputChoice2:=Close)</stp>
        <stp>FG</stp>
        <stp/>
        <stp>Close</stp>
        <stp>D</stp>
        <stp>-9</stp>
        <stp>all</stp>
        <stp/>
        <stp/>
        <stp>True</stp>
        <stp>T</stp>
        <tr r="AB15" s="5"/>
      </tp>
      <tp>
        <v>-54.190902199999996</v>
        <stp/>
        <stp>StudyData</stp>
        <stp>Correlation(S.DBC,ZCE,Period:=20,InputChoice1:=Close,InputChoice2:=Close)</stp>
        <stp>FG</stp>
        <stp/>
        <stp>Close</stp>
        <stp>D</stp>
        <stp>-8</stp>
        <stp>all</stp>
        <stp/>
        <stp/>
        <stp>True</stp>
        <stp>T</stp>
        <tr r="AB14" s="5"/>
      </tp>
      <tp>
        <v>-28.955392280000002</v>
        <stp/>
        <stp>StudyData</stp>
        <stp>Correlation(S.DBC,ZSE,Period:=20,InputChoice1:=Close,InputChoice2:=Close)</stp>
        <stp>FG</stp>
        <stp/>
        <stp>Close</stp>
        <stp>D</stp>
        <stp>-7</stp>
        <stp>all</stp>
        <stp/>
        <stp/>
        <stp>True</stp>
        <stp>T</stp>
        <tr r="AC13" s="5"/>
      </tp>
      <tp>
        <v>-77.819298250000003</v>
        <stp/>
        <stp>StudyData</stp>
        <stp>Correlation(S.DBC,ZWA,Period:=20,InputChoice1:=Close,InputChoice2:=Close)</stp>
        <stp>FG</stp>
        <stp/>
        <stp>Close</stp>
        <stp>D</stp>
        <stp>-3</stp>
        <stp>all</stp>
        <stp/>
        <stp/>
        <stp>True</stp>
        <stp>T</stp>
        <tr r="AA9" s="5"/>
      </tp>
      <tp>
        <v>-41.685933149999997</v>
        <stp/>
        <stp>StudyData</stp>
        <stp>Correlation(S.DBC,ZSE,Period:=20,InputChoice1:=Close,InputChoice2:=Close)</stp>
        <stp>FG</stp>
        <stp/>
        <stp>Close</stp>
        <stp>D</stp>
        <stp>-6</stp>
        <stp>all</stp>
        <stp/>
        <stp/>
        <stp>True</stp>
        <stp>T</stp>
        <tr r="AC12" s="5"/>
      </tp>
      <tp>
        <v>-79.765332740000005</v>
        <stp/>
        <stp>StudyData</stp>
        <stp>Correlation(S.DBC,ZWA,Period:=20,InputChoice1:=Close,InputChoice2:=Close)</stp>
        <stp>FG</stp>
        <stp/>
        <stp>Close</stp>
        <stp>D</stp>
        <stp>-2</stp>
        <stp>all</stp>
        <stp/>
        <stp/>
        <stp>True</stp>
        <stp>T</stp>
        <tr r="AA8" s="5"/>
      </tp>
      <tp>
        <v>-47.35662653</v>
        <stp/>
        <stp>StudyData</stp>
        <stp>Correlation(S.DBC,ZSE,Period:=20,InputChoice1:=Close,InputChoice2:=Close)</stp>
        <stp>FG</stp>
        <stp/>
        <stp>Close</stp>
        <stp>D</stp>
        <stp>-5</stp>
        <stp>all</stp>
        <stp/>
        <stp/>
        <stp>True</stp>
        <stp>T</stp>
        <tr r="AC11" s="5"/>
      </tp>
      <tp>
        <v>-78.082229089999998</v>
        <stp/>
        <stp>StudyData</stp>
        <stp>Correlation(S.DBC,ZWA,Period:=20,InputChoice1:=Close,InputChoice2:=Close)</stp>
        <stp>FG</stp>
        <stp/>
        <stp>Close</stp>
        <stp>D</stp>
        <stp>-1</stp>
        <stp>all</stp>
        <stp/>
        <stp/>
        <stp>True</stp>
        <stp>T</stp>
        <tr r="AA7" s="5"/>
      </tp>
      <tp>
        <v>-49.784671639999999</v>
        <stp/>
        <stp>StudyData</stp>
        <stp>Correlation(S.DBC,ZSE,Period:=20,InputChoice1:=Close,InputChoice2:=Close)</stp>
        <stp>FG</stp>
        <stp/>
        <stp>Close</stp>
        <stp>D</stp>
        <stp>-4</stp>
        <stp>all</stp>
        <stp/>
        <stp/>
        <stp>True</stp>
        <stp>T</stp>
        <tr r="AC10" s="5"/>
      </tp>
      <tp>
        <v>-45.560751179999997</v>
        <stp/>
        <stp>StudyData</stp>
        <stp>Correlation(S.DBC,ZSE,Period:=20,InputChoice1:=Close,InputChoice2:=Close)</stp>
        <stp>FG</stp>
        <stp/>
        <stp>Close</stp>
        <stp>D</stp>
        <stp>-3</stp>
        <stp>all</stp>
        <stp/>
        <stp/>
        <stp>True</stp>
        <stp>T</stp>
        <tr r="AC9" s="5"/>
      </tp>
      <tp>
        <v>-80.322167190000002</v>
        <stp/>
        <stp>StudyData</stp>
        <stp>Correlation(S.DBC,ZWA,Period:=20,InputChoice1:=Close,InputChoice2:=Close)</stp>
        <stp>FG</stp>
        <stp/>
        <stp>Close</stp>
        <stp>D</stp>
        <stp>-7</stp>
        <stp>all</stp>
        <stp/>
        <stp/>
        <stp>True</stp>
        <stp>T</stp>
        <tr r="AA13" s="5"/>
      </tp>
      <tp>
        <v>-42.281312380000003</v>
        <stp/>
        <stp>StudyData</stp>
        <stp>Correlation(S.DBC,ZSE,Period:=20,InputChoice1:=Close,InputChoice2:=Close)</stp>
        <stp>FG</stp>
        <stp/>
        <stp>Close</stp>
        <stp>D</stp>
        <stp>-2</stp>
        <stp>all</stp>
        <stp/>
        <stp/>
        <stp>True</stp>
        <stp>T</stp>
        <tr r="AC8" s="5"/>
      </tp>
      <tp>
        <v>-82.754294639999998</v>
        <stp/>
        <stp>StudyData</stp>
        <stp>Correlation(S.DBC,ZWA,Period:=20,InputChoice1:=Close,InputChoice2:=Close)</stp>
        <stp>FG</stp>
        <stp/>
        <stp>Close</stp>
        <stp>D</stp>
        <stp>-6</stp>
        <stp>all</stp>
        <stp/>
        <stp/>
        <stp>True</stp>
        <stp>T</stp>
        <tr r="AA12" s="5"/>
      </tp>
      <tp>
        <v>-36.559573219999997</v>
        <stp/>
        <stp>StudyData</stp>
        <stp>Correlation(S.DBC,ZSE,Period:=20,InputChoice1:=Close,InputChoice2:=Close)</stp>
        <stp>FG</stp>
        <stp/>
        <stp>Close</stp>
        <stp>D</stp>
        <stp>-1</stp>
        <stp>all</stp>
        <stp/>
        <stp/>
        <stp>True</stp>
        <stp>T</stp>
        <tr r="AC7" s="5"/>
      </tp>
      <tp>
        <v>-81.864876710000004</v>
        <stp/>
        <stp>StudyData</stp>
        <stp>Correlation(S.DBC,ZWA,Period:=20,InputChoice1:=Close,InputChoice2:=Close)</stp>
        <stp>FG</stp>
        <stp/>
        <stp>Close</stp>
        <stp>D</stp>
        <stp>-5</stp>
        <stp>all</stp>
        <stp/>
        <stp/>
        <stp>True</stp>
        <stp>T</stp>
        <tr r="AA11" s="5"/>
      </tp>
      <tp>
        <v>-80.290737309999997</v>
        <stp/>
        <stp>StudyData</stp>
        <stp>Correlation(S.DBC,ZWA,Period:=20,InputChoice1:=Close,InputChoice2:=Close)</stp>
        <stp>FG</stp>
        <stp/>
        <stp>Close</stp>
        <stp>D</stp>
        <stp>-4</stp>
        <stp>all</stp>
        <stp/>
        <stp/>
        <stp>True</stp>
        <stp>T</stp>
        <tr r="AA10" s="5"/>
      </tp>
      <tp>
        <v>-68.889905940000006</v>
        <stp/>
        <stp>StudyData</stp>
        <stp>Correlation(S.DBC,ZWA,Period:=20,InputChoice1:=Close,InputChoice2:=Close)</stp>
        <stp>FG</stp>
        <stp/>
        <stp>Close</stp>
        <stp>D</stp>
        <stp>-9</stp>
        <stp>all</stp>
        <stp/>
        <stp/>
        <stp>True</stp>
        <stp>T</stp>
        <tr r="AA15" s="5"/>
      </tp>
      <tp>
        <v>-71.619959809999997</v>
        <stp/>
        <stp>StudyData</stp>
        <stp>Correlation(S.DBC,ZWA,Period:=20,InputChoice1:=Close,InputChoice2:=Close)</stp>
        <stp>FG</stp>
        <stp/>
        <stp>Close</stp>
        <stp>D</stp>
        <stp>-8</stp>
        <stp>all</stp>
        <stp/>
        <stp/>
        <stp>True</stp>
        <stp>T</stp>
        <tr r="AA14" s="5"/>
      </tp>
      <tp>
        <v>-8.6113031200000005</v>
        <stp/>
        <stp>StudyData</stp>
        <stp>Correlation(S.DBC,ZSE,Period:=20,InputChoice1:=Close,InputChoice2:=Close)</stp>
        <stp>FG</stp>
        <stp/>
        <stp>Close</stp>
        <stp>D</stp>
        <stp>-9</stp>
        <stp>all</stp>
        <stp/>
        <stp/>
        <stp>True</stp>
        <stp>T</stp>
        <tr r="AC15" s="5"/>
      </tp>
      <tp>
        <v>-17.02424933</v>
        <stp/>
        <stp>StudyData</stp>
        <stp>Correlation(S.DBC,ZSE,Period:=20,InputChoice1:=Close,InputChoice2:=Close)</stp>
        <stp>FG</stp>
        <stp/>
        <stp>Close</stp>
        <stp>D</stp>
        <stp>-8</stp>
        <stp>all</stp>
        <stp/>
        <stp/>
        <stp>True</stp>
        <stp>T</stp>
        <tr r="AC14" s="5"/>
      </tp>
      <tp>
        <v>3.1775809399999999</v>
        <stp/>
        <stp>StudyData</stp>
        <stp>Correlation(S.DBC,ZSE,Period:=20,InputChoice1:=Close,InputChoice2:=Close)</stp>
        <stp>FG</stp>
        <stp/>
        <stp>Close</stp>
        <stp>D</stp>
        <stp>-37</stp>
        <stp>all</stp>
        <stp/>
        <stp/>
        <stp>True</stp>
        <stp>T</stp>
        <tr r="AC43" s="5"/>
      </tp>
      <tp>
        <v>-17.472239999999999</v>
        <stp/>
        <stp>StudyData</stp>
        <stp>Correlation(S.DBC,ZSE,Period:=20,InputChoice1:=Close,InputChoice2:=Close)</stp>
        <stp>FG</stp>
        <stp/>
        <stp>Close</stp>
        <stp>D</stp>
        <stp>-36</stp>
        <stp>all</stp>
        <stp/>
        <stp/>
        <stp>True</stp>
        <stp>T</stp>
        <tr r="AC42" s="5"/>
      </tp>
      <tp>
        <v>-24.35075737</v>
        <stp/>
        <stp>StudyData</stp>
        <stp>Correlation(S.DBC,ZSE,Period:=20,InputChoice1:=Close,InputChoice2:=Close)</stp>
        <stp>FG</stp>
        <stp/>
        <stp>Close</stp>
        <stp>D</stp>
        <stp>-35</stp>
        <stp>all</stp>
        <stp/>
        <stp/>
        <stp>True</stp>
        <stp>T</stp>
        <tr r="AC41" s="5"/>
      </tp>
      <tp>
        <v>-22.635050700000001</v>
        <stp/>
        <stp>StudyData</stp>
        <stp>Correlation(S.DBC,ZSE,Period:=20,InputChoice1:=Close,InputChoice2:=Close)</stp>
        <stp>FG</stp>
        <stp/>
        <stp>Close</stp>
        <stp>D</stp>
        <stp>-34</stp>
        <stp>all</stp>
        <stp/>
        <stp/>
        <stp>True</stp>
        <stp>T</stp>
        <tr r="AC40" s="5"/>
      </tp>
      <tp>
        <v>-12.17312353</v>
        <stp/>
        <stp>StudyData</stp>
        <stp>Correlation(S.DBC,ZSE,Period:=20,InputChoice1:=Close,InputChoice2:=Close)</stp>
        <stp>FG</stp>
        <stp/>
        <stp>Close</stp>
        <stp>D</stp>
        <stp>-33</stp>
        <stp>all</stp>
        <stp/>
        <stp/>
        <stp>True</stp>
        <stp>T</stp>
        <tr r="AC39" s="5"/>
      </tp>
      <tp>
        <v>-0.65983782999999996</v>
        <stp/>
        <stp>StudyData</stp>
        <stp>Correlation(S.DBC,ZSE,Period:=20,InputChoice1:=Close,InputChoice2:=Close)</stp>
        <stp>FG</stp>
        <stp/>
        <stp>Close</stp>
        <stp>D</stp>
        <stp>-32</stp>
        <stp>all</stp>
        <stp/>
        <stp/>
        <stp>True</stp>
        <stp>T</stp>
        <tr r="AC38" s="5"/>
      </tp>
      <tp>
        <v>13.972970249999999</v>
        <stp/>
        <stp>StudyData</stp>
        <stp>Correlation(S.DBC,ZSE,Period:=20,InputChoice1:=Close,InputChoice2:=Close)</stp>
        <stp>FG</stp>
        <stp/>
        <stp>Close</stp>
        <stp>D</stp>
        <stp>-31</stp>
        <stp>all</stp>
        <stp/>
        <stp/>
        <stp>True</stp>
        <stp>T</stp>
        <tr r="AC37" s="5"/>
      </tp>
      <tp>
        <v>27.251097170000001</v>
        <stp/>
        <stp>StudyData</stp>
        <stp>Correlation(S.DBC,ZSE,Period:=20,InputChoice1:=Close,InputChoice2:=Close)</stp>
        <stp>FG</stp>
        <stp/>
        <stp>Close</stp>
        <stp>D</stp>
        <stp>-30</stp>
        <stp>all</stp>
        <stp/>
        <stp/>
        <stp>True</stp>
        <stp>T</stp>
        <tr r="AC36" s="5"/>
      </tp>
      <tp>
        <v>49.68</v>
        <stp/>
        <stp>ContractData</stp>
        <stp>CLE</stp>
        <stp>Open</stp>
        <stp/>
        <stp>T</stp>
        <tr r="U26" s="1"/>
        <tr r="N6" s="1"/>
      </tp>
      <tp>
        <v>28.626339460000001</v>
        <stp/>
        <stp>StudyData</stp>
        <stp>Correlation(S.DBC,ZSE,Period:=20,InputChoice1:=Close,InputChoice2:=Close)</stp>
        <stp>FG</stp>
        <stp/>
        <stp>Close</stp>
        <stp>D</stp>
        <stp>-39</stp>
        <stp>all</stp>
        <stp/>
        <stp/>
        <stp>True</stp>
        <stp>T</stp>
        <tr r="AC45" s="5"/>
      </tp>
      <tp>
        <v>18.975488720000001</v>
        <stp/>
        <stp>StudyData</stp>
        <stp>Correlation(S.DBC,ZSE,Period:=20,InputChoice1:=Close,InputChoice2:=Close)</stp>
        <stp>FG</stp>
        <stp/>
        <stp>Close</stp>
        <stp>D</stp>
        <stp>-38</stp>
        <stp>all</stp>
        <stp/>
        <stp/>
        <stp>True</stp>
        <stp>T</stp>
        <tr r="AC44" s="5"/>
      </tp>
      <tp>
        <v>50.16</v>
        <stp/>
        <stp>StudyData</stp>
        <stp>CLE</stp>
        <stp>Bar</stp>
        <stp/>
        <stp>Open</stp>
        <stp>5</stp>
        <stp>-12</stp>
        <stp>All</stp>
        <stp/>
        <stp/>
        <stp>FALSE</stp>
        <stp>T</stp>
        <tr r="C14" s="2"/>
        <tr r="C14" s="2"/>
        <tr r="D14" s="2"/>
      </tp>
      <tp>
        <v>49.93</v>
        <stp/>
        <stp>StudyData</stp>
        <stp>CLE</stp>
        <stp>Bar</stp>
        <stp/>
        <stp>Open</stp>
        <stp>5</stp>
        <stp>-32</stp>
        <stp>All</stp>
        <stp/>
        <stp/>
        <stp>FALSE</stp>
        <stp>T</stp>
        <tr r="C34" s="2"/>
        <tr r="C34" s="2"/>
        <tr r="D34" s="2"/>
      </tp>
      <tp>
        <v>49.91</v>
        <stp/>
        <stp>StudyData</stp>
        <stp>CLE</stp>
        <stp>Bar</stp>
        <stp/>
        <stp>Open</stp>
        <stp>5</stp>
        <stp>-22</stp>
        <stp>All</stp>
        <stp/>
        <stp/>
        <stp>FALSE</stp>
        <stp>T</stp>
        <tr r="D24" s="2"/>
        <tr r="C24" s="2"/>
        <tr r="C24" s="2"/>
      </tp>
      <tp>
        <v>49.79</v>
        <stp/>
        <stp>StudyData</stp>
        <stp>CLE</stp>
        <stp>Bar</stp>
        <stp/>
        <stp>Open</stp>
        <stp>5</stp>
        <stp>-42</stp>
        <stp>All</stp>
        <stp/>
        <stp/>
        <stp>FALSE</stp>
        <stp>T</stp>
        <tr r="C44" s="2"/>
        <tr r="C44" s="2"/>
        <tr r="D44" s="2"/>
      </tp>
      <tp t="s">
        <v>ICE Brent Crude, Oct 17</v>
        <stp/>
        <stp>ContractData</stp>
        <stp>QO</stp>
        <stp>LongDescription</stp>
        <tr r="B7" s="1"/>
      </tp>
      <tp>
        <v>79.413498669999996</v>
        <stp/>
        <stp>StudyData</stp>
        <stp>Correlation(S.DBC,ZSE,Period:=20,InputChoice1:=Close,InputChoice2:=Close)</stp>
        <stp>FG</stp>
        <stp/>
        <stp>Close</stp>
        <stp>D</stp>
        <stp>-27</stp>
        <stp>all</stp>
        <stp/>
        <stp/>
        <stp>True</stp>
        <stp>T</stp>
        <tr r="AC33" s="5"/>
      </tp>
      <tp>
        <v>77.517048450000004</v>
        <stp/>
        <stp>StudyData</stp>
        <stp>Correlation(S.DBC,ZSE,Period:=20,InputChoice1:=Close,InputChoice2:=Close)</stp>
        <stp>FG</stp>
        <stp/>
        <stp>Close</stp>
        <stp>D</stp>
        <stp>-26</stp>
        <stp>all</stp>
        <stp/>
        <stp/>
        <stp>True</stp>
        <stp>T</stp>
        <tr r="AC32" s="5"/>
      </tp>
      <tp>
        <v>77.007694869999995</v>
        <stp/>
        <stp>StudyData</stp>
        <stp>Correlation(S.DBC,ZSE,Period:=20,InputChoice1:=Close,InputChoice2:=Close)</stp>
        <stp>FG</stp>
        <stp/>
        <stp>Close</stp>
        <stp>D</stp>
        <stp>-25</stp>
        <stp>all</stp>
        <stp/>
        <stp/>
        <stp>True</stp>
        <stp>T</stp>
        <tr r="AC31" s="5"/>
      </tp>
      <tp>
        <v>71.095850519999999</v>
        <stp/>
        <stp>StudyData</stp>
        <stp>Correlation(S.DBC,ZSE,Period:=20,InputChoice1:=Close,InputChoice2:=Close)</stp>
        <stp>FG</stp>
        <stp/>
        <stp>Close</stp>
        <stp>D</stp>
        <stp>-24</stp>
        <stp>all</stp>
        <stp/>
        <stp/>
        <stp>True</stp>
        <stp>T</stp>
        <tr r="AC30" s="5"/>
      </tp>
      <tp>
        <v>67.792714509999996</v>
        <stp/>
        <stp>StudyData</stp>
        <stp>Correlation(S.DBC,ZSE,Period:=20,InputChoice1:=Close,InputChoice2:=Close)</stp>
        <stp>FG</stp>
        <stp/>
        <stp>Close</stp>
        <stp>D</stp>
        <stp>-23</stp>
        <stp>all</stp>
        <stp/>
        <stp/>
        <stp>True</stp>
        <stp>T</stp>
        <tr r="AC29" s="5"/>
      </tp>
      <tp>
        <v>71.788405580000003</v>
        <stp/>
        <stp>StudyData</stp>
        <stp>Correlation(S.DBC,ZSE,Period:=20,InputChoice1:=Close,InputChoice2:=Close)</stp>
        <stp>FG</stp>
        <stp/>
        <stp>Close</stp>
        <stp>D</stp>
        <stp>-22</stp>
        <stp>all</stp>
        <stp/>
        <stp/>
        <stp>True</stp>
        <stp>T</stp>
        <tr r="AC28" s="5"/>
      </tp>
      <tp>
        <v>72.290155929999997</v>
        <stp/>
        <stp>StudyData</stp>
        <stp>Correlation(S.DBC,ZSE,Period:=20,InputChoice1:=Close,InputChoice2:=Close)</stp>
        <stp>FG</stp>
        <stp/>
        <stp>Close</stp>
        <stp>D</stp>
        <stp>-21</stp>
        <stp>all</stp>
        <stp/>
        <stp/>
        <stp>True</stp>
        <stp>T</stp>
        <tr r="AC27" s="5"/>
      </tp>
      <tp>
        <v>72.585088749999997</v>
        <stp/>
        <stp>StudyData</stp>
        <stp>Correlation(S.DBC,ZSE,Period:=20,InputChoice1:=Close,InputChoice2:=Close)</stp>
        <stp>FG</stp>
        <stp/>
        <stp>Close</stp>
        <stp>D</stp>
        <stp>-20</stp>
        <stp>all</stp>
        <stp/>
        <stp/>
        <stp>True</stp>
        <stp>T</stp>
        <tr r="AC26" s="5"/>
      </tp>
      <tp>
        <v>2474.25</v>
        <stp/>
        <stp>ContractData</stp>
        <stp>EP?</stp>
        <stp>High</stp>
        <stp/>
        <stp>T</stp>
        <tr r="AA21" s="1"/>
        <tr r="O21" s="1"/>
      </tp>
      <tp>
        <v>1.1792</v>
        <stp/>
        <stp>ContractData</stp>
        <stp>EU6</stp>
        <stp>High</stp>
        <stp/>
        <stp>T</stp>
        <tr r="AA23" s="1"/>
        <tr r="O23" s="1"/>
      </tp>
      <tp>
        <v>40.276125159999999</v>
        <stp/>
        <stp>StudyData</stp>
        <stp>Correlation(S.DBC,ZSE,Period:=20,InputChoice1:=Close,InputChoice2:=Close)</stp>
        <stp>FG</stp>
        <stp/>
        <stp>Close</stp>
        <stp>D</stp>
        <stp>-29</stp>
        <stp>all</stp>
        <stp/>
        <stp/>
        <stp>True</stp>
        <stp>T</stp>
        <tr r="AC35" s="5"/>
      </tp>
      <tp>
        <v>55.718729459999999</v>
        <stp/>
        <stp>StudyData</stp>
        <stp>Correlation(S.DBC,ZSE,Period:=20,InputChoice1:=Close,InputChoice2:=Close)</stp>
        <stp>FG</stp>
        <stp/>
        <stp>Close</stp>
        <stp>D</stp>
        <stp>-28</stp>
        <stp>all</stp>
        <stp/>
        <stp/>
        <stp>True</stp>
        <stp>T</stp>
        <tr r="AC34" s="5"/>
      </tp>
      <tp>
        <v>96.622317949999996</v>
        <stp/>
        <stp>StudyData</stp>
        <stp>Correlation(S.DBC,QO,Period:=20,InputChoice1:=Close,InputChoice2:=Close)</stp>
        <stp>FG</stp>
        <stp/>
        <stp>Close</stp>
        <stp>D</stp>
        <stp>0</stp>
        <stp>all</stp>
        <stp/>
        <stp/>
        <stp>True</stp>
        <stp>T</stp>
        <tr r="Q7" s="1"/>
        <tr r="R6" s="5"/>
      </tp>
      <tp>
        <v>53.1</v>
        <stp/>
        <stp>ContractData</stp>
        <stp>QO</stp>
        <stp>LastTradeToday</stp>
        <stp/>
        <stp>T</stp>
        <tr r="AB7" s="1"/>
        <tr r="AA7" s="1"/>
      </tp>
      <tp>
        <v>50.15</v>
        <stp/>
        <stp>StudyData</stp>
        <stp>CLE</stp>
        <stp>Bar</stp>
        <stp/>
        <stp>Open</stp>
        <stp>5</stp>
        <stp>-11</stp>
        <stp>All</stp>
        <stp/>
        <stp/>
        <stp>FALSE</stp>
        <stp>T</stp>
        <tr r="D13" s="2"/>
        <tr r="C13" s="2"/>
        <tr r="C13" s="2"/>
      </tp>
      <tp>
        <v>49.96</v>
        <stp/>
        <stp>StudyData</stp>
        <stp>CLE</stp>
        <stp>Bar</stp>
        <stp/>
        <stp>Open</stp>
        <stp>5</stp>
        <stp>-31</stp>
        <stp>All</stp>
        <stp/>
        <stp/>
        <stp>FALSE</stp>
        <stp>T</stp>
        <tr r="C33" s="2"/>
        <tr r="C33" s="2"/>
        <tr r="D33" s="2"/>
      </tp>
      <tp>
        <v>49.94</v>
        <stp/>
        <stp>StudyData</stp>
        <stp>CLE</stp>
        <stp>Bar</stp>
        <stp/>
        <stp>Open</stp>
        <stp>5</stp>
        <stp>-21</stp>
        <stp>All</stp>
        <stp/>
        <stp/>
        <stp>FALSE</stp>
        <stp>T</stp>
        <tr r="C23" s="2"/>
        <tr r="C23" s="2"/>
        <tr r="D23" s="2"/>
      </tp>
      <tp>
        <v>49.84</v>
        <stp/>
        <stp>StudyData</stp>
        <stp>CLE</stp>
        <stp>Bar</stp>
        <stp/>
        <stp>Open</stp>
        <stp>5</stp>
        <stp>-41</stp>
        <stp>All</stp>
        <stp/>
        <stp/>
        <stp>FALSE</stp>
        <stp>T</stp>
        <tr r="D43" s="2"/>
        <tr r="C43" s="2"/>
        <tr r="C43" s="2"/>
      </tp>
      <tp>
        <v>49.79</v>
        <stp/>
        <stp>StudyData</stp>
        <stp>CLE</stp>
        <stp>Bar</stp>
        <stp/>
        <stp>Low</stp>
        <stp>5</stp>
        <stp>-3</stp>
        <stp>All</stp>
        <stp/>
        <stp/>
        <stp>FALSE</stp>
        <stp>T</stp>
        <tr r="E5" s="2"/>
        <tr r="E5" s="2"/>
      </tp>
      <tp>
        <v>74.119082840000004</v>
        <stp/>
        <stp>StudyData</stp>
        <stp>Correlation(S.DBC,ZSE,Period:=20,InputChoice1:=Close,InputChoice2:=Close)</stp>
        <stp>FG</stp>
        <stp/>
        <stp>Close</stp>
        <stp>D</stp>
        <stp>-17</stp>
        <stp>all</stp>
        <stp/>
        <stp/>
        <stp>True</stp>
        <stp>T</stp>
        <tr r="AC23" s="5"/>
      </tp>
      <tp>
        <v>74.178245050000001</v>
        <stp/>
        <stp>StudyData</stp>
        <stp>Correlation(S.DBC,ZSE,Period:=20,InputChoice1:=Close,InputChoice2:=Close)</stp>
        <stp>FG</stp>
        <stp/>
        <stp>Close</stp>
        <stp>D</stp>
        <stp>-16</stp>
        <stp>all</stp>
        <stp/>
        <stp/>
        <stp>True</stp>
        <stp>T</stp>
        <tr r="AC22" s="5"/>
      </tp>
      <tp>
        <v>72.616909410000005</v>
        <stp/>
        <stp>StudyData</stp>
        <stp>Correlation(S.DBC,ZSE,Period:=20,InputChoice1:=Close,InputChoice2:=Close)</stp>
        <stp>FG</stp>
        <stp/>
        <stp>Close</stp>
        <stp>D</stp>
        <stp>-15</stp>
        <stp>all</stp>
        <stp/>
        <stp/>
        <stp>True</stp>
        <stp>T</stp>
        <tr r="AC21" s="5"/>
      </tp>
      <tp t="s">
        <v/>
        <stp/>
        <stp>StudyData</stp>
        <stp>Correlation(S.DBC,ZWA,Period:=20,InputChoice1:=Close,InputChoice2:=Close)</stp>
        <stp>FG</stp>
        <stp/>
        <stp>Close</stp>
        <stp>D</stp>
        <stp>-51</stp>
        <stp>all</stp>
        <stp/>
        <stp/>
        <stp>True</stp>
        <stp>T</stp>
        <tr r="AA57" s="5"/>
      </tp>
      <tp>
        <v>67.254642869999998</v>
        <stp/>
        <stp>StudyData</stp>
        <stp>Correlation(S.DBC,ZSE,Period:=20,InputChoice1:=Close,InputChoice2:=Close)</stp>
        <stp>FG</stp>
        <stp/>
        <stp>Close</stp>
        <stp>D</stp>
        <stp>-14</stp>
        <stp>all</stp>
        <stp/>
        <stp/>
        <stp>True</stp>
        <stp>T</stp>
        <tr r="AC20" s="5"/>
      </tp>
      <tp>
        <v>-22.419757749999999</v>
        <stp/>
        <stp>StudyData</stp>
        <stp>Correlation(S.DBC,ZWA,Period:=20,InputChoice1:=Close,InputChoice2:=Close)</stp>
        <stp>FG</stp>
        <stp/>
        <stp>Close</stp>
        <stp>D</stp>
        <stp>-50</stp>
        <stp>all</stp>
        <stp/>
        <stp/>
        <stp>True</stp>
        <stp>T</stp>
        <tr r="AA56" s="5"/>
      </tp>
      <tp>
        <v>58.916583410000001</v>
        <stp/>
        <stp>StudyData</stp>
        <stp>Correlation(S.DBC,ZSE,Period:=20,InputChoice1:=Close,InputChoice2:=Close)</stp>
        <stp>FG</stp>
        <stp/>
        <stp>Close</stp>
        <stp>D</stp>
        <stp>-13</stp>
        <stp>all</stp>
        <stp/>
        <stp/>
        <stp>True</stp>
        <stp>T</stp>
        <tr r="AC19" s="5"/>
      </tp>
      <tp>
        <v>42.929322990000003</v>
        <stp/>
        <stp>StudyData</stp>
        <stp>Correlation(S.DBC,ZSE,Period:=20,InputChoice1:=Close,InputChoice2:=Close)</stp>
        <stp>FG</stp>
        <stp/>
        <stp>Close</stp>
        <stp>D</stp>
        <stp>-12</stp>
        <stp>all</stp>
        <stp/>
        <stp/>
        <stp>True</stp>
        <stp>T</stp>
        <tr r="AC18" s="5"/>
      </tp>
      <tp>
        <v>20.02338718</v>
        <stp/>
        <stp>StudyData</stp>
        <stp>Correlation(S.DBC,ZSE,Period:=20,InputChoice1:=Close,InputChoice2:=Close)</stp>
        <stp>FG</stp>
        <stp/>
        <stp>Close</stp>
        <stp>D</stp>
        <stp>-11</stp>
        <stp>all</stp>
        <stp/>
        <stp/>
        <stp>True</stp>
        <stp>T</stp>
        <tr r="AC17" s="5"/>
      </tp>
      <tp>
        <v>-8.72544422</v>
        <stp/>
        <stp>StudyData</stp>
        <stp>Correlation(S.DBC,ZSE,Period:=20,InputChoice1:=Close,InputChoice2:=Close)</stp>
        <stp>FG</stp>
        <stp/>
        <stp>Close</stp>
        <stp>D</stp>
        <stp>-10</stp>
        <stp>all</stp>
        <stp/>
        <stp/>
        <stp>True</stp>
        <stp>T</stp>
        <tr r="AC16" s="5"/>
      </tp>
      <tp>
        <v>73.535146319999996</v>
        <stp/>
        <stp>StudyData</stp>
        <stp>Correlation(S.DBC,ZSE,Period:=20,InputChoice1:=Close,InputChoice2:=Close)</stp>
        <stp>FG</stp>
        <stp/>
        <stp>Close</stp>
        <stp>D</stp>
        <stp>-19</stp>
        <stp>all</stp>
        <stp/>
        <stp/>
        <stp>True</stp>
        <stp>T</stp>
        <tr r="AC25" s="5"/>
      </tp>
      <tp>
        <v>73.965429119999996</v>
        <stp/>
        <stp>StudyData</stp>
        <stp>Correlation(S.DBC,ZSE,Period:=20,InputChoice1:=Close,InputChoice2:=Close)</stp>
        <stp>FG</stp>
        <stp/>
        <stp>Close</stp>
        <stp>D</stp>
        <stp>-18</stp>
        <stp>all</stp>
        <stp/>
        <stp/>
        <stp>True</stp>
        <stp>T</stp>
        <tr r="AC24" s="5"/>
      </tp>
      <tp>
        <v>50.13</v>
        <stp/>
        <stp>StudyData</stp>
        <stp>CLE</stp>
        <stp>Bar</stp>
        <stp/>
        <stp>Open</stp>
        <stp>5</stp>
        <stp>-10</stp>
        <stp>All</stp>
        <stp/>
        <stp/>
        <stp>FALSE</stp>
        <stp>T</stp>
        <tr r="D12" s="2"/>
        <tr r="C12" s="2"/>
        <tr r="C12" s="2"/>
      </tp>
      <tp>
        <v>49.92</v>
        <stp/>
        <stp>StudyData</stp>
        <stp>CLE</stp>
        <stp>Bar</stp>
        <stp/>
        <stp>Open</stp>
        <stp>5</stp>
        <stp>-30</stp>
        <stp>All</stp>
        <stp/>
        <stp/>
        <stp>FALSE</stp>
        <stp>T</stp>
        <tr r="C32" s="2"/>
        <tr r="C32" s="2"/>
        <tr r="D32" s="2"/>
      </tp>
      <tp>
        <v>50.13</v>
        <stp/>
        <stp>StudyData</stp>
        <stp>CLE</stp>
        <stp>Bar</stp>
        <stp/>
        <stp>Open</stp>
        <stp>5</stp>
        <stp>-20</stp>
        <stp>All</stp>
        <stp/>
        <stp/>
        <stp>FALSE</stp>
        <stp>T</stp>
        <tr r="D22" s="2"/>
        <tr r="C22" s="2"/>
        <tr r="C22" s="2"/>
      </tp>
      <tp>
        <v>49.94</v>
        <stp/>
        <stp>StudyData</stp>
        <stp>CLE</stp>
        <stp>Bar</stp>
        <stp/>
        <stp>Open</stp>
        <stp>5</stp>
        <stp>-50</stp>
        <stp>All</stp>
        <stp/>
        <stp/>
        <stp>FALSE</stp>
        <stp>T</stp>
        <tr r="D52" s="2"/>
        <tr r="C52" s="2"/>
        <tr r="C52" s="2"/>
      </tp>
      <tp>
        <v>49.85</v>
        <stp/>
        <stp>StudyData</stp>
        <stp>CLE</stp>
        <stp>Bar</stp>
        <stp/>
        <stp>Open</stp>
        <stp>5</stp>
        <stp>-40</stp>
        <stp>All</stp>
        <stp/>
        <stp/>
        <stp>FALSE</stp>
        <stp>T</stp>
        <tr r="C42" s="2"/>
        <tr r="C42" s="2"/>
        <tr r="D42" s="2"/>
      </tp>
      <tp>
        <v>49.74</v>
        <stp/>
        <stp>StudyData</stp>
        <stp>CLE</stp>
        <stp>Bar</stp>
        <stp/>
        <stp>Low</stp>
        <stp>5</stp>
        <stp>-2</stp>
        <stp>All</stp>
        <stp/>
        <stp/>
        <stp>FALSE</stp>
        <stp>T</stp>
        <tr r="E4" s="2"/>
        <tr r="E4" s="2"/>
      </tp>
      <tp>
        <v>4596</v>
        <stp/>
        <stp>StudyData</stp>
        <stp>Close(ZWA) when (LocalMonth(ZWA)=8 And LocalDay(ZWA)=10 And LocalHour(ZWA)=7 And LocalMinute(ZWA)=5)</stp>
        <stp>Bar</stp>
        <stp/>
        <stp>Close</stp>
        <stp>A5C</stp>
        <stp>0</stp>
        <stp>all</stp>
        <stp/>
        <stp/>
        <stp>True</stp>
        <stp/>
        <stp>EndOfBar</stp>
        <tr r="AS2" s="4"/>
      </tp>
      <tp>
        <v>4590</v>
        <stp/>
        <stp>StudyData</stp>
        <stp>Close(ZWA) when (LocalMonth(ZWA)=8 And LocalDay(ZWA)=10 And LocalHour(ZWA)=7 And LocalMinute(ZWA)=0)</stp>
        <stp>Bar</stp>
        <stp/>
        <stp>Close</stp>
        <stp>A5C</stp>
        <stp>0</stp>
        <stp>all</stp>
        <stp/>
        <stp/>
        <stp>True</stp>
        <stp/>
        <stp>EndOfBar</stp>
        <tr r="AS1" s="4"/>
      </tp>
      <tp>
        <v>-44.743088139999998</v>
        <stp/>
        <stp>StudyData</stp>
        <stp>Correlation(S.DBC,ZWA,Period:=20,InputChoice1:=Close,InputChoice2:=Close)</stp>
        <stp>FG</stp>
        <stp/>
        <stp>Close</stp>
        <stp>D</stp>
        <stp>-43</stp>
        <stp>all</stp>
        <stp/>
        <stp/>
        <stp>True</stp>
        <stp>T</stp>
        <tr r="AA49" s="5"/>
      </tp>
      <tp>
        <v>-43.762757530000002</v>
        <stp/>
        <stp>StudyData</stp>
        <stp>Correlation(S.DBC,ZWA,Period:=20,InputChoice1:=Close,InputChoice2:=Close)</stp>
        <stp>FG</stp>
        <stp/>
        <stp>Close</stp>
        <stp>D</stp>
        <stp>-42</stp>
        <stp>all</stp>
        <stp/>
        <stp/>
        <stp>True</stp>
        <stp>T</stp>
        <tr r="AA48" s="5"/>
      </tp>
      <tp>
        <v>-50.242933260000001</v>
        <stp/>
        <stp>StudyData</stp>
        <stp>Correlation(S.DBC,ZWA,Period:=20,InputChoice1:=Close,InputChoice2:=Close)</stp>
        <stp>FG</stp>
        <stp/>
        <stp>Close</stp>
        <stp>D</stp>
        <stp>-41</stp>
        <stp>all</stp>
        <stp/>
        <stp/>
        <stp>True</stp>
        <stp>T</stp>
        <tr r="AA47" s="5"/>
      </tp>
      <tp>
        <v>-55.896293129999997</v>
        <stp/>
        <stp>StudyData</stp>
        <stp>Correlation(S.DBC,ZWA,Period:=20,InputChoice1:=Close,InputChoice2:=Close)</stp>
        <stp>FG</stp>
        <stp/>
        <stp>Close</stp>
        <stp>D</stp>
        <stp>-40</stp>
        <stp>all</stp>
        <stp/>
        <stp/>
        <stp>True</stp>
        <stp>T</stp>
        <tr r="AA46" s="5"/>
      </tp>
      <tp>
        <v>13.14116134</v>
        <stp/>
        <stp>StudyData</stp>
        <stp>Correlation(S.DBC,ZWA,Period:=20,InputChoice1:=Close,InputChoice2:=Close)</stp>
        <stp>FG</stp>
        <stp/>
        <stp>Close</stp>
        <stp>D</stp>
        <stp>-47</stp>
        <stp>all</stp>
        <stp/>
        <stp/>
        <stp>True</stp>
        <stp>T</stp>
        <tr r="AA53" s="5"/>
      </tp>
      <tp>
        <v>11.51679319</v>
        <stp/>
        <stp>StudyData</stp>
        <stp>Correlation(S.DBC,ZWA,Period:=20,InputChoice1:=Close,InputChoice2:=Close)</stp>
        <stp>FG</stp>
        <stp/>
        <stp>Close</stp>
        <stp>D</stp>
        <stp>-46</stp>
        <stp>all</stp>
        <stp/>
        <stp/>
        <stp>True</stp>
        <stp>T</stp>
        <tr r="AA52" s="5"/>
      </tp>
      <tp>
        <v>-19.71918887</v>
        <stp/>
        <stp>StudyData</stp>
        <stp>Correlation(S.DBC,ZWA,Period:=20,InputChoice1:=Close,InputChoice2:=Close)</stp>
        <stp>FG</stp>
        <stp/>
        <stp>Close</stp>
        <stp>D</stp>
        <stp>-45</stp>
        <stp>all</stp>
        <stp/>
        <stp/>
        <stp>True</stp>
        <stp>T</stp>
        <tr r="AA51" s="5"/>
      </tp>
      <tp>
        <v>-37.590850250000003</v>
        <stp/>
        <stp>StudyData</stp>
        <stp>Correlation(S.DBC,ZWA,Period:=20,InputChoice1:=Close,InputChoice2:=Close)</stp>
        <stp>FG</stp>
        <stp/>
        <stp>Close</stp>
        <stp>D</stp>
        <stp>-44</stp>
        <stp>all</stp>
        <stp/>
        <stp/>
        <stp>True</stp>
        <stp>T</stp>
        <tr r="AA50" s="5"/>
      </tp>
      <tp>
        <v>-19.798182239999999</v>
        <stp/>
        <stp>StudyData</stp>
        <stp>Correlation(S.DBC,ZWA,Period:=20,InputChoice1:=Close,InputChoice2:=Close)</stp>
        <stp>FG</stp>
        <stp/>
        <stp>Close</stp>
        <stp>D</stp>
        <stp>-49</stp>
        <stp>all</stp>
        <stp/>
        <stp/>
        <stp>True</stp>
        <stp>T</stp>
        <tr r="AA55" s="5"/>
      </tp>
      <tp>
        <v>-4.8578696600000004</v>
        <stp/>
        <stp>StudyData</stp>
        <stp>Correlation(S.DBC,ZWA,Period:=20,InputChoice1:=Close,InputChoice2:=Close)</stp>
        <stp>FG</stp>
        <stp/>
        <stp>Close</stp>
        <stp>D</stp>
        <stp>-48</stp>
        <stp>all</stp>
        <stp/>
        <stp/>
        <stp>True</stp>
        <stp>T</stp>
        <tr r="AA54" s="5"/>
      </tp>
      <tp>
        <v>1292.8000000000002</v>
        <stp/>
        <stp>ContractData</stp>
        <stp>GCE</stp>
        <stp>High</stp>
        <stp/>
        <stp>T</stp>
        <tr r="AA11" s="1"/>
        <tr r="O11" s="1"/>
      </tp>
      <tp>
        <v>50.14</v>
        <stp/>
        <stp>StudyData</stp>
        <stp>CLE</stp>
        <stp>Bar</stp>
        <stp/>
        <stp>Open</stp>
        <stp>5</stp>
        <stp>-17</stp>
        <stp>All</stp>
        <stp/>
        <stp/>
        <stp>FALSE</stp>
        <stp>T</stp>
        <tr r="C19" s="2"/>
        <tr r="C19" s="2"/>
        <tr r="D19" s="2"/>
      </tp>
      <tp>
        <v>49.85</v>
        <stp/>
        <stp>StudyData</stp>
        <stp>CLE</stp>
        <stp>Bar</stp>
        <stp/>
        <stp>Open</stp>
        <stp>5</stp>
        <stp>-37</stp>
        <stp>All</stp>
        <stp/>
        <stp/>
        <stp>FALSE</stp>
        <stp>T</stp>
        <tr r="D39" s="2"/>
        <tr r="C39" s="2"/>
        <tr r="C39" s="2"/>
      </tp>
      <tp>
        <v>49.85</v>
        <stp/>
        <stp>StudyData</stp>
        <stp>CLE</stp>
        <stp>Bar</stp>
        <stp/>
        <stp>Open</stp>
        <stp>5</stp>
        <stp>-27</stp>
        <stp>All</stp>
        <stp/>
        <stp/>
        <stp>FALSE</stp>
        <stp>T</stp>
        <tr r="C29" s="2"/>
        <tr r="C29" s="2"/>
        <tr r="D29" s="2"/>
      </tp>
      <tp>
        <v>49.87</v>
        <stp/>
        <stp>StudyData</stp>
        <stp>CLE</stp>
        <stp>Bar</stp>
        <stp/>
        <stp>Open</stp>
        <stp>5</stp>
        <stp>-47</stp>
        <stp>All</stp>
        <stp/>
        <stp/>
        <stp>FALSE</stp>
        <stp>T</stp>
        <tr r="D49" s="2"/>
        <tr r="C49" s="2"/>
        <tr r="C49" s="2"/>
      </tp>
      <tp>
        <v>49.61</v>
        <stp/>
        <stp>StudyData</stp>
        <stp>CLE</stp>
        <stp>Bar</stp>
        <stp/>
        <stp>Low</stp>
        <stp>5</stp>
        <stp>-5</stp>
        <stp>All</stp>
        <stp/>
        <stp/>
        <stp>FALSE</stp>
        <stp>T</stp>
        <tr r="E7" s="2"/>
        <tr r="E7" s="2"/>
      </tp>
      <tp>
        <v>-78.655488430000005</v>
        <stp/>
        <stp>StudyData</stp>
        <stp>Correlation(S.DBC,ZWA,Period:=20,InputChoice1:=Close,InputChoice2:=Close)</stp>
        <stp>FG</stp>
        <stp/>
        <stp>Close</stp>
        <stp>D</stp>
        <stp>-33</stp>
        <stp>all</stp>
        <stp/>
        <stp/>
        <stp>True</stp>
        <stp>T</stp>
        <tr r="AA39" s="5"/>
      </tp>
      <tp>
        <v>-80.905165260000004</v>
        <stp/>
        <stp>StudyData</stp>
        <stp>Correlation(S.DBC,ZWA,Period:=20,InputChoice1:=Close,InputChoice2:=Close)</stp>
        <stp>FG</stp>
        <stp/>
        <stp>Close</stp>
        <stp>D</stp>
        <stp>-32</stp>
        <stp>all</stp>
        <stp/>
        <stp/>
        <stp>True</stp>
        <stp>T</stp>
        <tr r="AA38" s="5"/>
      </tp>
      <tp>
        <v>1283.2</v>
        <stp/>
        <stp>ContractData</stp>
        <stp>GCE</stp>
        <stp>Open</stp>
        <stp/>
        <stp>T</stp>
        <tr r="N11" s="1"/>
      </tp>
      <tp>
        <v>-80.283374269999996</v>
        <stp/>
        <stp>StudyData</stp>
        <stp>Correlation(S.DBC,ZWA,Period:=20,InputChoice1:=Close,InputChoice2:=Close)</stp>
        <stp>FG</stp>
        <stp/>
        <stp>Close</stp>
        <stp>D</stp>
        <stp>-31</stp>
        <stp>all</stp>
        <stp/>
        <stp/>
        <stp>True</stp>
        <stp>T</stp>
        <tr r="AA37" s="5"/>
      </tp>
      <tp>
        <v>-77.241532879999994</v>
        <stp/>
        <stp>StudyData</stp>
        <stp>Correlation(S.DBC,ZWA,Period:=20,InputChoice1:=Close,InputChoice2:=Close)</stp>
        <stp>FG</stp>
        <stp/>
        <stp>Close</stp>
        <stp>D</stp>
        <stp>-30</stp>
        <stp>all</stp>
        <stp/>
        <stp/>
        <stp>True</stp>
        <stp>T</stp>
        <tr r="AA36" s="5"/>
      </tp>
      <tp>
        <v>-64.291249859999994</v>
        <stp/>
        <stp>StudyData</stp>
        <stp>Correlation(S.DBC,ZWA,Period:=20,InputChoice1:=Close,InputChoice2:=Close)</stp>
        <stp>FG</stp>
        <stp/>
        <stp>Close</stp>
        <stp>D</stp>
        <stp>-37</stp>
        <stp>all</stp>
        <stp/>
        <stp/>
        <stp>True</stp>
        <stp>T</stp>
        <tr r="AA43" s="5"/>
      </tp>
      <tp>
        <v>-71.112245139999999</v>
        <stp/>
        <stp>StudyData</stp>
        <stp>Correlation(S.DBC,ZWA,Period:=20,InputChoice1:=Close,InputChoice2:=Close)</stp>
        <stp>FG</stp>
        <stp/>
        <stp>Close</stp>
        <stp>D</stp>
        <stp>-36</stp>
        <stp>all</stp>
        <stp/>
        <stp/>
        <stp>True</stp>
        <stp>T</stp>
        <tr r="AA42" s="5"/>
      </tp>
      <tp>
        <v>-75.174105589999996</v>
        <stp/>
        <stp>StudyData</stp>
        <stp>Correlation(S.DBC,ZWA,Period:=20,InputChoice1:=Close,InputChoice2:=Close)</stp>
        <stp>FG</stp>
        <stp/>
        <stp>Close</stp>
        <stp>D</stp>
        <stp>-35</stp>
        <stp>all</stp>
        <stp/>
        <stp/>
        <stp>True</stp>
        <stp>T</stp>
        <tr r="AA41" s="5"/>
      </tp>
      <tp>
        <v>-79.031233040000004</v>
        <stp/>
        <stp>StudyData</stp>
        <stp>Correlation(S.DBC,ZWA,Period:=20,InputChoice1:=Close,InputChoice2:=Close)</stp>
        <stp>FG</stp>
        <stp/>
        <stp>Close</stp>
        <stp>D</stp>
        <stp>-34</stp>
        <stp>all</stp>
        <stp/>
        <stp/>
        <stp>True</stp>
        <stp>T</stp>
        <tr r="AA40" s="5"/>
      </tp>
      <tp>
        <v>-60.683297400000001</v>
        <stp/>
        <stp>StudyData</stp>
        <stp>Correlation(S.DBC,ZWA,Period:=20,InputChoice1:=Close,InputChoice2:=Close)</stp>
        <stp>FG</stp>
        <stp/>
        <stp>Close</stp>
        <stp>D</stp>
        <stp>-39</stp>
        <stp>all</stp>
        <stp/>
        <stp/>
        <stp>True</stp>
        <stp>T</stp>
        <tr r="AA45" s="5"/>
      </tp>
      <tp>
        <v>-60.114769760000001</v>
        <stp/>
        <stp>StudyData</stp>
        <stp>Correlation(S.DBC,ZWA,Period:=20,InputChoice1:=Close,InputChoice2:=Close)</stp>
        <stp>FG</stp>
        <stp/>
        <stp>Close</stp>
        <stp>D</stp>
        <stp>-38</stp>
        <stp>all</stp>
        <stp/>
        <stp/>
        <stp>True</stp>
        <stp>T</stp>
        <tr r="AA44" s="5"/>
      </tp>
      <tp>
        <v>50.14</v>
        <stp/>
        <stp>StudyData</stp>
        <stp>CLE</stp>
        <stp>Bar</stp>
        <stp/>
        <stp>Open</stp>
        <stp>5</stp>
        <stp>-16</stp>
        <stp>All</stp>
        <stp/>
        <stp/>
        <stp>FALSE</stp>
        <stp>T</stp>
        <tr r="D18" s="2"/>
        <tr r="C18" s="2"/>
        <tr r="C18" s="2"/>
      </tp>
      <tp>
        <v>49.88</v>
        <stp/>
        <stp>StudyData</stp>
        <stp>CLE</stp>
        <stp>Bar</stp>
        <stp/>
        <stp>Open</stp>
        <stp>5</stp>
        <stp>-36</stp>
        <stp>All</stp>
        <stp/>
        <stp/>
        <stp>FALSE</stp>
        <stp>T</stp>
        <tr r="C38" s="2"/>
        <tr r="C38" s="2"/>
        <tr r="D38" s="2"/>
      </tp>
      <tp>
        <v>49.88</v>
        <stp/>
        <stp>StudyData</stp>
        <stp>CLE</stp>
        <stp>Bar</stp>
        <stp/>
        <stp>Open</stp>
        <stp>5</stp>
        <stp>-26</stp>
        <stp>All</stp>
        <stp/>
        <stp/>
        <stp>FALSE</stp>
        <stp>T</stp>
        <tr r="C28" s="2"/>
        <tr r="C28" s="2"/>
        <tr r="D28" s="2"/>
      </tp>
      <tp>
        <v>49.87</v>
        <stp/>
        <stp>StudyData</stp>
        <stp>CLE</stp>
        <stp>Bar</stp>
        <stp/>
        <stp>Open</stp>
        <stp>5</stp>
        <stp>-46</stp>
        <stp>All</stp>
        <stp/>
        <stp/>
        <stp>FALSE</stp>
        <stp>T</stp>
        <tr r="C48" s="2"/>
        <tr r="C48" s="2"/>
        <tr r="D48" s="2"/>
      </tp>
      <tp>
        <v>49.65</v>
        <stp/>
        <stp>StudyData</stp>
        <stp>CLE</stp>
        <stp>Bar</stp>
        <stp/>
        <stp>Low</stp>
        <stp>5</stp>
        <stp>-4</stp>
        <stp>All</stp>
        <stp/>
        <stp/>
        <stp>FALSE</stp>
        <stp>T</stp>
        <tr r="E6" s="2"/>
        <tr r="E6" s="2"/>
      </tp>
      <tp>
        <v>77.464666559999998</v>
        <stp/>
        <stp>StudyData</stp>
        <stp>Correlation(S.DBC,ZWA,Period:=20,InputChoice1:=Close,InputChoice2:=Close)</stp>
        <stp>FG</stp>
        <stp/>
        <stp>Close</stp>
        <stp>D</stp>
        <stp>-23</stp>
        <stp>all</stp>
        <stp/>
        <stp/>
        <stp>True</stp>
        <stp>T</stp>
        <tr r="AA29" s="5"/>
      </tp>
      <tp>
        <v>85.237640189999993</v>
        <stp/>
        <stp>StudyData</stp>
        <stp>Correlation(S.DBC,ZWA,Period:=20,InputChoice1:=Close,InputChoice2:=Close)</stp>
        <stp>FG</stp>
        <stp/>
        <stp>Close</stp>
        <stp>D</stp>
        <stp>-22</stp>
        <stp>all</stp>
        <stp/>
        <stp/>
        <stp>True</stp>
        <stp>T</stp>
        <tr r="AA28" s="5"/>
      </tp>
      <tp>
        <v>86.603047660000001</v>
        <stp/>
        <stp>StudyData</stp>
        <stp>Correlation(S.DBC,ZWA,Period:=20,InputChoice1:=Close,InputChoice2:=Close)</stp>
        <stp>FG</stp>
        <stp/>
        <stp>Close</stp>
        <stp>D</stp>
        <stp>-21</stp>
        <stp>all</stp>
        <stp/>
        <stp/>
        <stp>True</stp>
        <stp>T</stp>
        <tr r="AA27" s="5"/>
      </tp>
      <tp>
        <v>86.573587540000005</v>
        <stp/>
        <stp>StudyData</stp>
        <stp>Correlation(S.DBC,ZWA,Period:=20,InputChoice1:=Close,InputChoice2:=Close)</stp>
        <stp>FG</stp>
        <stp/>
        <stp>Close</stp>
        <stp>D</stp>
        <stp>-20</stp>
        <stp>all</stp>
        <stp/>
        <stp/>
        <stp>True</stp>
        <stp>T</stp>
        <tr r="AA26" s="5"/>
      </tp>
      <tp>
        <v>52.795090119999998</v>
        <stp/>
        <stp>StudyData</stp>
        <stp>Correlation(S.DBC,ZWA,Period:=20,InputChoice1:=Close,InputChoice2:=Close)</stp>
        <stp>FG</stp>
        <stp/>
        <stp>Close</stp>
        <stp>D</stp>
        <stp>-27</stp>
        <stp>all</stp>
        <stp/>
        <stp/>
        <stp>True</stp>
        <stp>T</stp>
        <tr r="AA33" s="5"/>
      </tp>
      <tp>
        <v>59.455722719999997</v>
        <stp/>
        <stp>StudyData</stp>
        <stp>Correlation(S.DBC,ZWA,Period:=20,InputChoice1:=Close,InputChoice2:=Close)</stp>
        <stp>FG</stp>
        <stp/>
        <stp>Close</stp>
        <stp>D</stp>
        <stp>-26</stp>
        <stp>all</stp>
        <stp/>
        <stp/>
        <stp>True</stp>
        <stp>T</stp>
        <tr r="AA32" s="5"/>
      </tp>
      <tp>
        <v>65.478855330000002</v>
        <stp/>
        <stp>StudyData</stp>
        <stp>Correlation(S.DBC,ZWA,Period:=20,InputChoice1:=Close,InputChoice2:=Close)</stp>
        <stp>FG</stp>
        <stp/>
        <stp>Close</stp>
        <stp>D</stp>
        <stp>-25</stp>
        <stp>all</stp>
        <stp/>
        <stp/>
        <stp>True</stp>
        <stp>T</stp>
        <tr r="AA31" s="5"/>
      </tp>
      <tp>
        <v>71.773357390000001</v>
        <stp/>
        <stp>StudyData</stp>
        <stp>Correlation(S.DBC,ZWA,Period:=20,InputChoice1:=Close,InputChoice2:=Close)</stp>
        <stp>FG</stp>
        <stp/>
        <stp>Close</stp>
        <stp>D</stp>
        <stp>-24</stp>
        <stp>all</stp>
        <stp/>
        <stp/>
        <stp>True</stp>
        <stp>T</stp>
        <tr r="AA30" s="5"/>
      </tp>
      <tp>
        <v>-61.697307019999997</v>
        <stp/>
        <stp>StudyData</stp>
        <stp>Correlation(S.DBC,ZWA,Period:=20,InputChoice1:=Close,InputChoice2:=Close)</stp>
        <stp>FG</stp>
        <stp/>
        <stp>Close</stp>
        <stp>D</stp>
        <stp>-29</stp>
        <stp>all</stp>
        <stp/>
        <stp/>
        <stp>True</stp>
        <stp>T</stp>
        <tr r="AA35" s="5"/>
      </tp>
      <tp>
        <v>-10.66644174</v>
        <stp/>
        <stp>StudyData</stp>
        <stp>Correlation(S.DBC,ZWA,Period:=20,InputChoice1:=Close,InputChoice2:=Close)</stp>
        <stp>FG</stp>
        <stp/>
        <stp>Close</stp>
        <stp>D</stp>
        <stp>-28</stp>
        <stp>all</stp>
        <stp/>
        <stp/>
        <stp>True</stp>
        <stp>T</stp>
        <tr r="AA34" s="5"/>
      </tp>
      <tp t="s">
        <v/>
        <stp/>
        <stp>StudyData</stp>
        <stp>Close(S.DBC) when (LocalMonth(S.DBC)=8 And LocalDay(S.DBC)=10 And LocalHour(S.DBC)=7 And LocalMinute(S.DBC)=0)</stp>
        <stp>Bar</stp>
        <stp/>
        <stp>Close</stp>
        <stp>A5C</stp>
        <stp>0</stp>
        <stp>all</stp>
        <stp/>
        <stp/>
        <stp>True</stp>
        <stp/>
        <stp>EndOfBar</stp>
        <tr r="J1" s="4"/>
      </tp>
      <tp t="s">
        <v/>
        <stp/>
        <stp>StudyData</stp>
        <stp>Close(S.DBC) when (LocalMonth(S.DBC)=8 And LocalDay(S.DBC)=10 And LocalHour(S.DBC)=7 And LocalMinute(S.DBC)=5)</stp>
        <stp>Bar</stp>
        <stp/>
        <stp>Close</stp>
        <stp>A5C</stp>
        <stp>0</stp>
        <stp>all</stp>
        <stp/>
        <stp/>
        <stp>True</stp>
        <stp/>
        <stp>EndOfBar</stp>
        <tr r="J2" s="4"/>
      </tp>
      <tp>
        <v>14.99</v>
        <stp/>
        <stp>StudyData</stp>
        <stp>Close(S.DBC) when (LocalMonth(S.DBC)=8 And LocalDay(S.DBC)=10 And LocalHour(S.DBC)=9 And LocalMinute(S.DBC)=0)</stp>
        <stp>Bar</stp>
        <stp/>
        <stp>Close</stp>
        <stp>A5C</stp>
        <stp>0</stp>
        <stp>all</stp>
        <stp/>
        <stp/>
        <stp>True</stp>
        <stp/>
        <stp>EndOfBar</stp>
        <tr r="J25" s="4"/>
      </tp>
      <tp t="s">
        <v/>
        <stp/>
        <stp>StudyData</stp>
        <stp>Close(S.DBC) when (LocalMonth(S.DBC)=8 And LocalDay(S.DBC)=10 And LocalHour(S.DBC)=9 And LocalMinute(S.DBC)=5)</stp>
        <stp>Bar</stp>
        <stp/>
        <stp>Close</stp>
        <stp>A5C</stp>
        <stp>0</stp>
        <stp>all</stp>
        <stp/>
        <stp/>
        <stp>True</stp>
        <stp/>
        <stp>EndOfBar</stp>
        <tr r="J26" s="4"/>
      </tp>
      <tp t="s">
        <v/>
        <stp/>
        <stp>StudyData</stp>
        <stp>Close(S.DBC) when (LocalMonth(S.DBC)=8 And LocalDay(S.DBC)=10 And LocalHour(S.DBC)=8 And LocalMinute(S.DBC)=0)</stp>
        <stp>Bar</stp>
        <stp/>
        <stp>Close</stp>
        <stp>A5C</stp>
        <stp>0</stp>
        <stp>all</stp>
        <stp/>
        <stp/>
        <stp>True</stp>
        <stp/>
        <stp>EndOfBar</stp>
        <tr r="J13" s="4"/>
      </tp>
      <tp t="s">
        <v/>
        <stp/>
        <stp>StudyData</stp>
        <stp>Close(S.DBC) when (LocalMonth(S.DBC)=8 And LocalDay(S.DBC)=10 And LocalHour(S.DBC)=8 And LocalMinute(S.DBC)=5)</stp>
        <stp>Bar</stp>
        <stp/>
        <stp>Close</stp>
        <stp>A5C</stp>
        <stp>0</stp>
        <stp>all</stp>
        <stp/>
        <stp/>
        <stp>True</stp>
        <stp/>
        <stp>EndOfBar</stp>
        <tr r="J14" s="4"/>
      </tp>
      <tp>
        <v>50.2</v>
        <stp/>
        <stp>StudyData</stp>
        <stp>CLE</stp>
        <stp>Bar</stp>
        <stp/>
        <stp>Open</stp>
        <stp>5</stp>
        <stp>-15</stp>
        <stp>All</stp>
        <stp/>
        <stp/>
        <stp>FALSE</stp>
        <stp>T</stp>
        <tr r="D17" s="2"/>
        <tr r="C17" s="2"/>
        <tr r="C17" s="2"/>
      </tp>
      <tp>
        <v>49.86</v>
        <stp/>
        <stp>StudyData</stp>
        <stp>CLE</stp>
        <stp>Bar</stp>
        <stp/>
        <stp>Open</stp>
        <stp>5</stp>
        <stp>-35</stp>
        <stp>All</stp>
        <stp/>
        <stp/>
        <stp>FALSE</stp>
        <stp>T</stp>
        <tr r="C37" s="2"/>
        <tr r="C37" s="2"/>
        <tr r="D37" s="2"/>
      </tp>
      <tp>
        <v>49.93</v>
        <stp/>
        <stp>StudyData</stp>
        <stp>CLE</stp>
        <stp>Bar</stp>
        <stp/>
        <stp>Open</stp>
        <stp>5</stp>
        <stp>-25</stp>
        <stp>All</stp>
        <stp/>
        <stp/>
        <stp>FALSE</stp>
        <stp>T</stp>
        <tr r="D27" s="2"/>
        <tr r="C27" s="2"/>
        <tr r="C27" s="2"/>
      </tp>
      <tp>
        <v>49.87</v>
        <stp/>
        <stp>StudyData</stp>
        <stp>CLE</stp>
        <stp>Bar</stp>
        <stp/>
        <stp>Open</stp>
        <stp>5</stp>
        <stp>-45</stp>
        <stp>All</stp>
        <stp/>
        <stp/>
        <stp>FALSE</stp>
        <stp>T</stp>
        <tr r="C47" s="2"/>
        <tr r="C47" s="2"/>
        <tr r="D47" s="2"/>
      </tp>
      <tp t="s">
        <v/>
        <stp/>
        <stp>StudyData</stp>
        <stp>Close(QO) when (LocalMonth(QO)=8 And LocalDay(QO)=10 And LocalHour(QO)=9 And LocalMinute(QO)=50)</stp>
        <stp>Bar</stp>
        <stp/>
        <stp>Close</stp>
        <stp>A5C</stp>
        <stp>0</stp>
        <stp>all</stp>
        <stp/>
        <stp/>
        <stp>True</stp>
        <stp/>
        <stp>EndOfBar</stp>
        <tr r="R35" s="4"/>
      </tp>
      <tp t="s">
        <v/>
        <stp/>
        <stp>StudyData</stp>
        <stp>Close(QO) when (LocalMonth(QO)=8 And LocalDay(QO)=10 And LocalHour(QO)=9 And LocalMinute(QO)=55)</stp>
        <stp>Bar</stp>
        <stp/>
        <stp>Close</stp>
        <stp>A5C</stp>
        <stp>0</stp>
        <stp>all</stp>
        <stp/>
        <stp/>
        <stp>True</stp>
        <stp/>
        <stp>EndOfBar</stp>
        <tr r="R36" s="4"/>
      </tp>
      <tp t="s">
        <v/>
        <stp/>
        <stp>StudyData</stp>
        <stp>Close(QO) when (LocalMonth(QO)=8 And LocalDay(QO)=10 And LocalHour(QO)=9 And LocalMinute(QO)=40)</stp>
        <stp>Bar</stp>
        <stp/>
        <stp>Close</stp>
        <stp>A5C</stp>
        <stp>0</stp>
        <stp>all</stp>
        <stp/>
        <stp/>
        <stp>True</stp>
        <stp/>
        <stp>EndOfBar</stp>
        <tr r="R33" s="4"/>
      </tp>
      <tp t="s">
        <v/>
        <stp/>
        <stp>StudyData</stp>
        <stp>Close(QO) when (LocalMonth(QO)=8 And LocalDay(QO)=10 And LocalHour(QO)=9 And LocalMinute(QO)=45)</stp>
        <stp>Bar</stp>
        <stp/>
        <stp>Close</stp>
        <stp>A5C</stp>
        <stp>0</stp>
        <stp>all</stp>
        <stp/>
        <stp/>
        <stp>True</stp>
        <stp/>
        <stp>EndOfBar</stp>
        <tr r="R34" s="4"/>
      </tp>
      <tp t="s">
        <v/>
        <stp/>
        <stp>StudyData</stp>
        <stp>Close(QO) when (LocalMonth(QO)=8 And LocalDay(QO)=10 And LocalHour(QO)=9 And LocalMinute(QO)=30)</stp>
        <stp>Bar</stp>
        <stp/>
        <stp>Close</stp>
        <stp>A5C</stp>
        <stp>0</stp>
        <stp>all</stp>
        <stp/>
        <stp/>
        <stp>True</stp>
        <stp/>
        <stp>EndOfBar</stp>
        <tr r="R31" s="4"/>
      </tp>
      <tp t="s">
        <v/>
        <stp/>
        <stp>StudyData</stp>
        <stp>Close(QO) when (LocalMonth(QO)=8 And LocalDay(QO)=10 And LocalHour(QO)=9 And LocalMinute(QO)=35)</stp>
        <stp>Bar</stp>
        <stp/>
        <stp>Close</stp>
        <stp>A5C</stp>
        <stp>0</stp>
        <stp>all</stp>
        <stp/>
        <stp/>
        <stp>True</stp>
        <stp/>
        <stp>EndOfBar</stp>
        <tr r="R32" s="4"/>
      </tp>
      <tp t="s">
        <v/>
        <stp/>
        <stp>StudyData</stp>
        <stp>Close(QO) when (LocalMonth(QO)=8 And LocalDay(QO)=10 And LocalHour(QO)=9 And LocalMinute(QO)=20)</stp>
        <stp>Bar</stp>
        <stp/>
        <stp>Close</stp>
        <stp>A5C</stp>
        <stp>0</stp>
        <stp>all</stp>
        <stp/>
        <stp/>
        <stp>True</stp>
        <stp/>
        <stp>EndOfBar</stp>
        <tr r="R29" s="4"/>
      </tp>
      <tp t="s">
        <v/>
        <stp/>
        <stp>StudyData</stp>
        <stp>Close(QO) when (LocalMonth(QO)=8 And LocalDay(QO)=10 And LocalHour(QO)=9 And LocalMinute(QO)=25)</stp>
        <stp>Bar</stp>
        <stp/>
        <stp>Close</stp>
        <stp>A5C</stp>
        <stp>0</stp>
        <stp>all</stp>
        <stp/>
        <stp/>
        <stp>True</stp>
        <stp/>
        <stp>EndOfBar</stp>
        <tr r="R30" s="4"/>
      </tp>
      <tp t="s">
        <v/>
        <stp/>
        <stp>StudyData</stp>
        <stp>Close(QO) when (LocalMonth(QO)=8 And LocalDay(QO)=10 And LocalHour(QO)=9 And LocalMinute(QO)=10)</stp>
        <stp>Bar</stp>
        <stp/>
        <stp>Close</stp>
        <stp>A5C</stp>
        <stp>0</stp>
        <stp>all</stp>
        <stp/>
        <stp/>
        <stp>True</stp>
        <stp/>
        <stp>EndOfBar</stp>
        <tr r="R27" s="4"/>
      </tp>
      <tp t="s">
        <v/>
        <stp/>
        <stp>StudyData</stp>
        <stp>Close(QO) when (LocalMonth(QO)=8 And LocalDay(QO)=10 And LocalHour(QO)=9 And LocalMinute(QO)=15)</stp>
        <stp>Bar</stp>
        <stp/>
        <stp>Close</stp>
        <stp>A5C</stp>
        <stp>0</stp>
        <stp>all</stp>
        <stp/>
        <stp/>
        <stp>True</stp>
        <stp/>
        <stp>EndOfBar</stp>
        <tr r="R28" s="4"/>
      </tp>
      <tp>
        <v>50.02</v>
        <stp/>
        <stp>StudyData</stp>
        <stp>CLE</stp>
        <stp>Bar</stp>
        <stp/>
        <stp>Low</stp>
        <stp>5</stp>
        <stp>-7</stp>
        <stp>All</stp>
        <stp/>
        <stp/>
        <stp>FALSE</stp>
        <stp>T</stp>
        <tr r="E9" s="2"/>
        <tr r="E9" s="2"/>
      </tp>
      <tp>
        <v>69.650929930000004</v>
        <stp/>
        <stp>StudyData</stp>
        <stp>Correlation(S.DBC,SIE,Period:=20,InputChoice1:=Close,InputChoice2:=Close)</stp>
        <stp>FG</stp>
        <stp/>
        <stp>Close</stp>
        <stp>D</stp>
        <stp>0</stp>
        <stp>all</stp>
        <stp/>
        <stp/>
        <stp>True</stp>
        <stp>T</stp>
        <tr r="Q12" s="1"/>
        <tr r="W6" s="5"/>
      </tp>
      <tp>
        <v>-2.3902458000000002</v>
        <stp/>
        <stp>StudyData</stp>
        <stp>Correlation(S.DBC,SBE,Period:=20,InputChoice1:=Close,InputChoice2:=Close)</stp>
        <stp>FG</stp>
        <stp/>
        <stp>Close</stp>
        <stp>D</stp>
        <stp>0</stp>
        <stp>all</stp>
        <stp/>
        <stp/>
        <stp>True</stp>
        <stp>T</stp>
        <tr r="Q19" s="1"/>
        <tr r="AD6" s="5"/>
      </tp>
      <tp>
        <v>-70.860097909999993</v>
        <stp/>
        <stp>StudyData</stp>
        <stp>Correlation(S.DBC,SF6,Period:=20,InputChoice1:=Close,InputChoice2:=Close)</stp>
        <stp>FG</stp>
        <stp/>
        <stp>Close</stp>
        <stp>D</stp>
        <stp>0</stp>
        <stp>all</stp>
        <stp/>
        <stp/>
        <stp>True</stp>
        <stp>T</stp>
        <tr r="Q24" s="1"/>
      </tp>
      <tp>
        <v>94.471918650000006</v>
        <stp/>
        <stp>StudyData</stp>
        <stp>Correlation(S.DBC,RBE,Period:=20,InputChoice1:=Close,InputChoice2:=Close)</stp>
        <stp>FG</stp>
        <stp/>
        <stp>Close</stp>
        <stp>D</stp>
        <stp>0</stp>
        <stp>all</stp>
        <stp/>
        <stp/>
        <stp>True</stp>
        <stp>T</stp>
        <tr r="Q8" s="1"/>
        <tr r="S6" s="5"/>
      </tp>
      <tp>
        <v>-46.389873489999999</v>
        <stp/>
        <stp>StudyData</stp>
        <stp>Correlation(S.DBC,ZCE,Period:=20,InputChoice1:=Close,InputChoice2:=Close)</stp>
        <stp>FG</stp>
        <stp/>
        <stp>Close</stp>
        <stp>D</stp>
        <stp>0</stp>
        <stp>all</stp>
        <stp/>
        <stp/>
        <stp>True</stp>
        <stp>T</stp>
        <tr r="Q17" s="1"/>
        <tr r="AB6" s="5"/>
      </tp>
      <tp>
        <v>-45.060776760000003</v>
        <stp/>
        <stp>StudyData</stp>
        <stp>Correlation(S.DBC,ZSE,Period:=20,InputChoice1:=Close,InputChoice2:=Close)</stp>
        <stp>FG</stp>
        <stp/>
        <stp>Close</stp>
        <stp>D</stp>
        <stp>0</stp>
        <stp>all</stp>
        <stp/>
        <stp/>
        <stp>True</stp>
        <stp>T</stp>
        <tr r="Q18" s="1"/>
        <tr r="AC6" s="5"/>
      </tp>
      <tp>
        <v>-76.447084599999997</v>
        <stp/>
        <stp>StudyData</stp>
        <stp>Correlation(S.DBC,ZWA,Period:=20,InputChoice1:=Close,InputChoice2:=Close)</stp>
        <stp>FG</stp>
        <stp/>
        <stp>Close</stp>
        <stp>D</stp>
        <stp>0</stp>
        <stp>all</stp>
        <stp/>
        <stp/>
        <stp>True</stp>
        <stp>T</stp>
        <tr r="Q16" s="1"/>
        <tr r="AA6" s="5"/>
      </tp>
      <tp>
        <v>79.76077334</v>
        <stp/>
        <stp>StudyData</stp>
        <stp>Correlation(S.DBC,YM?,Period:=20,InputChoice1:=Close,InputChoice2:=Close)</stp>
        <stp>FG</stp>
        <stp/>
        <stp>Close</stp>
        <stp>D</stp>
        <stp>0</stp>
        <stp>all</stp>
        <stp/>
        <stp/>
        <stp>True</stp>
        <stp>T</stp>
        <tr r="Q22" s="1"/>
      </tp>
      <tp>
        <v>97.271009730000003</v>
        <stp/>
        <stp>StudyData</stp>
        <stp>Correlation(S.DBC,CLE,Period:=20,InputChoice1:=Close,InputChoice2:=Close)</stp>
        <stp>FG</stp>
        <stp/>
        <stp>Close</stp>
        <stp>D</stp>
        <stp>0</stp>
        <stp>all</stp>
        <stp/>
        <stp/>
        <stp>True</stp>
        <stp>T</stp>
        <tr r="Q6" s="1"/>
        <tr r="Q6" s="5"/>
      </tp>
      <tp>
        <v>78.419332339999997</v>
        <stp/>
        <stp>StudyData</stp>
        <stp>Correlation(S.DBC,GCE,Period:=20,InputChoice1:=Close,InputChoice2:=Close)</stp>
        <stp>FG</stp>
        <stp/>
        <stp>Close</stp>
        <stp>D</stp>
        <stp>0</stp>
        <stp>all</stp>
        <stp/>
        <stp/>
        <stp>True</stp>
        <stp>T</stp>
        <tr r="Q11" s="1"/>
        <tr r="V6" s="5"/>
      </tp>
      <tp>
        <v>33.974121080000003</v>
        <stp/>
        <stp>StudyData</stp>
        <stp>Correlation(S.DBC,EP?,Period:=20,InputChoice1:=Close,InputChoice2:=Close)</stp>
        <stp>FG</stp>
        <stp/>
        <stp>Close</stp>
        <stp>D</stp>
        <stp>0</stp>
        <stp>all</stp>
        <stp/>
        <stp/>
        <stp>True</stp>
        <stp>T</stp>
        <tr r="Q21" s="1"/>
      </tp>
      <tp>
        <v>75.084163450000005</v>
        <stp/>
        <stp>StudyData</stp>
        <stp>Correlation(S.DBC,EU6,Period:=20,InputChoice1:=Close,InputChoice2:=Close)</stp>
        <stp>FG</stp>
        <stp/>
        <stp>Close</stp>
        <stp>D</stp>
        <stp>0</stp>
        <stp>all</stp>
        <stp/>
        <stp/>
        <stp>True</stp>
        <stp>T</stp>
        <tr r="Q23" s="1"/>
      </tp>
      <tp>
        <v>95.893030609999997</v>
        <stp/>
        <stp>StudyData</stp>
        <stp>Correlation(S.DBC,HOE,Period:=20,InputChoice1:=Close,InputChoice2:=Close)</stp>
        <stp>FG</stp>
        <stp/>
        <stp>Close</stp>
        <stp>D</stp>
        <stp>0</stp>
        <stp>all</stp>
        <stp/>
        <stp/>
        <stp>True</stp>
        <stp>T</stp>
        <tr r="Q9" s="1"/>
        <tr r="T6" s="5"/>
      </tp>
      <tp>
        <v>-59.23285723</v>
        <stp/>
        <stp>StudyData</stp>
        <stp>Correlation(S.DBC,NGE,Period:=20,InputChoice1:=Close,InputChoice2:=Close)</stp>
        <stp>FG</stp>
        <stp/>
        <stp>Close</stp>
        <stp>D</stp>
        <stp>0</stp>
        <stp>all</stp>
        <stp/>
        <stp/>
        <stp>True</stp>
        <stp>T</stp>
        <tr r="Q10" s="1"/>
        <tr r="U6" s="5"/>
      </tp>
      <tp>
        <v>30.782996409999999</v>
        <stp/>
        <stp>StudyData</stp>
        <stp>Correlation(S.DBC,ZWA,Period:=20,InputChoice1:=Close,InputChoice2:=Close)</stp>
        <stp>FG</stp>
        <stp/>
        <stp>Close</stp>
        <stp>D</stp>
        <stp>-13</stp>
        <stp>all</stp>
        <stp/>
        <stp/>
        <stp>True</stp>
        <stp>T</stp>
        <tr r="AA19" s="5"/>
      </tp>
      <tp>
        <v>-3.32160323</v>
        <stp/>
        <stp>StudyData</stp>
        <stp>Correlation(S.DBC,ZWA,Period:=20,InputChoice1:=Close,InputChoice2:=Close)</stp>
        <stp>FG</stp>
        <stp/>
        <stp>Close</stp>
        <stp>D</stp>
        <stp>-12</stp>
        <stp>all</stp>
        <stp/>
        <stp/>
        <stp>True</stp>
        <stp>T</stp>
        <tr r="AA18" s="5"/>
      </tp>
      <tp>
        <v>-42.725252820000001</v>
        <stp/>
        <stp>StudyData</stp>
        <stp>Correlation(S.DBC,ZWA,Period:=20,InputChoice1:=Close,InputChoice2:=Close)</stp>
        <stp>FG</stp>
        <stp/>
        <stp>Close</stp>
        <stp>D</stp>
        <stp>-11</stp>
        <stp>all</stp>
        <stp/>
        <stp/>
        <stp>True</stp>
        <stp>T</stp>
        <tr r="AA17" s="5"/>
      </tp>
      <tp>
        <v>-66.419568330000004</v>
        <stp/>
        <stp>StudyData</stp>
        <stp>Correlation(S.DBC,ZWA,Period:=20,InputChoice1:=Close,InputChoice2:=Close)</stp>
        <stp>FG</stp>
        <stp/>
        <stp>Close</stp>
        <stp>D</stp>
        <stp>-10</stp>
        <stp>all</stp>
        <stp/>
        <stp/>
        <stp>True</stp>
        <stp>T</stp>
        <tr r="AA16" s="5"/>
      </tp>
      <tp>
        <v>75.873049870000003</v>
        <stp/>
        <stp>StudyData</stp>
        <stp>Correlation(S.DBC,ZWA,Period:=20,InputChoice1:=Close,InputChoice2:=Close)</stp>
        <stp>FG</stp>
        <stp/>
        <stp>Close</stp>
        <stp>D</stp>
        <stp>-17</stp>
        <stp>all</stp>
        <stp/>
        <stp/>
        <stp>True</stp>
        <stp>T</stp>
        <tr r="AA23" s="5"/>
      </tp>
      <tp>
        <v>67.738241329999994</v>
        <stp/>
        <stp>StudyData</stp>
        <stp>Correlation(S.DBC,ZWA,Period:=20,InputChoice1:=Close,InputChoice2:=Close)</stp>
        <stp>FG</stp>
        <stp/>
        <stp>Close</stp>
        <stp>D</stp>
        <stp>-16</stp>
        <stp>all</stp>
        <stp/>
        <stp/>
        <stp>True</stp>
        <stp>T</stp>
        <tr r="AA22" s="5"/>
      </tp>
      <tp t="s">
        <v/>
        <stp/>
        <stp>StudyData</stp>
        <stp>Correlation(S.DBC,ZSE,Period:=20,InputChoice1:=Close,InputChoice2:=Close)</stp>
        <stp>FG</stp>
        <stp/>
        <stp>Close</stp>
        <stp>D</stp>
        <stp>-51</stp>
        <stp>all</stp>
        <stp/>
        <stp/>
        <stp>True</stp>
        <stp>T</stp>
        <tr r="AC57" s="5"/>
      </tp>
      <tp>
        <v>58.890217239999998</v>
        <stp/>
        <stp>StudyData</stp>
        <stp>Correlation(S.DBC,ZWA,Period:=20,InputChoice1:=Close,InputChoice2:=Close)</stp>
        <stp>FG</stp>
        <stp/>
        <stp>Close</stp>
        <stp>D</stp>
        <stp>-15</stp>
        <stp>all</stp>
        <stp/>
        <stp/>
        <stp>True</stp>
        <stp>T</stp>
        <tr r="AA21" s="5"/>
      </tp>
      <tp>
        <v>-32.122778769999996</v>
        <stp/>
        <stp>StudyData</stp>
        <stp>Correlation(S.DBC,ZSE,Period:=20,InputChoice1:=Close,InputChoice2:=Close)</stp>
        <stp>FG</stp>
        <stp/>
        <stp>Close</stp>
        <stp>D</stp>
        <stp>-50</stp>
        <stp>all</stp>
        <stp/>
        <stp/>
        <stp>True</stp>
        <stp>T</stp>
        <tr r="AC56" s="5"/>
      </tp>
      <tp>
        <v>50.0425051</v>
        <stp/>
        <stp>StudyData</stp>
        <stp>Correlation(S.DBC,ZWA,Period:=20,InputChoice1:=Close,InputChoice2:=Close)</stp>
        <stp>FG</stp>
        <stp/>
        <stp>Close</stp>
        <stp>D</stp>
        <stp>-14</stp>
        <stp>all</stp>
        <stp/>
        <stp/>
        <stp>True</stp>
        <stp>T</stp>
        <tr r="AA20" s="5"/>
      </tp>
      <tp>
        <v>83.820371510000001</v>
        <stp/>
        <stp>StudyData</stp>
        <stp>Correlation(S.DBC,ZWA,Period:=20,InputChoice1:=Close,InputChoice2:=Close)</stp>
        <stp>FG</stp>
        <stp/>
        <stp>Close</stp>
        <stp>D</stp>
        <stp>-19</stp>
        <stp>all</stp>
        <stp/>
        <stp/>
        <stp>True</stp>
        <stp>T</stp>
        <tr r="AA25" s="5"/>
      </tp>
      <tp>
        <v>80.505712099999997</v>
        <stp/>
        <stp>StudyData</stp>
        <stp>Correlation(S.DBC,ZWA,Period:=20,InputChoice1:=Close,InputChoice2:=Close)</stp>
        <stp>FG</stp>
        <stp/>
        <stp>Close</stp>
        <stp>D</stp>
        <stp>-18</stp>
        <stp>all</stp>
        <stp/>
        <stp/>
        <stp>True</stp>
        <stp>T</stp>
        <tr r="AA24" s="5"/>
      </tp>
      <tp>
        <v>2474</v>
        <stp/>
        <stp>ContractData</stp>
        <stp>EP?</stp>
        <stp>Open</stp>
        <stp/>
        <stp>T</stp>
        <tr r="N21" s="1"/>
      </tp>
      <tp>
        <v>1.17825</v>
        <stp/>
        <stp>ContractData</stp>
        <stp>EU6</stp>
        <stp>Open</stp>
        <stp/>
        <stp>T</stp>
        <tr r="N23" s="1"/>
      </tp>
      <tp>
        <v>50.19</v>
        <stp/>
        <stp>StudyData</stp>
        <stp>CLE</stp>
        <stp>Bar</stp>
        <stp/>
        <stp>Open</stp>
        <stp>5</stp>
        <stp>-14</stp>
        <stp>All</stp>
        <stp/>
        <stp/>
        <stp>FALSE</stp>
        <stp>T</stp>
        <tr r="D16" s="2"/>
        <tr r="C16" s="2"/>
        <tr r="C16" s="2"/>
      </tp>
      <tp>
        <v>49.93</v>
        <stp/>
        <stp>StudyData</stp>
        <stp>CLE</stp>
        <stp>Bar</stp>
        <stp/>
        <stp>Open</stp>
        <stp>5</stp>
        <stp>-34</stp>
        <stp>All</stp>
        <stp/>
        <stp/>
        <stp>FALSE</stp>
        <stp>T</stp>
        <tr r="D36" s="2"/>
        <tr r="C36" s="2"/>
        <tr r="C36" s="2"/>
      </tp>
      <tp>
        <v>49.93</v>
        <stp/>
        <stp>StudyData</stp>
        <stp>CLE</stp>
        <stp>Bar</stp>
        <stp/>
        <stp>Open</stp>
        <stp>5</stp>
        <stp>-24</stp>
        <stp>All</stp>
        <stp/>
        <stp/>
        <stp>FALSE</stp>
        <stp>T</stp>
        <tr r="C26" s="2"/>
        <tr r="C26" s="2"/>
        <tr r="D26" s="2"/>
      </tp>
      <tp>
        <v>49.88</v>
        <stp/>
        <stp>StudyData</stp>
        <stp>CLE</stp>
        <stp>Bar</stp>
        <stp/>
        <stp>Open</stp>
        <stp>5</stp>
        <stp>-44</stp>
        <stp>All</stp>
        <stp/>
        <stp/>
        <stp>FALSE</stp>
        <stp>T</stp>
        <tr r="C46" s="2"/>
        <tr r="C46" s="2"/>
        <tr r="D46" s="2"/>
      </tp>
      <tp>
        <v>53.16</v>
        <stp/>
        <stp>StudyData</stp>
        <stp>Close(QO) when (LocalMonth(QO)=8 And LocalDay(QO)=10 And LocalHour(QO)=8 And LocalMinute(QO)=50)</stp>
        <stp>Bar</stp>
        <stp/>
        <stp>Close</stp>
        <stp>A5C</stp>
        <stp>0</stp>
        <stp>all</stp>
        <stp/>
        <stp/>
        <stp>True</stp>
        <stp/>
        <stp>EndOfBar</stp>
        <tr r="R23" s="4"/>
      </tp>
      <tp>
        <v>53.2</v>
        <stp/>
        <stp>StudyData</stp>
        <stp>Close(QO) when (LocalMonth(QO)=8 And LocalDay(QO)=10 And LocalHour(QO)=8 And LocalMinute(QO)=55)</stp>
        <stp>Bar</stp>
        <stp/>
        <stp>Close</stp>
        <stp>A5C</stp>
        <stp>0</stp>
        <stp>all</stp>
        <stp/>
        <stp/>
        <stp>True</stp>
        <stp/>
        <stp>EndOfBar</stp>
        <tr r="R24" s="4"/>
      </tp>
      <tp>
        <v>53.22</v>
        <stp/>
        <stp>StudyData</stp>
        <stp>Close(QO) when (LocalMonth(QO)=8 And LocalDay(QO)=10 And LocalHour(QO)=8 And LocalMinute(QO)=40)</stp>
        <stp>Bar</stp>
        <stp/>
        <stp>Close</stp>
        <stp>A5C</stp>
        <stp>0</stp>
        <stp>all</stp>
        <stp/>
        <stp/>
        <stp>True</stp>
        <stp/>
        <stp>EndOfBar</stp>
        <tr r="R21" s="4"/>
      </tp>
      <tp>
        <v>53.19</v>
        <stp/>
        <stp>StudyData</stp>
        <stp>Close(QO) when (LocalMonth(QO)=8 And LocalDay(QO)=10 And LocalHour(QO)=8 And LocalMinute(QO)=45)</stp>
        <stp>Bar</stp>
        <stp/>
        <stp>Close</stp>
        <stp>A5C</stp>
        <stp>0</stp>
        <stp>all</stp>
        <stp/>
        <stp/>
        <stp>True</stp>
        <stp/>
        <stp>EndOfBar</stp>
        <tr r="R22" s="4"/>
      </tp>
      <tp>
        <v>53.38</v>
        <stp/>
        <stp>StudyData</stp>
        <stp>Close(QO) when (LocalMonth(QO)=8 And LocalDay(QO)=10 And LocalHour(QO)=8 And LocalMinute(QO)=30)</stp>
        <stp>Bar</stp>
        <stp/>
        <stp>Close</stp>
        <stp>A5C</stp>
        <stp>0</stp>
        <stp>all</stp>
        <stp/>
        <stp/>
        <stp>True</stp>
        <stp/>
        <stp>EndOfBar</stp>
        <tr r="R19" s="4"/>
      </tp>
      <tp>
        <v>53.01</v>
        <stp/>
        <stp>StudyData</stp>
        <stp>Close(QO) when (LocalMonth(QO)=8 And LocalDay(QO)=10 And LocalHour(QO)=8 And LocalMinute(QO)=35)</stp>
        <stp>Bar</stp>
        <stp/>
        <stp>Close</stp>
        <stp>A5C</stp>
        <stp>0</stp>
        <stp>all</stp>
        <stp/>
        <stp/>
        <stp>True</stp>
        <stp/>
        <stp>EndOfBar</stp>
        <tr r="R20" s="4"/>
      </tp>
      <tp>
        <v>53.49</v>
        <stp/>
        <stp>StudyData</stp>
        <stp>Close(QO) when (LocalMonth(QO)=8 And LocalDay(QO)=10 And LocalHour(QO)=8 And LocalMinute(QO)=20)</stp>
        <stp>Bar</stp>
        <stp/>
        <stp>Close</stp>
        <stp>A5C</stp>
        <stp>0</stp>
        <stp>all</stp>
        <stp/>
        <stp/>
        <stp>True</stp>
        <stp/>
        <stp>EndOfBar</stp>
        <tr r="R17" s="4"/>
      </tp>
      <tp>
        <v>53.42</v>
        <stp/>
        <stp>StudyData</stp>
        <stp>Close(QO) when (LocalMonth(QO)=8 And LocalDay(QO)=10 And LocalHour(QO)=8 And LocalMinute(QO)=25)</stp>
        <stp>Bar</stp>
        <stp/>
        <stp>Close</stp>
        <stp>A5C</stp>
        <stp>0</stp>
        <stp>all</stp>
        <stp/>
        <stp/>
        <stp>True</stp>
        <stp/>
        <stp>EndOfBar</stp>
        <tr r="R18" s="4"/>
      </tp>
      <tp>
        <v>53.48</v>
        <stp/>
        <stp>StudyData</stp>
        <stp>Close(QO) when (LocalMonth(QO)=8 And LocalDay(QO)=10 And LocalHour(QO)=8 And LocalMinute(QO)=10)</stp>
        <stp>Bar</stp>
        <stp/>
        <stp>Close</stp>
        <stp>A5C</stp>
        <stp>0</stp>
        <stp>all</stp>
        <stp/>
        <stp/>
        <stp>True</stp>
        <stp/>
        <stp>EndOfBar</stp>
        <tr r="R15" s="4"/>
      </tp>
      <tp>
        <v>53.54</v>
        <stp/>
        <stp>StudyData</stp>
        <stp>Close(QO) when (LocalMonth(QO)=8 And LocalDay(QO)=10 And LocalHour(QO)=8 And LocalMinute(QO)=15)</stp>
        <stp>Bar</stp>
        <stp/>
        <stp>Close</stp>
        <stp>A5C</stp>
        <stp>0</stp>
        <stp>all</stp>
        <stp/>
        <stp/>
        <stp>True</stp>
        <stp/>
        <stp>EndOfBar</stp>
        <tr r="R16" s="4"/>
      </tp>
      <tp>
        <v>50</v>
        <stp/>
        <stp>StudyData</stp>
        <stp>CLE</stp>
        <stp>Bar</stp>
        <stp/>
        <stp>Low</stp>
        <stp>5</stp>
        <stp>-6</stp>
        <stp>All</stp>
        <stp/>
        <stp/>
        <stp>FALSE</stp>
        <stp>T</stp>
        <tr r="E8" s="2"/>
        <tr r="E8" s="2"/>
      </tp>
      <tp>
        <v>3860</v>
        <stp/>
        <stp>StudyData</stp>
        <stp>Close(ZCE) when (LocalMonth(ZCE)=8 And LocalDay(ZCE)=10 And LocalHour(ZCE)=7 And LocalMinute(ZCE)=0)</stp>
        <stp>Bar</stp>
        <stp/>
        <stp>Close</stp>
        <stp>A5C</stp>
        <stp>0</stp>
        <stp>all</stp>
        <stp/>
        <stp/>
        <stp>True</stp>
        <stp/>
        <stp>EndOfBar</stp>
        <tr r="AV1" s="4"/>
      </tp>
      <tp>
        <v>3862</v>
        <stp/>
        <stp>StudyData</stp>
        <stp>Close(ZCE) when (LocalMonth(ZCE)=8 And LocalDay(ZCE)=10 And LocalHour(ZCE)=7 And LocalMinute(ZCE)=5)</stp>
        <stp>Bar</stp>
        <stp/>
        <stp>Close</stp>
        <stp>A5C</stp>
        <stp>0</stp>
        <stp>all</stp>
        <stp/>
        <stp/>
        <stp>True</stp>
        <stp/>
        <stp>EndOfBar</stp>
        <tr r="AV2" s="4"/>
      </tp>
      <tp>
        <v>9776</v>
        <stp/>
        <stp>StudyData</stp>
        <stp>Close(ZSE) when (LocalMonth(ZSE)=8 And LocalDay(ZSE)=10 And LocalHour(ZSE)=7 And LocalMinute(ZSE)=0)</stp>
        <stp>Bar</stp>
        <stp/>
        <stp>Close</stp>
        <stp>A5C</stp>
        <stp>0</stp>
        <stp>all</stp>
        <stp/>
        <stp/>
        <stp>True</stp>
        <stp/>
        <stp>EndOfBar</stp>
        <tr r="AY1" s="4"/>
      </tp>
      <tp>
        <v>9780</v>
        <stp/>
        <stp>StudyData</stp>
        <stp>Close(ZSE) when (LocalMonth(ZSE)=8 And LocalDay(ZSE)=10 And LocalHour(ZSE)=7 And LocalMinute(ZSE)=5)</stp>
        <stp>Bar</stp>
        <stp/>
        <stp>Close</stp>
        <stp>A5C</stp>
        <stp>0</stp>
        <stp>all</stp>
        <stp/>
        <stp/>
        <stp>True</stp>
        <stp/>
        <stp>EndOfBar</stp>
        <tr r="AY2" s="4"/>
      </tp>
      <tp>
        <v>13.56</v>
        <stp/>
        <stp>StudyData</stp>
        <stp>Close(SBE) when (LocalMonth(SBE)=8 And LocalDay(SBE)=10 And LocalHour(SBE)=7 And LocalMinute(SBE)=0)</stp>
        <stp>Bar</stp>
        <stp/>
        <stp>Close</stp>
        <stp>A5C</stp>
        <stp>0</stp>
        <stp>all</stp>
        <stp/>
        <stp/>
        <stp>True</stp>
        <stp/>
        <stp>EndOfBar</stp>
        <tr r="BB1" s="4"/>
      </tp>
      <tp>
        <v>13.53</v>
        <stp/>
        <stp>StudyData</stp>
        <stp>Close(SBE) when (LocalMonth(SBE)=8 And LocalDay(SBE)=10 And LocalHour(SBE)=7 And LocalMinute(SBE)=5)</stp>
        <stp>Bar</stp>
        <stp/>
        <stp>Close</stp>
        <stp>A5C</stp>
        <stp>0</stp>
        <stp>all</stp>
        <stp/>
        <stp/>
        <stp>True</stp>
        <stp/>
        <stp>EndOfBar</stp>
        <tr r="BB2" s="4"/>
      </tp>
      <tp>
        <v>17.155000000000001</v>
        <stp/>
        <stp>StudyData</stp>
        <stp>Close(SIE) when (LocalMonth(SIE)=8 And LocalDay(SIE)=10 And LocalHour(SIE)=7 And LocalMinute(SIE)=0)</stp>
        <stp>Bar</stp>
        <stp/>
        <stp>Close</stp>
        <stp>A5C</stp>
        <stp>0</stp>
        <stp>all</stp>
        <stp/>
        <stp/>
        <stp>True</stp>
        <stp/>
        <stp>EndOfBar</stp>
        <tr r="AG1" s="4"/>
      </tp>
      <tp>
        <v>17.135000000000002</v>
        <stp/>
        <stp>StudyData</stp>
        <stp>Close(SIE) when (LocalMonth(SIE)=8 And LocalDay(SIE)=10 And LocalHour(SIE)=7 And LocalMinute(SIE)=5)</stp>
        <stp>Bar</stp>
        <stp/>
        <stp>Close</stp>
        <stp>A5C</stp>
        <stp>0</stp>
        <stp>all</stp>
        <stp/>
        <stp/>
        <stp>True</stp>
        <stp/>
        <stp>EndOfBar</stp>
        <tr r="AG2" s="4"/>
      </tp>
      <tp>
        <v>1.6386000000000001</v>
        <stp/>
        <stp>StudyData</stp>
        <stp>Close(RBE) when (LocalMonth(RBE)=8 And LocalDay(RBE)=10 And LocalHour(RBE)=7 And LocalMinute(RBE)=0)</stp>
        <stp>Bar</stp>
        <stp/>
        <stp>Close</stp>
        <stp>A5C</stp>
        <stp>0</stp>
        <stp>all</stp>
        <stp/>
        <stp/>
        <stp>True</stp>
        <stp/>
        <stp>EndOfBar</stp>
        <tr r="U1" s="4"/>
      </tp>
      <tp>
        <v>1.6391</v>
        <stp/>
        <stp>StudyData</stp>
        <stp>Close(RBE) when (LocalMonth(RBE)=8 And LocalDay(RBE)=10 And LocalHour(RBE)=7 And LocalMinute(RBE)=5)</stp>
        <stp>Bar</stp>
        <stp/>
        <stp>Close</stp>
        <stp>A5C</stp>
        <stp>0</stp>
        <stp>all</stp>
        <stp/>
        <stp/>
        <stp>True</stp>
        <stp/>
        <stp>EndOfBar</stp>
        <tr r="U2" s="4"/>
      </tp>
      <tp>
        <v>2.9089999999999998</v>
        <stp/>
        <stp>StudyData</stp>
        <stp>Close(NGE) when (LocalMonth(NGE)=8 And LocalDay(NGE)=10 And LocalHour(NGE)=7 And LocalMinute(NGE)=5)</stp>
        <stp>Bar</stp>
        <stp/>
        <stp>Close</stp>
        <stp>A5C</stp>
        <stp>0</stp>
        <stp>all</stp>
        <stp/>
        <stp/>
        <stp>True</stp>
        <stp/>
        <stp>EndOfBar</stp>
        <tr r="AA2" s="4"/>
      </tp>
      <tp>
        <v>2.903</v>
        <stp/>
        <stp>StudyData</stp>
        <stp>Close(NGE) when (LocalMonth(NGE)=8 And LocalDay(NGE)=10 And LocalHour(NGE)=7 And LocalMinute(NGE)=0)</stp>
        <stp>Bar</stp>
        <stp/>
        <stp>Close</stp>
        <stp>A5C</stp>
        <stp>0</stp>
        <stp>all</stp>
        <stp/>
        <stp/>
        <stp>True</stp>
        <stp/>
        <stp>EndOfBar</stp>
        <tr r="AA1" s="4"/>
      </tp>
      <tp>
        <v>1.6705000000000001</v>
        <stp/>
        <stp>StudyData</stp>
        <stp>Close(HOE) when (LocalMonth(HOE)=8 And LocalDay(HOE)=10 And LocalHour(HOE)=7 And LocalMinute(HOE)=5)</stp>
        <stp>Bar</stp>
        <stp/>
        <stp>Close</stp>
        <stp>A5C</stp>
        <stp>0</stp>
        <stp>all</stp>
        <stp/>
        <stp/>
        <stp>True</stp>
        <stp/>
        <stp>EndOfBar</stp>
        <tr r="X2" s="4"/>
      </tp>
      <tp>
        <v>1.6700999999999999</v>
        <stp/>
        <stp>StudyData</stp>
        <stp>Close(HOE) when (LocalMonth(HOE)=8 And LocalDay(HOE)=10 And LocalHour(HOE)=7 And LocalMinute(HOE)=0)</stp>
        <stp>Bar</stp>
        <stp/>
        <stp>Close</stp>
        <stp>A5C</stp>
        <stp>0</stp>
        <stp>all</stp>
        <stp/>
        <stp/>
        <stp>True</stp>
        <stp/>
        <stp>EndOfBar</stp>
        <tr r="X1" s="4"/>
      </tp>
      <tp>
        <v>1287.3</v>
        <stp/>
        <stp>StudyData</stp>
        <stp>Close(GCE) when (LocalMonth(GCE)=8 And LocalDay(GCE)=10 And LocalHour(GCE)=7 And LocalMinute(GCE)=0)</stp>
        <stp>Bar</stp>
        <stp/>
        <stp>Close</stp>
        <stp>A5C</stp>
        <stp>0</stp>
        <stp>all</stp>
        <stp/>
        <stp/>
        <stp>True</stp>
        <stp/>
        <stp>EndOfBar</stp>
        <tr r="AD1" s="4"/>
      </tp>
      <tp>
        <v>1287</v>
        <stp/>
        <stp>StudyData</stp>
        <stp>Close(GCE) when (LocalMonth(GCE)=8 And LocalDay(GCE)=10 And LocalHour(GCE)=7 And LocalMinute(GCE)=5)</stp>
        <stp>Bar</stp>
        <stp/>
        <stp>Close</stp>
        <stp>A5C</stp>
        <stp>0</stp>
        <stp>all</stp>
        <stp/>
        <stp/>
        <stp>True</stp>
        <stp/>
        <stp>EndOfBar</stp>
        <tr r="AD2" s="4"/>
      </tp>
      <tp>
        <v>49.92</v>
        <stp/>
        <stp>StudyData</stp>
        <stp>Close(CLE) when (LocalMonth(CLE)=8 And LocalDay(CLE)=10 And LocalHour(CLE)=7 And LocalMinute(CLE)=5)</stp>
        <stp>Bar</stp>
        <stp/>
        <stp>Close</stp>
        <stp>A5C</stp>
        <stp>0</stp>
        <stp>all</stp>
        <stp/>
        <stp/>
        <stp>True</stp>
        <stp/>
        <stp>EndOfBar</stp>
        <tr r="O2" s="4"/>
      </tp>
      <tp>
        <v>49.92</v>
        <stp/>
        <stp>StudyData</stp>
        <stp>Close(CLE) when (LocalMonth(CLE)=8 And LocalDay(CLE)=10 And LocalHour(CLE)=7 And LocalMinute(CLE)=0)</stp>
        <stp>Bar</stp>
        <stp/>
        <stp>Close</stp>
        <stp>A5C</stp>
        <stp>0</stp>
        <stp>all</stp>
        <stp/>
        <stp/>
        <stp>True</stp>
        <stp/>
        <stp>EndOfBar</stp>
        <tr r="O1" s="4"/>
      </tp>
      <tp>
        <v>4566</v>
        <stp/>
        <stp>StudyData</stp>
        <stp>ZWA</stp>
        <stp>Bar</stp>
        <stp/>
        <stp>Close</stp>
        <stp>D</stp>
        <stp>0</stp>
        <stp>primaryOnly</stp>
        <tr r="H13" s="4"/>
      </tp>
      <tp>
        <v>9812</v>
        <stp/>
        <stp>StudyData</stp>
        <stp>ZSE</stp>
        <stp>Bar</stp>
        <stp/>
        <stp>Close</stp>
        <stp>D</stp>
        <stp>0</stp>
        <stp>primaryOnly</stp>
        <tr r="H15" s="4"/>
      </tp>
      <tp>
        <v>3870</v>
        <stp/>
        <stp>StudyData</stp>
        <stp>ZCE</stp>
        <stp>Bar</stp>
        <stp/>
        <stp>Close</stp>
        <stp>D</stp>
        <stp>0</stp>
        <stp>primaryOnly</stp>
        <tr r="H14" s="4"/>
      </tp>
      <tp>
        <v>11.40354044</v>
        <stp/>
        <stp>StudyData</stp>
        <stp>Correlation(S.DBC,ZSE,Period:=20,InputChoice1:=Close,InputChoice2:=Close)</stp>
        <stp>FG</stp>
        <stp/>
        <stp>Close</stp>
        <stp>D</stp>
        <stp>-47</stp>
        <stp>all</stp>
        <stp/>
        <stp/>
        <stp>True</stp>
        <stp>T</stp>
        <tr r="AC53" s="5"/>
      </tp>
      <tp>
        <v>21.307458140000001</v>
        <stp/>
        <stp>StudyData</stp>
        <stp>Correlation(S.DBC,ZSE,Period:=20,InputChoice1:=Close,InputChoice2:=Close)</stp>
        <stp>FG</stp>
        <stp/>
        <stp>Close</stp>
        <stp>D</stp>
        <stp>-46</stp>
        <stp>all</stp>
        <stp/>
        <stp/>
        <stp>True</stp>
        <stp>T</stp>
        <tr r="AC52" s="5"/>
      </tp>
      <tp>
        <v>36.175982249999997</v>
        <stp/>
        <stp>StudyData</stp>
        <stp>Correlation(S.DBC,ZSE,Period:=20,InputChoice1:=Close,InputChoice2:=Close)</stp>
        <stp>FG</stp>
        <stp/>
        <stp>Close</stp>
        <stp>D</stp>
        <stp>-45</stp>
        <stp>all</stp>
        <stp/>
        <stp/>
        <stp>True</stp>
        <stp>T</stp>
        <tr r="AC51" s="5"/>
      </tp>
      <tp>
        <v>39.009729630000002</v>
        <stp/>
        <stp>StudyData</stp>
        <stp>Correlation(S.DBC,ZSE,Period:=20,InputChoice1:=Close,InputChoice2:=Close)</stp>
        <stp>FG</stp>
        <stp/>
        <stp>Close</stp>
        <stp>D</stp>
        <stp>-44</stp>
        <stp>all</stp>
        <stp/>
        <stp/>
        <stp>True</stp>
        <stp>T</stp>
        <tr r="AC50" s="5"/>
      </tp>
      <tp>
        <v>38.28171957</v>
        <stp/>
        <stp>StudyData</stp>
        <stp>Correlation(S.DBC,ZSE,Period:=20,InputChoice1:=Close,InputChoice2:=Close)</stp>
        <stp>FG</stp>
        <stp/>
        <stp>Close</stp>
        <stp>D</stp>
        <stp>-43</stp>
        <stp>all</stp>
        <stp/>
        <stp/>
        <stp>True</stp>
        <stp>T</stp>
        <tr r="AC49" s="5"/>
      </tp>
      <tp>
        <v>39.792645469999997</v>
        <stp/>
        <stp>StudyData</stp>
        <stp>Correlation(S.DBC,ZSE,Period:=20,InputChoice1:=Close,InputChoice2:=Close)</stp>
        <stp>FG</stp>
        <stp/>
        <stp>Close</stp>
        <stp>D</stp>
        <stp>-42</stp>
        <stp>all</stp>
        <stp/>
        <stp/>
        <stp>True</stp>
        <stp>T</stp>
        <tr r="AC48" s="5"/>
      </tp>
      <tp>
        <v>39.52714933</v>
        <stp/>
        <stp>StudyData</stp>
        <stp>Correlation(S.DBC,ZSE,Period:=20,InputChoice1:=Close,InputChoice2:=Close)</stp>
        <stp>FG</stp>
        <stp/>
        <stp>Close</stp>
        <stp>D</stp>
        <stp>-41</stp>
        <stp>all</stp>
        <stp/>
        <stp/>
        <stp>True</stp>
        <stp>T</stp>
        <tr r="AC47" s="5"/>
      </tp>
      <tp>
        <v>37.382136260000003</v>
        <stp/>
        <stp>StudyData</stp>
        <stp>Correlation(S.DBC,ZSE,Period:=20,InputChoice1:=Close,InputChoice2:=Close)</stp>
        <stp>FG</stp>
        <stp/>
        <stp>Close</stp>
        <stp>D</stp>
        <stp>-40</stp>
        <stp>all</stp>
        <stp/>
        <stp/>
        <stp>True</stp>
        <stp>T</stp>
        <tr r="AC46" s="5"/>
      </tp>
      <tp>
        <v>-18.258776260000001</v>
        <stp/>
        <stp>StudyData</stp>
        <stp>Correlation(S.DBC,ZSE,Period:=20,InputChoice1:=Close,InputChoice2:=Close)</stp>
        <stp>FG</stp>
        <stp/>
        <stp>Close</stp>
        <stp>D</stp>
        <stp>-49</stp>
        <stp>all</stp>
        <stp/>
        <stp/>
        <stp>True</stp>
        <stp>T</stp>
        <tr r="AC55" s="5"/>
      </tp>
      <tp>
        <v>-2.3927082199999998</v>
        <stp/>
        <stp>StudyData</stp>
        <stp>Correlation(S.DBC,ZSE,Period:=20,InputChoice1:=Close,InputChoice2:=Close)</stp>
        <stp>FG</stp>
        <stp/>
        <stp>Close</stp>
        <stp>D</stp>
        <stp>-48</stp>
        <stp>all</stp>
        <stp/>
        <stp/>
        <stp>True</stp>
        <stp>T</stp>
        <tr r="AC54" s="5"/>
      </tp>
      <tp>
        <v>50.22</v>
        <stp/>
        <stp>ContractData</stp>
        <stp>CLE</stp>
        <stp>High</stp>
        <stp/>
        <stp>T</stp>
        <tr r="AA6" s="1"/>
        <tr r="AA26" s="1"/>
        <tr r="W26" s="1"/>
        <tr r="O6" s="1"/>
      </tp>
      <tp>
        <v>53.51</v>
        <stp/>
        <stp>StudyData</stp>
        <stp>Close(QO) when (LocalMonth(QO)=8 And LocalDay(QO)=10 And LocalHour(QO)=7 And LocalMinute(QO)=50)</stp>
        <stp>Bar</stp>
        <stp/>
        <stp>Close</stp>
        <stp>A5C</stp>
        <stp>0</stp>
        <stp>all</stp>
        <stp/>
        <stp/>
        <stp>True</stp>
        <stp/>
        <stp>EndOfBar</stp>
        <tr r="R11" s="4"/>
      </tp>
      <tp>
        <v>53.52</v>
        <stp/>
        <stp>StudyData</stp>
        <stp>Close(QO) when (LocalMonth(QO)=8 And LocalDay(QO)=10 And LocalHour(QO)=7 And LocalMinute(QO)=55)</stp>
        <stp>Bar</stp>
        <stp/>
        <stp>Close</stp>
        <stp>A5C</stp>
        <stp>0</stp>
        <stp>all</stp>
        <stp/>
        <stp/>
        <stp>True</stp>
        <stp/>
        <stp>EndOfBar</stp>
        <tr r="R12" s="4"/>
      </tp>
      <tp>
        <v>53.62</v>
        <stp/>
        <stp>StudyData</stp>
        <stp>Close(QO) when (LocalMonth(QO)=8 And LocalDay(QO)=10 And LocalHour(QO)=7 And LocalMinute(QO)=40)</stp>
        <stp>Bar</stp>
        <stp/>
        <stp>Close</stp>
        <stp>A5C</stp>
        <stp>0</stp>
        <stp>all</stp>
        <stp/>
        <stp/>
        <stp>True</stp>
        <stp/>
        <stp>EndOfBar</stp>
        <tr r="R9" s="4"/>
      </tp>
      <tp>
        <v>53.58</v>
        <stp/>
        <stp>StudyData</stp>
        <stp>Close(QO) when (LocalMonth(QO)=8 And LocalDay(QO)=10 And LocalHour(QO)=7 And LocalMinute(QO)=45)</stp>
        <stp>Bar</stp>
        <stp/>
        <stp>Close</stp>
        <stp>A5C</stp>
        <stp>0</stp>
        <stp>all</stp>
        <stp/>
        <stp/>
        <stp>True</stp>
        <stp/>
        <stp>EndOfBar</stp>
        <tr r="R10" s="4"/>
      </tp>
      <tp>
        <v>53.55</v>
        <stp/>
        <stp>StudyData</stp>
        <stp>Close(QO) when (LocalMonth(QO)=8 And LocalDay(QO)=10 And LocalHour(QO)=7 And LocalMinute(QO)=30)</stp>
        <stp>Bar</stp>
        <stp/>
        <stp>Close</stp>
        <stp>A5C</stp>
        <stp>0</stp>
        <stp>all</stp>
        <stp/>
        <stp/>
        <stp>True</stp>
        <stp/>
        <stp>EndOfBar</stp>
        <tr r="R7" s="4"/>
      </tp>
      <tp>
        <v>53.54</v>
        <stp/>
        <stp>StudyData</stp>
        <stp>Close(QO) when (LocalMonth(QO)=8 And LocalDay(QO)=10 And LocalHour(QO)=7 And LocalMinute(QO)=35)</stp>
        <stp>Bar</stp>
        <stp/>
        <stp>Close</stp>
        <stp>A5C</stp>
        <stp>0</stp>
        <stp>all</stp>
        <stp/>
        <stp/>
        <stp>True</stp>
        <stp/>
        <stp>EndOfBar</stp>
        <tr r="R8" s="4"/>
      </tp>
      <tp>
        <v>53.49</v>
        <stp/>
        <stp>StudyData</stp>
        <stp>Close(QO) when (LocalMonth(QO)=8 And LocalDay(QO)=10 And LocalHour(QO)=7 And LocalMinute(QO)=20)</stp>
        <stp>Bar</stp>
        <stp/>
        <stp>Close</stp>
        <stp>A5C</stp>
        <stp>0</stp>
        <stp>all</stp>
        <stp/>
        <stp/>
        <stp>True</stp>
        <stp/>
        <stp>EndOfBar</stp>
        <tr r="R5" s="4"/>
      </tp>
      <tp>
        <v>53.49</v>
        <stp/>
        <stp>StudyData</stp>
        <stp>Close(QO) when (LocalMonth(QO)=8 And LocalDay(QO)=10 And LocalHour(QO)=7 And LocalMinute(QO)=25)</stp>
        <stp>Bar</stp>
        <stp/>
        <stp>Close</stp>
        <stp>A5C</stp>
        <stp>0</stp>
        <stp>all</stp>
        <stp/>
        <stp/>
        <stp>True</stp>
        <stp/>
        <stp>EndOfBar</stp>
        <tr r="R6" s="4"/>
      </tp>
      <tp>
        <v>53.34</v>
        <stp/>
        <stp>StudyData</stp>
        <stp>Close(QO) when (LocalMonth(QO)=8 And LocalDay(QO)=10 And LocalHour(QO)=7 And LocalMinute(QO)=10)</stp>
        <stp>Bar</stp>
        <stp/>
        <stp>Close</stp>
        <stp>A5C</stp>
        <stp>0</stp>
        <stp>all</stp>
        <stp/>
        <stp/>
        <stp>True</stp>
        <stp/>
        <stp>EndOfBar</stp>
        <tr r="R3" s="4"/>
      </tp>
      <tp>
        <v>53.56</v>
        <stp/>
        <stp>StudyData</stp>
        <stp>Close(QO) when (LocalMonth(QO)=8 And LocalDay(QO)=10 And LocalHour(QO)=7 And LocalMinute(QO)=15)</stp>
        <stp>Bar</stp>
        <stp/>
        <stp>Close</stp>
        <stp>A5C</stp>
        <stp>0</stp>
        <stp>all</stp>
        <stp/>
        <stp/>
        <stp>True</stp>
        <stp/>
        <stp>EndOfBar</stp>
        <tr r="R4" s="4"/>
      </tp>
      <tp>
        <v>50.06</v>
        <stp/>
        <stp>StudyData</stp>
        <stp>CLE</stp>
        <stp>Bar</stp>
        <stp/>
        <stp>Low</stp>
        <stp>5</stp>
        <stp>-9</stp>
        <stp>All</stp>
        <stp/>
        <stp/>
        <stp>FALSE</stp>
        <stp>T</stp>
        <tr r="E11" s="2"/>
        <tr r="E11" s="2"/>
      </tp>
      <tp t="s">
        <v/>
        <stp/>
        <stp>StudyData</stp>
        <stp>Close(ZCE) when (LocalMonth(ZCE)=8 And LocalDay(ZCE)=10 And LocalHour(ZCE)=8 And LocalMinute(ZCE)=0)</stp>
        <stp>Bar</stp>
        <stp/>
        <stp>Close</stp>
        <stp>A5C</stp>
        <stp>0</stp>
        <stp>all</stp>
        <stp/>
        <stp/>
        <stp>True</stp>
        <stp/>
        <stp>EndOfBar</stp>
        <tr r="AV13" s="4"/>
      </tp>
      <tp t="s">
        <v/>
        <stp/>
        <stp>StudyData</stp>
        <stp>Close(ZCE) when (LocalMonth(ZCE)=8 And LocalDay(ZCE)=10 And LocalHour(ZCE)=8 And LocalMinute(ZCE)=5)</stp>
        <stp>Bar</stp>
        <stp/>
        <stp>Close</stp>
        <stp>A5C</stp>
        <stp>0</stp>
        <stp>all</stp>
        <stp/>
        <stp/>
        <stp>True</stp>
        <stp/>
        <stp>EndOfBar</stp>
        <tr r="AV14" s="4"/>
      </tp>
      <tp t="s">
        <v/>
        <stp/>
        <stp>StudyData</stp>
        <stp>Close(ZSE) when (LocalMonth(ZSE)=8 And LocalDay(ZSE)=10 And LocalHour(ZSE)=8 And LocalMinute(ZSE)=0)</stp>
        <stp>Bar</stp>
        <stp/>
        <stp>Close</stp>
        <stp>A5C</stp>
        <stp>0</stp>
        <stp>all</stp>
        <stp/>
        <stp/>
        <stp>True</stp>
        <stp/>
        <stp>EndOfBar</stp>
        <tr r="AY13" s="4"/>
      </tp>
      <tp t="s">
        <v/>
        <stp/>
        <stp>StudyData</stp>
        <stp>Close(ZSE) when (LocalMonth(ZSE)=8 And LocalDay(ZSE)=10 And LocalHour(ZSE)=8 And LocalMinute(ZSE)=5)</stp>
        <stp>Bar</stp>
        <stp/>
        <stp>Close</stp>
        <stp>A5C</stp>
        <stp>0</stp>
        <stp>all</stp>
        <stp/>
        <stp/>
        <stp>True</stp>
        <stp/>
        <stp>EndOfBar</stp>
        <tr r="AY14" s="4"/>
      </tp>
      <tp>
        <v>13.66</v>
        <stp/>
        <stp>StudyData</stp>
        <stp>Close(SBE) when (LocalMonth(SBE)=8 And LocalDay(SBE)=10 And LocalHour(SBE)=8 And LocalMinute(SBE)=0)</stp>
        <stp>Bar</stp>
        <stp/>
        <stp>Close</stp>
        <stp>A5C</stp>
        <stp>0</stp>
        <stp>all</stp>
        <stp/>
        <stp/>
        <stp>True</stp>
        <stp/>
        <stp>EndOfBar</stp>
        <tr r="BB13" s="4"/>
      </tp>
      <tp>
        <v>13.65</v>
        <stp/>
        <stp>StudyData</stp>
        <stp>Close(SBE) when (LocalMonth(SBE)=8 And LocalDay(SBE)=10 And LocalHour(SBE)=8 And LocalMinute(SBE)=5)</stp>
        <stp>Bar</stp>
        <stp/>
        <stp>Close</stp>
        <stp>A5C</stp>
        <stp>0</stp>
        <stp>all</stp>
        <stp/>
        <stp/>
        <stp>True</stp>
        <stp/>
        <stp>EndOfBar</stp>
        <tr r="BB14" s="4"/>
      </tp>
      <tp>
        <v>17.2</v>
        <stp/>
        <stp>StudyData</stp>
        <stp>Close(SIE) when (LocalMonth(SIE)=8 And LocalDay(SIE)=10 And LocalHour(SIE)=8 And LocalMinute(SIE)=0)</stp>
        <stp>Bar</stp>
        <stp/>
        <stp>Close</stp>
        <stp>A5C</stp>
        <stp>0</stp>
        <stp>all</stp>
        <stp/>
        <stp/>
        <stp>True</stp>
        <stp/>
        <stp>EndOfBar</stp>
        <tr r="AG13" s="4"/>
      </tp>
      <tp>
        <v>17.18</v>
        <stp/>
        <stp>StudyData</stp>
        <stp>Close(SIE) when (LocalMonth(SIE)=8 And LocalDay(SIE)=10 And LocalHour(SIE)=8 And LocalMinute(SIE)=5)</stp>
        <stp>Bar</stp>
        <stp/>
        <stp>Close</stp>
        <stp>A5C</stp>
        <stp>0</stp>
        <stp>all</stp>
        <stp/>
        <stp/>
        <stp>True</stp>
        <stp/>
        <stp>EndOfBar</stp>
        <tr r="AG14" s="4"/>
      </tp>
      <tp>
        <v>1.6454</v>
        <stp/>
        <stp>StudyData</stp>
        <stp>Close(RBE) when (LocalMonth(RBE)=8 And LocalDay(RBE)=10 And LocalHour(RBE)=8 And LocalMinute(RBE)=0)</stp>
        <stp>Bar</stp>
        <stp/>
        <stp>Close</stp>
        <stp>A5C</stp>
        <stp>0</stp>
        <stp>all</stp>
        <stp/>
        <stp/>
        <stp>True</stp>
        <stp/>
        <stp>EndOfBar</stp>
        <tr r="U13" s="4"/>
      </tp>
      <tp>
        <v>1.6448</v>
        <stp/>
        <stp>StudyData</stp>
        <stp>Close(RBE) when (LocalMonth(RBE)=8 And LocalDay(RBE)=10 And LocalHour(RBE)=8 And LocalMinute(RBE)=5)</stp>
        <stp>Bar</stp>
        <stp/>
        <stp>Close</stp>
        <stp>A5C</stp>
        <stp>0</stp>
        <stp>all</stp>
        <stp/>
        <stp/>
        <stp>True</stp>
        <stp/>
        <stp>EndOfBar</stp>
        <tr r="U14" s="4"/>
      </tp>
      <tp>
        <v>2.9129999999999998</v>
        <stp/>
        <stp>StudyData</stp>
        <stp>Close(NGE) when (LocalMonth(NGE)=8 And LocalDay(NGE)=10 And LocalHour(NGE)=8 And LocalMinute(NGE)=5)</stp>
        <stp>Bar</stp>
        <stp/>
        <stp>Close</stp>
        <stp>A5C</stp>
        <stp>0</stp>
        <stp>all</stp>
        <stp/>
        <stp/>
        <stp>True</stp>
        <stp/>
        <stp>EndOfBar</stp>
        <tr r="AA14" s="4"/>
      </tp>
      <tp>
        <v>2.911</v>
        <stp/>
        <stp>StudyData</stp>
        <stp>Close(NGE) when (LocalMonth(NGE)=8 And LocalDay(NGE)=10 And LocalHour(NGE)=8 And LocalMinute(NGE)=0)</stp>
        <stp>Bar</stp>
        <stp/>
        <stp>Close</stp>
        <stp>A5C</stp>
        <stp>0</stp>
        <stp>all</stp>
        <stp/>
        <stp/>
        <stp>True</stp>
        <stp/>
        <stp>EndOfBar</stp>
        <tr r="AA13" s="4"/>
      </tp>
      <tp>
        <v>1.6734</v>
        <stp/>
        <stp>StudyData</stp>
        <stp>Close(HOE) when (LocalMonth(HOE)=8 And LocalDay(HOE)=10 And LocalHour(HOE)=8 And LocalMinute(HOE)=5)</stp>
        <stp>Bar</stp>
        <stp/>
        <stp>Close</stp>
        <stp>A5C</stp>
        <stp>0</stp>
        <stp>all</stp>
        <stp/>
        <stp/>
        <stp>True</stp>
        <stp/>
        <stp>EndOfBar</stp>
        <tr r="X14" s="4"/>
      </tp>
      <tp>
        <v>1.6757</v>
        <stp/>
        <stp>StudyData</stp>
        <stp>Close(HOE) when (LocalMonth(HOE)=8 And LocalDay(HOE)=10 And LocalHour(HOE)=8 And LocalMinute(HOE)=0)</stp>
        <stp>Bar</stp>
        <stp/>
        <stp>Close</stp>
        <stp>A5C</stp>
        <stp>0</stp>
        <stp>all</stp>
        <stp/>
        <stp/>
        <stp>True</stp>
        <stp/>
        <stp>EndOfBar</stp>
        <tr r="X13" s="4"/>
      </tp>
      <tp>
        <v>1290.5999999999999</v>
        <stp/>
        <stp>StudyData</stp>
        <stp>Close(GCE) when (LocalMonth(GCE)=8 And LocalDay(GCE)=10 And LocalHour(GCE)=8 And LocalMinute(GCE)=0)</stp>
        <stp>Bar</stp>
        <stp/>
        <stp>Close</stp>
        <stp>A5C</stp>
        <stp>0</stp>
        <stp>all</stp>
        <stp/>
        <stp/>
        <stp>True</stp>
        <stp/>
        <stp>EndOfBar</stp>
        <tr r="AD13" s="4"/>
      </tp>
      <tp>
        <v>1289.7</v>
        <stp/>
        <stp>StudyData</stp>
        <stp>Close(GCE) when (LocalMonth(GCE)=8 And LocalDay(GCE)=10 And LocalHour(GCE)=8 And LocalMinute(GCE)=5)</stp>
        <stp>Bar</stp>
        <stp/>
        <stp>Close</stp>
        <stp>A5C</stp>
        <stp>0</stp>
        <stp>all</stp>
        <stp/>
        <stp/>
        <stp>True</stp>
        <stp/>
        <stp>EndOfBar</stp>
        <tr r="AD14" s="4"/>
      </tp>
      <tp>
        <v>50.13</v>
        <stp/>
        <stp>StudyData</stp>
        <stp>Close(CLE) when (LocalMonth(CLE)=8 And LocalDay(CLE)=10 And LocalHour(CLE)=8 And LocalMinute(CLE)=5)</stp>
        <stp>Bar</stp>
        <stp/>
        <stp>Close</stp>
        <stp>A5C</stp>
        <stp>0</stp>
        <stp>all</stp>
        <stp/>
        <stp/>
        <stp>True</stp>
        <stp/>
        <stp>EndOfBar</stp>
        <tr r="O14" s="4"/>
      </tp>
      <tp>
        <v>50.16</v>
        <stp/>
        <stp>StudyData</stp>
        <stp>Close(CLE) when (LocalMonth(CLE)=8 And LocalDay(CLE)=10 And LocalHour(CLE)=8 And LocalMinute(CLE)=0)</stp>
        <stp>Bar</stp>
        <stp/>
        <stp>Close</stp>
        <stp>A5C</stp>
        <stp>0</stp>
        <stp>all</stp>
        <stp/>
        <stp/>
        <stp>True</stp>
        <stp/>
        <stp>EndOfBar</stp>
        <tr r="O13" s="4"/>
      </tp>
      <tp>
        <v>98.362174400000001</v>
        <stp/>
        <stp>StudyData</stp>
        <stp>Correlation(S.DBC,RBE,Period:=20,InputChoice1:=Close,InputChoice2:=Close)</stp>
        <stp>FG</stp>
        <stp/>
        <stp>Close</stp>
        <stp>D</stp>
        <stp>-6</stp>
        <stp>all</stp>
        <stp/>
        <stp/>
        <stp>True</stp>
        <stp>T</stp>
        <tr r="S12" s="5"/>
      </tp>
      <tp>
        <v>98.198374950000002</v>
        <stp/>
        <stp>StudyData</stp>
        <stp>Correlation(S.DBC,RBE,Period:=20,InputChoice1:=Close,InputChoice2:=Close)</stp>
        <stp>FG</stp>
        <stp/>
        <stp>Close</stp>
        <stp>D</stp>
        <stp>-7</stp>
        <stp>all</stp>
        <stp/>
        <stp/>
        <stp>True</stp>
        <stp>T</stp>
        <tr r="S13" s="5"/>
      </tp>
      <tp>
        <v>97.793510609999998</v>
        <stp/>
        <stp>StudyData</stp>
        <stp>Correlation(S.DBC,RBE,Period:=20,InputChoice1:=Close,InputChoice2:=Close)</stp>
        <stp>FG</stp>
        <stp/>
        <stp>Close</stp>
        <stp>D</stp>
        <stp>-4</stp>
        <stp>all</stp>
        <stp/>
        <stp/>
        <stp>True</stp>
        <stp>T</stp>
        <tr r="S10" s="5"/>
      </tp>
      <tp>
        <v>98.145989069999999</v>
        <stp/>
        <stp>StudyData</stp>
        <stp>Correlation(S.DBC,RBE,Period:=20,InputChoice1:=Close,InputChoice2:=Close)</stp>
        <stp>FG</stp>
        <stp/>
        <stp>Close</stp>
        <stp>D</stp>
        <stp>-5</stp>
        <stp>all</stp>
        <stp/>
        <stp/>
        <stp>True</stp>
        <stp>T</stp>
        <tr r="S11" s="5"/>
      </tp>
      <tp>
        <v>97.620030869999994</v>
        <stp/>
        <stp>StudyData</stp>
        <stp>Correlation(S.DBC,RBE,Period:=20,InputChoice1:=Close,InputChoice2:=Close)</stp>
        <stp>FG</stp>
        <stp/>
        <stp>Close</stp>
        <stp>D</stp>
        <stp>-2</stp>
        <stp>all</stp>
        <stp/>
        <stp/>
        <stp>True</stp>
        <stp>T</stp>
        <tr r="S8" s="5"/>
      </tp>
      <tp>
        <v>97.584362580000004</v>
        <stp/>
        <stp>StudyData</stp>
        <stp>Correlation(S.DBC,RBE,Period:=20,InputChoice1:=Close,InputChoice2:=Close)</stp>
        <stp>FG</stp>
        <stp/>
        <stp>Close</stp>
        <stp>D</stp>
        <stp>-3</stp>
        <stp>all</stp>
        <stp/>
        <stp/>
        <stp>True</stp>
        <stp>T</stp>
        <tr r="S9" s="5"/>
      </tp>
      <tp>
        <v>95.960324380000003</v>
        <stp/>
        <stp>StudyData</stp>
        <stp>Correlation(S.DBC,RBE,Period:=20,InputChoice1:=Close,InputChoice2:=Close)</stp>
        <stp>FG</stp>
        <stp/>
        <stp>Close</stp>
        <stp>D</stp>
        <stp>-1</stp>
        <stp>all</stp>
        <stp/>
        <stp/>
        <stp>True</stp>
        <stp>T</stp>
        <tr r="S7" s="5"/>
      </tp>
      <tp>
        <v>97.938855649999994</v>
        <stp/>
        <stp>StudyData</stp>
        <stp>Correlation(S.DBC,RBE,Period:=20,InputChoice1:=Close,InputChoice2:=Close)</stp>
        <stp>FG</stp>
        <stp/>
        <stp>Close</stp>
        <stp>D</stp>
        <stp>-8</stp>
        <stp>all</stp>
        <stp/>
        <stp/>
        <stp>True</stp>
        <stp>T</stp>
        <tr r="S14" s="5"/>
      </tp>
      <tp>
        <v>96.977104769999997</v>
        <stp/>
        <stp>StudyData</stp>
        <stp>Correlation(S.DBC,RBE,Period:=20,InputChoice1:=Close,InputChoice2:=Close)</stp>
        <stp>FG</stp>
        <stp/>
        <stp>Close</stp>
        <stp>D</stp>
        <stp>-9</stp>
        <stp>all</stp>
        <stp/>
        <stp/>
        <stp>True</stp>
        <stp>T</stp>
        <tr r="S15" s="5"/>
      </tp>
      <tp t="s">
        <v/>
        <stp/>
        <stp>StudyData</stp>
        <stp>Close(RBE) when (LocalMonth(RBE)=8 And LocalDay(RBE)=10 And LocalHour(RBE)=10 And LocalMinute(RBE)=0)</stp>
        <stp>Bar</stp>
        <stp/>
        <stp>Close</stp>
        <stp>A5C</stp>
        <stp>0</stp>
        <stp>all</stp>
        <stp/>
        <stp/>
        <stp>True</stp>
        <stp/>
        <stp>EndOfBar</stp>
        <tr r="U37" s="4"/>
      </tp>
      <tp t="s">
        <v/>
        <stp/>
        <stp>StudyData</stp>
        <stp>Close(RBE) when (LocalMonth(RBE)=8 And LocalDay(RBE)=10 And LocalHour(RBE)=10 And LocalMinute(RBE)=5)</stp>
        <stp>Bar</stp>
        <stp/>
        <stp>Close</stp>
        <stp>A5C</stp>
        <stp>0</stp>
        <stp>all</stp>
        <stp/>
        <stp/>
        <stp>True</stp>
        <stp/>
        <stp>EndOfBar</stp>
        <tr r="U38" s="4"/>
      </tp>
      <tp t="s">
        <v/>
        <stp/>
        <stp>StudyData</stp>
        <stp>Close(SBE) when (LocalMonth(SBE)=8 And LocalDay(SBE)=10 And LocalHour(SBE)=10 And LocalMinute(SBE)=0)</stp>
        <stp>Bar</stp>
        <stp/>
        <stp>Close</stp>
        <stp>A5C</stp>
        <stp>0</stp>
        <stp>all</stp>
        <stp/>
        <stp/>
        <stp>True</stp>
        <stp/>
        <stp>EndOfBar</stp>
        <tr r="BB37" s="4"/>
      </tp>
      <tp t="s">
        <v/>
        <stp/>
        <stp>StudyData</stp>
        <stp>Close(SBE) when (LocalMonth(SBE)=8 And LocalDay(SBE)=10 And LocalHour(SBE)=10 And LocalMinute(SBE)=5)</stp>
        <stp>Bar</stp>
        <stp/>
        <stp>Close</stp>
        <stp>A5C</stp>
        <stp>0</stp>
        <stp>all</stp>
        <stp/>
        <stp/>
        <stp>True</stp>
        <stp/>
        <stp>EndOfBar</stp>
        <tr r="BB38" s="4"/>
      </tp>
      <tp t="s">
        <v/>
        <stp/>
        <stp>StudyData</stp>
        <stp>Close(SIE) when (LocalMonth(SIE)=8 And LocalDay(SIE)=10 And LocalHour(SIE)=10 And LocalMinute(SIE)=0)</stp>
        <stp>Bar</stp>
        <stp/>
        <stp>Close</stp>
        <stp>A5C</stp>
        <stp>0</stp>
        <stp>all</stp>
        <stp/>
        <stp/>
        <stp>True</stp>
        <stp/>
        <stp>EndOfBar</stp>
        <tr r="AG37" s="4"/>
      </tp>
      <tp t="s">
        <v/>
        <stp/>
        <stp>StudyData</stp>
        <stp>Close(SIE) when (LocalMonth(SIE)=8 And LocalDay(SIE)=10 And LocalHour(SIE)=10 And LocalMinute(SIE)=5)</stp>
        <stp>Bar</stp>
        <stp/>
        <stp>Close</stp>
        <stp>A5C</stp>
        <stp>0</stp>
        <stp>all</stp>
        <stp/>
        <stp/>
        <stp>True</stp>
        <stp/>
        <stp>EndOfBar</stp>
        <tr r="AG38" s="4"/>
      </tp>
      <tp t="s">
        <v/>
        <stp/>
        <stp>StudyData</stp>
        <stp>Close(ZCE) when (LocalMonth(ZCE)=8 And LocalDay(ZCE)=10 And LocalHour(ZCE)=10 And LocalMinute(ZCE)=0)</stp>
        <stp>Bar</stp>
        <stp/>
        <stp>Close</stp>
        <stp>A5C</stp>
        <stp>0</stp>
        <stp>all</stp>
        <stp/>
        <stp/>
        <stp>True</stp>
        <stp/>
        <stp>EndOfBar</stp>
        <tr r="AV37" s="4"/>
      </tp>
      <tp t="s">
        <v/>
        <stp/>
        <stp>StudyData</stp>
        <stp>Close(ZCE) when (LocalMonth(ZCE)=8 And LocalDay(ZCE)=10 And LocalHour(ZCE)=10 And LocalMinute(ZCE)=5)</stp>
        <stp>Bar</stp>
        <stp/>
        <stp>Close</stp>
        <stp>A5C</stp>
        <stp>0</stp>
        <stp>all</stp>
        <stp/>
        <stp/>
        <stp>True</stp>
        <stp/>
        <stp>EndOfBar</stp>
        <tr r="AV38" s="4"/>
      </tp>
      <tp t="s">
        <v/>
        <stp/>
        <stp>StudyData</stp>
        <stp>Close(ZSE) when (LocalMonth(ZSE)=8 And LocalDay(ZSE)=10 And LocalHour(ZSE)=10 And LocalMinute(ZSE)=0)</stp>
        <stp>Bar</stp>
        <stp/>
        <stp>Close</stp>
        <stp>A5C</stp>
        <stp>0</stp>
        <stp>all</stp>
        <stp/>
        <stp/>
        <stp>True</stp>
        <stp/>
        <stp>EndOfBar</stp>
        <tr r="AY37" s="4"/>
      </tp>
      <tp t="s">
        <v/>
        <stp/>
        <stp>StudyData</stp>
        <stp>Close(ZWA) when (LocalMonth(ZWA)=8 And LocalDay(ZWA)=10 And LocalHour(ZWA)=14 And LocalMinute(ZWA)=5)</stp>
        <stp>Bar</stp>
        <stp/>
        <stp>Close</stp>
        <stp>A5C</stp>
        <stp>0</stp>
        <stp>all</stp>
        <stp/>
        <stp/>
        <stp>True</stp>
        <stp/>
        <stp>EndOfBar</stp>
        <tr r="AS86" s="4"/>
      </tp>
      <tp t="s">
        <v/>
        <stp/>
        <stp>StudyData</stp>
        <stp>Close(ZWA) when (LocalMonth(ZWA)=8 And LocalDay(ZWA)=10 And LocalHour(ZWA)=14 And LocalMinute(ZWA)=0)</stp>
        <stp>Bar</stp>
        <stp/>
        <stp>Close</stp>
        <stp>A5C</stp>
        <stp>0</stp>
        <stp>all</stp>
        <stp/>
        <stp/>
        <stp>True</stp>
        <stp/>
        <stp>EndOfBar</stp>
        <tr r="AS85" s="4"/>
      </tp>
      <tp t="s">
        <v/>
        <stp/>
        <stp>StudyData</stp>
        <stp>Close(ZSE) when (LocalMonth(ZSE)=8 And LocalDay(ZSE)=10 And LocalHour(ZSE)=10 And LocalMinute(ZSE)=5)</stp>
        <stp>Bar</stp>
        <stp/>
        <stp>Close</stp>
        <stp>A5C</stp>
        <stp>0</stp>
        <stp>all</stp>
        <stp/>
        <stp/>
        <stp>True</stp>
        <stp/>
        <stp>EndOfBar</stp>
        <tr r="AY38" s="4"/>
      </tp>
      <tp t="s">
        <v/>
        <stp/>
        <stp>StudyData</stp>
        <stp>Close(GCE) when (LocalMonth(GCE)=8 And LocalDay(GCE)=10 And LocalHour(GCE)=10 And LocalMinute(GCE)=0)</stp>
        <stp>Bar</stp>
        <stp/>
        <stp>Close</stp>
        <stp>A5C</stp>
        <stp>0</stp>
        <stp>all</stp>
        <stp/>
        <stp/>
        <stp>True</stp>
        <stp/>
        <stp>EndOfBar</stp>
        <tr r="AD37" s="4"/>
      </tp>
      <tp t="s">
        <v/>
        <stp/>
        <stp>StudyData</stp>
        <stp>Close(GCE) when (LocalMonth(GCE)=8 And LocalDay(GCE)=10 And LocalHour(GCE)=10 And LocalMinute(GCE)=5)</stp>
        <stp>Bar</stp>
        <stp/>
        <stp>Close</stp>
        <stp>A5C</stp>
        <stp>0</stp>
        <stp>all</stp>
        <stp/>
        <stp/>
        <stp>True</stp>
        <stp/>
        <stp>EndOfBar</stp>
        <tr r="AD38" s="4"/>
      </tp>
      <tp t="s">
        <v/>
        <stp/>
        <stp>StudyData</stp>
        <stp>Close(CLE) when (LocalMonth(CLE)=8 And LocalDay(CLE)=10 And LocalHour(CLE)=10 And LocalMinute(CLE)=5)</stp>
        <stp>Bar</stp>
        <stp/>
        <stp>Close</stp>
        <stp>A5C</stp>
        <stp>0</stp>
        <stp>all</stp>
        <stp/>
        <stp/>
        <stp>True</stp>
        <stp/>
        <stp>EndOfBar</stp>
        <tr r="O38" s="4"/>
      </tp>
      <tp t="s">
        <v/>
        <stp/>
        <stp>StudyData</stp>
        <stp>Close(CLE) when (LocalMonth(CLE)=8 And LocalDay(CLE)=10 And LocalHour(CLE)=10 And LocalMinute(CLE)=0)</stp>
        <stp>Bar</stp>
        <stp/>
        <stp>Close</stp>
        <stp>A5C</stp>
        <stp>0</stp>
        <stp>all</stp>
        <stp/>
        <stp/>
        <stp>True</stp>
        <stp/>
        <stp>EndOfBar</stp>
        <tr r="O37" s="4"/>
      </tp>
      <tp t="s">
        <v/>
        <stp/>
        <stp>StudyData</stp>
        <stp>Close(NGE) when (LocalMonth(NGE)=8 And LocalDay(NGE)=10 And LocalHour(NGE)=10 And LocalMinute(NGE)=5)</stp>
        <stp>Bar</stp>
        <stp/>
        <stp>Close</stp>
        <stp>A5C</stp>
        <stp>0</stp>
        <stp>all</stp>
        <stp/>
        <stp/>
        <stp>True</stp>
        <stp/>
        <stp>EndOfBar</stp>
        <tr r="AA38" s="4"/>
      </tp>
      <tp t="s">
        <v/>
        <stp/>
        <stp>StudyData</stp>
        <stp>Close(NGE) when (LocalMonth(NGE)=8 And LocalDay(NGE)=10 And LocalHour(NGE)=10 And LocalMinute(NGE)=0)</stp>
        <stp>Bar</stp>
        <stp/>
        <stp>Close</stp>
        <stp>A5C</stp>
        <stp>0</stp>
        <stp>all</stp>
        <stp/>
        <stp/>
        <stp>True</stp>
        <stp/>
        <stp>EndOfBar</stp>
        <tr r="AA37" s="4"/>
      </tp>
      <tp t="s">
        <v/>
        <stp/>
        <stp>StudyData</stp>
        <stp>Close(HOE) when (LocalMonth(HOE)=8 And LocalDay(HOE)=10 And LocalHour(HOE)=10 And LocalMinute(HOE)=5)</stp>
        <stp>Bar</stp>
        <stp/>
        <stp>Close</stp>
        <stp>A5C</stp>
        <stp>0</stp>
        <stp>all</stp>
        <stp/>
        <stp/>
        <stp>True</stp>
        <stp/>
        <stp>EndOfBar</stp>
        <tr r="X38" s="4"/>
      </tp>
      <tp t="s">
        <v/>
        <stp/>
        <stp>StudyData</stp>
        <stp>Close(HOE) when (LocalMonth(HOE)=8 And LocalDay(HOE)=10 And LocalHour(HOE)=10 And LocalMinute(HOE)=0)</stp>
        <stp>Bar</stp>
        <stp/>
        <stp>Close</stp>
        <stp>A5C</stp>
        <stp>0</stp>
        <stp>all</stp>
        <stp/>
        <stp/>
        <stp>True</stp>
        <stp/>
        <stp>EndOfBar</stp>
        <tr r="X37" s="4"/>
      </tp>
      <tp t="s">
        <v/>
        <stp/>
        <stp>StudyData</stp>
        <stp>Close(SBE) when (LocalMonth(SBE)=8 And LocalDay(SBE)=10 And LocalHour(SBE)=12 And LocalMinute(SBE)=45)</stp>
        <stp>Bar</stp>
        <stp/>
        <stp>Close</stp>
        <stp>A5C</stp>
        <stp>0</stp>
        <stp>all</stp>
        <stp/>
        <stp/>
        <stp>True</stp>
        <stp/>
        <stp>EndOfBar</stp>
        <tr r="BB70" s="4"/>
      </tp>
      <tp t="s">
        <v/>
        <stp/>
        <stp>StudyData</stp>
        <stp>Close(SBE) when (LocalMonth(SBE)=8 And LocalDay(SBE)=10 And LocalHour(SBE)=13 And LocalMinute(SBE)=45)</stp>
        <stp>Bar</stp>
        <stp/>
        <stp>Close</stp>
        <stp>A5C</stp>
        <stp>0</stp>
        <stp>all</stp>
        <stp/>
        <stp/>
        <stp>True</stp>
        <stp/>
        <stp>EndOfBar</stp>
        <tr r="BB82" s="4"/>
      </tp>
      <tp t="s">
        <v/>
        <stp/>
        <stp>StudyData</stp>
        <stp>Close(SBE) when (LocalMonth(SBE)=8 And LocalDay(SBE)=10 And LocalHour(SBE)=10 And LocalMinute(SBE)=45)</stp>
        <stp>Bar</stp>
        <stp/>
        <stp>Close</stp>
        <stp>A5C</stp>
        <stp>0</stp>
        <stp>all</stp>
        <stp/>
        <stp/>
        <stp>True</stp>
        <stp/>
        <stp>EndOfBar</stp>
        <tr r="BB46" s="4"/>
      </tp>
      <tp t="s">
        <v/>
        <stp/>
        <stp>StudyData</stp>
        <stp>Close(SBE) when (LocalMonth(SBE)=8 And LocalDay(SBE)=10 And LocalHour(SBE)=11 And LocalMinute(SBE)=45)</stp>
        <stp>Bar</stp>
        <stp/>
        <stp>Close</stp>
        <stp>A5C</stp>
        <stp>0</stp>
        <stp>all</stp>
        <stp/>
        <stp/>
        <stp>True</stp>
        <stp/>
        <stp>EndOfBar</stp>
        <tr r="BB58" s="4"/>
      </tp>
      <tp t="s">
        <v/>
        <stp/>
        <stp>StudyData</stp>
        <stp>Close(SBE) when (LocalMonth(SBE)=8 And LocalDay(SBE)=10 And LocalHour(SBE)=14 And LocalMinute(SBE)=40)</stp>
        <stp>Bar</stp>
        <stp/>
        <stp>Close</stp>
        <stp>A5C</stp>
        <stp>0</stp>
        <stp>all</stp>
        <stp/>
        <stp/>
        <stp>True</stp>
        <stp/>
        <stp>EndOfBar</stp>
        <tr r="BB93" s="4"/>
      </tp>
      <tp t="s">
        <v/>
        <stp/>
        <stp>StudyData</stp>
        <stp>Close(SBE) when (LocalMonth(SBE)=8 And LocalDay(SBE)=10 And LocalHour(SBE)=13 And LocalMinute(SBE)=40)</stp>
        <stp>Bar</stp>
        <stp/>
        <stp>Close</stp>
        <stp>A5C</stp>
        <stp>0</stp>
        <stp>all</stp>
        <stp/>
        <stp/>
        <stp>True</stp>
        <stp/>
        <stp>EndOfBar</stp>
        <tr r="BB81" s="4"/>
      </tp>
      <tp t="s">
        <v/>
        <stp/>
        <stp>StudyData</stp>
        <stp>Close(SBE) when (LocalMonth(SBE)=8 And LocalDay(SBE)=10 And LocalHour(SBE)=12 And LocalMinute(SBE)=40)</stp>
        <stp>Bar</stp>
        <stp/>
        <stp>Close</stp>
        <stp>A5C</stp>
        <stp>0</stp>
        <stp>all</stp>
        <stp/>
        <stp/>
        <stp>True</stp>
        <stp/>
        <stp>EndOfBar</stp>
        <tr r="BB69" s="4"/>
      </tp>
      <tp t="s">
        <v/>
        <stp/>
        <stp>StudyData</stp>
        <stp>Close(SBE) when (LocalMonth(SBE)=8 And LocalDay(SBE)=10 And LocalHour(SBE)=11 And LocalMinute(SBE)=40)</stp>
        <stp>Bar</stp>
        <stp/>
        <stp>Close</stp>
        <stp>A5C</stp>
        <stp>0</stp>
        <stp>all</stp>
        <stp/>
        <stp/>
        <stp>True</stp>
        <stp/>
        <stp>EndOfBar</stp>
        <tr r="BB57" s="4"/>
      </tp>
      <tp t="s">
        <v/>
        <stp/>
        <stp>StudyData</stp>
        <stp>Close(SBE) when (LocalMonth(SBE)=8 And LocalDay(SBE)=10 And LocalHour(SBE)=14 And LocalMinute(SBE)=45)</stp>
        <stp>Bar</stp>
        <stp/>
        <stp>Close</stp>
        <stp>A5C</stp>
        <stp>0</stp>
        <stp>all</stp>
        <stp/>
        <stp/>
        <stp>True</stp>
        <stp/>
        <stp>EndOfBar</stp>
        <tr r="BB94" s="4"/>
      </tp>
      <tp t="s">
        <v/>
        <stp/>
        <stp>StudyData</stp>
        <stp>Close(SBE) when (LocalMonth(SBE)=8 And LocalDay(SBE)=10 And LocalHour(SBE)=10 And LocalMinute(SBE)=40)</stp>
        <stp>Bar</stp>
        <stp/>
        <stp>Close</stp>
        <stp>A5C</stp>
        <stp>0</stp>
        <stp>all</stp>
        <stp/>
        <stp/>
        <stp>True</stp>
        <stp/>
        <stp>EndOfBar</stp>
        <tr r="BB45" s="4"/>
      </tp>
      <tp t="s">
        <v/>
        <stp/>
        <stp>StudyData</stp>
        <stp>Close(SBE) when (LocalMonth(SBE)=8 And LocalDay(SBE)=10 And LocalHour(SBE)=12 And LocalMinute(SBE)=55)</stp>
        <stp>Bar</stp>
        <stp/>
        <stp>Close</stp>
        <stp>A5C</stp>
        <stp>0</stp>
        <stp>all</stp>
        <stp/>
        <stp/>
        <stp>True</stp>
        <stp/>
        <stp>EndOfBar</stp>
        <tr r="BB72" s="4"/>
      </tp>
      <tp t="s">
        <v/>
        <stp/>
        <stp>StudyData</stp>
        <stp>Close(SBE) when (LocalMonth(SBE)=8 And LocalDay(SBE)=10 And LocalHour(SBE)=13 And LocalMinute(SBE)=55)</stp>
        <stp>Bar</stp>
        <stp/>
        <stp>Close</stp>
        <stp>A5C</stp>
        <stp>0</stp>
        <stp>all</stp>
        <stp/>
        <stp/>
        <stp>True</stp>
        <stp/>
        <stp>EndOfBar</stp>
        <tr r="BB84" s="4"/>
      </tp>
      <tp t="s">
        <v/>
        <stp/>
        <stp>StudyData</stp>
        <stp>Close(SBE) when (LocalMonth(SBE)=8 And LocalDay(SBE)=10 And LocalHour(SBE)=10 And LocalMinute(SBE)=55)</stp>
        <stp>Bar</stp>
        <stp/>
        <stp>Close</stp>
        <stp>A5C</stp>
        <stp>0</stp>
        <stp>all</stp>
        <stp/>
        <stp/>
        <stp>True</stp>
        <stp/>
        <stp>EndOfBar</stp>
        <tr r="BB48" s="4"/>
      </tp>
      <tp t="s">
        <v/>
        <stp/>
        <stp>StudyData</stp>
        <stp>Close(SBE) when (LocalMonth(SBE)=8 And LocalDay(SBE)=10 And LocalHour(SBE)=11 And LocalMinute(SBE)=55)</stp>
        <stp>Bar</stp>
        <stp/>
        <stp>Close</stp>
        <stp>A5C</stp>
        <stp>0</stp>
        <stp>all</stp>
        <stp/>
        <stp/>
        <stp>True</stp>
        <stp/>
        <stp>EndOfBar</stp>
        <tr r="BB60" s="4"/>
      </tp>
      <tp t="s">
        <v/>
        <stp/>
        <stp>StudyData</stp>
        <stp>Close(SBE) when (LocalMonth(SBE)=8 And LocalDay(SBE)=10 And LocalHour(SBE)=14 And LocalMinute(SBE)=50)</stp>
        <stp>Bar</stp>
        <stp/>
        <stp>Close</stp>
        <stp>A5C</stp>
        <stp>0</stp>
        <stp>all</stp>
        <stp/>
        <stp/>
        <stp>True</stp>
        <stp/>
        <stp>EndOfBar</stp>
        <tr r="BB95" s="4"/>
      </tp>
      <tp t="s">
        <v/>
        <stp/>
        <stp>StudyData</stp>
        <stp>Close(SBE) when (LocalMonth(SBE)=8 And LocalDay(SBE)=10 And LocalHour(SBE)=13 And LocalMinute(SBE)=50)</stp>
        <stp>Bar</stp>
        <stp/>
        <stp>Close</stp>
        <stp>A5C</stp>
        <stp>0</stp>
        <stp>all</stp>
        <stp/>
        <stp/>
        <stp>True</stp>
        <stp/>
        <stp>EndOfBar</stp>
        <tr r="BB83" s="4"/>
      </tp>
      <tp t="s">
        <v/>
        <stp/>
        <stp>StudyData</stp>
        <stp>Close(SBE) when (LocalMonth(SBE)=8 And LocalDay(SBE)=10 And LocalHour(SBE)=12 And LocalMinute(SBE)=50)</stp>
        <stp>Bar</stp>
        <stp/>
        <stp>Close</stp>
        <stp>A5C</stp>
        <stp>0</stp>
        <stp>all</stp>
        <stp/>
        <stp/>
        <stp>True</stp>
        <stp/>
        <stp>EndOfBar</stp>
        <tr r="BB71" s="4"/>
      </tp>
      <tp t="s">
        <v/>
        <stp/>
        <stp>StudyData</stp>
        <stp>Close(SBE) when (LocalMonth(SBE)=8 And LocalDay(SBE)=10 And LocalHour(SBE)=11 And LocalMinute(SBE)=50)</stp>
        <stp>Bar</stp>
        <stp/>
        <stp>Close</stp>
        <stp>A5C</stp>
        <stp>0</stp>
        <stp>all</stp>
        <stp/>
        <stp/>
        <stp>True</stp>
        <stp/>
        <stp>EndOfBar</stp>
        <tr r="BB59" s="4"/>
      </tp>
      <tp t="s">
        <v/>
        <stp/>
        <stp>StudyData</stp>
        <stp>Close(SBE) when (LocalMonth(SBE)=8 And LocalDay(SBE)=10 And LocalHour(SBE)=14 And LocalMinute(SBE)=55)</stp>
        <stp>Bar</stp>
        <stp/>
        <stp>Close</stp>
        <stp>A5C</stp>
        <stp>0</stp>
        <stp>all</stp>
        <stp/>
        <stp/>
        <stp>True</stp>
        <stp/>
        <stp>EndOfBar</stp>
        <tr r="BB96" s="4"/>
      </tp>
      <tp t="s">
        <v/>
        <stp/>
        <stp>StudyData</stp>
        <stp>Close(SBE) when (LocalMonth(SBE)=8 And LocalDay(SBE)=10 And LocalHour(SBE)=10 And LocalMinute(SBE)=50)</stp>
        <stp>Bar</stp>
        <stp/>
        <stp>Close</stp>
        <stp>A5C</stp>
        <stp>0</stp>
        <stp>all</stp>
        <stp/>
        <stp/>
        <stp>True</stp>
        <stp/>
        <stp>EndOfBar</stp>
        <tr r="BB47" s="4"/>
      </tp>
      <tp t="s">
        <v/>
        <stp/>
        <stp>StudyData</stp>
        <stp>Close(SBE) when (LocalMonth(SBE)=8 And LocalDay(SBE)=10 And LocalHour(SBE)=12 And LocalMinute(SBE)=25)</stp>
        <stp>Bar</stp>
        <stp/>
        <stp>Close</stp>
        <stp>A5C</stp>
        <stp>0</stp>
        <stp>all</stp>
        <stp/>
        <stp/>
        <stp>True</stp>
        <stp/>
        <stp>EndOfBar</stp>
        <tr r="BB66" s="4"/>
      </tp>
      <tp t="s">
        <v/>
        <stp/>
        <stp>StudyData</stp>
        <stp>Close(SBE) when (LocalMonth(SBE)=8 And LocalDay(SBE)=10 And LocalHour(SBE)=13 And LocalMinute(SBE)=25)</stp>
        <stp>Bar</stp>
        <stp/>
        <stp>Close</stp>
        <stp>A5C</stp>
        <stp>0</stp>
        <stp>all</stp>
        <stp/>
        <stp/>
        <stp>True</stp>
        <stp/>
        <stp>EndOfBar</stp>
        <tr r="BB78" s="4"/>
      </tp>
      <tp t="s">
        <v/>
        <stp/>
        <stp>StudyData</stp>
        <stp>Close(SBE) when (LocalMonth(SBE)=8 And LocalDay(SBE)=10 And LocalHour(SBE)=10 And LocalMinute(SBE)=25)</stp>
        <stp>Bar</stp>
        <stp/>
        <stp>Close</stp>
        <stp>A5C</stp>
        <stp>0</stp>
        <stp>all</stp>
        <stp/>
        <stp/>
        <stp>True</stp>
        <stp/>
        <stp>EndOfBar</stp>
        <tr r="BB42" s="4"/>
      </tp>
      <tp t="s">
        <v/>
        <stp/>
        <stp>StudyData</stp>
        <stp>Close(SBE) when (LocalMonth(SBE)=8 And LocalDay(SBE)=10 And LocalHour(SBE)=11 And LocalMinute(SBE)=25)</stp>
        <stp>Bar</stp>
        <stp/>
        <stp>Close</stp>
        <stp>A5C</stp>
        <stp>0</stp>
        <stp>all</stp>
        <stp/>
        <stp/>
        <stp>True</stp>
        <stp/>
        <stp>EndOfBar</stp>
        <tr r="BB54" s="4"/>
      </tp>
      <tp t="s">
        <v/>
        <stp/>
        <stp>StudyData</stp>
        <stp>Close(SBE) when (LocalMonth(SBE)=8 And LocalDay(SBE)=10 And LocalHour(SBE)=14 And LocalMinute(SBE)=20)</stp>
        <stp>Bar</stp>
        <stp/>
        <stp>Close</stp>
        <stp>A5C</stp>
        <stp>0</stp>
        <stp>all</stp>
        <stp/>
        <stp/>
        <stp>True</stp>
        <stp/>
        <stp>EndOfBar</stp>
        <tr r="BB89" s="4"/>
      </tp>
      <tp t="s">
        <v/>
        <stp/>
        <stp>StudyData</stp>
        <stp>Close(SBE) when (LocalMonth(SBE)=8 And LocalDay(SBE)=10 And LocalHour(SBE)=13 And LocalMinute(SBE)=20)</stp>
        <stp>Bar</stp>
        <stp/>
        <stp>Close</stp>
        <stp>A5C</stp>
        <stp>0</stp>
        <stp>all</stp>
        <stp/>
        <stp/>
        <stp>True</stp>
        <stp/>
        <stp>EndOfBar</stp>
        <tr r="BB77" s="4"/>
      </tp>
      <tp t="s">
        <v/>
        <stp/>
        <stp>StudyData</stp>
        <stp>Close(SBE) when (LocalMonth(SBE)=8 And LocalDay(SBE)=10 And LocalHour(SBE)=12 And LocalMinute(SBE)=20)</stp>
        <stp>Bar</stp>
        <stp/>
        <stp>Close</stp>
        <stp>A5C</stp>
        <stp>0</stp>
        <stp>all</stp>
        <stp/>
        <stp/>
        <stp>True</stp>
        <stp/>
        <stp>EndOfBar</stp>
        <tr r="BB65" s="4"/>
      </tp>
      <tp t="s">
        <v/>
        <stp/>
        <stp>StudyData</stp>
        <stp>Close(SBE) when (LocalMonth(SBE)=8 And LocalDay(SBE)=10 And LocalHour(SBE)=11 And LocalMinute(SBE)=20)</stp>
        <stp>Bar</stp>
        <stp/>
        <stp>Close</stp>
        <stp>A5C</stp>
        <stp>0</stp>
        <stp>all</stp>
        <stp/>
        <stp/>
        <stp>True</stp>
        <stp/>
        <stp>EndOfBar</stp>
        <tr r="BB53" s="4"/>
      </tp>
      <tp t="s">
        <v/>
        <stp/>
        <stp>StudyData</stp>
        <stp>Close(SBE) when (LocalMonth(SBE)=8 And LocalDay(SBE)=10 And LocalHour(SBE)=14 And LocalMinute(SBE)=25)</stp>
        <stp>Bar</stp>
        <stp/>
        <stp>Close</stp>
        <stp>A5C</stp>
        <stp>0</stp>
        <stp>all</stp>
        <stp/>
        <stp/>
        <stp>True</stp>
        <stp/>
        <stp>EndOfBar</stp>
        <tr r="BB90" s="4"/>
      </tp>
      <tp t="s">
        <v/>
        <stp/>
        <stp>StudyData</stp>
        <stp>Close(SBE) when (LocalMonth(SBE)=8 And LocalDay(SBE)=10 And LocalHour(SBE)=10 And LocalMinute(SBE)=20)</stp>
        <stp>Bar</stp>
        <stp/>
        <stp>Close</stp>
        <stp>A5C</stp>
        <stp>0</stp>
        <stp>all</stp>
        <stp/>
        <stp/>
        <stp>True</stp>
        <stp/>
        <stp>EndOfBar</stp>
        <tr r="BB41" s="4"/>
      </tp>
      <tp t="s">
        <v/>
        <stp/>
        <stp>StudyData</stp>
        <stp>Close(SBE) when (LocalMonth(SBE)=8 And LocalDay(SBE)=10 And LocalHour(SBE)=12 And LocalMinute(SBE)=35)</stp>
        <stp>Bar</stp>
        <stp/>
        <stp>Close</stp>
        <stp>A5C</stp>
        <stp>0</stp>
        <stp>all</stp>
        <stp/>
        <stp/>
        <stp>True</stp>
        <stp/>
        <stp>EndOfBar</stp>
        <tr r="BB68" s="4"/>
      </tp>
      <tp t="s">
        <v/>
        <stp/>
        <stp>StudyData</stp>
        <stp>Close(SBE) when (LocalMonth(SBE)=8 And LocalDay(SBE)=10 And LocalHour(SBE)=13 And LocalMinute(SBE)=35)</stp>
        <stp>Bar</stp>
        <stp/>
        <stp>Close</stp>
        <stp>A5C</stp>
        <stp>0</stp>
        <stp>all</stp>
        <stp/>
        <stp/>
        <stp>True</stp>
        <stp/>
        <stp>EndOfBar</stp>
        <tr r="BB80" s="4"/>
      </tp>
      <tp t="s">
        <v/>
        <stp/>
        <stp>StudyData</stp>
        <stp>Close(SBE) when (LocalMonth(SBE)=8 And LocalDay(SBE)=10 And LocalHour(SBE)=10 And LocalMinute(SBE)=35)</stp>
        <stp>Bar</stp>
        <stp/>
        <stp>Close</stp>
        <stp>A5C</stp>
        <stp>0</stp>
        <stp>all</stp>
        <stp/>
        <stp/>
        <stp>True</stp>
        <stp/>
        <stp>EndOfBar</stp>
        <tr r="BB44" s="4"/>
      </tp>
      <tp t="s">
        <v/>
        <stp/>
        <stp>StudyData</stp>
        <stp>Close(SBE) when (LocalMonth(SBE)=8 And LocalDay(SBE)=10 And LocalHour(SBE)=11 And LocalMinute(SBE)=35)</stp>
        <stp>Bar</stp>
        <stp/>
        <stp>Close</stp>
        <stp>A5C</stp>
        <stp>0</stp>
        <stp>all</stp>
        <stp/>
        <stp/>
        <stp>True</stp>
        <stp/>
        <stp>EndOfBar</stp>
        <tr r="BB56" s="4"/>
      </tp>
      <tp t="s">
        <v/>
        <stp/>
        <stp>StudyData</stp>
        <stp>Close(SBE) when (LocalMonth(SBE)=8 And LocalDay(SBE)=10 And LocalHour(SBE)=14 And LocalMinute(SBE)=30)</stp>
        <stp>Bar</stp>
        <stp/>
        <stp>Close</stp>
        <stp>A5C</stp>
        <stp>0</stp>
        <stp>all</stp>
        <stp/>
        <stp/>
        <stp>True</stp>
        <stp/>
        <stp>EndOfBar</stp>
        <tr r="BB91" s="4"/>
      </tp>
      <tp t="s">
        <v/>
        <stp/>
        <stp>StudyData</stp>
        <stp>Close(SBE) when (LocalMonth(SBE)=8 And LocalDay(SBE)=10 And LocalHour(SBE)=13 And LocalMinute(SBE)=30)</stp>
        <stp>Bar</stp>
        <stp/>
        <stp>Close</stp>
        <stp>A5C</stp>
        <stp>0</stp>
        <stp>all</stp>
        <stp/>
        <stp/>
        <stp>True</stp>
        <stp/>
        <stp>EndOfBar</stp>
        <tr r="BB79" s="4"/>
      </tp>
      <tp t="s">
        <v/>
        <stp/>
        <stp>StudyData</stp>
        <stp>Close(SBE) when (LocalMonth(SBE)=8 And LocalDay(SBE)=10 And LocalHour(SBE)=12 And LocalMinute(SBE)=30)</stp>
        <stp>Bar</stp>
        <stp/>
        <stp>Close</stp>
        <stp>A5C</stp>
        <stp>0</stp>
        <stp>all</stp>
        <stp/>
        <stp/>
        <stp>True</stp>
        <stp/>
        <stp>EndOfBar</stp>
        <tr r="BB67" s="4"/>
      </tp>
      <tp t="s">
        <v/>
        <stp/>
        <stp>StudyData</stp>
        <stp>Close(SBE) when (LocalMonth(SBE)=8 And LocalDay(SBE)=10 And LocalHour(SBE)=11 And LocalMinute(SBE)=30)</stp>
        <stp>Bar</stp>
        <stp/>
        <stp>Close</stp>
        <stp>A5C</stp>
        <stp>0</stp>
        <stp>all</stp>
        <stp/>
        <stp/>
        <stp>True</stp>
        <stp/>
        <stp>EndOfBar</stp>
        <tr r="BB55" s="4"/>
      </tp>
      <tp t="s">
        <v/>
        <stp/>
        <stp>StudyData</stp>
        <stp>Close(SBE) when (LocalMonth(SBE)=8 And LocalDay(SBE)=10 And LocalHour(SBE)=14 And LocalMinute(SBE)=35)</stp>
        <stp>Bar</stp>
        <stp/>
        <stp>Close</stp>
        <stp>A5C</stp>
        <stp>0</stp>
        <stp>all</stp>
        <stp/>
        <stp/>
        <stp>True</stp>
        <stp/>
        <stp>EndOfBar</stp>
        <tr r="BB92" s="4"/>
      </tp>
      <tp t="s">
        <v/>
        <stp/>
        <stp>StudyData</stp>
        <stp>Close(SBE) when (LocalMonth(SBE)=8 And LocalDay(SBE)=10 And LocalHour(SBE)=10 And LocalMinute(SBE)=30)</stp>
        <stp>Bar</stp>
        <stp/>
        <stp>Close</stp>
        <stp>A5C</stp>
        <stp>0</stp>
        <stp>all</stp>
        <stp/>
        <stp/>
        <stp>True</stp>
        <stp/>
        <stp>EndOfBar</stp>
        <tr r="BB43" s="4"/>
      </tp>
      <tp t="s">
        <v/>
        <stp/>
        <stp>StudyData</stp>
        <stp>Close(SBE) when (LocalMonth(SBE)=8 And LocalDay(SBE)=10 And LocalHour(SBE)=12 And LocalMinute(SBE)=15)</stp>
        <stp>Bar</stp>
        <stp/>
        <stp>Close</stp>
        <stp>A5C</stp>
        <stp>0</stp>
        <stp>all</stp>
        <stp/>
        <stp/>
        <stp>True</stp>
        <stp/>
        <stp>EndOfBar</stp>
        <tr r="BB64" s="4"/>
      </tp>
      <tp t="s">
        <v/>
        <stp/>
        <stp>StudyData</stp>
        <stp>Close(SBE) when (LocalMonth(SBE)=8 And LocalDay(SBE)=10 And LocalHour(SBE)=13 And LocalMinute(SBE)=15)</stp>
        <stp>Bar</stp>
        <stp/>
        <stp>Close</stp>
        <stp>A5C</stp>
        <stp>0</stp>
        <stp>all</stp>
        <stp/>
        <stp/>
        <stp>True</stp>
        <stp/>
        <stp>EndOfBar</stp>
        <tr r="BB76" s="4"/>
      </tp>
      <tp t="s">
        <v/>
        <stp/>
        <stp>StudyData</stp>
        <stp>Close(SBE) when (LocalMonth(SBE)=8 And LocalDay(SBE)=10 And LocalHour(SBE)=10 And LocalMinute(SBE)=15)</stp>
        <stp>Bar</stp>
        <stp/>
        <stp>Close</stp>
        <stp>A5C</stp>
        <stp>0</stp>
        <stp>all</stp>
        <stp/>
        <stp/>
        <stp>True</stp>
        <stp/>
        <stp>EndOfBar</stp>
        <tr r="BB40" s="4"/>
      </tp>
      <tp t="s">
        <v/>
        <stp/>
        <stp>StudyData</stp>
        <stp>Close(SBE) when (LocalMonth(SBE)=8 And LocalDay(SBE)=10 And LocalHour(SBE)=15 And LocalMinute(SBE)=10)</stp>
        <stp>Bar</stp>
        <stp/>
        <stp>Close</stp>
        <stp>A5C</stp>
        <stp>0</stp>
        <stp>all</stp>
        <stp/>
        <stp/>
        <stp>True</stp>
        <stp/>
        <stp>EndOfBar</stp>
        <tr r="BB99" s="4"/>
      </tp>
      <tp t="s">
        <v/>
        <stp/>
        <stp>StudyData</stp>
        <stp>Close(SBE) when (LocalMonth(SBE)=8 And LocalDay(SBE)=10 And LocalHour(SBE)=11 And LocalMinute(SBE)=15)</stp>
        <stp>Bar</stp>
        <stp/>
        <stp>Close</stp>
        <stp>A5C</stp>
        <stp>0</stp>
        <stp>all</stp>
        <stp/>
        <stp/>
        <stp>True</stp>
        <stp/>
        <stp>EndOfBar</stp>
        <tr r="BB52" s="4"/>
      </tp>
      <tp t="s">
        <v/>
        <stp/>
        <stp>StudyData</stp>
        <stp>Close(SBE) when (LocalMonth(SBE)=8 And LocalDay(SBE)=10 And LocalHour(SBE)=14 And LocalMinute(SBE)=10)</stp>
        <stp>Bar</stp>
        <stp/>
        <stp>Close</stp>
        <stp>A5C</stp>
        <stp>0</stp>
        <stp>all</stp>
        <stp/>
        <stp/>
        <stp>True</stp>
        <stp/>
        <stp>EndOfBar</stp>
        <tr r="BB87" s="4"/>
      </tp>
      <tp t="s">
        <v/>
        <stp/>
        <stp>StudyData</stp>
        <stp>Close(SBE) when (LocalMonth(SBE)=8 And LocalDay(SBE)=10 And LocalHour(SBE)=13 And LocalMinute(SBE)=10)</stp>
        <stp>Bar</stp>
        <stp/>
        <stp>Close</stp>
        <stp>A5C</stp>
        <stp>0</stp>
        <stp>all</stp>
        <stp/>
        <stp/>
        <stp>True</stp>
        <stp/>
        <stp>EndOfBar</stp>
        <tr r="BB75" s="4"/>
      </tp>
      <tp t="s">
        <v/>
        <stp/>
        <stp>StudyData</stp>
        <stp>Close(SBE) when (LocalMonth(SBE)=8 And LocalDay(SBE)=10 And LocalHour(SBE)=12 And LocalMinute(SBE)=10)</stp>
        <stp>Bar</stp>
        <stp/>
        <stp>Close</stp>
        <stp>A5C</stp>
        <stp>0</stp>
        <stp>all</stp>
        <stp/>
        <stp/>
        <stp>True</stp>
        <stp/>
        <stp>EndOfBar</stp>
        <tr r="BB63" s="4"/>
      </tp>
      <tp t="s">
        <v/>
        <stp/>
        <stp>StudyData</stp>
        <stp>Close(SBE) when (LocalMonth(SBE)=8 And LocalDay(SBE)=10 And LocalHour(SBE)=11 And LocalMinute(SBE)=10)</stp>
        <stp>Bar</stp>
        <stp/>
        <stp>Close</stp>
        <stp>A5C</stp>
        <stp>0</stp>
        <stp>all</stp>
        <stp/>
        <stp/>
        <stp>True</stp>
        <stp/>
        <stp>EndOfBar</stp>
        <tr r="BB51" s="4"/>
      </tp>
      <tp t="s">
        <v/>
        <stp/>
        <stp>StudyData</stp>
        <stp>Close(SBE) when (LocalMonth(SBE)=8 And LocalDay(SBE)=10 And LocalHour(SBE)=14 And LocalMinute(SBE)=15)</stp>
        <stp>Bar</stp>
        <stp/>
        <stp>Close</stp>
        <stp>A5C</stp>
        <stp>0</stp>
        <stp>all</stp>
        <stp/>
        <stp/>
        <stp>True</stp>
        <stp/>
        <stp>EndOfBar</stp>
        <tr r="BB88" s="4"/>
      </tp>
      <tp t="s">
        <v/>
        <stp/>
        <stp>StudyData</stp>
        <stp>Close(SBE) when (LocalMonth(SBE)=8 And LocalDay(SBE)=10 And LocalHour(SBE)=10 And LocalMinute(SBE)=10)</stp>
        <stp>Bar</stp>
        <stp/>
        <stp>Close</stp>
        <stp>A5C</stp>
        <stp>0</stp>
        <stp>all</stp>
        <stp/>
        <stp/>
        <stp>True</stp>
        <stp/>
        <stp>EndOfBar</stp>
        <tr r="BB39" s="4"/>
      </tp>
      <tp t="s">
        <v/>
        <stp/>
        <stp>StudyData</stp>
        <stp>Close(SIE) when (LocalMonth(SIE)=8 And LocalDay(SIE)=10 And LocalHour(SIE)=12 And LocalMinute(SIE)=55)</stp>
        <stp>Bar</stp>
        <stp/>
        <stp>Close</stp>
        <stp>A5C</stp>
        <stp>0</stp>
        <stp>all</stp>
        <stp/>
        <stp/>
        <stp>True</stp>
        <stp/>
        <stp>EndOfBar</stp>
        <tr r="AG72" s="4"/>
      </tp>
      <tp t="s">
        <v/>
        <stp/>
        <stp>StudyData</stp>
        <stp>Close(SIE) when (LocalMonth(SIE)=8 And LocalDay(SIE)=10 And LocalHour(SIE)=13 And LocalMinute(SIE)=55)</stp>
        <stp>Bar</stp>
        <stp/>
        <stp>Close</stp>
        <stp>A5C</stp>
        <stp>0</stp>
        <stp>all</stp>
        <stp/>
        <stp/>
        <stp>True</stp>
        <stp/>
        <stp>EndOfBar</stp>
        <tr r="AG84" s="4"/>
      </tp>
      <tp t="s">
        <v/>
        <stp/>
        <stp>StudyData</stp>
        <stp>Close(SIE) when (LocalMonth(SIE)=8 And LocalDay(SIE)=10 And LocalHour(SIE)=10 And LocalMinute(SIE)=55)</stp>
        <stp>Bar</stp>
        <stp/>
        <stp>Close</stp>
        <stp>A5C</stp>
        <stp>0</stp>
        <stp>all</stp>
        <stp/>
        <stp/>
        <stp>True</stp>
        <stp/>
        <stp>EndOfBar</stp>
        <tr r="AG48" s="4"/>
      </tp>
      <tp t="s">
        <v/>
        <stp/>
        <stp>StudyData</stp>
        <stp>Close(SIE) when (LocalMonth(SIE)=8 And LocalDay(SIE)=10 And LocalHour(SIE)=11 And LocalMinute(SIE)=55)</stp>
        <stp>Bar</stp>
        <stp/>
        <stp>Close</stp>
        <stp>A5C</stp>
        <stp>0</stp>
        <stp>all</stp>
        <stp/>
        <stp/>
        <stp>True</stp>
        <stp/>
        <stp>EndOfBar</stp>
        <tr r="AG60" s="4"/>
      </tp>
      <tp t="s">
        <v/>
        <stp/>
        <stp>StudyData</stp>
        <stp>Close(SIE) when (LocalMonth(SIE)=8 And LocalDay(SIE)=10 And LocalHour(SIE)=14 And LocalMinute(SIE)=50)</stp>
        <stp>Bar</stp>
        <stp/>
        <stp>Close</stp>
        <stp>A5C</stp>
        <stp>0</stp>
        <stp>all</stp>
        <stp/>
        <stp/>
        <stp>True</stp>
        <stp/>
        <stp>EndOfBar</stp>
        <tr r="AG95" s="4"/>
      </tp>
      <tp t="s">
        <v/>
        <stp/>
        <stp>StudyData</stp>
        <stp>Close(SIE) when (LocalMonth(SIE)=8 And LocalDay(SIE)=10 And LocalHour(SIE)=13 And LocalMinute(SIE)=50)</stp>
        <stp>Bar</stp>
        <stp/>
        <stp>Close</stp>
        <stp>A5C</stp>
        <stp>0</stp>
        <stp>all</stp>
        <stp/>
        <stp/>
        <stp>True</stp>
        <stp/>
        <stp>EndOfBar</stp>
        <tr r="AG83" s="4"/>
      </tp>
      <tp t="s">
        <v/>
        <stp/>
        <stp>StudyData</stp>
        <stp>Close(SIE) when (LocalMonth(SIE)=8 And LocalDay(SIE)=10 And LocalHour(SIE)=12 And LocalMinute(SIE)=50)</stp>
        <stp>Bar</stp>
        <stp/>
        <stp>Close</stp>
        <stp>A5C</stp>
        <stp>0</stp>
        <stp>all</stp>
        <stp/>
        <stp/>
        <stp>True</stp>
        <stp/>
        <stp>EndOfBar</stp>
        <tr r="AG71" s="4"/>
      </tp>
      <tp t="s">
        <v/>
        <stp/>
        <stp>StudyData</stp>
        <stp>Close(SIE) when (LocalMonth(SIE)=8 And LocalDay(SIE)=10 And LocalHour(SIE)=11 And LocalMinute(SIE)=50)</stp>
        <stp>Bar</stp>
        <stp/>
        <stp>Close</stp>
        <stp>A5C</stp>
        <stp>0</stp>
        <stp>all</stp>
        <stp/>
        <stp/>
        <stp>True</stp>
        <stp/>
        <stp>EndOfBar</stp>
        <tr r="AG59" s="4"/>
      </tp>
      <tp t="s">
        <v/>
        <stp/>
        <stp>StudyData</stp>
        <stp>Close(SIE) when (LocalMonth(SIE)=8 And LocalDay(SIE)=10 And LocalHour(SIE)=14 And LocalMinute(SIE)=55)</stp>
        <stp>Bar</stp>
        <stp/>
        <stp>Close</stp>
        <stp>A5C</stp>
        <stp>0</stp>
        <stp>all</stp>
        <stp/>
        <stp/>
        <stp>True</stp>
        <stp/>
        <stp>EndOfBar</stp>
        <tr r="AG96" s="4"/>
      </tp>
      <tp t="s">
        <v/>
        <stp/>
        <stp>StudyData</stp>
        <stp>Close(SIE) when (LocalMonth(SIE)=8 And LocalDay(SIE)=10 And LocalHour(SIE)=10 And LocalMinute(SIE)=50)</stp>
        <stp>Bar</stp>
        <stp/>
        <stp>Close</stp>
        <stp>A5C</stp>
        <stp>0</stp>
        <stp>all</stp>
        <stp/>
        <stp/>
        <stp>True</stp>
        <stp/>
        <stp>EndOfBar</stp>
        <tr r="AG47" s="4"/>
      </tp>
      <tp t="s">
        <v/>
        <stp/>
        <stp>StudyData</stp>
        <stp>Close(SIE) when (LocalMonth(SIE)=8 And LocalDay(SIE)=10 And LocalHour(SIE)=12 And LocalMinute(SIE)=45)</stp>
        <stp>Bar</stp>
        <stp/>
        <stp>Close</stp>
        <stp>A5C</stp>
        <stp>0</stp>
        <stp>all</stp>
        <stp/>
        <stp/>
        <stp>True</stp>
        <stp/>
        <stp>EndOfBar</stp>
        <tr r="AG70" s="4"/>
      </tp>
      <tp t="s">
        <v/>
        <stp/>
        <stp>StudyData</stp>
        <stp>Close(SIE) when (LocalMonth(SIE)=8 And LocalDay(SIE)=10 And LocalHour(SIE)=13 And LocalMinute(SIE)=45)</stp>
        <stp>Bar</stp>
        <stp/>
        <stp>Close</stp>
        <stp>A5C</stp>
        <stp>0</stp>
        <stp>all</stp>
        <stp/>
        <stp/>
        <stp>True</stp>
        <stp/>
        <stp>EndOfBar</stp>
        <tr r="AG82" s="4"/>
      </tp>
      <tp t="s">
        <v/>
        <stp/>
        <stp>StudyData</stp>
        <stp>Close(SIE) when (LocalMonth(SIE)=8 And LocalDay(SIE)=10 And LocalHour(SIE)=10 And LocalMinute(SIE)=45)</stp>
        <stp>Bar</stp>
        <stp/>
        <stp>Close</stp>
        <stp>A5C</stp>
        <stp>0</stp>
        <stp>all</stp>
        <stp/>
        <stp/>
        <stp>True</stp>
        <stp/>
        <stp>EndOfBar</stp>
        <tr r="AG46" s="4"/>
      </tp>
      <tp t="s">
        <v/>
        <stp/>
        <stp>StudyData</stp>
        <stp>Close(SIE) when (LocalMonth(SIE)=8 And LocalDay(SIE)=10 And LocalHour(SIE)=11 And LocalMinute(SIE)=45)</stp>
        <stp>Bar</stp>
        <stp/>
        <stp>Close</stp>
        <stp>A5C</stp>
        <stp>0</stp>
        <stp>all</stp>
        <stp/>
        <stp/>
        <stp>True</stp>
        <stp/>
        <stp>EndOfBar</stp>
        <tr r="AG58" s="4"/>
      </tp>
      <tp t="s">
        <v/>
        <stp/>
        <stp>StudyData</stp>
        <stp>Close(SIE) when (LocalMonth(SIE)=8 And LocalDay(SIE)=10 And LocalHour(SIE)=14 And LocalMinute(SIE)=40)</stp>
        <stp>Bar</stp>
        <stp/>
        <stp>Close</stp>
        <stp>A5C</stp>
        <stp>0</stp>
        <stp>all</stp>
        <stp/>
        <stp/>
        <stp>True</stp>
        <stp/>
        <stp>EndOfBar</stp>
        <tr r="AG93" s="4"/>
      </tp>
      <tp t="s">
        <v/>
        <stp/>
        <stp>StudyData</stp>
        <stp>Close(SIE) when (LocalMonth(SIE)=8 And LocalDay(SIE)=10 And LocalHour(SIE)=13 And LocalMinute(SIE)=40)</stp>
        <stp>Bar</stp>
        <stp/>
        <stp>Close</stp>
        <stp>A5C</stp>
        <stp>0</stp>
        <stp>all</stp>
        <stp/>
        <stp/>
        <stp>True</stp>
        <stp/>
        <stp>EndOfBar</stp>
        <tr r="AG81" s="4"/>
      </tp>
      <tp t="s">
        <v/>
        <stp/>
        <stp>StudyData</stp>
        <stp>Close(SIE) when (LocalMonth(SIE)=8 And LocalDay(SIE)=10 And LocalHour(SIE)=12 And LocalMinute(SIE)=40)</stp>
        <stp>Bar</stp>
        <stp/>
        <stp>Close</stp>
        <stp>A5C</stp>
        <stp>0</stp>
        <stp>all</stp>
        <stp/>
        <stp/>
        <stp>True</stp>
        <stp/>
        <stp>EndOfBar</stp>
        <tr r="AG69" s="4"/>
      </tp>
      <tp t="s">
        <v/>
        <stp/>
        <stp>StudyData</stp>
        <stp>Close(SIE) when (LocalMonth(SIE)=8 And LocalDay(SIE)=10 And LocalHour(SIE)=11 And LocalMinute(SIE)=40)</stp>
        <stp>Bar</stp>
        <stp/>
        <stp>Close</stp>
        <stp>A5C</stp>
        <stp>0</stp>
        <stp>all</stp>
        <stp/>
        <stp/>
        <stp>True</stp>
        <stp/>
        <stp>EndOfBar</stp>
        <tr r="AG57" s="4"/>
      </tp>
      <tp t="s">
        <v/>
        <stp/>
        <stp>StudyData</stp>
        <stp>Close(SIE) when (LocalMonth(SIE)=8 And LocalDay(SIE)=10 And LocalHour(SIE)=14 And LocalMinute(SIE)=45)</stp>
        <stp>Bar</stp>
        <stp/>
        <stp>Close</stp>
        <stp>A5C</stp>
        <stp>0</stp>
        <stp>all</stp>
        <stp/>
        <stp/>
        <stp>True</stp>
        <stp/>
        <stp>EndOfBar</stp>
        <tr r="AG94" s="4"/>
      </tp>
      <tp t="s">
        <v/>
        <stp/>
        <stp>StudyData</stp>
        <stp>Close(SIE) when (LocalMonth(SIE)=8 And LocalDay(SIE)=10 And LocalHour(SIE)=10 And LocalMinute(SIE)=40)</stp>
        <stp>Bar</stp>
        <stp/>
        <stp>Close</stp>
        <stp>A5C</stp>
        <stp>0</stp>
        <stp>all</stp>
        <stp/>
        <stp/>
        <stp>True</stp>
        <stp/>
        <stp>EndOfBar</stp>
        <tr r="AG45" s="4"/>
      </tp>
      <tp t="s">
        <v/>
        <stp/>
        <stp>StudyData</stp>
        <stp>Close(SIE) when (LocalMonth(SIE)=8 And LocalDay(SIE)=10 And LocalHour(SIE)=12 And LocalMinute(SIE)=15)</stp>
        <stp>Bar</stp>
        <stp/>
        <stp>Close</stp>
        <stp>A5C</stp>
        <stp>0</stp>
        <stp>all</stp>
        <stp/>
        <stp/>
        <stp>True</stp>
        <stp/>
        <stp>EndOfBar</stp>
        <tr r="AG64" s="4"/>
      </tp>
      <tp t="s">
        <v/>
        <stp/>
        <stp>StudyData</stp>
        <stp>Close(SIE) when (LocalMonth(SIE)=8 And LocalDay(SIE)=10 And LocalHour(SIE)=13 And LocalMinute(SIE)=15)</stp>
        <stp>Bar</stp>
        <stp/>
        <stp>Close</stp>
        <stp>A5C</stp>
        <stp>0</stp>
        <stp>all</stp>
        <stp/>
        <stp/>
        <stp>True</stp>
        <stp/>
        <stp>EndOfBar</stp>
        <tr r="AG76" s="4"/>
      </tp>
      <tp t="s">
        <v/>
        <stp/>
        <stp>StudyData</stp>
        <stp>Close(SIE) when (LocalMonth(SIE)=8 And LocalDay(SIE)=10 And LocalHour(SIE)=10 And LocalMinute(SIE)=15)</stp>
        <stp>Bar</stp>
        <stp/>
        <stp>Close</stp>
        <stp>A5C</stp>
        <stp>0</stp>
        <stp>all</stp>
        <stp/>
        <stp/>
        <stp>True</stp>
        <stp/>
        <stp>EndOfBar</stp>
        <tr r="AG40" s="4"/>
      </tp>
      <tp t="s">
        <v/>
        <stp/>
        <stp>StudyData</stp>
        <stp>Close(SIE) when (LocalMonth(SIE)=8 And LocalDay(SIE)=10 And LocalHour(SIE)=15 And LocalMinute(SIE)=10)</stp>
        <stp>Bar</stp>
        <stp/>
        <stp>Close</stp>
        <stp>A5C</stp>
        <stp>0</stp>
        <stp>all</stp>
        <stp/>
        <stp/>
        <stp>True</stp>
        <stp/>
        <stp>EndOfBar</stp>
        <tr r="AG99" s="4"/>
      </tp>
      <tp t="s">
        <v/>
        <stp/>
        <stp>StudyData</stp>
        <stp>Close(SIE) when (LocalMonth(SIE)=8 And LocalDay(SIE)=10 And LocalHour(SIE)=11 And LocalMinute(SIE)=15)</stp>
        <stp>Bar</stp>
        <stp/>
        <stp>Close</stp>
        <stp>A5C</stp>
        <stp>0</stp>
        <stp>all</stp>
        <stp/>
        <stp/>
        <stp>True</stp>
        <stp/>
        <stp>EndOfBar</stp>
        <tr r="AG52" s="4"/>
      </tp>
      <tp t="s">
        <v/>
        <stp/>
        <stp>StudyData</stp>
        <stp>Close(SIE) when (LocalMonth(SIE)=8 And LocalDay(SIE)=10 And LocalHour(SIE)=14 And LocalMinute(SIE)=10)</stp>
        <stp>Bar</stp>
        <stp/>
        <stp>Close</stp>
        <stp>A5C</stp>
        <stp>0</stp>
        <stp>all</stp>
        <stp/>
        <stp/>
        <stp>True</stp>
        <stp/>
        <stp>EndOfBar</stp>
        <tr r="AG87" s="4"/>
      </tp>
      <tp t="s">
        <v/>
        <stp/>
        <stp>StudyData</stp>
        <stp>Close(SIE) when (LocalMonth(SIE)=8 And LocalDay(SIE)=10 And LocalHour(SIE)=13 And LocalMinute(SIE)=10)</stp>
        <stp>Bar</stp>
        <stp/>
        <stp>Close</stp>
        <stp>A5C</stp>
        <stp>0</stp>
        <stp>all</stp>
        <stp/>
        <stp/>
        <stp>True</stp>
        <stp/>
        <stp>EndOfBar</stp>
        <tr r="AG75" s="4"/>
      </tp>
      <tp t="s">
        <v/>
        <stp/>
        <stp>StudyData</stp>
        <stp>Close(SIE) when (LocalMonth(SIE)=8 And LocalDay(SIE)=10 And LocalHour(SIE)=12 And LocalMinute(SIE)=10)</stp>
        <stp>Bar</stp>
        <stp/>
        <stp>Close</stp>
        <stp>A5C</stp>
        <stp>0</stp>
        <stp>all</stp>
        <stp/>
        <stp/>
        <stp>True</stp>
        <stp/>
        <stp>EndOfBar</stp>
        <tr r="AG63" s="4"/>
      </tp>
      <tp t="s">
        <v/>
        <stp/>
        <stp>StudyData</stp>
        <stp>Close(SIE) when (LocalMonth(SIE)=8 And LocalDay(SIE)=10 And LocalHour(SIE)=11 And LocalMinute(SIE)=10)</stp>
        <stp>Bar</stp>
        <stp/>
        <stp>Close</stp>
        <stp>A5C</stp>
        <stp>0</stp>
        <stp>all</stp>
        <stp/>
        <stp/>
        <stp>True</stp>
        <stp/>
        <stp>EndOfBar</stp>
        <tr r="AG51" s="4"/>
      </tp>
      <tp t="s">
        <v/>
        <stp/>
        <stp>StudyData</stp>
        <stp>Close(SIE) when (LocalMonth(SIE)=8 And LocalDay(SIE)=10 And LocalHour(SIE)=14 And LocalMinute(SIE)=15)</stp>
        <stp>Bar</stp>
        <stp/>
        <stp>Close</stp>
        <stp>A5C</stp>
        <stp>0</stp>
        <stp>all</stp>
        <stp/>
        <stp/>
        <stp>True</stp>
        <stp/>
        <stp>EndOfBar</stp>
        <tr r="AG88" s="4"/>
      </tp>
      <tp t="s">
        <v/>
        <stp/>
        <stp>StudyData</stp>
        <stp>Close(SIE) when (LocalMonth(SIE)=8 And LocalDay(SIE)=10 And LocalHour(SIE)=10 And LocalMinute(SIE)=10)</stp>
        <stp>Bar</stp>
        <stp/>
        <stp>Close</stp>
        <stp>A5C</stp>
        <stp>0</stp>
        <stp>all</stp>
        <stp/>
        <stp/>
        <stp>True</stp>
        <stp/>
        <stp>EndOfBar</stp>
        <tr r="AG39" s="4"/>
      </tp>
      <tp t="s">
        <v/>
        <stp/>
        <stp>StudyData</stp>
        <stp>Close(SIE) when (LocalMonth(SIE)=8 And LocalDay(SIE)=10 And LocalHour(SIE)=12 And LocalMinute(SIE)=35)</stp>
        <stp>Bar</stp>
        <stp/>
        <stp>Close</stp>
        <stp>A5C</stp>
        <stp>0</stp>
        <stp>all</stp>
        <stp/>
        <stp/>
        <stp>True</stp>
        <stp/>
        <stp>EndOfBar</stp>
        <tr r="AG68" s="4"/>
      </tp>
      <tp t="s">
        <v/>
        <stp/>
        <stp>StudyData</stp>
        <stp>Close(SIE) when (LocalMonth(SIE)=8 And LocalDay(SIE)=10 And LocalHour(SIE)=13 And LocalMinute(SIE)=35)</stp>
        <stp>Bar</stp>
        <stp/>
        <stp>Close</stp>
        <stp>A5C</stp>
        <stp>0</stp>
        <stp>all</stp>
        <stp/>
        <stp/>
        <stp>True</stp>
        <stp/>
        <stp>EndOfBar</stp>
        <tr r="AG80" s="4"/>
      </tp>
      <tp t="s">
        <v/>
        <stp/>
        <stp>StudyData</stp>
        <stp>Close(SIE) when (LocalMonth(SIE)=8 And LocalDay(SIE)=10 And LocalHour(SIE)=10 And LocalMinute(SIE)=35)</stp>
        <stp>Bar</stp>
        <stp/>
        <stp>Close</stp>
        <stp>A5C</stp>
        <stp>0</stp>
        <stp>all</stp>
        <stp/>
        <stp/>
        <stp>True</stp>
        <stp/>
        <stp>EndOfBar</stp>
        <tr r="AG44" s="4"/>
      </tp>
      <tp t="s">
        <v/>
        <stp/>
        <stp>StudyData</stp>
        <stp>Close(SIE) when (LocalMonth(SIE)=8 And LocalDay(SIE)=10 And LocalHour(SIE)=11 And LocalMinute(SIE)=35)</stp>
        <stp>Bar</stp>
        <stp/>
        <stp>Close</stp>
        <stp>A5C</stp>
        <stp>0</stp>
        <stp>all</stp>
        <stp/>
        <stp/>
        <stp>True</stp>
        <stp/>
        <stp>EndOfBar</stp>
        <tr r="AG56" s="4"/>
      </tp>
      <tp t="s">
        <v/>
        <stp/>
        <stp>StudyData</stp>
        <stp>Close(SIE) when (LocalMonth(SIE)=8 And LocalDay(SIE)=10 And LocalHour(SIE)=14 And LocalMinute(SIE)=30)</stp>
        <stp>Bar</stp>
        <stp/>
        <stp>Close</stp>
        <stp>A5C</stp>
        <stp>0</stp>
        <stp>all</stp>
        <stp/>
        <stp/>
        <stp>True</stp>
        <stp/>
        <stp>EndOfBar</stp>
        <tr r="AG91" s="4"/>
      </tp>
      <tp t="s">
        <v/>
        <stp/>
        <stp>StudyData</stp>
        <stp>Close(SIE) when (LocalMonth(SIE)=8 And LocalDay(SIE)=10 And LocalHour(SIE)=13 And LocalMinute(SIE)=30)</stp>
        <stp>Bar</stp>
        <stp/>
        <stp>Close</stp>
        <stp>A5C</stp>
        <stp>0</stp>
        <stp>all</stp>
        <stp/>
        <stp/>
        <stp>True</stp>
        <stp/>
        <stp>EndOfBar</stp>
        <tr r="AG79" s="4"/>
      </tp>
      <tp t="s">
        <v/>
        <stp/>
        <stp>StudyData</stp>
        <stp>Close(SIE) when (LocalMonth(SIE)=8 And LocalDay(SIE)=10 And LocalHour(SIE)=12 And LocalMinute(SIE)=30)</stp>
        <stp>Bar</stp>
        <stp/>
        <stp>Close</stp>
        <stp>A5C</stp>
        <stp>0</stp>
        <stp>all</stp>
        <stp/>
        <stp/>
        <stp>True</stp>
        <stp/>
        <stp>EndOfBar</stp>
        <tr r="AG67" s="4"/>
      </tp>
      <tp t="s">
        <v/>
        <stp/>
        <stp>StudyData</stp>
        <stp>Close(SIE) when (LocalMonth(SIE)=8 And LocalDay(SIE)=10 And LocalHour(SIE)=11 And LocalMinute(SIE)=30)</stp>
        <stp>Bar</stp>
        <stp/>
        <stp>Close</stp>
        <stp>A5C</stp>
        <stp>0</stp>
        <stp>all</stp>
        <stp/>
        <stp/>
        <stp>True</stp>
        <stp/>
        <stp>EndOfBar</stp>
        <tr r="AG55" s="4"/>
      </tp>
      <tp t="s">
        <v/>
        <stp/>
        <stp>StudyData</stp>
        <stp>Close(SIE) when (LocalMonth(SIE)=8 And LocalDay(SIE)=10 And LocalHour(SIE)=14 And LocalMinute(SIE)=35)</stp>
        <stp>Bar</stp>
        <stp/>
        <stp>Close</stp>
        <stp>A5C</stp>
        <stp>0</stp>
        <stp>all</stp>
        <stp/>
        <stp/>
        <stp>True</stp>
        <stp/>
        <stp>EndOfBar</stp>
        <tr r="AG92" s="4"/>
      </tp>
      <tp t="s">
        <v/>
        <stp/>
        <stp>StudyData</stp>
        <stp>Close(SIE) when (LocalMonth(SIE)=8 And LocalDay(SIE)=10 And LocalHour(SIE)=10 And LocalMinute(SIE)=30)</stp>
        <stp>Bar</stp>
        <stp/>
        <stp>Close</stp>
        <stp>A5C</stp>
        <stp>0</stp>
        <stp>all</stp>
        <stp/>
        <stp/>
        <stp>True</stp>
        <stp/>
        <stp>EndOfBar</stp>
        <tr r="AG43" s="4"/>
      </tp>
      <tp t="s">
        <v/>
        <stp/>
        <stp>StudyData</stp>
        <stp>Close(SIE) when (LocalMonth(SIE)=8 And LocalDay(SIE)=10 And LocalHour(SIE)=12 And LocalMinute(SIE)=25)</stp>
        <stp>Bar</stp>
        <stp/>
        <stp>Close</stp>
        <stp>A5C</stp>
        <stp>0</stp>
        <stp>all</stp>
        <stp/>
        <stp/>
        <stp>True</stp>
        <stp/>
        <stp>EndOfBar</stp>
        <tr r="AG66" s="4"/>
      </tp>
      <tp t="s">
        <v/>
        <stp/>
        <stp>StudyData</stp>
        <stp>Close(SIE) when (LocalMonth(SIE)=8 And LocalDay(SIE)=10 And LocalHour(SIE)=13 And LocalMinute(SIE)=25)</stp>
        <stp>Bar</stp>
        <stp/>
        <stp>Close</stp>
        <stp>A5C</stp>
        <stp>0</stp>
        <stp>all</stp>
        <stp/>
        <stp/>
        <stp>True</stp>
        <stp/>
        <stp>EndOfBar</stp>
        <tr r="AG78" s="4"/>
      </tp>
      <tp t="s">
        <v/>
        <stp/>
        <stp>StudyData</stp>
        <stp>Close(SIE) when (LocalMonth(SIE)=8 And LocalDay(SIE)=10 And LocalHour(SIE)=10 And LocalMinute(SIE)=25)</stp>
        <stp>Bar</stp>
        <stp/>
        <stp>Close</stp>
        <stp>A5C</stp>
        <stp>0</stp>
        <stp>all</stp>
        <stp/>
        <stp/>
        <stp>True</stp>
        <stp/>
        <stp>EndOfBar</stp>
        <tr r="AG42" s="4"/>
      </tp>
      <tp t="s">
        <v/>
        <stp/>
        <stp>StudyData</stp>
        <stp>Close(SIE) when (LocalMonth(SIE)=8 And LocalDay(SIE)=10 And LocalHour(SIE)=11 And LocalMinute(SIE)=25)</stp>
        <stp>Bar</stp>
        <stp/>
        <stp>Close</stp>
        <stp>A5C</stp>
        <stp>0</stp>
        <stp>all</stp>
        <stp/>
        <stp/>
        <stp>True</stp>
        <stp/>
        <stp>EndOfBar</stp>
        <tr r="AG54" s="4"/>
      </tp>
      <tp t="s">
        <v/>
        <stp/>
        <stp>StudyData</stp>
        <stp>Close(SIE) when (LocalMonth(SIE)=8 And LocalDay(SIE)=10 And LocalHour(SIE)=14 And LocalMinute(SIE)=20)</stp>
        <stp>Bar</stp>
        <stp/>
        <stp>Close</stp>
        <stp>A5C</stp>
        <stp>0</stp>
        <stp>all</stp>
        <stp/>
        <stp/>
        <stp>True</stp>
        <stp/>
        <stp>EndOfBar</stp>
        <tr r="AG89" s="4"/>
      </tp>
      <tp t="s">
        <v/>
        <stp/>
        <stp>StudyData</stp>
        <stp>Close(SIE) when (LocalMonth(SIE)=8 And LocalDay(SIE)=10 And LocalHour(SIE)=13 And LocalMinute(SIE)=20)</stp>
        <stp>Bar</stp>
        <stp/>
        <stp>Close</stp>
        <stp>A5C</stp>
        <stp>0</stp>
        <stp>all</stp>
        <stp/>
        <stp/>
        <stp>True</stp>
        <stp/>
        <stp>EndOfBar</stp>
        <tr r="AG77" s="4"/>
      </tp>
      <tp t="s">
        <v/>
        <stp/>
        <stp>StudyData</stp>
        <stp>Close(SIE) when (LocalMonth(SIE)=8 And LocalDay(SIE)=10 And LocalHour(SIE)=12 And LocalMinute(SIE)=20)</stp>
        <stp>Bar</stp>
        <stp/>
        <stp>Close</stp>
        <stp>A5C</stp>
        <stp>0</stp>
        <stp>all</stp>
        <stp/>
        <stp/>
        <stp>True</stp>
        <stp/>
        <stp>EndOfBar</stp>
        <tr r="AG65" s="4"/>
      </tp>
      <tp t="s">
        <v/>
        <stp/>
        <stp>StudyData</stp>
        <stp>Close(SIE) when (LocalMonth(SIE)=8 And LocalDay(SIE)=10 And LocalHour(SIE)=11 And LocalMinute(SIE)=20)</stp>
        <stp>Bar</stp>
        <stp/>
        <stp>Close</stp>
        <stp>A5C</stp>
        <stp>0</stp>
        <stp>all</stp>
        <stp/>
        <stp/>
        <stp>True</stp>
        <stp/>
        <stp>EndOfBar</stp>
        <tr r="AG53" s="4"/>
      </tp>
      <tp t="s">
        <v/>
        <stp/>
        <stp>StudyData</stp>
        <stp>Close(SIE) when (LocalMonth(SIE)=8 And LocalDay(SIE)=10 And LocalHour(SIE)=14 And LocalMinute(SIE)=25)</stp>
        <stp>Bar</stp>
        <stp/>
        <stp>Close</stp>
        <stp>A5C</stp>
        <stp>0</stp>
        <stp>all</stp>
        <stp/>
        <stp/>
        <stp>True</stp>
        <stp/>
        <stp>EndOfBar</stp>
        <tr r="AG90" s="4"/>
      </tp>
      <tp t="s">
        <v/>
        <stp/>
        <stp>StudyData</stp>
        <stp>Close(SIE) when (LocalMonth(SIE)=8 And LocalDay(SIE)=10 And LocalHour(SIE)=10 And LocalMinute(SIE)=20)</stp>
        <stp>Bar</stp>
        <stp/>
        <stp>Close</stp>
        <stp>A5C</stp>
        <stp>0</stp>
        <stp>all</stp>
        <stp/>
        <stp/>
        <stp>True</stp>
        <stp/>
        <stp>EndOfBar</stp>
        <tr r="AG41" s="4"/>
      </tp>
      <tp t="s">
        <v/>
        <stp/>
        <stp>StudyData</stp>
        <stp>Close(RBE) when (LocalMonth(RBE)=8 And LocalDay(RBE)=10 And LocalHour(RBE)=12 And LocalMinute(RBE)=45)</stp>
        <stp>Bar</stp>
        <stp/>
        <stp>Close</stp>
        <stp>A5C</stp>
        <stp>0</stp>
        <stp>all</stp>
        <stp/>
        <stp/>
        <stp>True</stp>
        <stp/>
        <stp>EndOfBar</stp>
        <tr r="U70" s="4"/>
      </tp>
      <tp t="s">
        <v/>
        <stp/>
        <stp>StudyData</stp>
        <stp>Close(RBE) when (LocalMonth(RBE)=8 And LocalDay(RBE)=10 And LocalHour(RBE)=13 And LocalMinute(RBE)=45)</stp>
        <stp>Bar</stp>
        <stp/>
        <stp>Close</stp>
        <stp>A5C</stp>
        <stp>0</stp>
        <stp>all</stp>
        <stp/>
        <stp/>
        <stp>True</stp>
        <stp/>
        <stp>EndOfBar</stp>
        <tr r="U82" s="4"/>
      </tp>
      <tp t="s">
        <v/>
        <stp/>
        <stp>StudyData</stp>
        <stp>Close(RBE) when (LocalMonth(RBE)=8 And LocalDay(RBE)=10 And LocalHour(RBE)=10 And LocalMinute(RBE)=45)</stp>
        <stp>Bar</stp>
        <stp/>
        <stp>Close</stp>
        <stp>A5C</stp>
        <stp>0</stp>
        <stp>all</stp>
        <stp/>
        <stp/>
        <stp>True</stp>
        <stp/>
        <stp>EndOfBar</stp>
        <tr r="U46" s="4"/>
      </tp>
      <tp t="s">
        <v/>
        <stp/>
        <stp>StudyData</stp>
        <stp>Close(RBE) when (LocalMonth(RBE)=8 And LocalDay(RBE)=10 And LocalHour(RBE)=11 And LocalMinute(RBE)=45)</stp>
        <stp>Bar</stp>
        <stp/>
        <stp>Close</stp>
        <stp>A5C</stp>
        <stp>0</stp>
        <stp>all</stp>
        <stp/>
        <stp/>
        <stp>True</stp>
        <stp/>
        <stp>EndOfBar</stp>
        <tr r="U58" s="4"/>
      </tp>
      <tp t="s">
        <v/>
        <stp/>
        <stp>StudyData</stp>
        <stp>Close(RBE) when (LocalMonth(RBE)=8 And LocalDay(RBE)=10 And LocalHour(RBE)=14 And LocalMinute(RBE)=40)</stp>
        <stp>Bar</stp>
        <stp/>
        <stp>Close</stp>
        <stp>A5C</stp>
        <stp>0</stp>
        <stp>all</stp>
        <stp/>
        <stp/>
        <stp>True</stp>
        <stp/>
        <stp>EndOfBar</stp>
        <tr r="U93" s="4"/>
      </tp>
      <tp t="s">
        <v/>
        <stp/>
        <stp>StudyData</stp>
        <stp>Close(RBE) when (LocalMonth(RBE)=8 And LocalDay(RBE)=10 And LocalHour(RBE)=13 And LocalMinute(RBE)=40)</stp>
        <stp>Bar</stp>
        <stp/>
        <stp>Close</stp>
        <stp>A5C</stp>
        <stp>0</stp>
        <stp>all</stp>
        <stp/>
        <stp/>
        <stp>True</stp>
        <stp/>
        <stp>EndOfBar</stp>
        <tr r="U81" s="4"/>
      </tp>
      <tp t="s">
        <v/>
        <stp/>
        <stp>StudyData</stp>
        <stp>Close(RBE) when (LocalMonth(RBE)=8 And LocalDay(RBE)=10 And LocalHour(RBE)=12 And LocalMinute(RBE)=40)</stp>
        <stp>Bar</stp>
        <stp/>
        <stp>Close</stp>
        <stp>A5C</stp>
        <stp>0</stp>
        <stp>all</stp>
        <stp/>
        <stp/>
        <stp>True</stp>
        <stp/>
        <stp>EndOfBar</stp>
        <tr r="U69" s="4"/>
      </tp>
      <tp t="s">
        <v/>
        <stp/>
        <stp>StudyData</stp>
        <stp>Close(RBE) when (LocalMonth(RBE)=8 And LocalDay(RBE)=10 And LocalHour(RBE)=11 And LocalMinute(RBE)=40)</stp>
        <stp>Bar</stp>
        <stp/>
        <stp>Close</stp>
        <stp>A5C</stp>
        <stp>0</stp>
        <stp>all</stp>
        <stp/>
        <stp/>
        <stp>True</stp>
        <stp/>
        <stp>EndOfBar</stp>
        <tr r="U57" s="4"/>
      </tp>
      <tp t="s">
        <v/>
        <stp/>
        <stp>StudyData</stp>
        <stp>Close(RBE) when (LocalMonth(RBE)=8 And LocalDay(RBE)=10 And LocalHour(RBE)=14 And LocalMinute(RBE)=45)</stp>
        <stp>Bar</stp>
        <stp/>
        <stp>Close</stp>
        <stp>A5C</stp>
        <stp>0</stp>
        <stp>all</stp>
        <stp/>
        <stp/>
        <stp>True</stp>
        <stp/>
        <stp>EndOfBar</stp>
        <tr r="U94" s="4"/>
      </tp>
      <tp t="s">
        <v/>
        <stp/>
        <stp>StudyData</stp>
        <stp>Close(RBE) when (LocalMonth(RBE)=8 And LocalDay(RBE)=10 And LocalHour(RBE)=10 And LocalMinute(RBE)=40)</stp>
        <stp>Bar</stp>
        <stp/>
        <stp>Close</stp>
        <stp>A5C</stp>
        <stp>0</stp>
        <stp>all</stp>
        <stp/>
        <stp/>
        <stp>True</stp>
        <stp/>
        <stp>EndOfBar</stp>
        <tr r="U45" s="4"/>
      </tp>
      <tp t="s">
        <v/>
        <stp/>
        <stp>StudyData</stp>
        <stp>Close(RBE) when (LocalMonth(RBE)=8 And LocalDay(RBE)=10 And LocalHour(RBE)=12 And LocalMinute(RBE)=55)</stp>
        <stp>Bar</stp>
        <stp/>
        <stp>Close</stp>
        <stp>A5C</stp>
        <stp>0</stp>
        <stp>all</stp>
        <stp/>
        <stp/>
        <stp>True</stp>
        <stp/>
        <stp>EndOfBar</stp>
        <tr r="U72" s="4"/>
      </tp>
      <tp t="s">
        <v/>
        <stp/>
        <stp>StudyData</stp>
        <stp>Close(RBE) when (LocalMonth(RBE)=8 And LocalDay(RBE)=10 And LocalHour(RBE)=13 And LocalMinute(RBE)=55)</stp>
        <stp>Bar</stp>
        <stp/>
        <stp>Close</stp>
        <stp>A5C</stp>
        <stp>0</stp>
        <stp>all</stp>
        <stp/>
        <stp/>
        <stp>True</stp>
        <stp/>
        <stp>EndOfBar</stp>
        <tr r="U84" s="4"/>
      </tp>
      <tp t="s">
        <v/>
        <stp/>
        <stp>StudyData</stp>
        <stp>Close(RBE) when (LocalMonth(RBE)=8 And LocalDay(RBE)=10 And LocalHour(RBE)=10 And LocalMinute(RBE)=55)</stp>
        <stp>Bar</stp>
        <stp/>
        <stp>Close</stp>
        <stp>A5C</stp>
        <stp>0</stp>
        <stp>all</stp>
        <stp/>
        <stp/>
        <stp>True</stp>
        <stp/>
        <stp>EndOfBar</stp>
        <tr r="U48" s="4"/>
      </tp>
      <tp t="s">
        <v/>
        <stp/>
        <stp>StudyData</stp>
        <stp>Close(RBE) when (LocalMonth(RBE)=8 And LocalDay(RBE)=10 And LocalHour(RBE)=11 And LocalMinute(RBE)=55)</stp>
        <stp>Bar</stp>
        <stp/>
        <stp>Close</stp>
        <stp>A5C</stp>
        <stp>0</stp>
        <stp>all</stp>
        <stp/>
        <stp/>
        <stp>True</stp>
        <stp/>
        <stp>EndOfBar</stp>
        <tr r="U60" s="4"/>
      </tp>
      <tp t="s">
        <v/>
        <stp/>
        <stp>StudyData</stp>
        <stp>Close(RBE) when (LocalMonth(RBE)=8 And LocalDay(RBE)=10 And LocalHour(RBE)=14 And LocalMinute(RBE)=50)</stp>
        <stp>Bar</stp>
        <stp/>
        <stp>Close</stp>
        <stp>A5C</stp>
        <stp>0</stp>
        <stp>all</stp>
        <stp/>
        <stp/>
        <stp>True</stp>
        <stp/>
        <stp>EndOfBar</stp>
        <tr r="U95" s="4"/>
      </tp>
      <tp t="s">
        <v/>
        <stp/>
        <stp>StudyData</stp>
        <stp>Close(RBE) when (LocalMonth(RBE)=8 And LocalDay(RBE)=10 And LocalHour(RBE)=13 And LocalMinute(RBE)=50)</stp>
        <stp>Bar</stp>
        <stp/>
        <stp>Close</stp>
        <stp>A5C</stp>
        <stp>0</stp>
        <stp>all</stp>
        <stp/>
        <stp/>
        <stp>True</stp>
        <stp/>
        <stp>EndOfBar</stp>
        <tr r="U83" s="4"/>
      </tp>
      <tp t="s">
        <v/>
        <stp/>
        <stp>StudyData</stp>
        <stp>Close(RBE) when (LocalMonth(RBE)=8 And LocalDay(RBE)=10 And LocalHour(RBE)=12 And LocalMinute(RBE)=50)</stp>
        <stp>Bar</stp>
        <stp/>
        <stp>Close</stp>
        <stp>A5C</stp>
        <stp>0</stp>
        <stp>all</stp>
        <stp/>
        <stp/>
        <stp>True</stp>
        <stp/>
        <stp>EndOfBar</stp>
        <tr r="U71" s="4"/>
      </tp>
      <tp t="s">
        <v/>
        <stp/>
        <stp>StudyData</stp>
        <stp>Close(RBE) when (LocalMonth(RBE)=8 And LocalDay(RBE)=10 And LocalHour(RBE)=11 And LocalMinute(RBE)=50)</stp>
        <stp>Bar</stp>
        <stp/>
        <stp>Close</stp>
        <stp>A5C</stp>
        <stp>0</stp>
        <stp>all</stp>
        <stp/>
        <stp/>
        <stp>True</stp>
        <stp/>
        <stp>EndOfBar</stp>
        <tr r="U59" s="4"/>
      </tp>
      <tp t="s">
        <v/>
        <stp/>
        <stp>StudyData</stp>
        <stp>Close(RBE) when (LocalMonth(RBE)=8 And LocalDay(RBE)=10 And LocalHour(RBE)=14 And LocalMinute(RBE)=55)</stp>
        <stp>Bar</stp>
        <stp/>
        <stp>Close</stp>
        <stp>A5C</stp>
        <stp>0</stp>
        <stp>all</stp>
        <stp/>
        <stp/>
        <stp>True</stp>
        <stp/>
        <stp>EndOfBar</stp>
        <tr r="U96" s="4"/>
      </tp>
      <tp t="s">
        <v/>
        <stp/>
        <stp>StudyData</stp>
        <stp>Close(RBE) when (LocalMonth(RBE)=8 And LocalDay(RBE)=10 And LocalHour(RBE)=10 And LocalMinute(RBE)=50)</stp>
        <stp>Bar</stp>
        <stp/>
        <stp>Close</stp>
        <stp>A5C</stp>
        <stp>0</stp>
        <stp>all</stp>
        <stp/>
        <stp/>
        <stp>True</stp>
        <stp/>
        <stp>EndOfBar</stp>
        <tr r="U47" s="4"/>
      </tp>
      <tp t="s">
        <v/>
        <stp/>
        <stp>StudyData</stp>
        <stp>Close(RBE) when (LocalMonth(RBE)=8 And LocalDay(RBE)=10 And LocalHour(RBE)=12 And LocalMinute(RBE)=25)</stp>
        <stp>Bar</stp>
        <stp/>
        <stp>Close</stp>
        <stp>A5C</stp>
        <stp>0</stp>
        <stp>all</stp>
        <stp/>
        <stp/>
        <stp>True</stp>
        <stp/>
        <stp>EndOfBar</stp>
        <tr r="U66" s="4"/>
      </tp>
      <tp t="s">
        <v/>
        <stp/>
        <stp>StudyData</stp>
        <stp>Close(RBE) when (LocalMonth(RBE)=8 And LocalDay(RBE)=10 And LocalHour(RBE)=13 And LocalMinute(RBE)=25)</stp>
        <stp>Bar</stp>
        <stp/>
        <stp>Close</stp>
        <stp>A5C</stp>
        <stp>0</stp>
        <stp>all</stp>
        <stp/>
        <stp/>
        <stp>True</stp>
        <stp/>
        <stp>EndOfBar</stp>
        <tr r="U78" s="4"/>
      </tp>
      <tp t="s">
        <v/>
        <stp/>
        <stp>StudyData</stp>
        <stp>Close(RBE) when (LocalMonth(RBE)=8 And LocalDay(RBE)=10 And LocalHour(RBE)=10 And LocalMinute(RBE)=25)</stp>
        <stp>Bar</stp>
        <stp/>
        <stp>Close</stp>
        <stp>A5C</stp>
        <stp>0</stp>
        <stp>all</stp>
        <stp/>
        <stp/>
        <stp>True</stp>
        <stp/>
        <stp>EndOfBar</stp>
        <tr r="U42" s="4"/>
      </tp>
      <tp t="s">
        <v/>
        <stp/>
        <stp>StudyData</stp>
        <stp>Close(RBE) when (LocalMonth(RBE)=8 And LocalDay(RBE)=10 And LocalHour(RBE)=11 And LocalMinute(RBE)=25)</stp>
        <stp>Bar</stp>
        <stp/>
        <stp>Close</stp>
        <stp>A5C</stp>
        <stp>0</stp>
        <stp>all</stp>
        <stp/>
        <stp/>
        <stp>True</stp>
        <stp/>
        <stp>EndOfBar</stp>
        <tr r="U54" s="4"/>
      </tp>
      <tp t="s">
        <v/>
        <stp/>
        <stp>StudyData</stp>
        <stp>Close(RBE) when (LocalMonth(RBE)=8 And LocalDay(RBE)=10 And LocalHour(RBE)=14 And LocalMinute(RBE)=20)</stp>
        <stp>Bar</stp>
        <stp/>
        <stp>Close</stp>
        <stp>A5C</stp>
        <stp>0</stp>
        <stp>all</stp>
        <stp/>
        <stp/>
        <stp>True</stp>
        <stp/>
        <stp>EndOfBar</stp>
        <tr r="U89" s="4"/>
      </tp>
      <tp t="s">
        <v/>
        <stp/>
        <stp>StudyData</stp>
        <stp>Close(RBE) when (LocalMonth(RBE)=8 And LocalDay(RBE)=10 And LocalHour(RBE)=13 And LocalMinute(RBE)=20)</stp>
        <stp>Bar</stp>
        <stp/>
        <stp>Close</stp>
        <stp>A5C</stp>
        <stp>0</stp>
        <stp>all</stp>
        <stp/>
        <stp/>
        <stp>True</stp>
        <stp/>
        <stp>EndOfBar</stp>
        <tr r="U77" s="4"/>
      </tp>
      <tp t="s">
        <v/>
        <stp/>
        <stp>StudyData</stp>
        <stp>Close(RBE) when (LocalMonth(RBE)=8 And LocalDay(RBE)=10 And LocalHour(RBE)=12 And LocalMinute(RBE)=20)</stp>
        <stp>Bar</stp>
        <stp/>
        <stp>Close</stp>
        <stp>A5C</stp>
        <stp>0</stp>
        <stp>all</stp>
        <stp/>
        <stp/>
        <stp>True</stp>
        <stp/>
        <stp>EndOfBar</stp>
        <tr r="U65" s="4"/>
      </tp>
      <tp t="s">
        <v/>
        <stp/>
        <stp>StudyData</stp>
        <stp>Close(RBE) when (LocalMonth(RBE)=8 And LocalDay(RBE)=10 And LocalHour(RBE)=11 And LocalMinute(RBE)=20)</stp>
        <stp>Bar</stp>
        <stp/>
        <stp>Close</stp>
        <stp>A5C</stp>
        <stp>0</stp>
        <stp>all</stp>
        <stp/>
        <stp/>
        <stp>True</stp>
        <stp/>
        <stp>EndOfBar</stp>
        <tr r="U53" s="4"/>
      </tp>
      <tp t="s">
        <v/>
        <stp/>
        <stp>StudyData</stp>
        <stp>Close(RBE) when (LocalMonth(RBE)=8 And LocalDay(RBE)=10 And LocalHour(RBE)=14 And LocalMinute(RBE)=25)</stp>
        <stp>Bar</stp>
        <stp/>
        <stp>Close</stp>
        <stp>A5C</stp>
        <stp>0</stp>
        <stp>all</stp>
        <stp/>
        <stp/>
        <stp>True</stp>
        <stp/>
        <stp>EndOfBar</stp>
        <tr r="U90" s="4"/>
      </tp>
      <tp t="s">
        <v/>
        <stp/>
        <stp>StudyData</stp>
        <stp>Close(RBE) when (LocalMonth(RBE)=8 And LocalDay(RBE)=10 And LocalHour(RBE)=10 And LocalMinute(RBE)=20)</stp>
        <stp>Bar</stp>
        <stp/>
        <stp>Close</stp>
        <stp>A5C</stp>
        <stp>0</stp>
        <stp>all</stp>
        <stp/>
        <stp/>
        <stp>True</stp>
        <stp/>
        <stp>EndOfBar</stp>
        <tr r="U41" s="4"/>
      </tp>
      <tp t="s">
        <v/>
        <stp/>
        <stp>StudyData</stp>
        <stp>Close(RBE) when (LocalMonth(RBE)=8 And LocalDay(RBE)=10 And LocalHour(RBE)=12 And LocalMinute(RBE)=35)</stp>
        <stp>Bar</stp>
        <stp/>
        <stp>Close</stp>
        <stp>A5C</stp>
        <stp>0</stp>
        <stp>all</stp>
        <stp/>
        <stp/>
        <stp>True</stp>
        <stp/>
        <stp>EndOfBar</stp>
        <tr r="U68" s="4"/>
      </tp>
      <tp t="s">
        <v/>
        <stp/>
        <stp>StudyData</stp>
        <stp>Close(RBE) when (LocalMonth(RBE)=8 And LocalDay(RBE)=10 And LocalHour(RBE)=13 And LocalMinute(RBE)=35)</stp>
        <stp>Bar</stp>
        <stp/>
        <stp>Close</stp>
        <stp>A5C</stp>
        <stp>0</stp>
        <stp>all</stp>
        <stp/>
        <stp/>
        <stp>True</stp>
        <stp/>
        <stp>EndOfBar</stp>
        <tr r="U80" s="4"/>
      </tp>
      <tp t="s">
        <v/>
        <stp/>
        <stp>StudyData</stp>
        <stp>Close(RBE) when (LocalMonth(RBE)=8 And LocalDay(RBE)=10 And LocalHour(RBE)=10 And LocalMinute(RBE)=35)</stp>
        <stp>Bar</stp>
        <stp/>
        <stp>Close</stp>
        <stp>A5C</stp>
        <stp>0</stp>
        <stp>all</stp>
        <stp/>
        <stp/>
        <stp>True</stp>
        <stp/>
        <stp>EndOfBar</stp>
        <tr r="U44" s="4"/>
      </tp>
      <tp t="s">
        <v/>
        <stp/>
        <stp>StudyData</stp>
        <stp>Close(RBE) when (LocalMonth(RBE)=8 And LocalDay(RBE)=10 And LocalHour(RBE)=11 And LocalMinute(RBE)=35)</stp>
        <stp>Bar</stp>
        <stp/>
        <stp>Close</stp>
        <stp>A5C</stp>
        <stp>0</stp>
        <stp>all</stp>
        <stp/>
        <stp/>
        <stp>True</stp>
        <stp/>
        <stp>EndOfBar</stp>
        <tr r="U56" s="4"/>
      </tp>
      <tp t="s">
        <v/>
        <stp/>
        <stp>StudyData</stp>
        <stp>Close(RBE) when (LocalMonth(RBE)=8 And LocalDay(RBE)=10 And LocalHour(RBE)=14 And LocalMinute(RBE)=30)</stp>
        <stp>Bar</stp>
        <stp/>
        <stp>Close</stp>
        <stp>A5C</stp>
        <stp>0</stp>
        <stp>all</stp>
        <stp/>
        <stp/>
        <stp>True</stp>
        <stp/>
        <stp>EndOfBar</stp>
        <tr r="U91" s="4"/>
      </tp>
      <tp t="s">
        <v/>
        <stp/>
        <stp>StudyData</stp>
        <stp>Close(RBE) when (LocalMonth(RBE)=8 And LocalDay(RBE)=10 And LocalHour(RBE)=13 And LocalMinute(RBE)=30)</stp>
        <stp>Bar</stp>
        <stp/>
        <stp>Close</stp>
        <stp>A5C</stp>
        <stp>0</stp>
        <stp>all</stp>
        <stp/>
        <stp/>
        <stp>True</stp>
        <stp/>
        <stp>EndOfBar</stp>
        <tr r="U79" s="4"/>
      </tp>
      <tp t="s">
        <v/>
        <stp/>
        <stp>StudyData</stp>
        <stp>Close(RBE) when (LocalMonth(RBE)=8 And LocalDay(RBE)=10 And LocalHour(RBE)=12 And LocalMinute(RBE)=30)</stp>
        <stp>Bar</stp>
        <stp/>
        <stp>Close</stp>
        <stp>A5C</stp>
        <stp>0</stp>
        <stp>all</stp>
        <stp/>
        <stp/>
        <stp>True</stp>
        <stp/>
        <stp>EndOfBar</stp>
        <tr r="U67" s="4"/>
      </tp>
      <tp t="s">
        <v/>
        <stp/>
        <stp>StudyData</stp>
        <stp>Close(RBE) when (LocalMonth(RBE)=8 And LocalDay(RBE)=10 And LocalHour(RBE)=11 And LocalMinute(RBE)=30)</stp>
        <stp>Bar</stp>
        <stp/>
        <stp>Close</stp>
        <stp>A5C</stp>
        <stp>0</stp>
        <stp>all</stp>
        <stp/>
        <stp/>
        <stp>True</stp>
        <stp/>
        <stp>EndOfBar</stp>
        <tr r="U55" s="4"/>
      </tp>
      <tp t="s">
        <v/>
        <stp/>
        <stp>StudyData</stp>
        <stp>Close(RBE) when (LocalMonth(RBE)=8 And LocalDay(RBE)=10 And LocalHour(RBE)=14 And LocalMinute(RBE)=35)</stp>
        <stp>Bar</stp>
        <stp/>
        <stp>Close</stp>
        <stp>A5C</stp>
        <stp>0</stp>
        <stp>all</stp>
        <stp/>
        <stp/>
        <stp>True</stp>
        <stp/>
        <stp>EndOfBar</stp>
        <tr r="U92" s="4"/>
      </tp>
      <tp t="s">
        <v/>
        <stp/>
        <stp>StudyData</stp>
        <stp>Close(RBE) when (LocalMonth(RBE)=8 And LocalDay(RBE)=10 And LocalHour(RBE)=10 And LocalMinute(RBE)=30)</stp>
        <stp>Bar</stp>
        <stp/>
        <stp>Close</stp>
        <stp>A5C</stp>
        <stp>0</stp>
        <stp>all</stp>
        <stp/>
        <stp/>
        <stp>True</stp>
        <stp/>
        <stp>EndOfBar</stp>
        <tr r="U43" s="4"/>
      </tp>
      <tp t="s">
        <v/>
        <stp/>
        <stp>StudyData</stp>
        <stp>Close(RBE) when (LocalMonth(RBE)=8 And LocalDay(RBE)=10 And LocalHour(RBE)=12 And LocalMinute(RBE)=15)</stp>
        <stp>Bar</stp>
        <stp/>
        <stp>Close</stp>
        <stp>A5C</stp>
        <stp>0</stp>
        <stp>all</stp>
        <stp/>
        <stp/>
        <stp>True</stp>
        <stp/>
        <stp>EndOfBar</stp>
        <tr r="U64" s="4"/>
      </tp>
      <tp t="s">
        <v/>
        <stp/>
        <stp>StudyData</stp>
        <stp>Close(RBE) when (LocalMonth(RBE)=8 And LocalDay(RBE)=10 And LocalHour(RBE)=13 And LocalMinute(RBE)=15)</stp>
        <stp>Bar</stp>
        <stp/>
        <stp>Close</stp>
        <stp>A5C</stp>
        <stp>0</stp>
        <stp>all</stp>
        <stp/>
        <stp/>
        <stp>True</stp>
        <stp/>
        <stp>EndOfBar</stp>
        <tr r="U76" s="4"/>
      </tp>
      <tp t="s">
        <v/>
        <stp/>
        <stp>StudyData</stp>
        <stp>Close(RBE) when (LocalMonth(RBE)=8 And LocalDay(RBE)=10 And LocalHour(RBE)=10 And LocalMinute(RBE)=15)</stp>
        <stp>Bar</stp>
        <stp/>
        <stp>Close</stp>
        <stp>A5C</stp>
        <stp>0</stp>
        <stp>all</stp>
        <stp/>
        <stp/>
        <stp>True</stp>
        <stp/>
        <stp>EndOfBar</stp>
        <tr r="U40" s="4"/>
      </tp>
      <tp t="s">
        <v/>
        <stp/>
        <stp>StudyData</stp>
        <stp>Close(RBE) when (LocalMonth(RBE)=8 And LocalDay(RBE)=10 And LocalHour(RBE)=15 And LocalMinute(RBE)=10)</stp>
        <stp>Bar</stp>
        <stp/>
        <stp>Close</stp>
        <stp>A5C</stp>
        <stp>0</stp>
        <stp>all</stp>
        <stp/>
        <stp/>
        <stp>True</stp>
        <stp/>
        <stp>EndOfBar</stp>
        <tr r="U99" s="4"/>
      </tp>
      <tp t="s">
        <v/>
        <stp/>
        <stp>StudyData</stp>
        <stp>Close(RBE) when (LocalMonth(RBE)=8 And LocalDay(RBE)=10 And LocalHour(RBE)=11 And LocalMinute(RBE)=15)</stp>
        <stp>Bar</stp>
        <stp/>
        <stp>Close</stp>
        <stp>A5C</stp>
        <stp>0</stp>
        <stp>all</stp>
        <stp/>
        <stp/>
        <stp>True</stp>
        <stp/>
        <stp>EndOfBar</stp>
        <tr r="U52" s="4"/>
      </tp>
      <tp t="s">
        <v/>
        <stp/>
        <stp>StudyData</stp>
        <stp>Close(RBE) when (LocalMonth(RBE)=8 And LocalDay(RBE)=10 And LocalHour(RBE)=14 And LocalMinute(RBE)=10)</stp>
        <stp>Bar</stp>
        <stp/>
        <stp>Close</stp>
        <stp>A5C</stp>
        <stp>0</stp>
        <stp>all</stp>
        <stp/>
        <stp/>
        <stp>True</stp>
        <stp/>
        <stp>EndOfBar</stp>
        <tr r="U87" s="4"/>
      </tp>
      <tp t="s">
        <v/>
        <stp/>
        <stp>StudyData</stp>
        <stp>Close(RBE) when (LocalMonth(RBE)=8 And LocalDay(RBE)=10 And LocalHour(RBE)=13 And LocalMinute(RBE)=10)</stp>
        <stp>Bar</stp>
        <stp/>
        <stp>Close</stp>
        <stp>A5C</stp>
        <stp>0</stp>
        <stp>all</stp>
        <stp/>
        <stp/>
        <stp>True</stp>
        <stp/>
        <stp>EndOfBar</stp>
        <tr r="U75" s="4"/>
      </tp>
      <tp t="s">
        <v/>
        <stp/>
        <stp>StudyData</stp>
        <stp>Close(RBE) when (LocalMonth(RBE)=8 And LocalDay(RBE)=10 And LocalHour(RBE)=12 And LocalMinute(RBE)=10)</stp>
        <stp>Bar</stp>
        <stp/>
        <stp>Close</stp>
        <stp>A5C</stp>
        <stp>0</stp>
        <stp>all</stp>
        <stp/>
        <stp/>
        <stp>True</stp>
        <stp/>
        <stp>EndOfBar</stp>
        <tr r="U63" s="4"/>
      </tp>
      <tp t="s">
        <v/>
        <stp/>
        <stp>StudyData</stp>
        <stp>Close(RBE) when (LocalMonth(RBE)=8 And LocalDay(RBE)=10 And LocalHour(RBE)=11 And LocalMinute(RBE)=10)</stp>
        <stp>Bar</stp>
        <stp/>
        <stp>Close</stp>
        <stp>A5C</stp>
        <stp>0</stp>
        <stp>all</stp>
        <stp/>
        <stp/>
        <stp>True</stp>
        <stp/>
        <stp>EndOfBar</stp>
        <tr r="U51" s="4"/>
      </tp>
      <tp t="s">
        <v/>
        <stp/>
        <stp>StudyData</stp>
        <stp>Close(RBE) when (LocalMonth(RBE)=8 And LocalDay(RBE)=10 And LocalHour(RBE)=14 And LocalMinute(RBE)=15)</stp>
        <stp>Bar</stp>
        <stp/>
        <stp>Close</stp>
        <stp>A5C</stp>
        <stp>0</stp>
        <stp>all</stp>
        <stp/>
        <stp/>
        <stp>True</stp>
        <stp/>
        <stp>EndOfBar</stp>
        <tr r="U88" s="4"/>
      </tp>
      <tp t="s">
        <v/>
        <stp/>
        <stp>StudyData</stp>
        <stp>Close(RBE) when (LocalMonth(RBE)=8 And LocalDay(RBE)=10 And LocalHour(RBE)=10 And LocalMinute(RBE)=10)</stp>
        <stp>Bar</stp>
        <stp/>
        <stp>Close</stp>
        <stp>A5C</stp>
        <stp>0</stp>
        <stp>all</stp>
        <stp/>
        <stp/>
        <stp>True</stp>
        <stp/>
        <stp>EndOfBar</stp>
        <tr r="U39" s="4"/>
      </tp>
      <tp t="s">
        <v/>
        <stp/>
        <stp>StudyData</stp>
        <stp>Close(ZWA) when (LocalMonth(ZWA)=8 And LocalDay(ZWA)=10 And LocalHour(ZWA)=13 And LocalMinute(ZWA)=30)</stp>
        <stp>Bar</stp>
        <stp/>
        <stp>Close</stp>
        <stp>A5C</stp>
        <stp>0</stp>
        <stp>all</stp>
        <stp/>
        <stp/>
        <stp>True</stp>
        <stp/>
        <stp>EndOfBar</stp>
        <tr r="AS79" s="4"/>
      </tp>
      <tp t="s">
        <v/>
        <stp/>
        <stp>StudyData</stp>
        <stp>Close(ZWA) when (LocalMonth(ZWA)=8 And LocalDay(ZWA)=10 And LocalHour(ZWA)=12 And LocalMinute(ZWA)=30)</stp>
        <stp>Bar</stp>
        <stp/>
        <stp>Close</stp>
        <stp>A5C</stp>
        <stp>0</stp>
        <stp>all</stp>
        <stp/>
        <stp/>
        <stp>True</stp>
        <stp/>
        <stp>EndOfBar</stp>
        <tr r="AS67" s="4"/>
      </tp>
      <tp t="s">
        <v/>
        <stp/>
        <stp>StudyData</stp>
        <stp>Close(ZWA) when (LocalMonth(ZWA)=8 And LocalDay(ZWA)=10 And LocalHour(ZWA)=11 And LocalMinute(ZWA)=30)</stp>
        <stp>Bar</stp>
        <stp/>
        <stp>Close</stp>
        <stp>A5C</stp>
        <stp>0</stp>
        <stp>all</stp>
        <stp/>
        <stp/>
        <stp>True</stp>
        <stp/>
        <stp>EndOfBar</stp>
        <tr r="AS55" s="4"/>
      </tp>
      <tp t="s">
        <v/>
        <stp/>
        <stp>StudyData</stp>
        <stp>Close(ZWA) when (LocalMonth(ZWA)=8 And LocalDay(ZWA)=10 And LocalHour(ZWA)=14 And LocalMinute(ZWA)=35)</stp>
        <stp>Bar</stp>
        <stp/>
        <stp>Close</stp>
        <stp>A5C</stp>
        <stp>0</stp>
        <stp>all</stp>
        <stp/>
        <stp/>
        <stp>True</stp>
        <stp/>
        <stp>EndOfBar</stp>
        <tr r="AS92" s="4"/>
      </tp>
      <tp t="s">
        <v/>
        <stp/>
        <stp>StudyData</stp>
        <stp>Close(ZWA) when (LocalMonth(ZWA)=8 And LocalDay(ZWA)=10 And LocalHour(ZWA)=10 And LocalMinute(ZWA)=30)</stp>
        <stp>Bar</stp>
        <stp/>
        <stp>Close</stp>
        <stp>A5C</stp>
        <stp>0</stp>
        <stp>all</stp>
        <stp/>
        <stp/>
        <stp>True</stp>
        <stp/>
        <stp>EndOfBar</stp>
        <tr r="AS43" s="4"/>
      </tp>
      <tp t="s">
        <v/>
        <stp/>
        <stp>StudyData</stp>
        <stp>Close(ZWA) when (LocalMonth(ZWA)=8 And LocalDay(ZWA)=10 And LocalHour(ZWA)=12 And LocalMinute(ZWA)=35)</stp>
        <stp>Bar</stp>
        <stp/>
        <stp>Close</stp>
        <stp>A5C</stp>
        <stp>0</stp>
        <stp>all</stp>
        <stp/>
        <stp/>
        <stp>True</stp>
        <stp/>
        <stp>EndOfBar</stp>
        <tr r="AS68" s="4"/>
      </tp>
      <tp t="s">
        <v/>
        <stp/>
        <stp>StudyData</stp>
        <stp>Close(ZWA) when (LocalMonth(ZWA)=8 And LocalDay(ZWA)=10 And LocalHour(ZWA)=13 And LocalMinute(ZWA)=35)</stp>
        <stp>Bar</stp>
        <stp/>
        <stp>Close</stp>
        <stp>A5C</stp>
        <stp>0</stp>
        <stp>all</stp>
        <stp/>
        <stp/>
        <stp>True</stp>
        <stp/>
        <stp>EndOfBar</stp>
        <tr r="AS80" s="4"/>
      </tp>
      <tp t="s">
        <v/>
        <stp/>
        <stp>StudyData</stp>
        <stp>Close(ZWA) when (LocalMonth(ZWA)=8 And LocalDay(ZWA)=10 And LocalHour(ZWA)=10 And LocalMinute(ZWA)=35)</stp>
        <stp>Bar</stp>
        <stp/>
        <stp>Close</stp>
        <stp>A5C</stp>
        <stp>0</stp>
        <stp>all</stp>
        <stp/>
        <stp/>
        <stp>True</stp>
        <stp/>
        <stp>EndOfBar</stp>
        <tr r="AS44" s="4"/>
      </tp>
      <tp t="s">
        <v/>
        <stp/>
        <stp>StudyData</stp>
        <stp>Close(ZWA) when (LocalMonth(ZWA)=8 And LocalDay(ZWA)=10 And LocalHour(ZWA)=11 And LocalMinute(ZWA)=35)</stp>
        <stp>Bar</stp>
        <stp/>
        <stp>Close</stp>
        <stp>A5C</stp>
        <stp>0</stp>
        <stp>all</stp>
        <stp/>
        <stp/>
        <stp>True</stp>
        <stp/>
        <stp>EndOfBar</stp>
        <tr r="AS56" s="4"/>
      </tp>
      <tp t="s">
        <v/>
        <stp/>
        <stp>StudyData</stp>
        <stp>Close(ZWA) when (LocalMonth(ZWA)=8 And LocalDay(ZWA)=10 And LocalHour(ZWA)=14 And LocalMinute(ZWA)=30)</stp>
        <stp>Bar</stp>
        <stp/>
        <stp>Close</stp>
        <stp>A5C</stp>
        <stp>0</stp>
        <stp>all</stp>
        <stp/>
        <stp/>
        <stp>True</stp>
        <stp/>
        <stp>EndOfBar</stp>
        <tr r="AS91" s="4"/>
      </tp>
      <tp t="s">
        <v/>
        <stp/>
        <stp>StudyData</stp>
        <stp>Close(ZWA) when (LocalMonth(ZWA)=8 And LocalDay(ZWA)=10 And LocalHour(ZWA)=13 And LocalMinute(ZWA)=20)</stp>
        <stp>Bar</stp>
        <stp/>
        <stp>Close</stp>
        <stp>A5C</stp>
        <stp>0</stp>
        <stp>all</stp>
        <stp/>
        <stp/>
        <stp>True</stp>
        <stp/>
        <stp>EndOfBar</stp>
        <tr r="AS77" s="4"/>
      </tp>
      <tp t="s">
        <v/>
        <stp/>
        <stp>StudyData</stp>
        <stp>Close(ZWA) when (LocalMonth(ZWA)=8 And LocalDay(ZWA)=10 And LocalHour(ZWA)=12 And LocalMinute(ZWA)=20)</stp>
        <stp>Bar</stp>
        <stp/>
        <stp>Close</stp>
        <stp>A5C</stp>
        <stp>0</stp>
        <stp>all</stp>
        <stp/>
        <stp/>
        <stp>True</stp>
        <stp/>
        <stp>EndOfBar</stp>
        <tr r="AS65" s="4"/>
      </tp>
      <tp t="s">
        <v/>
        <stp/>
        <stp>StudyData</stp>
        <stp>Close(ZWA) when (LocalMonth(ZWA)=8 And LocalDay(ZWA)=10 And LocalHour(ZWA)=11 And LocalMinute(ZWA)=20)</stp>
        <stp>Bar</stp>
        <stp/>
        <stp>Close</stp>
        <stp>A5C</stp>
        <stp>0</stp>
        <stp>all</stp>
        <stp/>
        <stp/>
        <stp>True</stp>
        <stp/>
        <stp>EndOfBar</stp>
        <tr r="AS53" s="4"/>
      </tp>
      <tp t="s">
        <v/>
        <stp/>
        <stp>StudyData</stp>
        <stp>Close(ZWA) when (LocalMonth(ZWA)=8 And LocalDay(ZWA)=10 And LocalHour(ZWA)=14 And LocalMinute(ZWA)=25)</stp>
        <stp>Bar</stp>
        <stp/>
        <stp>Close</stp>
        <stp>A5C</stp>
        <stp>0</stp>
        <stp>all</stp>
        <stp/>
        <stp/>
        <stp>True</stp>
        <stp/>
        <stp>EndOfBar</stp>
        <tr r="AS90" s="4"/>
      </tp>
      <tp t="s">
        <v/>
        <stp/>
        <stp>StudyData</stp>
        <stp>Close(ZWA) when (LocalMonth(ZWA)=8 And LocalDay(ZWA)=10 And LocalHour(ZWA)=10 And LocalMinute(ZWA)=20)</stp>
        <stp>Bar</stp>
        <stp/>
        <stp>Close</stp>
        <stp>A5C</stp>
        <stp>0</stp>
        <stp>all</stp>
        <stp/>
        <stp/>
        <stp>True</stp>
        <stp/>
        <stp>EndOfBar</stp>
        <tr r="AS41" s="4"/>
      </tp>
      <tp t="s">
        <v/>
        <stp/>
        <stp>StudyData</stp>
        <stp>Close(ZWA) when (LocalMonth(ZWA)=8 And LocalDay(ZWA)=10 And LocalHour(ZWA)=12 And LocalMinute(ZWA)=25)</stp>
        <stp>Bar</stp>
        <stp/>
        <stp>Close</stp>
        <stp>A5C</stp>
        <stp>0</stp>
        <stp>all</stp>
        <stp/>
        <stp/>
        <stp>True</stp>
        <stp/>
        <stp>EndOfBar</stp>
        <tr r="AS66" s="4"/>
      </tp>
      <tp t="s">
        <v/>
        <stp/>
        <stp>StudyData</stp>
        <stp>Close(ZWA) when (LocalMonth(ZWA)=8 And LocalDay(ZWA)=10 And LocalHour(ZWA)=13 And LocalMinute(ZWA)=25)</stp>
        <stp>Bar</stp>
        <stp/>
        <stp>Close</stp>
        <stp>A5C</stp>
        <stp>0</stp>
        <stp>all</stp>
        <stp/>
        <stp/>
        <stp>True</stp>
        <stp/>
        <stp>EndOfBar</stp>
        <tr r="AS78" s="4"/>
      </tp>
      <tp t="s">
        <v/>
        <stp/>
        <stp>StudyData</stp>
        <stp>Close(ZWA) when (LocalMonth(ZWA)=8 And LocalDay(ZWA)=10 And LocalHour(ZWA)=10 And LocalMinute(ZWA)=25)</stp>
        <stp>Bar</stp>
        <stp/>
        <stp>Close</stp>
        <stp>A5C</stp>
        <stp>0</stp>
        <stp>all</stp>
        <stp/>
        <stp/>
        <stp>True</stp>
        <stp/>
        <stp>EndOfBar</stp>
        <tr r="AS42" s="4"/>
      </tp>
      <tp t="s">
        <v/>
        <stp/>
        <stp>StudyData</stp>
        <stp>Close(ZWA) when (LocalMonth(ZWA)=8 And LocalDay(ZWA)=10 And LocalHour(ZWA)=11 And LocalMinute(ZWA)=25)</stp>
        <stp>Bar</stp>
        <stp/>
        <stp>Close</stp>
        <stp>A5C</stp>
        <stp>0</stp>
        <stp>all</stp>
        <stp/>
        <stp/>
        <stp>True</stp>
        <stp/>
        <stp>EndOfBar</stp>
        <tr r="AS54" s="4"/>
      </tp>
      <tp t="s">
        <v/>
        <stp/>
        <stp>StudyData</stp>
        <stp>Close(ZWA) when (LocalMonth(ZWA)=8 And LocalDay(ZWA)=10 And LocalHour(ZWA)=14 And LocalMinute(ZWA)=20)</stp>
        <stp>Bar</stp>
        <stp/>
        <stp>Close</stp>
        <stp>A5C</stp>
        <stp>0</stp>
        <stp>all</stp>
        <stp/>
        <stp/>
        <stp>True</stp>
        <stp/>
        <stp>EndOfBar</stp>
        <tr r="AS89" s="4"/>
      </tp>
      <tp t="s">
        <v/>
        <stp/>
        <stp>StudyData</stp>
        <stp>Close(ZSE) when (LocalMonth(ZSE)=8 And LocalDay(ZSE)=10 And LocalHour(ZSE)=12 And LocalMinute(ZSE)=55)</stp>
        <stp>Bar</stp>
        <stp/>
        <stp>Close</stp>
        <stp>A5C</stp>
        <stp>0</stp>
        <stp>all</stp>
        <stp/>
        <stp/>
        <stp>True</stp>
        <stp/>
        <stp>EndOfBar</stp>
        <tr r="AY72" s="4"/>
      </tp>
      <tp t="s">
        <v/>
        <stp/>
        <stp>StudyData</stp>
        <stp>Close(ZWA) when (LocalMonth(ZWA)=8 And LocalDay(ZWA)=10 And LocalHour(ZWA)=13 And LocalMinute(ZWA)=10)</stp>
        <stp>Bar</stp>
        <stp/>
        <stp>Close</stp>
        <stp>A5C</stp>
        <stp>0</stp>
        <stp>all</stp>
        <stp/>
        <stp/>
        <stp>True</stp>
        <stp/>
        <stp>EndOfBar</stp>
        <tr r="AS75" s="4"/>
      </tp>
      <tp t="s">
        <v/>
        <stp/>
        <stp>StudyData</stp>
        <stp>Close(ZSE) when (LocalMonth(ZSE)=8 And LocalDay(ZSE)=10 And LocalHour(ZSE)=13 And LocalMinute(ZSE)=55)</stp>
        <stp>Bar</stp>
        <stp/>
        <stp>Close</stp>
        <stp>A5C</stp>
        <stp>0</stp>
        <stp>all</stp>
        <stp/>
        <stp/>
        <stp>True</stp>
        <stp/>
        <stp>EndOfBar</stp>
        <tr r="AY84" s="4"/>
      </tp>
      <tp t="s">
        <v/>
        <stp/>
        <stp>StudyData</stp>
        <stp>Close(ZWA) when (LocalMonth(ZWA)=8 And LocalDay(ZWA)=10 And LocalHour(ZWA)=12 And LocalMinute(ZWA)=10)</stp>
        <stp>Bar</stp>
        <stp/>
        <stp>Close</stp>
        <stp>A5C</stp>
        <stp>0</stp>
        <stp>all</stp>
        <stp/>
        <stp/>
        <stp>True</stp>
        <stp/>
        <stp>EndOfBar</stp>
        <tr r="AS63" s="4"/>
      </tp>
      <tp t="s">
        <v/>
        <stp/>
        <stp>StudyData</stp>
        <stp>Close(ZSE) when (LocalMonth(ZSE)=8 And LocalDay(ZSE)=10 And LocalHour(ZSE)=10 And LocalMinute(ZSE)=55)</stp>
        <stp>Bar</stp>
        <stp/>
        <stp>Close</stp>
        <stp>A5C</stp>
        <stp>0</stp>
        <stp>all</stp>
        <stp/>
        <stp/>
        <stp>True</stp>
        <stp/>
        <stp>EndOfBar</stp>
        <tr r="AY48" s="4"/>
      </tp>
      <tp t="s">
        <v/>
        <stp/>
        <stp>StudyData</stp>
        <stp>Close(ZWA) when (LocalMonth(ZWA)=8 And LocalDay(ZWA)=10 And LocalHour(ZWA)=11 And LocalMinute(ZWA)=10)</stp>
        <stp>Bar</stp>
        <stp/>
        <stp>Close</stp>
        <stp>A5C</stp>
        <stp>0</stp>
        <stp>all</stp>
        <stp/>
        <stp/>
        <stp>True</stp>
        <stp/>
        <stp>EndOfBar</stp>
        <tr r="AS51" s="4"/>
      </tp>
      <tp t="s">
        <v/>
        <stp/>
        <stp>StudyData</stp>
        <stp>Close(ZWA) when (LocalMonth(ZWA)=8 And LocalDay(ZWA)=10 And LocalHour(ZWA)=14 And LocalMinute(ZWA)=15)</stp>
        <stp>Bar</stp>
        <stp/>
        <stp>Close</stp>
        <stp>A5C</stp>
        <stp>0</stp>
        <stp>all</stp>
        <stp/>
        <stp/>
        <stp>True</stp>
        <stp/>
        <stp>EndOfBar</stp>
        <tr r="AS88" s="4"/>
      </tp>
      <tp t="s">
        <v/>
        <stp/>
        <stp>StudyData</stp>
        <stp>Close(ZSE) when (LocalMonth(ZSE)=8 And LocalDay(ZSE)=10 And LocalHour(ZSE)=11 And LocalMinute(ZSE)=55)</stp>
        <stp>Bar</stp>
        <stp/>
        <stp>Close</stp>
        <stp>A5C</stp>
        <stp>0</stp>
        <stp>all</stp>
        <stp/>
        <stp/>
        <stp>True</stp>
        <stp/>
        <stp>EndOfBar</stp>
        <tr r="AY60" s="4"/>
      </tp>
      <tp t="s">
        <v/>
        <stp/>
        <stp>StudyData</stp>
        <stp>Close(ZSE) when (LocalMonth(ZSE)=8 And LocalDay(ZSE)=10 And LocalHour(ZSE)=14 And LocalMinute(ZSE)=50)</stp>
        <stp>Bar</stp>
        <stp/>
        <stp>Close</stp>
        <stp>A5C</stp>
        <stp>0</stp>
        <stp>all</stp>
        <stp/>
        <stp/>
        <stp>True</stp>
        <stp/>
        <stp>EndOfBar</stp>
        <tr r="AY95" s="4"/>
      </tp>
      <tp t="s">
        <v/>
        <stp/>
        <stp>StudyData</stp>
        <stp>Close(ZWA) when (LocalMonth(ZWA)=8 And LocalDay(ZWA)=10 And LocalHour(ZWA)=10 And LocalMinute(ZWA)=10)</stp>
        <stp>Bar</stp>
        <stp/>
        <stp>Close</stp>
        <stp>A5C</stp>
        <stp>0</stp>
        <stp>all</stp>
        <stp/>
        <stp/>
        <stp>True</stp>
        <stp/>
        <stp>EndOfBar</stp>
        <tr r="AS39" s="4"/>
      </tp>
      <tp t="s">
        <v/>
        <stp/>
        <stp>StudyData</stp>
        <stp>Close(ZSE) when (LocalMonth(ZSE)=8 And LocalDay(ZSE)=10 And LocalHour(ZSE)=13 And LocalMinute(ZSE)=50)</stp>
        <stp>Bar</stp>
        <stp/>
        <stp>Close</stp>
        <stp>A5C</stp>
        <stp>0</stp>
        <stp>all</stp>
        <stp/>
        <stp/>
        <stp>True</stp>
        <stp/>
        <stp>EndOfBar</stp>
        <tr r="AY83" s="4"/>
      </tp>
      <tp t="s">
        <v/>
        <stp/>
        <stp>StudyData</stp>
        <stp>Close(ZWA) when (LocalMonth(ZWA)=8 And LocalDay(ZWA)=10 And LocalHour(ZWA)=12 And LocalMinute(ZWA)=15)</stp>
        <stp>Bar</stp>
        <stp/>
        <stp>Close</stp>
        <stp>A5C</stp>
        <stp>0</stp>
        <stp>all</stp>
        <stp/>
        <stp/>
        <stp>True</stp>
        <stp/>
        <stp>EndOfBar</stp>
        <tr r="AS64" s="4"/>
      </tp>
      <tp t="s">
        <v/>
        <stp/>
        <stp>StudyData</stp>
        <stp>Close(ZSE) when (LocalMonth(ZSE)=8 And LocalDay(ZSE)=10 And LocalHour(ZSE)=12 And LocalMinute(ZSE)=50)</stp>
        <stp>Bar</stp>
        <stp/>
        <stp>Close</stp>
        <stp>A5C</stp>
        <stp>0</stp>
        <stp>all</stp>
        <stp/>
        <stp/>
        <stp>True</stp>
        <stp/>
        <stp>EndOfBar</stp>
        <tr r="AY71" s="4"/>
      </tp>
      <tp t="s">
        <v/>
        <stp/>
        <stp>StudyData</stp>
        <stp>Close(ZWA) when (LocalMonth(ZWA)=8 And LocalDay(ZWA)=10 And LocalHour(ZWA)=13 And LocalMinute(ZWA)=15)</stp>
        <stp>Bar</stp>
        <stp/>
        <stp>Close</stp>
        <stp>A5C</stp>
        <stp>0</stp>
        <stp>all</stp>
        <stp/>
        <stp/>
        <stp>True</stp>
        <stp/>
        <stp>EndOfBar</stp>
        <tr r="AS76" s="4"/>
      </tp>
      <tp t="s">
        <v/>
        <stp/>
        <stp>StudyData</stp>
        <stp>Close(ZSE) when (LocalMonth(ZSE)=8 And LocalDay(ZSE)=10 And LocalHour(ZSE)=11 And LocalMinute(ZSE)=50)</stp>
        <stp>Bar</stp>
        <stp/>
        <stp>Close</stp>
        <stp>A5C</stp>
        <stp>0</stp>
        <stp>all</stp>
        <stp/>
        <stp/>
        <stp>True</stp>
        <stp/>
        <stp>EndOfBar</stp>
        <tr r="AY59" s="4"/>
      </tp>
      <tp t="s">
        <v/>
        <stp/>
        <stp>StudyData</stp>
        <stp>Close(ZSE) when (LocalMonth(ZSE)=8 And LocalDay(ZSE)=10 And LocalHour(ZSE)=14 And LocalMinute(ZSE)=55)</stp>
        <stp>Bar</stp>
        <stp/>
        <stp>Close</stp>
        <stp>A5C</stp>
        <stp>0</stp>
        <stp>all</stp>
        <stp/>
        <stp/>
        <stp>True</stp>
        <stp/>
        <stp>EndOfBar</stp>
        <tr r="AY96" s="4"/>
      </tp>
      <tp t="s">
        <v/>
        <stp/>
        <stp>StudyData</stp>
        <stp>Close(ZWA) when (LocalMonth(ZWA)=8 And LocalDay(ZWA)=10 And LocalHour(ZWA)=10 And LocalMinute(ZWA)=15)</stp>
        <stp>Bar</stp>
        <stp/>
        <stp>Close</stp>
        <stp>A5C</stp>
        <stp>0</stp>
        <stp>all</stp>
        <stp/>
        <stp/>
        <stp>True</stp>
        <stp/>
        <stp>EndOfBar</stp>
        <tr r="AS40" s="4"/>
      </tp>
      <tp t="s">
        <v/>
        <stp/>
        <stp>StudyData</stp>
        <stp>Close(ZWA) when (LocalMonth(ZWA)=8 And LocalDay(ZWA)=10 And LocalHour(ZWA)=15 And LocalMinute(ZWA)=10)</stp>
        <stp>Bar</stp>
        <stp/>
        <stp>Close</stp>
        <stp>A5C</stp>
        <stp>0</stp>
        <stp>all</stp>
        <stp/>
        <stp/>
        <stp>True</stp>
        <stp/>
        <stp>EndOfBar</stp>
        <tr r="AS99" s="4"/>
      </tp>
      <tp t="s">
        <v/>
        <stp/>
        <stp>StudyData</stp>
        <stp>Close(ZSE) when (LocalMonth(ZSE)=8 And LocalDay(ZSE)=10 And LocalHour(ZSE)=10 And LocalMinute(ZSE)=50)</stp>
        <stp>Bar</stp>
        <stp/>
        <stp>Close</stp>
        <stp>A5C</stp>
        <stp>0</stp>
        <stp>all</stp>
        <stp/>
        <stp/>
        <stp>True</stp>
        <stp/>
        <stp>EndOfBar</stp>
        <tr r="AY47" s="4"/>
      </tp>
      <tp t="s">
        <v/>
        <stp/>
        <stp>StudyData</stp>
        <stp>Close(ZWA) when (LocalMonth(ZWA)=8 And LocalDay(ZWA)=10 And LocalHour(ZWA)=11 And LocalMinute(ZWA)=15)</stp>
        <stp>Bar</stp>
        <stp/>
        <stp>Close</stp>
        <stp>A5C</stp>
        <stp>0</stp>
        <stp>all</stp>
        <stp/>
        <stp/>
        <stp>True</stp>
        <stp/>
        <stp>EndOfBar</stp>
        <tr r="AS52" s="4"/>
      </tp>
      <tp t="s">
        <v/>
        <stp/>
        <stp>StudyData</stp>
        <stp>Close(ZWA) when (LocalMonth(ZWA)=8 And LocalDay(ZWA)=10 And LocalHour(ZWA)=14 And LocalMinute(ZWA)=10)</stp>
        <stp>Bar</stp>
        <stp/>
        <stp>Close</stp>
        <stp>A5C</stp>
        <stp>0</stp>
        <stp>all</stp>
        <stp/>
        <stp/>
        <stp>True</stp>
        <stp/>
        <stp>EndOfBar</stp>
        <tr r="AS87" s="4"/>
      </tp>
      <tp t="s">
        <v/>
        <stp/>
        <stp>StudyData</stp>
        <stp>Close(ZSE) when (LocalMonth(ZSE)=8 And LocalDay(ZSE)=10 And LocalHour(ZSE)=12 And LocalMinute(ZSE)=45)</stp>
        <stp>Bar</stp>
        <stp/>
        <stp>Close</stp>
        <stp>A5C</stp>
        <stp>0</stp>
        <stp>all</stp>
        <stp/>
        <stp/>
        <stp>True</stp>
        <stp/>
        <stp>EndOfBar</stp>
        <tr r="AY70" s="4"/>
      </tp>
      <tp t="s">
        <v/>
        <stp/>
        <stp>StudyData</stp>
        <stp>Close(ZSE) when (LocalMonth(ZSE)=8 And LocalDay(ZSE)=10 And LocalHour(ZSE)=13 And LocalMinute(ZSE)=45)</stp>
        <stp>Bar</stp>
        <stp/>
        <stp>Close</stp>
        <stp>A5C</stp>
        <stp>0</stp>
        <stp>all</stp>
        <stp/>
        <stp/>
        <stp>True</stp>
        <stp/>
        <stp>EndOfBar</stp>
        <tr r="AY82" s="4"/>
      </tp>
      <tp t="s">
        <v/>
        <stp/>
        <stp>StudyData</stp>
        <stp>Close(ZSE) when (LocalMonth(ZSE)=8 And LocalDay(ZSE)=10 And LocalHour(ZSE)=10 And LocalMinute(ZSE)=45)</stp>
        <stp>Bar</stp>
        <stp/>
        <stp>Close</stp>
        <stp>A5C</stp>
        <stp>0</stp>
        <stp>all</stp>
        <stp/>
        <stp/>
        <stp>True</stp>
        <stp/>
        <stp>EndOfBar</stp>
        <tr r="AY46" s="4"/>
      </tp>
      <tp t="s">
        <v/>
        <stp/>
        <stp>StudyData</stp>
        <stp>Close(ZSE) when (LocalMonth(ZSE)=8 And LocalDay(ZSE)=10 And LocalHour(ZSE)=11 And LocalMinute(ZSE)=45)</stp>
        <stp>Bar</stp>
        <stp/>
        <stp>Close</stp>
        <stp>A5C</stp>
        <stp>0</stp>
        <stp>all</stp>
        <stp/>
        <stp/>
        <stp>True</stp>
        <stp/>
        <stp>EndOfBar</stp>
        <tr r="AY58" s="4"/>
      </tp>
      <tp t="s">
        <v/>
        <stp/>
        <stp>StudyData</stp>
        <stp>Close(ZSE) when (LocalMonth(ZSE)=8 And LocalDay(ZSE)=10 And LocalHour(ZSE)=14 And LocalMinute(ZSE)=40)</stp>
        <stp>Bar</stp>
        <stp/>
        <stp>Close</stp>
        <stp>A5C</stp>
        <stp>0</stp>
        <stp>all</stp>
        <stp/>
        <stp/>
        <stp>True</stp>
        <stp/>
        <stp>EndOfBar</stp>
        <tr r="AY93" s="4"/>
      </tp>
      <tp t="s">
        <v/>
        <stp/>
        <stp>StudyData</stp>
        <stp>Close(ZSE) when (LocalMonth(ZSE)=8 And LocalDay(ZSE)=10 And LocalHour(ZSE)=13 And LocalMinute(ZSE)=40)</stp>
        <stp>Bar</stp>
        <stp/>
        <stp>Close</stp>
        <stp>A5C</stp>
        <stp>0</stp>
        <stp>all</stp>
        <stp/>
        <stp/>
        <stp>True</stp>
        <stp/>
        <stp>EndOfBar</stp>
        <tr r="AY81" s="4"/>
      </tp>
      <tp t="s">
        <v/>
        <stp/>
        <stp>StudyData</stp>
        <stp>Close(ZSE) when (LocalMonth(ZSE)=8 And LocalDay(ZSE)=10 And LocalHour(ZSE)=12 And LocalMinute(ZSE)=40)</stp>
        <stp>Bar</stp>
        <stp/>
        <stp>Close</stp>
        <stp>A5C</stp>
        <stp>0</stp>
        <stp>all</stp>
        <stp/>
        <stp/>
        <stp>True</stp>
        <stp/>
        <stp>EndOfBar</stp>
        <tr r="AY69" s="4"/>
      </tp>
      <tp t="s">
        <v/>
        <stp/>
        <stp>StudyData</stp>
        <stp>Close(ZSE) when (LocalMonth(ZSE)=8 And LocalDay(ZSE)=10 And LocalHour(ZSE)=11 And LocalMinute(ZSE)=40)</stp>
        <stp>Bar</stp>
        <stp/>
        <stp>Close</stp>
        <stp>A5C</stp>
        <stp>0</stp>
        <stp>all</stp>
        <stp/>
        <stp/>
        <stp>True</stp>
        <stp/>
        <stp>EndOfBar</stp>
        <tr r="AY57" s="4"/>
      </tp>
      <tp t="s">
        <v/>
        <stp/>
        <stp>StudyData</stp>
        <stp>Close(ZSE) when (LocalMonth(ZSE)=8 And LocalDay(ZSE)=10 And LocalHour(ZSE)=14 And LocalMinute(ZSE)=45)</stp>
        <stp>Bar</stp>
        <stp/>
        <stp>Close</stp>
        <stp>A5C</stp>
        <stp>0</stp>
        <stp>all</stp>
        <stp/>
        <stp/>
        <stp>True</stp>
        <stp/>
        <stp>EndOfBar</stp>
        <tr r="AY94" s="4"/>
      </tp>
      <tp t="s">
        <v/>
        <stp/>
        <stp>StudyData</stp>
        <stp>Close(ZSE) when (LocalMonth(ZSE)=8 And LocalDay(ZSE)=10 And LocalHour(ZSE)=10 And LocalMinute(ZSE)=40)</stp>
        <stp>Bar</stp>
        <stp/>
        <stp>Close</stp>
        <stp>A5C</stp>
        <stp>0</stp>
        <stp>all</stp>
        <stp/>
        <stp/>
        <stp>True</stp>
        <stp/>
        <stp>EndOfBar</stp>
        <tr r="AY45" s="4"/>
      </tp>
      <tp t="s">
        <v/>
        <stp/>
        <stp>StudyData</stp>
        <stp>Close(ZSE) when (LocalMonth(ZSE)=8 And LocalDay(ZSE)=10 And LocalHour(ZSE)=12 And LocalMinute(ZSE)=35)</stp>
        <stp>Bar</stp>
        <stp/>
        <stp>Close</stp>
        <stp>A5C</stp>
        <stp>0</stp>
        <stp>all</stp>
        <stp/>
        <stp/>
        <stp>True</stp>
        <stp/>
        <stp>EndOfBar</stp>
        <tr r="AY68" s="4"/>
      </tp>
      <tp t="s">
        <v/>
        <stp/>
        <stp>StudyData</stp>
        <stp>Close(ZSE) when (LocalMonth(ZSE)=8 And LocalDay(ZSE)=10 And LocalHour(ZSE)=13 And LocalMinute(ZSE)=35)</stp>
        <stp>Bar</stp>
        <stp/>
        <stp>Close</stp>
        <stp>A5C</stp>
        <stp>0</stp>
        <stp>all</stp>
        <stp/>
        <stp/>
        <stp>True</stp>
        <stp/>
        <stp>EndOfBar</stp>
        <tr r="AY80" s="4"/>
      </tp>
      <tp t="s">
        <v/>
        <stp/>
        <stp>StudyData</stp>
        <stp>Close(ZSE) when (LocalMonth(ZSE)=8 And LocalDay(ZSE)=10 And LocalHour(ZSE)=10 And LocalMinute(ZSE)=35)</stp>
        <stp>Bar</stp>
        <stp/>
        <stp>Close</stp>
        <stp>A5C</stp>
        <stp>0</stp>
        <stp>all</stp>
        <stp/>
        <stp/>
        <stp>True</stp>
        <stp/>
        <stp>EndOfBar</stp>
        <tr r="AY44" s="4"/>
      </tp>
      <tp t="s">
        <v/>
        <stp/>
        <stp>StudyData</stp>
        <stp>Close(ZSE) when (LocalMonth(ZSE)=8 And LocalDay(ZSE)=10 And LocalHour(ZSE)=11 And LocalMinute(ZSE)=35)</stp>
        <stp>Bar</stp>
        <stp/>
        <stp>Close</stp>
        <stp>A5C</stp>
        <stp>0</stp>
        <stp>all</stp>
        <stp/>
        <stp/>
        <stp>True</stp>
        <stp/>
        <stp>EndOfBar</stp>
        <tr r="AY56" s="4"/>
      </tp>
      <tp t="s">
        <v/>
        <stp/>
        <stp>StudyData</stp>
        <stp>Close(ZSE) when (LocalMonth(ZSE)=8 And LocalDay(ZSE)=10 And LocalHour(ZSE)=14 And LocalMinute(ZSE)=30)</stp>
        <stp>Bar</stp>
        <stp/>
        <stp>Close</stp>
        <stp>A5C</stp>
        <stp>0</stp>
        <stp>all</stp>
        <stp/>
        <stp/>
        <stp>True</stp>
        <stp/>
        <stp>EndOfBar</stp>
        <tr r="AY91" s="4"/>
      </tp>
      <tp t="s">
        <v/>
        <stp/>
        <stp>StudyData</stp>
        <stp>Close(ZSE) when (LocalMonth(ZSE)=8 And LocalDay(ZSE)=10 And LocalHour(ZSE)=13 And LocalMinute(ZSE)=30)</stp>
        <stp>Bar</stp>
        <stp/>
        <stp>Close</stp>
        <stp>A5C</stp>
        <stp>0</stp>
        <stp>all</stp>
        <stp/>
        <stp/>
        <stp>True</stp>
        <stp/>
        <stp>EndOfBar</stp>
        <tr r="AY79" s="4"/>
      </tp>
      <tp t="s">
        <v/>
        <stp/>
        <stp>StudyData</stp>
        <stp>Close(ZSE) when (LocalMonth(ZSE)=8 And LocalDay(ZSE)=10 And LocalHour(ZSE)=12 And LocalMinute(ZSE)=30)</stp>
        <stp>Bar</stp>
        <stp/>
        <stp>Close</stp>
        <stp>A5C</stp>
        <stp>0</stp>
        <stp>all</stp>
        <stp/>
        <stp/>
        <stp>True</stp>
        <stp/>
        <stp>EndOfBar</stp>
        <tr r="AY67" s="4"/>
      </tp>
      <tp t="s">
        <v/>
        <stp/>
        <stp>StudyData</stp>
        <stp>Close(ZSE) when (LocalMonth(ZSE)=8 And LocalDay(ZSE)=10 And LocalHour(ZSE)=11 And LocalMinute(ZSE)=30)</stp>
        <stp>Bar</stp>
        <stp/>
        <stp>Close</stp>
        <stp>A5C</stp>
        <stp>0</stp>
        <stp>all</stp>
        <stp/>
        <stp/>
        <stp>True</stp>
        <stp/>
        <stp>EndOfBar</stp>
        <tr r="AY55" s="4"/>
      </tp>
      <tp t="s">
        <v/>
        <stp/>
        <stp>StudyData</stp>
        <stp>Close(ZSE) when (LocalMonth(ZSE)=8 And LocalDay(ZSE)=10 And LocalHour(ZSE)=14 And LocalMinute(ZSE)=35)</stp>
        <stp>Bar</stp>
        <stp/>
        <stp>Close</stp>
        <stp>A5C</stp>
        <stp>0</stp>
        <stp>all</stp>
        <stp/>
        <stp/>
        <stp>True</stp>
        <stp/>
        <stp>EndOfBar</stp>
        <tr r="AY92" s="4"/>
      </tp>
      <tp t="s">
        <v/>
        <stp/>
        <stp>StudyData</stp>
        <stp>Close(ZSE) when (LocalMonth(ZSE)=8 And LocalDay(ZSE)=10 And LocalHour(ZSE)=10 And LocalMinute(ZSE)=30)</stp>
        <stp>Bar</stp>
        <stp/>
        <stp>Close</stp>
        <stp>A5C</stp>
        <stp>0</stp>
        <stp>all</stp>
        <stp/>
        <stp/>
        <stp>True</stp>
        <stp/>
        <stp>EndOfBar</stp>
        <tr r="AY43" s="4"/>
      </tp>
      <tp t="s">
        <v/>
        <stp/>
        <stp>StudyData</stp>
        <stp>Close(ZSE) when (LocalMonth(ZSE)=8 And LocalDay(ZSE)=10 And LocalHour(ZSE)=12 And LocalMinute(ZSE)=25)</stp>
        <stp>Bar</stp>
        <stp/>
        <stp>Close</stp>
        <stp>A5C</stp>
        <stp>0</stp>
        <stp>all</stp>
        <stp/>
        <stp/>
        <stp>True</stp>
        <stp/>
        <stp>EndOfBar</stp>
        <tr r="AY66" s="4"/>
      </tp>
      <tp t="s">
        <v/>
        <stp/>
        <stp>StudyData</stp>
        <stp>Close(ZSE) when (LocalMonth(ZSE)=8 And LocalDay(ZSE)=10 And LocalHour(ZSE)=13 And LocalMinute(ZSE)=25)</stp>
        <stp>Bar</stp>
        <stp/>
        <stp>Close</stp>
        <stp>A5C</stp>
        <stp>0</stp>
        <stp>all</stp>
        <stp/>
        <stp/>
        <stp>True</stp>
        <stp/>
        <stp>EndOfBar</stp>
        <tr r="AY78" s="4"/>
      </tp>
      <tp t="s">
        <v/>
        <stp/>
        <stp>StudyData</stp>
        <stp>Close(ZSE) when (LocalMonth(ZSE)=8 And LocalDay(ZSE)=10 And LocalHour(ZSE)=10 And LocalMinute(ZSE)=25)</stp>
        <stp>Bar</stp>
        <stp/>
        <stp>Close</stp>
        <stp>A5C</stp>
        <stp>0</stp>
        <stp>all</stp>
        <stp/>
        <stp/>
        <stp>True</stp>
        <stp/>
        <stp>EndOfBar</stp>
        <tr r="AY42" s="4"/>
      </tp>
      <tp t="s">
        <v/>
        <stp/>
        <stp>StudyData</stp>
        <stp>Close(ZSE) when (LocalMonth(ZSE)=8 And LocalDay(ZSE)=10 And LocalHour(ZSE)=11 And LocalMinute(ZSE)=25)</stp>
        <stp>Bar</stp>
        <stp/>
        <stp>Close</stp>
        <stp>A5C</stp>
        <stp>0</stp>
        <stp>all</stp>
        <stp/>
        <stp/>
        <stp>True</stp>
        <stp/>
        <stp>EndOfBar</stp>
        <tr r="AY54" s="4"/>
      </tp>
      <tp t="s">
        <v/>
        <stp/>
        <stp>StudyData</stp>
        <stp>Close(ZSE) when (LocalMonth(ZSE)=8 And LocalDay(ZSE)=10 And LocalHour(ZSE)=14 And LocalMinute(ZSE)=20)</stp>
        <stp>Bar</stp>
        <stp/>
        <stp>Close</stp>
        <stp>A5C</stp>
        <stp>0</stp>
        <stp>all</stp>
        <stp/>
        <stp/>
        <stp>True</stp>
        <stp/>
        <stp>EndOfBar</stp>
        <tr r="AY89" s="4"/>
      </tp>
      <tp t="s">
        <v/>
        <stp/>
        <stp>StudyData</stp>
        <stp>Close(ZSE) when (LocalMonth(ZSE)=8 And LocalDay(ZSE)=10 And LocalHour(ZSE)=13 And LocalMinute(ZSE)=20)</stp>
        <stp>Bar</stp>
        <stp/>
        <stp>Close</stp>
        <stp>A5C</stp>
        <stp>0</stp>
        <stp>all</stp>
        <stp/>
        <stp/>
        <stp>True</stp>
        <stp/>
        <stp>EndOfBar</stp>
        <tr r="AY77" s="4"/>
      </tp>
      <tp t="s">
        <v/>
        <stp/>
        <stp>StudyData</stp>
        <stp>Close(ZSE) when (LocalMonth(ZSE)=8 And LocalDay(ZSE)=10 And LocalHour(ZSE)=12 And LocalMinute(ZSE)=20)</stp>
        <stp>Bar</stp>
        <stp/>
        <stp>Close</stp>
        <stp>A5C</stp>
        <stp>0</stp>
        <stp>all</stp>
        <stp/>
        <stp/>
        <stp>True</stp>
        <stp/>
        <stp>EndOfBar</stp>
        <tr r="AY65" s="4"/>
      </tp>
      <tp t="s">
        <v/>
        <stp/>
        <stp>StudyData</stp>
        <stp>Close(ZSE) when (LocalMonth(ZSE)=8 And LocalDay(ZSE)=10 And LocalHour(ZSE)=11 And LocalMinute(ZSE)=20)</stp>
        <stp>Bar</stp>
        <stp/>
        <stp>Close</stp>
        <stp>A5C</stp>
        <stp>0</stp>
        <stp>all</stp>
        <stp/>
        <stp/>
        <stp>True</stp>
        <stp/>
        <stp>EndOfBar</stp>
        <tr r="AY53" s="4"/>
      </tp>
      <tp t="s">
        <v/>
        <stp/>
        <stp>StudyData</stp>
        <stp>Close(ZSE) when (LocalMonth(ZSE)=8 And LocalDay(ZSE)=10 And LocalHour(ZSE)=14 And LocalMinute(ZSE)=25)</stp>
        <stp>Bar</stp>
        <stp/>
        <stp>Close</stp>
        <stp>A5C</stp>
        <stp>0</stp>
        <stp>all</stp>
        <stp/>
        <stp/>
        <stp>True</stp>
        <stp/>
        <stp>EndOfBar</stp>
        <tr r="AY90" s="4"/>
      </tp>
      <tp t="s">
        <v/>
        <stp/>
        <stp>StudyData</stp>
        <stp>Close(ZSE) when (LocalMonth(ZSE)=8 And LocalDay(ZSE)=10 And LocalHour(ZSE)=10 And LocalMinute(ZSE)=20)</stp>
        <stp>Bar</stp>
        <stp/>
        <stp>Close</stp>
        <stp>A5C</stp>
        <stp>0</stp>
        <stp>all</stp>
        <stp/>
        <stp/>
        <stp>True</stp>
        <stp/>
        <stp>EndOfBar</stp>
        <tr r="AY41" s="4"/>
      </tp>
      <tp t="s">
        <v/>
        <stp/>
        <stp>StudyData</stp>
        <stp>Close(ZSE) when (LocalMonth(ZSE)=8 And LocalDay(ZSE)=10 And LocalHour(ZSE)=12 And LocalMinute(ZSE)=15)</stp>
        <stp>Bar</stp>
        <stp/>
        <stp>Close</stp>
        <stp>A5C</stp>
        <stp>0</stp>
        <stp>all</stp>
        <stp/>
        <stp/>
        <stp>True</stp>
        <stp/>
        <stp>EndOfBar</stp>
        <tr r="AY64" s="4"/>
      </tp>
      <tp t="s">
        <v/>
        <stp/>
        <stp>StudyData</stp>
        <stp>Close(ZWA) when (LocalMonth(ZWA)=8 And LocalDay(ZWA)=10 And LocalHour(ZWA)=13 And LocalMinute(ZWA)=50)</stp>
        <stp>Bar</stp>
        <stp/>
        <stp>Close</stp>
        <stp>A5C</stp>
        <stp>0</stp>
        <stp>all</stp>
        <stp/>
        <stp/>
        <stp>True</stp>
        <stp/>
        <stp>EndOfBar</stp>
        <tr r="AS83" s="4"/>
      </tp>
      <tp t="s">
        <v/>
        <stp/>
        <stp>StudyData</stp>
        <stp>Close(ZSE) when (LocalMonth(ZSE)=8 And LocalDay(ZSE)=10 And LocalHour(ZSE)=13 And LocalMinute(ZSE)=15)</stp>
        <stp>Bar</stp>
        <stp/>
        <stp>Close</stp>
        <stp>A5C</stp>
        <stp>0</stp>
        <stp>all</stp>
        <stp/>
        <stp/>
        <stp>True</stp>
        <stp/>
        <stp>EndOfBar</stp>
        <tr r="AY76" s="4"/>
      </tp>
      <tp t="s">
        <v/>
        <stp/>
        <stp>StudyData</stp>
        <stp>Close(ZWA) when (LocalMonth(ZWA)=8 And LocalDay(ZWA)=10 And LocalHour(ZWA)=12 And LocalMinute(ZWA)=50)</stp>
        <stp>Bar</stp>
        <stp/>
        <stp>Close</stp>
        <stp>A5C</stp>
        <stp>0</stp>
        <stp>all</stp>
        <stp/>
        <stp/>
        <stp>True</stp>
        <stp/>
        <stp>EndOfBar</stp>
        <tr r="AS71" s="4"/>
      </tp>
      <tp t="s">
        <v/>
        <stp/>
        <stp>StudyData</stp>
        <stp>Close(ZSE) when (LocalMonth(ZSE)=8 And LocalDay(ZSE)=10 And LocalHour(ZSE)=10 And LocalMinute(ZSE)=15)</stp>
        <stp>Bar</stp>
        <stp/>
        <stp>Close</stp>
        <stp>A5C</stp>
        <stp>0</stp>
        <stp>all</stp>
        <stp/>
        <stp/>
        <stp>True</stp>
        <stp/>
        <stp>EndOfBar</stp>
        <tr r="AY40" s="4"/>
      </tp>
      <tp t="s">
        <v/>
        <stp/>
        <stp>StudyData</stp>
        <stp>Close(ZSE) when (LocalMonth(ZSE)=8 And LocalDay(ZSE)=10 And LocalHour(ZSE)=15 And LocalMinute(ZSE)=10)</stp>
        <stp>Bar</stp>
        <stp/>
        <stp>Close</stp>
        <stp>A5C</stp>
        <stp>0</stp>
        <stp>all</stp>
        <stp/>
        <stp/>
        <stp>True</stp>
        <stp/>
        <stp>EndOfBar</stp>
        <tr r="AY99" s="4"/>
      </tp>
      <tp t="s">
        <v/>
        <stp/>
        <stp>StudyData</stp>
        <stp>Close(ZWA) when (LocalMonth(ZWA)=8 And LocalDay(ZWA)=10 And LocalHour(ZWA)=11 And LocalMinute(ZWA)=50)</stp>
        <stp>Bar</stp>
        <stp/>
        <stp>Close</stp>
        <stp>A5C</stp>
        <stp>0</stp>
        <stp>all</stp>
        <stp/>
        <stp/>
        <stp>True</stp>
        <stp/>
        <stp>EndOfBar</stp>
        <tr r="AS59" s="4"/>
      </tp>
      <tp t="s">
        <v/>
        <stp/>
        <stp>StudyData</stp>
        <stp>Close(ZWA) when (LocalMonth(ZWA)=8 And LocalDay(ZWA)=10 And LocalHour(ZWA)=14 And LocalMinute(ZWA)=55)</stp>
        <stp>Bar</stp>
        <stp/>
        <stp>Close</stp>
        <stp>A5C</stp>
        <stp>0</stp>
        <stp>all</stp>
        <stp/>
        <stp/>
        <stp>True</stp>
        <stp/>
        <stp>EndOfBar</stp>
        <tr r="AS96" s="4"/>
      </tp>
      <tp t="s">
        <v/>
        <stp/>
        <stp>StudyData</stp>
        <stp>Close(ZSE) when (LocalMonth(ZSE)=8 And LocalDay(ZSE)=10 And LocalHour(ZSE)=11 And LocalMinute(ZSE)=15)</stp>
        <stp>Bar</stp>
        <stp/>
        <stp>Close</stp>
        <stp>A5C</stp>
        <stp>0</stp>
        <stp>all</stp>
        <stp/>
        <stp/>
        <stp>True</stp>
        <stp/>
        <stp>EndOfBar</stp>
        <tr r="AY52" s="4"/>
      </tp>
      <tp t="s">
        <v/>
        <stp/>
        <stp>StudyData</stp>
        <stp>Close(ZSE) when (LocalMonth(ZSE)=8 And LocalDay(ZSE)=10 And LocalHour(ZSE)=14 And LocalMinute(ZSE)=10)</stp>
        <stp>Bar</stp>
        <stp/>
        <stp>Close</stp>
        <stp>A5C</stp>
        <stp>0</stp>
        <stp>all</stp>
        <stp/>
        <stp/>
        <stp>True</stp>
        <stp/>
        <stp>EndOfBar</stp>
        <tr r="AY87" s="4"/>
      </tp>
      <tp t="s">
        <v/>
        <stp/>
        <stp>StudyData</stp>
        <stp>Close(ZWA) when (LocalMonth(ZWA)=8 And LocalDay(ZWA)=10 And LocalHour(ZWA)=10 And LocalMinute(ZWA)=50)</stp>
        <stp>Bar</stp>
        <stp/>
        <stp>Close</stp>
        <stp>A5C</stp>
        <stp>0</stp>
        <stp>all</stp>
        <stp/>
        <stp/>
        <stp>True</stp>
        <stp/>
        <stp>EndOfBar</stp>
        <tr r="AS47" s="4"/>
      </tp>
      <tp t="s">
        <v/>
        <stp/>
        <stp>StudyData</stp>
        <stp>Close(ZSE) when (LocalMonth(ZSE)=8 And LocalDay(ZSE)=10 And LocalHour(ZSE)=13 And LocalMinute(ZSE)=10)</stp>
        <stp>Bar</stp>
        <stp/>
        <stp>Close</stp>
        <stp>A5C</stp>
        <stp>0</stp>
        <stp>all</stp>
        <stp/>
        <stp/>
        <stp>True</stp>
        <stp/>
        <stp>EndOfBar</stp>
        <tr r="AY75" s="4"/>
      </tp>
      <tp t="s">
        <v/>
        <stp/>
        <stp>StudyData</stp>
        <stp>Close(ZWA) when (LocalMonth(ZWA)=8 And LocalDay(ZWA)=10 And LocalHour(ZWA)=12 And LocalMinute(ZWA)=55)</stp>
        <stp>Bar</stp>
        <stp/>
        <stp>Close</stp>
        <stp>A5C</stp>
        <stp>0</stp>
        <stp>all</stp>
        <stp/>
        <stp/>
        <stp>True</stp>
        <stp/>
        <stp>EndOfBar</stp>
        <tr r="AS72" s="4"/>
      </tp>
      <tp t="s">
        <v/>
        <stp/>
        <stp>StudyData</stp>
        <stp>Close(ZSE) when (LocalMonth(ZSE)=8 And LocalDay(ZSE)=10 And LocalHour(ZSE)=12 And LocalMinute(ZSE)=10)</stp>
        <stp>Bar</stp>
        <stp/>
        <stp>Close</stp>
        <stp>A5C</stp>
        <stp>0</stp>
        <stp>all</stp>
        <stp/>
        <stp/>
        <stp>True</stp>
        <stp/>
        <stp>EndOfBar</stp>
        <tr r="AY63" s="4"/>
      </tp>
      <tp t="s">
        <v/>
        <stp/>
        <stp>StudyData</stp>
        <stp>Close(ZWA) when (LocalMonth(ZWA)=8 And LocalDay(ZWA)=10 And LocalHour(ZWA)=13 And LocalMinute(ZWA)=55)</stp>
        <stp>Bar</stp>
        <stp/>
        <stp>Close</stp>
        <stp>A5C</stp>
        <stp>0</stp>
        <stp>all</stp>
        <stp/>
        <stp/>
        <stp>True</stp>
        <stp/>
        <stp>EndOfBar</stp>
        <tr r="AS84" s="4"/>
      </tp>
      <tp t="s">
        <v/>
        <stp/>
        <stp>StudyData</stp>
        <stp>Close(ZSE) when (LocalMonth(ZSE)=8 And LocalDay(ZSE)=10 And LocalHour(ZSE)=11 And LocalMinute(ZSE)=10)</stp>
        <stp>Bar</stp>
        <stp/>
        <stp>Close</stp>
        <stp>A5C</stp>
        <stp>0</stp>
        <stp>all</stp>
        <stp/>
        <stp/>
        <stp>True</stp>
        <stp/>
        <stp>EndOfBar</stp>
        <tr r="AY51" s="4"/>
      </tp>
      <tp t="s">
        <v/>
        <stp/>
        <stp>StudyData</stp>
        <stp>Close(ZSE) when (LocalMonth(ZSE)=8 And LocalDay(ZSE)=10 And LocalHour(ZSE)=14 And LocalMinute(ZSE)=15)</stp>
        <stp>Bar</stp>
        <stp/>
        <stp>Close</stp>
        <stp>A5C</stp>
        <stp>0</stp>
        <stp>all</stp>
        <stp/>
        <stp/>
        <stp>True</stp>
        <stp/>
        <stp>EndOfBar</stp>
        <tr r="AY88" s="4"/>
      </tp>
      <tp t="s">
        <v/>
        <stp/>
        <stp>StudyData</stp>
        <stp>Close(ZWA) when (LocalMonth(ZWA)=8 And LocalDay(ZWA)=10 And LocalHour(ZWA)=10 And LocalMinute(ZWA)=55)</stp>
        <stp>Bar</stp>
        <stp/>
        <stp>Close</stp>
        <stp>A5C</stp>
        <stp>0</stp>
        <stp>all</stp>
        <stp/>
        <stp/>
        <stp>True</stp>
        <stp/>
        <stp>EndOfBar</stp>
        <tr r="AS48" s="4"/>
      </tp>
      <tp t="s">
        <v/>
        <stp/>
        <stp>StudyData</stp>
        <stp>Close(ZSE) when (LocalMonth(ZSE)=8 And LocalDay(ZSE)=10 And LocalHour(ZSE)=10 And LocalMinute(ZSE)=10)</stp>
        <stp>Bar</stp>
        <stp/>
        <stp>Close</stp>
        <stp>A5C</stp>
        <stp>0</stp>
        <stp>all</stp>
        <stp/>
        <stp/>
        <stp>True</stp>
        <stp/>
        <stp>EndOfBar</stp>
        <tr r="AY39" s="4"/>
      </tp>
      <tp t="s">
        <v/>
        <stp/>
        <stp>StudyData</stp>
        <stp>Close(ZWA) when (LocalMonth(ZWA)=8 And LocalDay(ZWA)=10 And LocalHour(ZWA)=11 And LocalMinute(ZWA)=55)</stp>
        <stp>Bar</stp>
        <stp/>
        <stp>Close</stp>
        <stp>A5C</stp>
        <stp>0</stp>
        <stp>all</stp>
        <stp/>
        <stp/>
        <stp>True</stp>
        <stp/>
        <stp>EndOfBar</stp>
        <tr r="AS60" s="4"/>
      </tp>
      <tp t="s">
        <v/>
        <stp/>
        <stp>StudyData</stp>
        <stp>Close(ZWA) when (LocalMonth(ZWA)=8 And LocalDay(ZWA)=10 And LocalHour(ZWA)=14 And LocalMinute(ZWA)=50)</stp>
        <stp>Bar</stp>
        <stp/>
        <stp>Close</stp>
        <stp>A5C</stp>
        <stp>0</stp>
        <stp>all</stp>
        <stp/>
        <stp/>
        <stp>True</stp>
        <stp/>
        <stp>EndOfBar</stp>
        <tr r="AS95" s="4"/>
      </tp>
      <tp t="s">
        <v/>
        <stp/>
        <stp>StudyData</stp>
        <stp>Close(ZWA) when (LocalMonth(ZWA)=8 And LocalDay(ZWA)=10 And LocalHour(ZWA)=13 And LocalMinute(ZWA)=40)</stp>
        <stp>Bar</stp>
        <stp/>
        <stp>Close</stp>
        <stp>A5C</stp>
        <stp>0</stp>
        <stp>all</stp>
        <stp/>
        <stp/>
        <stp>True</stp>
        <stp/>
        <stp>EndOfBar</stp>
        <tr r="AS81" s="4"/>
      </tp>
      <tp t="s">
        <v/>
        <stp/>
        <stp>StudyData</stp>
        <stp>Close(ZWA) when (LocalMonth(ZWA)=8 And LocalDay(ZWA)=10 And LocalHour(ZWA)=12 And LocalMinute(ZWA)=40)</stp>
        <stp>Bar</stp>
        <stp/>
        <stp>Close</stp>
        <stp>A5C</stp>
        <stp>0</stp>
        <stp>all</stp>
        <stp/>
        <stp/>
        <stp>True</stp>
        <stp/>
        <stp>EndOfBar</stp>
        <tr r="AS69" s="4"/>
      </tp>
      <tp t="s">
        <v/>
        <stp/>
        <stp>StudyData</stp>
        <stp>Close(ZWA) when (LocalMonth(ZWA)=8 And LocalDay(ZWA)=10 And LocalHour(ZWA)=11 And LocalMinute(ZWA)=40)</stp>
        <stp>Bar</stp>
        <stp/>
        <stp>Close</stp>
        <stp>A5C</stp>
        <stp>0</stp>
        <stp>all</stp>
        <stp/>
        <stp/>
        <stp>True</stp>
        <stp/>
        <stp>EndOfBar</stp>
        <tr r="AS57" s="4"/>
      </tp>
      <tp t="s">
        <v/>
        <stp/>
        <stp>StudyData</stp>
        <stp>Close(ZWA) when (LocalMonth(ZWA)=8 And LocalDay(ZWA)=10 And LocalHour(ZWA)=14 And LocalMinute(ZWA)=45)</stp>
        <stp>Bar</stp>
        <stp/>
        <stp>Close</stp>
        <stp>A5C</stp>
        <stp>0</stp>
        <stp>all</stp>
        <stp/>
        <stp/>
        <stp>True</stp>
        <stp/>
        <stp>EndOfBar</stp>
        <tr r="AS94" s="4"/>
      </tp>
      <tp t="s">
        <v/>
        <stp/>
        <stp>StudyData</stp>
        <stp>Close(ZWA) when (LocalMonth(ZWA)=8 And LocalDay(ZWA)=10 And LocalHour(ZWA)=10 And LocalMinute(ZWA)=40)</stp>
        <stp>Bar</stp>
        <stp/>
        <stp>Close</stp>
        <stp>A5C</stp>
        <stp>0</stp>
        <stp>all</stp>
        <stp/>
        <stp/>
        <stp>True</stp>
        <stp/>
        <stp>EndOfBar</stp>
        <tr r="AS45" s="4"/>
      </tp>
      <tp t="s">
        <v/>
        <stp/>
        <stp>StudyData</stp>
        <stp>Close(ZWA) when (LocalMonth(ZWA)=8 And LocalDay(ZWA)=10 And LocalHour(ZWA)=12 And LocalMinute(ZWA)=45)</stp>
        <stp>Bar</stp>
        <stp/>
        <stp>Close</stp>
        <stp>A5C</stp>
        <stp>0</stp>
        <stp>all</stp>
        <stp/>
        <stp/>
        <stp>True</stp>
        <stp/>
        <stp>EndOfBar</stp>
        <tr r="AS70" s="4"/>
      </tp>
      <tp t="s">
        <v/>
        <stp/>
        <stp>StudyData</stp>
        <stp>Close(ZWA) when (LocalMonth(ZWA)=8 And LocalDay(ZWA)=10 And LocalHour(ZWA)=13 And LocalMinute(ZWA)=45)</stp>
        <stp>Bar</stp>
        <stp/>
        <stp>Close</stp>
        <stp>A5C</stp>
        <stp>0</stp>
        <stp>all</stp>
        <stp/>
        <stp/>
        <stp>True</stp>
        <stp/>
        <stp>EndOfBar</stp>
        <tr r="AS82" s="4"/>
      </tp>
      <tp t="s">
        <v/>
        <stp/>
        <stp>StudyData</stp>
        <stp>Close(ZWA) when (LocalMonth(ZWA)=8 And LocalDay(ZWA)=10 And LocalHour(ZWA)=10 And LocalMinute(ZWA)=45)</stp>
        <stp>Bar</stp>
        <stp/>
        <stp>Close</stp>
        <stp>A5C</stp>
        <stp>0</stp>
        <stp>all</stp>
        <stp/>
        <stp/>
        <stp>True</stp>
        <stp/>
        <stp>EndOfBar</stp>
        <tr r="AS46" s="4"/>
      </tp>
      <tp t="s">
        <v/>
        <stp/>
        <stp>StudyData</stp>
        <stp>Close(ZWA) when (LocalMonth(ZWA)=8 And LocalDay(ZWA)=10 And LocalHour(ZWA)=11 And LocalMinute(ZWA)=45)</stp>
        <stp>Bar</stp>
        <stp/>
        <stp>Close</stp>
        <stp>A5C</stp>
        <stp>0</stp>
        <stp>all</stp>
        <stp/>
        <stp/>
        <stp>True</stp>
        <stp/>
        <stp>EndOfBar</stp>
        <tr r="AS58" s="4"/>
      </tp>
      <tp t="s">
        <v/>
        <stp/>
        <stp>StudyData</stp>
        <stp>Close(ZWA) when (LocalMonth(ZWA)=8 And LocalDay(ZWA)=10 And LocalHour(ZWA)=14 And LocalMinute(ZWA)=40)</stp>
        <stp>Bar</stp>
        <stp/>
        <stp>Close</stp>
        <stp>A5C</stp>
        <stp>0</stp>
        <stp>all</stp>
        <stp/>
        <stp/>
        <stp>True</stp>
        <stp/>
        <stp>EndOfBar</stp>
        <tr r="AS93" s="4"/>
      </tp>
      <tp t="s">
        <v/>
        <stp/>
        <stp>StudyData</stp>
        <stp>Close(ZCE) when (LocalMonth(ZCE)=8 And LocalDay(ZCE)=10 And LocalHour(ZCE)=12 And LocalMinute(ZCE)=55)</stp>
        <stp>Bar</stp>
        <stp/>
        <stp>Close</stp>
        <stp>A5C</stp>
        <stp>0</stp>
        <stp>all</stp>
        <stp/>
        <stp/>
        <stp>True</stp>
        <stp/>
        <stp>EndOfBar</stp>
        <tr r="AV72" s="4"/>
      </tp>
      <tp t="s">
        <v/>
        <stp/>
        <stp>StudyData</stp>
        <stp>Close(ZCE) when (LocalMonth(ZCE)=8 And LocalDay(ZCE)=10 And LocalHour(ZCE)=10 And LocalMinute(ZCE)=55)</stp>
        <stp>Bar</stp>
        <stp/>
        <stp>Close</stp>
        <stp>A5C</stp>
        <stp>0</stp>
        <stp>all</stp>
        <stp/>
        <stp/>
        <stp>True</stp>
        <stp/>
        <stp>EndOfBar</stp>
        <tr r="AV48" s="4"/>
      </tp>
      <tp t="s">
        <v/>
        <stp/>
        <stp>StudyData</stp>
        <stp>Close(ZCE) when (LocalMonth(ZCE)=8 And LocalDay(ZCE)=10 And LocalHour(ZCE)=11 And LocalMinute(ZCE)=55)</stp>
        <stp>Bar</stp>
        <stp/>
        <stp>Close</stp>
        <stp>A5C</stp>
        <stp>0</stp>
        <stp>all</stp>
        <stp/>
        <stp/>
        <stp>True</stp>
        <stp/>
        <stp>EndOfBar</stp>
        <tr r="AV60" s="4"/>
      </tp>
      <tp t="s">
        <v/>
        <stp/>
        <stp>StudyData</stp>
        <stp>Close(ZCE) when (LocalMonth(ZCE)=8 And LocalDay(ZCE)=10 And LocalHour(ZCE)=12 And LocalMinute(ZCE)=50)</stp>
        <stp>Bar</stp>
        <stp/>
        <stp>Close</stp>
        <stp>A5C</stp>
        <stp>0</stp>
        <stp>all</stp>
        <stp/>
        <stp/>
        <stp>True</stp>
        <stp/>
        <stp>EndOfBar</stp>
        <tr r="AV71" s="4"/>
      </tp>
      <tp t="s">
        <v/>
        <stp/>
        <stp>StudyData</stp>
        <stp>Close(ZCE) when (LocalMonth(ZCE)=8 And LocalDay(ZCE)=10 And LocalHour(ZCE)=11 And LocalMinute(ZCE)=50)</stp>
        <stp>Bar</stp>
        <stp/>
        <stp>Close</stp>
        <stp>A5C</stp>
        <stp>0</stp>
        <stp>all</stp>
        <stp/>
        <stp/>
        <stp>True</stp>
        <stp/>
        <stp>EndOfBar</stp>
        <tr r="AV59" s="4"/>
      </tp>
      <tp t="s">
        <v/>
        <stp/>
        <stp>StudyData</stp>
        <stp>Close(ZCE) when (LocalMonth(ZCE)=8 And LocalDay(ZCE)=10 And LocalHour(ZCE)=10 And LocalMinute(ZCE)=50)</stp>
        <stp>Bar</stp>
        <stp/>
        <stp>Close</stp>
        <stp>A5C</stp>
        <stp>0</stp>
        <stp>all</stp>
        <stp/>
        <stp/>
        <stp>True</stp>
        <stp/>
        <stp>EndOfBar</stp>
        <tr r="AV47" s="4"/>
      </tp>
      <tp t="s">
        <v/>
        <stp/>
        <stp>StudyData</stp>
        <stp>Close(ZCE) when (LocalMonth(ZCE)=8 And LocalDay(ZCE)=10 And LocalHour(ZCE)=12 And LocalMinute(ZCE)=45)</stp>
        <stp>Bar</stp>
        <stp/>
        <stp>Close</stp>
        <stp>A5C</stp>
        <stp>0</stp>
        <stp>all</stp>
        <stp/>
        <stp/>
        <stp>True</stp>
        <stp/>
        <stp>EndOfBar</stp>
        <tr r="AV70" s="4"/>
      </tp>
      <tp t="s">
        <v/>
        <stp/>
        <stp>StudyData</stp>
        <stp>Close(ZCE) when (LocalMonth(ZCE)=8 And LocalDay(ZCE)=10 And LocalHour(ZCE)=10 And LocalMinute(ZCE)=45)</stp>
        <stp>Bar</stp>
        <stp/>
        <stp>Close</stp>
        <stp>A5C</stp>
        <stp>0</stp>
        <stp>all</stp>
        <stp/>
        <stp/>
        <stp>True</stp>
        <stp/>
        <stp>EndOfBar</stp>
        <tr r="AV46" s="4"/>
      </tp>
      <tp t="s">
        <v/>
        <stp/>
        <stp>StudyData</stp>
        <stp>Close(ZCE) when (LocalMonth(ZCE)=8 And LocalDay(ZCE)=10 And LocalHour(ZCE)=11 And LocalMinute(ZCE)=45)</stp>
        <stp>Bar</stp>
        <stp/>
        <stp>Close</stp>
        <stp>A5C</stp>
        <stp>0</stp>
        <stp>all</stp>
        <stp/>
        <stp/>
        <stp>True</stp>
        <stp/>
        <stp>EndOfBar</stp>
        <tr r="AV58" s="4"/>
      </tp>
      <tp t="s">
        <v/>
        <stp/>
        <stp>StudyData</stp>
        <stp>Close(ZCE) when (LocalMonth(ZCE)=8 And LocalDay(ZCE)=10 And LocalHour(ZCE)=12 And LocalMinute(ZCE)=40)</stp>
        <stp>Bar</stp>
        <stp/>
        <stp>Close</stp>
        <stp>A5C</stp>
        <stp>0</stp>
        <stp>all</stp>
        <stp/>
        <stp/>
        <stp>True</stp>
        <stp/>
        <stp>EndOfBar</stp>
        <tr r="AV69" s="4"/>
      </tp>
      <tp t="s">
        <v/>
        <stp/>
        <stp>StudyData</stp>
        <stp>Close(ZCE) when (LocalMonth(ZCE)=8 And LocalDay(ZCE)=10 And LocalHour(ZCE)=11 And LocalMinute(ZCE)=40)</stp>
        <stp>Bar</stp>
        <stp/>
        <stp>Close</stp>
        <stp>A5C</stp>
        <stp>0</stp>
        <stp>all</stp>
        <stp/>
        <stp/>
        <stp>True</stp>
        <stp/>
        <stp>EndOfBar</stp>
        <tr r="AV57" s="4"/>
      </tp>
      <tp t="s">
        <v/>
        <stp/>
        <stp>StudyData</stp>
        <stp>Close(ZCE) when (LocalMonth(ZCE)=8 And LocalDay(ZCE)=10 And LocalHour(ZCE)=10 And LocalMinute(ZCE)=40)</stp>
        <stp>Bar</stp>
        <stp/>
        <stp>Close</stp>
        <stp>A5C</stp>
        <stp>0</stp>
        <stp>all</stp>
        <stp/>
        <stp/>
        <stp>True</stp>
        <stp/>
        <stp>EndOfBar</stp>
        <tr r="AV45" s="4"/>
      </tp>
      <tp t="s">
        <v/>
        <stp/>
        <stp>StudyData</stp>
        <stp>Close(ZCE) when (LocalMonth(ZCE)=8 And LocalDay(ZCE)=10 And LocalHour(ZCE)=12 And LocalMinute(ZCE)=35)</stp>
        <stp>Bar</stp>
        <stp/>
        <stp>Close</stp>
        <stp>A5C</stp>
        <stp>0</stp>
        <stp>all</stp>
        <stp/>
        <stp/>
        <stp>True</stp>
        <stp/>
        <stp>EndOfBar</stp>
        <tr r="AV68" s="4"/>
      </tp>
      <tp t="s">
        <v/>
        <stp/>
        <stp>StudyData</stp>
        <stp>Close(ZCE) when (LocalMonth(ZCE)=8 And LocalDay(ZCE)=10 And LocalHour(ZCE)=10 And LocalMinute(ZCE)=35)</stp>
        <stp>Bar</stp>
        <stp/>
        <stp>Close</stp>
        <stp>A5C</stp>
        <stp>0</stp>
        <stp>all</stp>
        <stp/>
        <stp/>
        <stp>True</stp>
        <stp/>
        <stp>EndOfBar</stp>
        <tr r="AV44" s="4"/>
      </tp>
      <tp t="s">
        <v/>
        <stp/>
        <stp>StudyData</stp>
        <stp>Close(ZCE) when (LocalMonth(ZCE)=8 And LocalDay(ZCE)=10 And LocalHour(ZCE)=11 And LocalMinute(ZCE)=35)</stp>
        <stp>Bar</stp>
        <stp/>
        <stp>Close</stp>
        <stp>A5C</stp>
        <stp>0</stp>
        <stp>all</stp>
        <stp/>
        <stp/>
        <stp>True</stp>
        <stp/>
        <stp>EndOfBar</stp>
        <tr r="AV56" s="4"/>
      </tp>
      <tp t="s">
        <v/>
        <stp/>
        <stp>StudyData</stp>
        <stp>Close(ZCE) when (LocalMonth(ZCE)=8 And LocalDay(ZCE)=10 And LocalHour(ZCE)=12 And LocalMinute(ZCE)=30)</stp>
        <stp>Bar</stp>
        <stp/>
        <stp>Close</stp>
        <stp>A5C</stp>
        <stp>0</stp>
        <stp>all</stp>
        <stp/>
        <stp/>
        <stp>True</stp>
        <stp/>
        <stp>EndOfBar</stp>
        <tr r="AV67" s="4"/>
      </tp>
      <tp t="s">
        <v/>
        <stp/>
        <stp>StudyData</stp>
        <stp>Close(ZCE) when (LocalMonth(ZCE)=8 And LocalDay(ZCE)=10 And LocalHour(ZCE)=11 And LocalMinute(ZCE)=30)</stp>
        <stp>Bar</stp>
        <stp/>
        <stp>Close</stp>
        <stp>A5C</stp>
        <stp>0</stp>
        <stp>all</stp>
        <stp/>
        <stp/>
        <stp>True</stp>
        <stp/>
        <stp>EndOfBar</stp>
        <tr r="AV55" s="4"/>
      </tp>
      <tp t="s">
        <v/>
        <stp/>
        <stp>StudyData</stp>
        <stp>Close(ZCE) when (LocalMonth(ZCE)=8 And LocalDay(ZCE)=10 And LocalHour(ZCE)=10 And LocalMinute(ZCE)=30)</stp>
        <stp>Bar</stp>
        <stp/>
        <stp>Close</stp>
        <stp>A5C</stp>
        <stp>0</stp>
        <stp>all</stp>
        <stp/>
        <stp/>
        <stp>True</stp>
        <stp/>
        <stp>EndOfBar</stp>
        <tr r="AV43" s="4"/>
      </tp>
      <tp t="s">
        <v/>
        <stp/>
        <stp>StudyData</stp>
        <stp>Close(ZCE) when (LocalMonth(ZCE)=8 And LocalDay(ZCE)=10 And LocalHour(ZCE)=12 And LocalMinute(ZCE)=25)</stp>
        <stp>Bar</stp>
        <stp/>
        <stp>Close</stp>
        <stp>A5C</stp>
        <stp>0</stp>
        <stp>all</stp>
        <stp/>
        <stp/>
        <stp>True</stp>
        <stp/>
        <stp>EndOfBar</stp>
        <tr r="AV66" s="4"/>
      </tp>
      <tp t="s">
        <v/>
        <stp/>
        <stp>StudyData</stp>
        <stp>Close(ZCE) when (LocalMonth(ZCE)=8 And LocalDay(ZCE)=10 And LocalHour(ZCE)=10 And LocalMinute(ZCE)=25)</stp>
        <stp>Bar</stp>
        <stp/>
        <stp>Close</stp>
        <stp>A5C</stp>
        <stp>0</stp>
        <stp>all</stp>
        <stp/>
        <stp/>
        <stp>True</stp>
        <stp/>
        <stp>EndOfBar</stp>
        <tr r="AV42" s="4"/>
      </tp>
      <tp t="s">
        <v/>
        <stp/>
        <stp>StudyData</stp>
        <stp>Close(ZCE) when (LocalMonth(ZCE)=8 And LocalDay(ZCE)=10 And LocalHour(ZCE)=11 And LocalMinute(ZCE)=25)</stp>
        <stp>Bar</stp>
        <stp/>
        <stp>Close</stp>
        <stp>A5C</stp>
        <stp>0</stp>
        <stp>all</stp>
        <stp/>
        <stp/>
        <stp>True</stp>
        <stp/>
        <stp>EndOfBar</stp>
        <tr r="AV54" s="4"/>
      </tp>
      <tp t="s">
        <v/>
        <stp/>
        <stp>StudyData</stp>
        <stp>Close(ZCE) when (LocalMonth(ZCE)=8 And LocalDay(ZCE)=10 And LocalHour(ZCE)=12 And LocalMinute(ZCE)=20)</stp>
        <stp>Bar</stp>
        <stp/>
        <stp>Close</stp>
        <stp>A5C</stp>
        <stp>0</stp>
        <stp>all</stp>
        <stp/>
        <stp/>
        <stp>True</stp>
        <stp/>
        <stp>EndOfBar</stp>
        <tr r="AV65" s="4"/>
      </tp>
      <tp t="s">
        <v/>
        <stp/>
        <stp>StudyData</stp>
        <stp>Close(ZCE) when (LocalMonth(ZCE)=8 And LocalDay(ZCE)=10 And LocalHour(ZCE)=11 And LocalMinute(ZCE)=20)</stp>
        <stp>Bar</stp>
        <stp/>
        <stp>Close</stp>
        <stp>A5C</stp>
        <stp>0</stp>
        <stp>all</stp>
        <stp/>
        <stp/>
        <stp>True</stp>
        <stp/>
        <stp>EndOfBar</stp>
        <tr r="AV53" s="4"/>
      </tp>
      <tp t="s">
        <v/>
        <stp/>
        <stp>StudyData</stp>
        <stp>Close(ZCE) when (LocalMonth(ZCE)=8 And LocalDay(ZCE)=10 And LocalHour(ZCE)=10 And LocalMinute(ZCE)=20)</stp>
        <stp>Bar</stp>
        <stp/>
        <stp>Close</stp>
        <stp>A5C</stp>
        <stp>0</stp>
        <stp>all</stp>
        <stp/>
        <stp/>
        <stp>True</stp>
        <stp/>
        <stp>EndOfBar</stp>
        <tr r="AV41" s="4"/>
      </tp>
      <tp t="s">
        <v/>
        <stp/>
        <stp>StudyData</stp>
        <stp>Close(ZCE) when (LocalMonth(ZCE)=8 And LocalDay(ZCE)=10 And LocalHour(ZCE)=12 And LocalMinute(ZCE)=15)</stp>
        <stp>Bar</stp>
        <stp/>
        <stp>Close</stp>
        <stp>A5C</stp>
        <stp>0</stp>
        <stp>all</stp>
        <stp/>
        <stp/>
        <stp>True</stp>
        <stp/>
        <stp>EndOfBar</stp>
        <tr r="AV64" s="4"/>
      </tp>
      <tp t="s">
        <v/>
        <stp/>
        <stp>StudyData</stp>
        <stp>Close(ZCE) when (LocalMonth(ZCE)=8 And LocalDay(ZCE)=10 And LocalHour(ZCE)=13 And LocalMinute(ZCE)=15)</stp>
        <stp>Bar</stp>
        <stp/>
        <stp>Close</stp>
        <stp>A5C</stp>
        <stp>0</stp>
        <stp>all</stp>
        <stp/>
        <stp/>
        <stp>True</stp>
        <stp/>
        <stp>EndOfBar</stp>
        <tr r="AV76" s="4"/>
      </tp>
      <tp t="s">
        <v/>
        <stp/>
        <stp>StudyData</stp>
        <stp>Close(ZCE) when (LocalMonth(ZCE)=8 And LocalDay(ZCE)=10 And LocalHour(ZCE)=10 And LocalMinute(ZCE)=15)</stp>
        <stp>Bar</stp>
        <stp/>
        <stp>Close</stp>
        <stp>A5C</stp>
        <stp>0</stp>
        <stp>all</stp>
        <stp/>
        <stp/>
        <stp>True</stp>
        <stp/>
        <stp>EndOfBar</stp>
        <tr r="AV40" s="4"/>
      </tp>
      <tp t="s">
        <v/>
        <stp/>
        <stp>StudyData</stp>
        <stp>Close(ZCE) when (LocalMonth(ZCE)=8 And LocalDay(ZCE)=10 And LocalHour(ZCE)=11 And LocalMinute(ZCE)=15)</stp>
        <stp>Bar</stp>
        <stp/>
        <stp>Close</stp>
        <stp>A5C</stp>
        <stp>0</stp>
        <stp>all</stp>
        <stp/>
        <stp/>
        <stp>True</stp>
        <stp/>
        <stp>EndOfBar</stp>
        <tr r="AV52" s="4"/>
      </tp>
      <tp t="s">
        <v/>
        <stp/>
        <stp>StudyData</stp>
        <stp>Close(ZCE) when (LocalMonth(ZCE)=8 And LocalDay(ZCE)=10 And LocalHour(ZCE)=13 And LocalMinute(ZCE)=10)</stp>
        <stp>Bar</stp>
        <stp/>
        <stp>Close</stp>
        <stp>A5C</stp>
        <stp>0</stp>
        <stp>all</stp>
        <stp/>
        <stp/>
        <stp>True</stp>
        <stp/>
        <stp>EndOfBar</stp>
        <tr r="AV75" s="4"/>
      </tp>
      <tp t="s">
        <v/>
        <stp/>
        <stp>StudyData</stp>
        <stp>Close(ZCE) when (LocalMonth(ZCE)=8 And LocalDay(ZCE)=10 And LocalHour(ZCE)=12 And LocalMinute(ZCE)=10)</stp>
        <stp>Bar</stp>
        <stp/>
        <stp>Close</stp>
        <stp>A5C</stp>
        <stp>0</stp>
        <stp>all</stp>
        <stp/>
        <stp/>
        <stp>True</stp>
        <stp/>
        <stp>EndOfBar</stp>
        <tr r="AV63" s="4"/>
      </tp>
      <tp t="s">
        <v/>
        <stp/>
        <stp>StudyData</stp>
        <stp>Close(ZCE) when (LocalMonth(ZCE)=8 And LocalDay(ZCE)=10 And LocalHour(ZCE)=11 And LocalMinute(ZCE)=10)</stp>
        <stp>Bar</stp>
        <stp/>
        <stp>Close</stp>
        <stp>A5C</stp>
        <stp>0</stp>
        <stp>all</stp>
        <stp/>
        <stp/>
        <stp>True</stp>
        <stp/>
        <stp>EndOfBar</stp>
        <tr r="AV51" s="4"/>
      </tp>
      <tp t="s">
        <v/>
        <stp/>
        <stp>StudyData</stp>
        <stp>Close(ZCE) when (LocalMonth(ZCE)=8 And LocalDay(ZCE)=10 And LocalHour(ZCE)=10 And LocalMinute(ZCE)=10)</stp>
        <stp>Bar</stp>
        <stp/>
        <stp>Close</stp>
        <stp>A5C</stp>
        <stp>0</stp>
        <stp>all</stp>
        <stp/>
        <stp/>
        <stp>True</stp>
        <stp/>
        <stp>EndOfBar</stp>
        <tr r="AV39" s="4"/>
      </tp>
      <tp t="s">
        <v/>
        <stp/>
        <stp>StudyData</stp>
        <stp>Close(CLE) when (LocalMonth(CLE)=8 And LocalDay(CLE)=10 And LocalHour(CLE)=12 And LocalMinute(CLE)=15)</stp>
        <stp>Bar</stp>
        <stp/>
        <stp>Close</stp>
        <stp>A5C</stp>
        <stp>0</stp>
        <stp>all</stp>
        <stp/>
        <stp/>
        <stp>True</stp>
        <stp/>
        <stp>EndOfBar</stp>
        <tr r="O64" s="4"/>
      </tp>
      <tp t="s">
        <v/>
        <stp/>
        <stp>StudyData</stp>
        <stp>Close(CLE) when (LocalMonth(CLE)=8 And LocalDay(CLE)=10 And LocalHour(CLE)=13 And LocalMinute(CLE)=15)</stp>
        <stp>Bar</stp>
        <stp/>
        <stp>Close</stp>
        <stp>A5C</stp>
        <stp>0</stp>
        <stp>all</stp>
        <stp/>
        <stp/>
        <stp>True</stp>
        <stp/>
        <stp>EndOfBar</stp>
        <tr r="O76" s="4"/>
      </tp>
      <tp t="s">
        <v/>
        <stp/>
        <stp>StudyData</stp>
        <stp>Close(CLE) when (LocalMonth(CLE)=8 And LocalDay(CLE)=10 And LocalHour(CLE)=10 And LocalMinute(CLE)=15)</stp>
        <stp>Bar</stp>
        <stp/>
        <stp>Close</stp>
        <stp>A5C</stp>
        <stp>0</stp>
        <stp>all</stp>
        <stp/>
        <stp/>
        <stp>True</stp>
        <stp/>
        <stp>EndOfBar</stp>
        <tr r="O40" s="4"/>
      </tp>
      <tp t="s">
        <v/>
        <stp/>
        <stp>StudyData</stp>
        <stp>Close(CLE) when (LocalMonth(CLE)=8 And LocalDay(CLE)=10 And LocalHour(CLE)=15 And LocalMinute(CLE)=10)</stp>
        <stp>Bar</stp>
        <stp/>
        <stp>Close</stp>
        <stp>A5C</stp>
        <stp>0</stp>
        <stp>all</stp>
        <stp/>
        <stp/>
        <stp>True</stp>
        <stp/>
        <stp>EndOfBar</stp>
        <tr r="O99" s="4"/>
      </tp>
      <tp t="s">
        <v/>
        <stp/>
        <stp>StudyData</stp>
        <stp>Close(CLE) when (LocalMonth(CLE)=8 And LocalDay(CLE)=10 And LocalHour(CLE)=11 And LocalMinute(CLE)=15)</stp>
        <stp>Bar</stp>
        <stp/>
        <stp>Close</stp>
        <stp>A5C</stp>
        <stp>0</stp>
        <stp>all</stp>
        <stp/>
        <stp/>
        <stp>True</stp>
        <stp/>
        <stp>EndOfBar</stp>
        <tr r="O52" s="4"/>
      </tp>
      <tp t="s">
        <v/>
        <stp/>
        <stp>StudyData</stp>
        <stp>Close(CLE) when (LocalMonth(CLE)=8 And LocalDay(CLE)=10 And LocalHour(CLE)=14 And LocalMinute(CLE)=10)</stp>
        <stp>Bar</stp>
        <stp/>
        <stp>Close</stp>
        <stp>A5C</stp>
        <stp>0</stp>
        <stp>all</stp>
        <stp/>
        <stp/>
        <stp>True</stp>
        <stp/>
        <stp>EndOfBar</stp>
        <tr r="O87" s="4"/>
      </tp>
      <tp t="s">
        <v/>
        <stp/>
        <stp>StudyData</stp>
        <stp>Close(CLE) when (LocalMonth(CLE)=8 And LocalDay(CLE)=10 And LocalHour(CLE)=13 And LocalMinute(CLE)=10)</stp>
        <stp>Bar</stp>
        <stp/>
        <stp>Close</stp>
        <stp>A5C</stp>
        <stp>0</stp>
        <stp>all</stp>
        <stp/>
        <stp/>
        <stp>True</stp>
        <stp/>
        <stp>EndOfBar</stp>
        <tr r="O75" s="4"/>
      </tp>
      <tp t="s">
        <v/>
        <stp/>
        <stp>StudyData</stp>
        <stp>Close(CLE) when (LocalMonth(CLE)=8 And LocalDay(CLE)=10 And LocalHour(CLE)=12 And LocalMinute(CLE)=10)</stp>
        <stp>Bar</stp>
        <stp/>
        <stp>Close</stp>
        <stp>A5C</stp>
        <stp>0</stp>
        <stp>all</stp>
        <stp/>
        <stp/>
        <stp>True</stp>
        <stp/>
        <stp>EndOfBar</stp>
        <tr r="O63" s="4"/>
      </tp>
      <tp t="s">
        <v/>
        <stp/>
        <stp>StudyData</stp>
        <stp>Close(CLE) when (LocalMonth(CLE)=8 And LocalDay(CLE)=10 And LocalHour(CLE)=11 And LocalMinute(CLE)=10)</stp>
        <stp>Bar</stp>
        <stp/>
        <stp>Close</stp>
        <stp>A5C</stp>
        <stp>0</stp>
        <stp>all</stp>
        <stp/>
        <stp/>
        <stp>True</stp>
        <stp/>
        <stp>EndOfBar</stp>
        <tr r="O51" s="4"/>
      </tp>
      <tp t="s">
        <v/>
        <stp/>
        <stp>StudyData</stp>
        <stp>Close(CLE) when (LocalMonth(CLE)=8 And LocalDay(CLE)=10 And LocalHour(CLE)=14 And LocalMinute(CLE)=15)</stp>
        <stp>Bar</stp>
        <stp/>
        <stp>Close</stp>
        <stp>A5C</stp>
        <stp>0</stp>
        <stp>all</stp>
        <stp/>
        <stp/>
        <stp>True</stp>
        <stp/>
        <stp>EndOfBar</stp>
        <tr r="O88" s="4"/>
      </tp>
      <tp t="s">
        <v/>
        <stp/>
        <stp>StudyData</stp>
        <stp>Close(CLE) when (LocalMonth(CLE)=8 And LocalDay(CLE)=10 And LocalHour(CLE)=10 And LocalMinute(CLE)=10)</stp>
        <stp>Bar</stp>
        <stp/>
        <stp>Close</stp>
        <stp>A5C</stp>
        <stp>0</stp>
        <stp>all</stp>
        <stp/>
        <stp/>
        <stp>True</stp>
        <stp/>
        <stp>EndOfBar</stp>
        <tr r="O39" s="4"/>
      </tp>
      <tp t="s">
        <v/>
        <stp/>
        <stp>StudyData</stp>
        <stp>Close(CLE) when (LocalMonth(CLE)=8 And LocalDay(CLE)=10 And LocalHour(CLE)=12 And LocalMinute(CLE)=25)</stp>
        <stp>Bar</stp>
        <stp/>
        <stp>Close</stp>
        <stp>A5C</stp>
        <stp>0</stp>
        <stp>all</stp>
        <stp/>
        <stp/>
        <stp>True</stp>
        <stp/>
        <stp>EndOfBar</stp>
        <tr r="O66" s="4"/>
      </tp>
      <tp t="s">
        <v/>
        <stp/>
        <stp>StudyData</stp>
        <stp>Close(CLE) when (LocalMonth(CLE)=8 And LocalDay(CLE)=10 And LocalHour(CLE)=13 And LocalMinute(CLE)=25)</stp>
        <stp>Bar</stp>
        <stp/>
        <stp>Close</stp>
        <stp>A5C</stp>
        <stp>0</stp>
        <stp>all</stp>
        <stp/>
        <stp/>
        <stp>True</stp>
        <stp/>
        <stp>EndOfBar</stp>
        <tr r="O78" s="4"/>
      </tp>
      <tp t="s">
        <v/>
        <stp/>
        <stp>StudyData</stp>
        <stp>Close(CLE) when (LocalMonth(CLE)=8 And LocalDay(CLE)=10 And LocalHour(CLE)=10 And LocalMinute(CLE)=25)</stp>
        <stp>Bar</stp>
        <stp/>
        <stp>Close</stp>
        <stp>A5C</stp>
        <stp>0</stp>
        <stp>all</stp>
        <stp/>
        <stp/>
        <stp>True</stp>
        <stp/>
        <stp>EndOfBar</stp>
        <tr r="O42" s="4"/>
      </tp>
      <tp t="s">
        <v/>
        <stp/>
        <stp>StudyData</stp>
        <stp>Close(CLE) when (LocalMonth(CLE)=8 And LocalDay(CLE)=10 And LocalHour(CLE)=11 And LocalMinute(CLE)=25)</stp>
        <stp>Bar</stp>
        <stp/>
        <stp>Close</stp>
        <stp>A5C</stp>
        <stp>0</stp>
        <stp>all</stp>
        <stp/>
        <stp/>
        <stp>True</stp>
        <stp/>
        <stp>EndOfBar</stp>
        <tr r="O54" s="4"/>
      </tp>
      <tp t="s">
        <v/>
        <stp/>
        <stp>StudyData</stp>
        <stp>Close(CLE) when (LocalMonth(CLE)=8 And LocalDay(CLE)=10 And LocalHour(CLE)=14 And LocalMinute(CLE)=20)</stp>
        <stp>Bar</stp>
        <stp/>
        <stp>Close</stp>
        <stp>A5C</stp>
        <stp>0</stp>
        <stp>all</stp>
        <stp/>
        <stp/>
        <stp>True</stp>
        <stp/>
        <stp>EndOfBar</stp>
        <tr r="O89" s="4"/>
      </tp>
      <tp t="s">
        <v/>
        <stp/>
        <stp>StudyData</stp>
        <stp>Close(CLE) when (LocalMonth(CLE)=8 And LocalDay(CLE)=10 And LocalHour(CLE)=13 And LocalMinute(CLE)=20)</stp>
        <stp>Bar</stp>
        <stp/>
        <stp>Close</stp>
        <stp>A5C</stp>
        <stp>0</stp>
        <stp>all</stp>
        <stp/>
        <stp/>
        <stp>True</stp>
        <stp/>
        <stp>EndOfBar</stp>
        <tr r="O77" s="4"/>
      </tp>
      <tp t="s">
        <v/>
        <stp/>
        <stp>StudyData</stp>
        <stp>Close(CLE) when (LocalMonth(CLE)=8 And LocalDay(CLE)=10 And LocalHour(CLE)=12 And LocalMinute(CLE)=20)</stp>
        <stp>Bar</stp>
        <stp/>
        <stp>Close</stp>
        <stp>A5C</stp>
        <stp>0</stp>
        <stp>all</stp>
        <stp/>
        <stp/>
        <stp>True</stp>
        <stp/>
        <stp>EndOfBar</stp>
        <tr r="O65" s="4"/>
      </tp>
      <tp t="s">
        <v/>
        <stp/>
        <stp>StudyData</stp>
        <stp>Close(CLE) when (LocalMonth(CLE)=8 And LocalDay(CLE)=10 And LocalHour(CLE)=11 And LocalMinute(CLE)=20)</stp>
        <stp>Bar</stp>
        <stp/>
        <stp>Close</stp>
        <stp>A5C</stp>
        <stp>0</stp>
        <stp>all</stp>
        <stp/>
        <stp/>
        <stp>True</stp>
        <stp/>
        <stp>EndOfBar</stp>
        <tr r="O53" s="4"/>
      </tp>
      <tp t="s">
        <v/>
        <stp/>
        <stp>StudyData</stp>
        <stp>Close(CLE) when (LocalMonth(CLE)=8 And LocalDay(CLE)=10 And LocalHour(CLE)=14 And LocalMinute(CLE)=25)</stp>
        <stp>Bar</stp>
        <stp/>
        <stp>Close</stp>
        <stp>A5C</stp>
        <stp>0</stp>
        <stp>all</stp>
        <stp/>
        <stp/>
        <stp>True</stp>
        <stp/>
        <stp>EndOfBar</stp>
        <tr r="O90" s="4"/>
      </tp>
      <tp t="s">
        <v/>
        <stp/>
        <stp>StudyData</stp>
        <stp>Close(CLE) when (LocalMonth(CLE)=8 And LocalDay(CLE)=10 And LocalHour(CLE)=10 And LocalMinute(CLE)=20)</stp>
        <stp>Bar</stp>
        <stp/>
        <stp>Close</stp>
        <stp>A5C</stp>
        <stp>0</stp>
        <stp>all</stp>
        <stp/>
        <stp/>
        <stp>True</stp>
        <stp/>
        <stp>EndOfBar</stp>
        <tr r="O41" s="4"/>
      </tp>
      <tp t="s">
        <v/>
        <stp/>
        <stp>StudyData</stp>
        <stp>Close(CLE) when (LocalMonth(CLE)=8 And LocalDay(CLE)=10 And LocalHour(CLE)=12 And LocalMinute(CLE)=35)</stp>
        <stp>Bar</stp>
        <stp/>
        <stp>Close</stp>
        <stp>A5C</stp>
        <stp>0</stp>
        <stp>all</stp>
        <stp/>
        <stp/>
        <stp>True</stp>
        <stp/>
        <stp>EndOfBar</stp>
        <tr r="O68" s="4"/>
      </tp>
      <tp t="s">
        <v/>
        <stp/>
        <stp>StudyData</stp>
        <stp>Close(CLE) when (LocalMonth(CLE)=8 And LocalDay(CLE)=10 And LocalHour(CLE)=13 And LocalMinute(CLE)=35)</stp>
        <stp>Bar</stp>
        <stp/>
        <stp>Close</stp>
        <stp>A5C</stp>
        <stp>0</stp>
        <stp>all</stp>
        <stp/>
        <stp/>
        <stp>True</stp>
        <stp/>
        <stp>EndOfBar</stp>
        <tr r="O80" s="4"/>
      </tp>
      <tp t="s">
        <v/>
        <stp/>
        <stp>StudyData</stp>
        <stp>Close(CLE) when (LocalMonth(CLE)=8 And LocalDay(CLE)=10 And LocalHour(CLE)=10 And LocalMinute(CLE)=35)</stp>
        <stp>Bar</stp>
        <stp/>
        <stp>Close</stp>
        <stp>A5C</stp>
        <stp>0</stp>
        <stp>all</stp>
        <stp/>
        <stp/>
        <stp>True</stp>
        <stp/>
        <stp>EndOfBar</stp>
        <tr r="O44" s="4"/>
      </tp>
      <tp t="s">
        <v/>
        <stp/>
        <stp>StudyData</stp>
        <stp>Close(CLE) when (LocalMonth(CLE)=8 And LocalDay(CLE)=10 And LocalHour(CLE)=11 And LocalMinute(CLE)=35)</stp>
        <stp>Bar</stp>
        <stp/>
        <stp>Close</stp>
        <stp>A5C</stp>
        <stp>0</stp>
        <stp>all</stp>
        <stp/>
        <stp/>
        <stp>True</stp>
        <stp/>
        <stp>EndOfBar</stp>
        <tr r="O56" s="4"/>
      </tp>
      <tp t="s">
        <v/>
        <stp/>
        <stp>StudyData</stp>
        <stp>Close(CLE) when (LocalMonth(CLE)=8 And LocalDay(CLE)=10 And LocalHour(CLE)=14 And LocalMinute(CLE)=30)</stp>
        <stp>Bar</stp>
        <stp/>
        <stp>Close</stp>
        <stp>A5C</stp>
        <stp>0</stp>
        <stp>all</stp>
        <stp/>
        <stp/>
        <stp>True</stp>
        <stp/>
        <stp>EndOfBar</stp>
        <tr r="O91" s="4"/>
      </tp>
      <tp t="s">
        <v/>
        <stp/>
        <stp>StudyData</stp>
        <stp>Close(CLE) when (LocalMonth(CLE)=8 And LocalDay(CLE)=10 And LocalHour(CLE)=13 And LocalMinute(CLE)=30)</stp>
        <stp>Bar</stp>
        <stp/>
        <stp>Close</stp>
        <stp>A5C</stp>
        <stp>0</stp>
        <stp>all</stp>
        <stp/>
        <stp/>
        <stp>True</stp>
        <stp/>
        <stp>EndOfBar</stp>
        <tr r="O79" s="4"/>
      </tp>
      <tp t="s">
        <v/>
        <stp/>
        <stp>StudyData</stp>
        <stp>Close(CLE) when (LocalMonth(CLE)=8 And LocalDay(CLE)=10 And LocalHour(CLE)=12 And LocalMinute(CLE)=30)</stp>
        <stp>Bar</stp>
        <stp/>
        <stp>Close</stp>
        <stp>A5C</stp>
        <stp>0</stp>
        <stp>all</stp>
        <stp/>
        <stp/>
        <stp>True</stp>
        <stp/>
        <stp>EndOfBar</stp>
        <tr r="O67" s="4"/>
      </tp>
      <tp t="s">
        <v/>
        <stp/>
        <stp>StudyData</stp>
        <stp>Close(CLE) when (LocalMonth(CLE)=8 And LocalDay(CLE)=10 And LocalHour(CLE)=11 And LocalMinute(CLE)=30)</stp>
        <stp>Bar</stp>
        <stp/>
        <stp>Close</stp>
        <stp>A5C</stp>
        <stp>0</stp>
        <stp>all</stp>
        <stp/>
        <stp/>
        <stp>True</stp>
        <stp/>
        <stp>EndOfBar</stp>
        <tr r="O55" s="4"/>
      </tp>
      <tp t="s">
        <v/>
        <stp/>
        <stp>StudyData</stp>
        <stp>Close(CLE) when (LocalMonth(CLE)=8 And LocalDay(CLE)=10 And LocalHour(CLE)=14 And LocalMinute(CLE)=35)</stp>
        <stp>Bar</stp>
        <stp/>
        <stp>Close</stp>
        <stp>A5C</stp>
        <stp>0</stp>
        <stp>all</stp>
        <stp/>
        <stp/>
        <stp>True</stp>
        <stp/>
        <stp>EndOfBar</stp>
        <tr r="O92" s="4"/>
      </tp>
      <tp t="s">
        <v/>
        <stp/>
        <stp>StudyData</stp>
        <stp>Close(CLE) when (LocalMonth(CLE)=8 And LocalDay(CLE)=10 And LocalHour(CLE)=10 And LocalMinute(CLE)=30)</stp>
        <stp>Bar</stp>
        <stp/>
        <stp>Close</stp>
        <stp>A5C</stp>
        <stp>0</stp>
        <stp>all</stp>
        <stp/>
        <stp/>
        <stp>True</stp>
        <stp/>
        <stp>EndOfBar</stp>
        <tr r="O43" s="4"/>
      </tp>
      <tp t="s">
        <v/>
        <stp/>
        <stp>StudyData</stp>
        <stp>Close(CLE) when (LocalMonth(CLE)=8 And LocalDay(CLE)=10 And LocalHour(CLE)=12 And LocalMinute(CLE)=45)</stp>
        <stp>Bar</stp>
        <stp/>
        <stp>Close</stp>
        <stp>A5C</stp>
        <stp>0</stp>
        <stp>all</stp>
        <stp/>
        <stp/>
        <stp>True</stp>
        <stp/>
        <stp>EndOfBar</stp>
        <tr r="O70" s="4"/>
      </tp>
      <tp t="s">
        <v/>
        <stp/>
        <stp>StudyData</stp>
        <stp>Close(CLE) when (LocalMonth(CLE)=8 And LocalDay(CLE)=10 And LocalHour(CLE)=13 And LocalMinute(CLE)=45)</stp>
        <stp>Bar</stp>
        <stp/>
        <stp>Close</stp>
        <stp>A5C</stp>
        <stp>0</stp>
        <stp>all</stp>
        <stp/>
        <stp/>
        <stp>True</stp>
        <stp/>
        <stp>EndOfBar</stp>
        <tr r="O82" s="4"/>
      </tp>
      <tp t="s">
        <v/>
        <stp/>
        <stp>StudyData</stp>
        <stp>Close(CLE) when (LocalMonth(CLE)=8 And LocalDay(CLE)=10 And LocalHour(CLE)=10 And LocalMinute(CLE)=45)</stp>
        <stp>Bar</stp>
        <stp/>
        <stp>Close</stp>
        <stp>A5C</stp>
        <stp>0</stp>
        <stp>all</stp>
        <stp/>
        <stp/>
        <stp>True</stp>
        <stp/>
        <stp>EndOfBar</stp>
        <tr r="O46" s="4"/>
      </tp>
      <tp t="s">
        <v/>
        <stp/>
        <stp>StudyData</stp>
        <stp>Close(CLE) when (LocalMonth(CLE)=8 And LocalDay(CLE)=10 And LocalHour(CLE)=11 And LocalMinute(CLE)=45)</stp>
        <stp>Bar</stp>
        <stp/>
        <stp>Close</stp>
        <stp>A5C</stp>
        <stp>0</stp>
        <stp>all</stp>
        <stp/>
        <stp/>
        <stp>True</stp>
        <stp/>
        <stp>EndOfBar</stp>
        <tr r="O58" s="4"/>
      </tp>
      <tp t="s">
        <v/>
        <stp/>
        <stp>StudyData</stp>
        <stp>Close(CLE) when (LocalMonth(CLE)=8 And LocalDay(CLE)=10 And LocalHour(CLE)=14 And LocalMinute(CLE)=40)</stp>
        <stp>Bar</stp>
        <stp/>
        <stp>Close</stp>
        <stp>A5C</stp>
        <stp>0</stp>
        <stp>all</stp>
        <stp/>
        <stp/>
        <stp>True</stp>
        <stp/>
        <stp>EndOfBar</stp>
        <tr r="O93" s="4"/>
      </tp>
      <tp t="s">
        <v/>
        <stp/>
        <stp>StudyData</stp>
        <stp>Close(CLE) when (LocalMonth(CLE)=8 And LocalDay(CLE)=10 And LocalHour(CLE)=13 And LocalMinute(CLE)=40)</stp>
        <stp>Bar</stp>
        <stp/>
        <stp>Close</stp>
        <stp>A5C</stp>
        <stp>0</stp>
        <stp>all</stp>
        <stp/>
        <stp/>
        <stp>True</stp>
        <stp/>
        <stp>EndOfBar</stp>
        <tr r="O81" s="4"/>
      </tp>
      <tp t="s">
        <v/>
        <stp/>
        <stp>StudyData</stp>
        <stp>Close(CLE) when (LocalMonth(CLE)=8 And LocalDay(CLE)=10 And LocalHour(CLE)=12 And LocalMinute(CLE)=40)</stp>
        <stp>Bar</stp>
        <stp/>
        <stp>Close</stp>
        <stp>A5C</stp>
        <stp>0</stp>
        <stp>all</stp>
        <stp/>
        <stp/>
        <stp>True</stp>
        <stp/>
        <stp>EndOfBar</stp>
        <tr r="O69" s="4"/>
      </tp>
      <tp t="s">
        <v/>
        <stp/>
        <stp>StudyData</stp>
        <stp>Close(CLE) when (LocalMonth(CLE)=8 And LocalDay(CLE)=10 And LocalHour(CLE)=11 And LocalMinute(CLE)=40)</stp>
        <stp>Bar</stp>
        <stp/>
        <stp>Close</stp>
        <stp>A5C</stp>
        <stp>0</stp>
        <stp>all</stp>
        <stp/>
        <stp/>
        <stp>True</stp>
        <stp/>
        <stp>EndOfBar</stp>
        <tr r="O57" s="4"/>
      </tp>
      <tp t="s">
        <v/>
        <stp/>
        <stp>StudyData</stp>
        <stp>Close(CLE) when (LocalMonth(CLE)=8 And LocalDay(CLE)=10 And LocalHour(CLE)=14 And LocalMinute(CLE)=45)</stp>
        <stp>Bar</stp>
        <stp/>
        <stp>Close</stp>
        <stp>A5C</stp>
        <stp>0</stp>
        <stp>all</stp>
        <stp/>
        <stp/>
        <stp>True</stp>
        <stp/>
        <stp>EndOfBar</stp>
        <tr r="O94" s="4"/>
      </tp>
      <tp t="s">
        <v/>
        <stp/>
        <stp>StudyData</stp>
        <stp>Close(CLE) when (LocalMonth(CLE)=8 And LocalDay(CLE)=10 And LocalHour(CLE)=10 And LocalMinute(CLE)=40)</stp>
        <stp>Bar</stp>
        <stp/>
        <stp>Close</stp>
        <stp>A5C</stp>
        <stp>0</stp>
        <stp>all</stp>
        <stp/>
        <stp/>
        <stp>True</stp>
        <stp/>
        <stp>EndOfBar</stp>
        <tr r="O45" s="4"/>
      </tp>
      <tp t="s">
        <v/>
        <stp/>
        <stp>StudyData</stp>
        <stp>Close(CLE) when (LocalMonth(CLE)=8 And LocalDay(CLE)=10 And LocalHour(CLE)=12 And LocalMinute(CLE)=55)</stp>
        <stp>Bar</stp>
        <stp/>
        <stp>Close</stp>
        <stp>A5C</stp>
        <stp>0</stp>
        <stp>all</stp>
        <stp/>
        <stp/>
        <stp>True</stp>
        <stp/>
        <stp>EndOfBar</stp>
        <tr r="O72" s="4"/>
      </tp>
      <tp t="s">
        <v/>
        <stp/>
        <stp>StudyData</stp>
        <stp>Close(CLE) when (LocalMonth(CLE)=8 And LocalDay(CLE)=10 And LocalHour(CLE)=13 And LocalMinute(CLE)=55)</stp>
        <stp>Bar</stp>
        <stp/>
        <stp>Close</stp>
        <stp>A5C</stp>
        <stp>0</stp>
        <stp>all</stp>
        <stp/>
        <stp/>
        <stp>True</stp>
        <stp/>
        <stp>EndOfBar</stp>
        <tr r="O84" s="4"/>
      </tp>
      <tp t="s">
        <v/>
        <stp/>
        <stp>StudyData</stp>
        <stp>Close(CLE) when (LocalMonth(CLE)=8 And LocalDay(CLE)=10 And LocalHour(CLE)=10 And LocalMinute(CLE)=55)</stp>
        <stp>Bar</stp>
        <stp/>
        <stp>Close</stp>
        <stp>A5C</stp>
        <stp>0</stp>
        <stp>all</stp>
        <stp/>
        <stp/>
        <stp>True</stp>
        <stp/>
        <stp>EndOfBar</stp>
        <tr r="O48" s="4"/>
      </tp>
      <tp t="s">
        <v/>
        <stp/>
        <stp>StudyData</stp>
        <stp>Close(CLE) when (LocalMonth(CLE)=8 And LocalDay(CLE)=10 And LocalHour(CLE)=11 And LocalMinute(CLE)=55)</stp>
        <stp>Bar</stp>
        <stp/>
        <stp>Close</stp>
        <stp>A5C</stp>
        <stp>0</stp>
        <stp>all</stp>
        <stp/>
        <stp/>
        <stp>True</stp>
        <stp/>
        <stp>EndOfBar</stp>
        <tr r="O60" s="4"/>
      </tp>
      <tp t="s">
        <v/>
        <stp/>
        <stp>StudyData</stp>
        <stp>Close(CLE) when (LocalMonth(CLE)=8 And LocalDay(CLE)=10 And LocalHour(CLE)=14 And LocalMinute(CLE)=50)</stp>
        <stp>Bar</stp>
        <stp/>
        <stp>Close</stp>
        <stp>A5C</stp>
        <stp>0</stp>
        <stp>all</stp>
        <stp/>
        <stp/>
        <stp>True</stp>
        <stp/>
        <stp>EndOfBar</stp>
        <tr r="O95" s="4"/>
      </tp>
      <tp t="s">
        <v/>
        <stp/>
        <stp>StudyData</stp>
        <stp>Close(CLE) when (LocalMonth(CLE)=8 And LocalDay(CLE)=10 And LocalHour(CLE)=13 And LocalMinute(CLE)=50)</stp>
        <stp>Bar</stp>
        <stp/>
        <stp>Close</stp>
        <stp>A5C</stp>
        <stp>0</stp>
        <stp>all</stp>
        <stp/>
        <stp/>
        <stp>True</stp>
        <stp/>
        <stp>EndOfBar</stp>
        <tr r="O83" s="4"/>
      </tp>
      <tp t="s">
        <v/>
        <stp/>
        <stp>StudyData</stp>
        <stp>Close(CLE) when (LocalMonth(CLE)=8 And LocalDay(CLE)=10 And LocalHour(CLE)=12 And LocalMinute(CLE)=50)</stp>
        <stp>Bar</stp>
        <stp/>
        <stp>Close</stp>
        <stp>A5C</stp>
        <stp>0</stp>
        <stp>all</stp>
        <stp/>
        <stp/>
        <stp>True</stp>
        <stp/>
        <stp>EndOfBar</stp>
        <tr r="O71" s="4"/>
      </tp>
      <tp t="s">
        <v/>
        <stp/>
        <stp>StudyData</stp>
        <stp>Close(CLE) when (LocalMonth(CLE)=8 And LocalDay(CLE)=10 And LocalHour(CLE)=11 And LocalMinute(CLE)=50)</stp>
        <stp>Bar</stp>
        <stp/>
        <stp>Close</stp>
        <stp>A5C</stp>
        <stp>0</stp>
        <stp>all</stp>
        <stp/>
        <stp/>
        <stp>True</stp>
        <stp/>
        <stp>EndOfBar</stp>
        <tr r="O59" s="4"/>
      </tp>
      <tp t="s">
        <v/>
        <stp/>
        <stp>StudyData</stp>
        <stp>Close(CLE) when (LocalMonth(CLE)=8 And LocalDay(CLE)=10 And LocalHour(CLE)=14 And LocalMinute(CLE)=55)</stp>
        <stp>Bar</stp>
        <stp/>
        <stp>Close</stp>
        <stp>A5C</stp>
        <stp>0</stp>
        <stp>all</stp>
        <stp/>
        <stp/>
        <stp>True</stp>
        <stp/>
        <stp>EndOfBar</stp>
        <tr r="O96" s="4"/>
      </tp>
      <tp t="s">
        <v/>
        <stp/>
        <stp>StudyData</stp>
        <stp>Close(CLE) when (LocalMonth(CLE)=8 And LocalDay(CLE)=10 And LocalHour(CLE)=10 And LocalMinute(CLE)=50)</stp>
        <stp>Bar</stp>
        <stp/>
        <stp>Close</stp>
        <stp>A5C</stp>
        <stp>0</stp>
        <stp>all</stp>
        <stp/>
        <stp/>
        <stp>True</stp>
        <stp/>
        <stp>EndOfBar</stp>
        <tr r="O47" s="4"/>
      </tp>
      <tp t="s">
        <v/>
        <stp/>
        <stp>StudyData</stp>
        <stp>Close(GCE) when (LocalMonth(GCE)=8 And LocalDay(GCE)=10 And LocalHour(GCE)=12 And LocalMinute(GCE)=55)</stp>
        <stp>Bar</stp>
        <stp/>
        <stp>Close</stp>
        <stp>A5C</stp>
        <stp>0</stp>
        <stp>all</stp>
        <stp/>
        <stp/>
        <stp>True</stp>
        <stp/>
        <stp>EndOfBar</stp>
        <tr r="AD72" s="4"/>
      </tp>
      <tp t="s">
        <v/>
        <stp/>
        <stp>StudyData</stp>
        <stp>Close(GCE) when (LocalMonth(GCE)=8 And LocalDay(GCE)=10 And LocalHour(GCE)=13 And LocalMinute(GCE)=55)</stp>
        <stp>Bar</stp>
        <stp/>
        <stp>Close</stp>
        <stp>A5C</stp>
        <stp>0</stp>
        <stp>all</stp>
        <stp/>
        <stp/>
        <stp>True</stp>
        <stp/>
        <stp>EndOfBar</stp>
        <tr r="AD84" s="4"/>
      </tp>
      <tp t="s">
        <v/>
        <stp/>
        <stp>StudyData</stp>
        <stp>Close(GCE) when (LocalMonth(GCE)=8 And LocalDay(GCE)=10 And LocalHour(GCE)=10 And LocalMinute(GCE)=55)</stp>
        <stp>Bar</stp>
        <stp/>
        <stp>Close</stp>
        <stp>A5C</stp>
        <stp>0</stp>
        <stp>all</stp>
        <stp/>
        <stp/>
        <stp>True</stp>
        <stp/>
        <stp>EndOfBar</stp>
        <tr r="AD48" s="4"/>
      </tp>
      <tp t="s">
        <v/>
        <stp/>
        <stp>StudyData</stp>
        <stp>Close(GCE) when (LocalMonth(GCE)=8 And LocalDay(GCE)=10 And LocalHour(GCE)=11 And LocalMinute(GCE)=55)</stp>
        <stp>Bar</stp>
        <stp/>
        <stp>Close</stp>
        <stp>A5C</stp>
        <stp>0</stp>
        <stp>all</stp>
        <stp/>
        <stp/>
        <stp>True</stp>
        <stp/>
        <stp>EndOfBar</stp>
        <tr r="AD60" s="4"/>
      </tp>
      <tp t="s">
        <v/>
        <stp/>
        <stp>StudyData</stp>
        <stp>Close(GCE) when (LocalMonth(GCE)=8 And LocalDay(GCE)=10 And LocalHour(GCE)=14 And LocalMinute(GCE)=50)</stp>
        <stp>Bar</stp>
        <stp/>
        <stp>Close</stp>
        <stp>A5C</stp>
        <stp>0</stp>
        <stp>all</stp>
        <stp/>
        <stp/>
        <stp>True</stp>
        <stp/>
        <stp>EndOfBar</stp>
        <tr r="AD95" s="4"/>
      </tp>
      <tp t="s">
        <v/>
        <stp/>
        <stp>StudyData</stp>
        <stp>Close(GCE) when (LocalMonth(GCE)=8 And LocalDay(GCE)=10 And LocalHour(GCE)=13 And LocalMinute(GCE)=50)</stp>
        <stp>Bar</stp>
        <stp/>
        <stp>Close</stp>
        <stp>A5C</stp>
        <stp>0</stp>
        <stp>all</stp>
        <stp/>
        <stp/>
        <stp>True</stp>
        <stp/>
        <stp>EndOfBar</stp>
        <tr r="AD83" s="4"/>
      </tp>
      <tp t="s">
        <v/>
        <stp/>
        <stp>StudyData</stp>
        <stp>Close(GCE) when (LocalMonth(GCE)=8 And LocalDay(GCE)=10 And LocalHour(GCE)=12 And LocalMinute(GCE)=50)</stp>
        <stp>Bar</stp>
        <stp/>
        <stp>Close</stp>
        <stp>A5C</stp>
        <stp>0</stp>
        <stp>all</stp>
        <stp/>
        <stp/>
        <stp>True</stp>
        <stp/>
        <stp>EndOfBar</stp>
        <tr r="AD71" s="4"/>
      </tp>
      <tp t="s">
        <v/>
        <stp/>
        <stp>StudyData</stp>
        <stp>Close(GCE) when (LocalMonth(GCE)=8 And LocalDay(GCE)=10 And LocalHour(GCE)=11 And LocalMinute(GCE)=50)</stp>
        <stp>Bar</stp>
        <stp/>
        <stp>Close</stp>
        <stp>A5C</stp>
        <stp>0</stp>
        <stp>all</stp>
        <stp/>
        <stp/>
        <stp>True</stp>
        <stp/>
        <stp>EndOfBar</stp>
        <tr r="AD59" s="4"/>
      </tp>
      <tp t="s">
        <v/>
        <stp/>
        <stp>StudyData</stp>
        <stp>Close(GCE) when (LocalMonth(GCE)=8 And LocalDay(GCE)=10 And LocalHour(GCE)=14 And LocalMinute(GCE)=55)</stp>
        <stp>Bar</stp>
        <stp/>
        <stp>Close</stp>
        <stp>A5C</stp>
        <stp>0</stp>
        <stp>all</stp>
        <stp/>
        <stp/>
        <stp>True</stp>
        <stp/>
        <stp>EndOfBar</stp>
        <tr r="AD96" s="4"/>
      </tp>
      <tp t="s">
        <v/>
        <stp/>
        <stp>StudyData</stp>
        <stp>Close(GCE) when (LocalMonth(GCE)=8 And LocalDay(GCE)=10 And LocalHour(GCE)=10 And LocalMinute(GCE)=50)</stp>
        <stp>Bar</stp>
        <stp/>
        <stp>Close</stp>
        <stp>A5C</stp>
        <stp>0</stp>
        <stp>all</stp>
        <stp/>
        <stp/>
        <stp>True</stp>
        <stp/>
        <stp>EndOfBar</stp>
        <tr r="AD47" s="4"/>
      </tp>
      <tp t="s">
        <v/>
        <stp/>
        <stp>StudyData</stp>
        <stp>Close(GCE) when (LocalMonth(GCE)=8 And LocalDay(GCE)=10 And LocalHour(GCE)=12 And LocalMinute(GCE)=45)</stp>
        <stp>Bar</stp>
        <stp/>
        <stp>Close</stp>
        <stp>A5C</stp>
        <stp>0</stp>
        <stp>all</stp>
        <stp/>
        <stp/>
        <stp>True</stp>
        <stp/>
        <stp>EndOfBar</stp>
        <tr r="AD70" s="4"/>
      </tp>
      <tp t="s">
        <v/>
        <stp/>
        <stp>StudyData</stp>
        <stp>Close(GCE) when (LocalMonth(GCE)=8 And LocalDay(GCE)=10 And LocalHour(GCE)=13 And LocalMinute(GCE)=45)</stp>
        <stp>Bar</stp>
        <stp/>
        <stp>Close</stp>
        <stp>A5C</stp>
        <stp>0</stp>
        <stp>all</stp>
        <stp/>
        <stp/>
        <stp>True</stp>
        <stp/>
        <stp>EndOfBar</stp>
        <tr r="AD82" s="4"/>
      </tp>
      <tp t="s">
        <v/>
        <stp/>
        <stp>StudyData</stp>
        <stp>Close(GCE) when (LocalMonth(GCE)=8 And LocalDay(GCE)=10 And LocalHour(GCE)=10 And LocalMinute(GCE)=45)</stp>
        <stp>Bar</stp>
        <stp/>
        <stp>Close</stp>
        <stp>A5C</stp>
        <stp>0</stp>
        <stp>all</stp>
        <stp/>
        <stp/>
        <stp>True</stp>
        <stp/>
        <stp>EndOfBar</stp>
        <tr r="AD46" s="4"/>
      </tp>
      <tp t="s">
        <v/>
        <stp/>
        <stp>StudyData</stp>
        <stp>Close(GCE) when (LocalMonth(GCE)=8 And LocalDay(GCE)=10 And LocalHour(GCE)=11 And LocalMinute(GCE)=45)</stp>
        <stp>Bar</stp>
        <stp/>
        <stp>Close</stp>
        <stp>A5C</stp>
        <stp>0</stp>
        <stp>all</stp>
        <stp/>
        <stp/>
        <stp>True</stp>
        <stp/>
        <stp>EndOfBar</stp>
        <tr r="AD58" s="4"/>
      </tp>
      <tp t="s">
        <v/>
        <stp/>
        <stp>StudyData</stp>
        <stp>Close(GCE) when (LocalMonth(GCE)=8 And LocalDay(GCE)=10 And LocalHour(GCE)=14 And LocalMinute(GCE)=40)</stp>
        <stp>Bar</stp>
        <stp/>
        <stp>Close</stp>
        <stp>A5C</stp>
        <stp>0</stp>
        <stp>all</stp>
        <stp/>
        <stp/>
        <stp>True</stp>
        <stp/>
        <stp>EndOfBar</stp>
        <tr r="AD93" s="4"/>
      </tp>
      <tp t="s">
        <v/>
        <stp/>
        <stp>StudyData</stp>
        <stp>Close(GCE) when (LocalMonth(GCE)=8 And LocalDay(GCE)=10 And LocalHour(GCE)=13 And LocalMinute(GCE)=40)</stp>
        <stp>Bar</stp>
        <stp/>
        <stp>Close</stp>
        <stp>A5C</stp>
        <stp>0</stp>
        <stp>all</stp>
        <stp/>
        <stp/>
        <stp>True</stp>
        <stp/>
        <stp>EndOfBar</stp>
        <tr r="AD81" s="4"/>
      </tp>
      <tp t="s">
        <v/>
        <stp/>
        <stp>StudyData</stp>
        <stp>Close(GCE) when (LocalMonth(GCE)=8 And LocalDay(GCE)=10 And LocalHour(GCE)=12 And LocalMinute(GCE)=40)</stp>
        <stp>Bar</stp>
        <stp/>
        <stp>Close</stp>
        <stp>A5C</stp>
        <stp>0</stp>
        <stp>all</stp>
        <stp/>
        <stp/>
        <stp>True</stp>
        <stp/>
        <stp>EndOfBar</stp>
        <tr r="AD69" s="4"/>
      </tp>
      <tp t="s">
        <v/>
        <stp/>
        <stp>StudyData</stp>
        <stp>Close(GCE) when (LocalMonth(GCE)=8 And LocalDay(GCE)=10 And LocalHour(GCE)=11 And LocalMinute(GCE)=40)</stp>
        <stp>Bar</stp>
        <stp/>
        <stp>Close</stp>
        <stp>A5C</stp>
        <stp>0</stp>
        <stp>all</stp>
        <stp/>
        <stp/>
        <stp>True</stp>
        <stp/>
        <stp>EndOfBar</stp>
        <tr r="AD57" s="4"/>
      </tp>
      <tp t="s">
        <v/>
        <stp/>
        <stp>StudyData</stp>
        <stp>Close(GCE) when (LocalMonth(GCE)=8 And LocalDay(GCE)=10 And LocalHour(GCE)=14 And LocalMinute(GCE)=45)</stp>
        <stp>Bar</stp>
        <stp/>
        <stp>Close</stp>
        <stp>A5C</stp>
        <stp>0</stp>
        <stp>all</stp>
        <stp/>
        <stp/>
        <stp>True</stp>
        <stp/>
        <stp>EndOfBar</stp>
        <tr r="AD94" s="4"/>
      </tp>
      <tp t="s">
        <v/>
        <stp/>
        <stp>StudyData</stp>
        <stp>Close(GCE) when (LocalMonth(GCE)=8 And LocalDay(GCE)=10 And LocalHour(GCE)=10 And LocalMinute(GCE)=40)</stp>
        <stp>Bar</stp>
        <stp/>
        <stp>Close</stp>
        <stp>A5C</stp>
        <stp>0</stp>
        <stp>all</stp>
        <stp/>
        <stp/>
        <stp>True</stp>
        <stp/>
        <stp>EndOfBar</stp>
        <tr r="AD45" s="4"/>
      </tp>
      <tp t="s">
        <v/>
        <stp/>
        <stp>StudyData</stp>
        <stp>Close(GCE) when (LocalMonth(GCE)=8 And LocalDay(GCE)=10 And LocalHour(GCE)=12 And LocalMinute(GCE)=35)</stp>
        <stp>Bar</stp>
        <stp/>
        <stp>Close</stp>
        <stp>A5C</stp>
        <stp>0</stp>
        <stp>all</stp>
        <stp/>
        <stp/>
        <stp>True</stp>
        <stp/>
        <stp>EndOfBar</stp>
        <tr r="AD68" s="4"/>
      </tp>
      <tp t="s">
        <v/>
        <stp/>
        <stp>StudyData</stp>
        <stp>Close(GCE) when (LocalMonth(GCE)=8 And LocalDay(GCE)=10 And LocalHour(GCE)=13 And LocalMinute(GCE)=35)</stp>
        <stp>Bar</stp>
        <stp/>
        <stp>Close</stp>
        <stp>A5C</stp>
        <stp>0</stp>
        <stp>all</stp>
        <stp/>
        <stp/>
        <stp>True</stp>
        <stp/>
        <stp>EndOfBar</stp>
        <tr r="AD80" s="4"/>
      </tp>
      <tp t="s">
        <v/>
        <stp/>
        <stp>StudyData</stp>
        <stp>Close(GCE) when (LocalMonth(GCE)=8 And LocalDay(GCE)=10 And LocalHour(GCE)=10 And LocalMinute(GCE)=35)</stp>
        <stp>Bar</stp>
        <stp/>
        <stp>Close</stp>
        <stp>A5C</stp>
        <stp>0</stp>
        <stp>all</stp>
        <stp/>
        <stp/>
        <stp>True</stp>
        <stp/>
        <stp>EndOfBar</stp>
        <tr r="AD44" s="4"/>
      </tp>
      <tp t="s">
        <v/>
        <stp/>
        <stp>StudyData</stp>
        <stp>Close(GCE) when (LocalMonth(GCE)=8 And LocalDay(GCE)=10 And LocalHour(GCE)=11 And LocalMinute(GCE)=35)</stp>
        <stp>Bar</stp>
        <stp/>
        <stp>Close</stp>
        <stp>A5C</stp>
        <stp>0</stp>
        <stp>all</stp>
        <stp/>
        <stp/>
        <stp>True</stp>
        <stp/>
        <stp>EndOfBar</stp>
        <tr r="AD56" s="4"/>
      </tp>
      <tp t="s">
        <v/>
        <stp/>
        <stp>StudyData</stp>
        <stp>Close(GCE) when (LocalMonth(GCE)=8 And LocalDay(GCE)=10 And LocalHour(GCE)=14 And LocalMinute(GCE)=30)</stp>
        <stp>Bar</stp>
        <stp/>
        <stp>Close</stp>
        <stp>A5C</stp>
        <stp>0</stp>
        <stp>all</stp>
        <stp/>
        <stp/>
        <stp>True</stp>
        <stp/>
        <stp>EndOfBar</stp>
        <tr r="AD91" s="4"/>
      </tp>
      <tp t="s">
        <v/>
        <stp/>
        <stp>StudyData</stp>
        <stp>Close(GCE) when (LocalMonth(GCE)=8 And LocalDay(GCE)=10 And LocalHour(GCE)=13 And LocalMinute(GCE)=30)</stp>
        <stp>Bar</stp>
        <stp/>
        <stp>Close</stp>
        <stp>A5C</stp>
        <stp>0</stp>
        <stp>all</stp>
        <stp/>
        <stp/>
        <stp>True</stp>
        <stp/>
        <stp>EndOfBar</stp>
        <tr r="AD79" s="4"/>
      </tp>
      <tp t="s">
        <v/>
        <stp/>
        <stp>StudyData</stp>
        <stp>Close(GCE) when (LocalMonth(GCE)=8 And LocalDay(GCE)=10 And LocalHour(GCE)=12 And LocalMinute(GCE)=30)</stp>
        <stp>Bar</stp>
        <stp/>
        <stp>Close</stp>
        <stp>A5C</stp>
        <stp>0</stp>
        <stp>all</stp>
        <stp/>
        <stp/>
        <stp>True</stp>
        <stp/>
        <stp>EndOfBar</stp>
        <tr r="AD67" s="4"/>
      </tp>
      <tp t="s">
        <v/>
        <stp/>
        <stp>StudyData</stp>
        <stp>Close(GCE) when (LocalMonth(GCE)=8 And LocalDay(GCE)=10 And LocalHour(GCE)=11 And LocalMinute(GCE)=30)</stp>
        <stp>Bar</stp>
        <stp/>
        <stp>Close</stp>
        <stp>A5C</stp>
        <stp>0</stp>
        <stp>all</stp>
        <stp/>
        <stp/>
        <stp>True</stp>
        <stp/>
        <stp>EndOfBar</stp>
        <tr r="AD55" s="4"/>
      </tp>
      <tp t="s">
        <v/>
        <stp/>
        <stp>StudyData</stp>
        <stp>Close(GCE) when (LocalMonth(GCE)=8 And LocalDay(GCE)=10 And LocalHour(GCE)=14 And LocalMinute(GCE)=35)</stp>
        <stp>Bar</stp>
        <stp/>
        <stp>Close</stp>
        <stp>A5C</stp>
        <stp>0</stp>
        <stp>all</stp>
        <stp/>
        <stp/>
        <stp>True</stp>
        <stp/>
        <stp>EndOfBar</stp>
        <tr r="AD92" s="4"/>
      </tp>
      <tp t="s">
        <v/>
        <stp/>
        <stp>StudyData</stp>
        <stp>Close(GCE) when (LocalMonth(GCE)=8 And LocalDay(GCE)=10 And LocalHour(GCE)=10 And LocalMinute(GCE)=30)</stp>
        <stp>Bar</stp>
        <stp/>
        <stp>Close</stp>
        <stp>A5C</stp>
        <stp>0</stp>
        <stp>all</stp>
        <stp/>
        <stp/>
        <stp>True</stp>
        <stp/>
        <stp>EndOfBar</stp>
        <tr r="AD43" s="4"/>
      </tp>
      <tp t="s">
        <v/>
        <stp/>
        <stp>StudyData</stp>
        <stp>Close(GCE) when (LocalMonth(GCE)=8 And LocalDay(GCE)=10 And LocalHour(GCE)=12 And LocalMinute(GCE)=25)</stp>
        <stp>Bar</stp>
        <stp/>
        <stp>Close</stp>
        <stp>A5C</stp>
        <stp>0</stp>
        <stp>all</stp>
        <stp/>
        <stp/>
        <stp>True</stp>
        <stp/>
        <stp>EndOfBar</stp>
        <tr r="AD66" s="4"/>
      </tp>
      <tp t="s">
        <v/>
        <stp/>
        <stp>StudyData</stp>
        <stp>Close(GCE) when (LocalMonth(GCE)=8 And LocalDay(GCE)=10 And LocalHour(GCE)=13 And LocalMinute(GCE)=25)</stp>
        <stp>Bar</stp>
        <stp/>
        <stp>Close</stp>
        <stp>A5C</stp>
        <stp>0</stp>
        <stp>all</stp>
        <stp/>
        <stp/>
        <stp>True</stp>
        <stp/>
        <stp>EndOfBar</stp>
        <tr r="AD78" s="4"/>
      </tp>
      <tp t="s">
        <v/>
        <stp/>
        <stp>StudyData</stp>
        <stp>Close(GCE) when (LocalMonth(GCE)=8 And LocalDay(GCE)=10 And LocalHour(GCE)=10 And LocalMinute(GCE)=25)</stp>
        <stp>Bar</stp>
        <stp/>
        <stp>Close</stp>
        <stp>A5C</stp>
        <stp>0</stp>
        <stp>all</stp>
        <stp/>
        <stp/>
        <stp>True</stp>
        <stp/>
        <stp>EndOfBar</stp>
        <tr r="AD42" s="4"/>
      </tp>
      <tp t="s">
        <v/>
        <stp/>
        <stp>StudyData</stp>
        <stp>Close(GCE) when (LocalMonth(GCE)=8 And LocalDay(GCE)=10 And LocalHour(GCE)=11 And LocalMinute(GCE)=25)</stp>
        <stp>Bar</stp>
        <stp/>
        <stp>Close</stp>
        <stp>A5C</stp>
        <stp>0</stp>
        <stp>all</stp>
        <stp/>
        <stp/>
        <stp>True</stp>
        <stp/>
        <stp>EndOfBar</stp>
        <tr r="AD54" s="4"/>
      </tp>
      <tp t="s">
        <v/>
        <stp/>
        <stp>StudyData</stp>
        <stp>Close(GCE) when (LocalMonth(GCE)=8 And LocalDay(GCE)=10 And LocalHour(GCE)=14 And LocalMinute(GCE)=20)</stp>
        <stp>Bar</stp>
        <stp/>
        <stp>Close</stp>
        <stp>A5C</stp>
        <stp>0</stp>
        <stp>all</stp>
        <stp/>
        <stp/>
        <stp>True</stp>
        <stp/>
        <stp>EndOfBar</stp>
        <tr r="AD89" s="4"/>
      </tp>
      <tp t="s">
        <v/>
        <stp/>
        <stp>StudyData</stp>
        <stp>Close(GCE) when (LocalMonth(GCE)=8 And LocalDay(GCE)=10 And LocalHour(GCE)=13 And LocalMinute(GCE)=20)</stp>
        <stp>Bar</stp>
        <stp/>
        <stp>Close</stp>
        <stp>A5C</stp>
        <stp>0</stp>
        <stp>all</stp>
        <stp/>
        <stp/>
        <stp>True</stp>
        <stp/>
        <stp>EndOfBar</stp>
        <tr r="AD77" s="4"/>
      </tp>
      <tp t="s">
        <v/>
        <stp/>
        <stp>StudyData</stp>
        <stp>Close(GCE) when (LocalMonth(GCE)=8 And LocalDay(GCE)=10 And LocalHour(GCE)=12 And LocalMinute(GCE)=20)</stp>
        <stp>Bar</stp>
        <stp/>
        <stp>Close</stp>
        <stp>A5C</stp>
        <stp>0</stp>
        <stp>all</stp>
        <stp/>
        <stp/>
        <stp>True</stp>
        <stp/>
        <stp>EndOfBar</stp>
        <tr r="AD65" s="4"/>
      </tp>
      <tp t="s">
        <v/>
        <stp/>
        <stp>StudyData</stp>
        <stp>Close(GCE) when (LocalMonth(GCE)=8 And LocalDay(GCE)=10 And LocalHour(GCE)=11 And LocalMinute(GCE)=20)</stp>
        <stp>Bar</stp>
        <stp/>
        <stp>Close</stp>
        <stp>A5C</stp>
        <stp>0</stp>
        <stp>all</stp>
        <stp/>
        <stp/>
        <stp>True</stp>
        <stp/>
        <stp>EndOfBar</stp>
        <tr r="AD53" s="4"/>
      </tp>
      <tp t="s">
        <v/>
        <stp/>
        <stp>StudyData</stp>
        <stp>Close(GCE) when (LocalMonth(GCE)=8 And LocalDay(GCE)=10 And LocalHour(GCE)=14 And LocalMinute(GCE)=25)</stp>
        <stp>Bar</stp>
        <stp/>
        <stp>Close</stp>
        <stp>A5C</stp>
        <stp>0</stp>
        <stp>all</stp>
        <stp/>
        <stp/>
        <stp>True</stp>
        <stp/>
        <stp>EndOfBar</stp>
        <tr r="AD90" s="4"/>
      </tp>
      <tp t="s">
        <v/>
        <stp/>
        <stp>StudyData</stp>
        <stp>Close(GCE) when (LocalMonth(GCE)=8 And LocalDay(GCE)=10 And LocalHour(GCE)=10 And LocalMinute(GCE)=20)</stp>
        <stp>Bar</stp>
        <stp/>
        <stp>Close</stp>
        <stp>A5C</stp>
        <stp>0</stp>
        <stp>all</stp>
        <stp/>
        <stp/>
        <stp>True</stp>
        <stp/>
        <stp>EndOfBar</stp>
        <tr r="AD41" s="4"/>
      </tp>
      <tp t="s">
        <v/>
        <stp/>
        <stp>StudyData</stp>
        <stp>Close(GCE) when (LocalMonth(GCE)=8 And LocalDay(GCE)=10 And LocalHour(GCE)=12 And LocalMinute(GCE)=15)</stp>
        <stp>Bar</stp>
        <stp/>
        <stp>Close</stp>
        <stp>A5C</stp>
        <stp>0</stp>
        <stp>all</stp>
        <stp/>
        <stp/>
        <stp>True</stp>
        <stp/>
        <stp>EndOfBar</stp>
        <tr r="AD64" s="4"/>
      </tp>
      <tp t="s">
        <v/>
        <stp/>
        <stp>StudyData</stp>
        <stp>Close(GCE) when (LocalMonth(GCE)=8 And LocalDay(GCE)=10 And LocalHour(GCE)=13 And LocalMinute(GCE)=15)</stp>
        <stp>Bar</stp>
        <stp/>
        <stp>Close</stp>
        <stp>A5C</stp>
        <stp>0</stp>
        <stp>all</stp>
        <stp/>
        <stp/>
        <stp>True</stp>
        <stp/>
        <stp>EndOfBar</stp>
        <tr r="AD76" s="4"/>
      </tp>
      <tp t="s">
        <v/>
        <stp/>
        <stp>StudyData</stp>
        <stp>Close(GCE) when (LocalMonth(GCE)=8 And LocalDay(GCE)=10 And LocalHour(GCE)=10 And LocalMinute(GCE)=15)</stp>
        <stp>Bar</stp>
        <stp/>
        <stp>Close</stp>
        <stp>A5C</stp>
        <stp>0</stp>
        <stp>all</stp>
        <stp/>
        <stp/>
        <stp>True</stp>
        <stp/>
        <stp>EndOfBar</stp>
        <tr r="AD40" s="4"/>
      </tp>
      <tp t="s">
        <v/>
        <stp/>
        <stp>StudyData</stp>
        <stp>Close(GCE) when (LocalMonth(GCE)=8 And LocalDay(GCE)=10 And LocalHour(GCE)=15 And LocalMinute(GCE)=10)</stp>
        <stp>Bar</stp>
        <stp/>
        <stp>Close</stp>
        <stp>A5C</stp>
        <stp>0</stp>
        <stp>all</stp>
        <stp/>
        <stp/>
        <stp>True</stp>
        <stp/>
        <stp>EndOfBar</stp>
        <tr r="AD99" s="4"/>
      </tp>
      <tp t="s">
        <v/>
        <stp/>
        <stp>StudyData</stp>
        <stp>Close(GCE) when (LocalMonth(GCE)=8 And LocalDay(GCE)=10 And LocalHour(GCE)=11 And LocalMinute(GCE)=15)</stp>
        <stp>Bar</stp>
        <stp/>
        <stp>Close</stp>
        <stp>A5C</stp>
        <stp>0</stp>
        <stp>all</stp>
        <stp/>
        <stp/>
        <stp>True</stp>
        <stp/>
        <stp>EndOfBar</stp>
        <tr r="AD52" s="4"/>
      </tp>
      <tp t="s">
        <v/>
        <stp/>
        <stp>StudyData</stp>
        <stp>Close(GCE) when (LocalMonth(GCE)=8 And LocalDay(GCE)=10 And LocalHour(GCE)=14 And LocalMinute(GCE)=10)</stp>
        <stp>Bar</stp>
        <stp/>
        <stp>Close</stp>
        <stp>A5C</stp>
        <stp>0</stp>
        <stp>all</stp>
        <stp/>
        <stp/>
        <stp>True</stp>
        <stp/>
        <stp>EndOfBar</stp>
        <tr r="AD87" s="4"/>
      </tp>
      <tp t="s">
        <v/>
        <stp/>
        <stp>StudyData</stp>
        <stp>Close(GCE) when (LocalMonth(GCE)=8 And LocalDay(GCE)=10 And LocalHour(GCE)=13 And LocalMinute(GCE)=10)</stp>
        <stp>Bar</stp>
        <stp/>
        <stp>Close</stp>
        <stp>A5C</stp>
        <stp>0</stp>
        <stp>all</stp>
        <stp/>
        <stp/>
        <stp>True</stp>
        <stp/>
        <stp>EndOfBar</stp>
        <tr r="AD75" s="4"/>
      </tp>
      <tp t="s">
        <v/>
        <stp/>
        <stp>StudyData</stp>
        <stp>Close(GCE) when (LocalMonth(GCE)=8 And LocalDay(GCE)=10 And LocalHour(GCE)=12 And LocalMinute(GCE)=10)</stp>
        <stp>Bar</stp>
        <stp/>
        <stp>Close</stp>
        <stp>A5C</stp>
        <stp>0</stp>
        <stp>all</stp>
        <stp/>
        <stp/>
        <stp>True</stp>
        <stp/>
        <stp>EndOfBar</stp>
        <tr r="AD63" s="4"/>
      </tp>
      <tp t="s">
        <v/>
        <stp/>
        <stp>StudyData</stp>
        <stp>Close(GCE) when (LocalMonth(GCE)=8 And LocalDay(GCE)=10 And LocalHour(GCE)=11 And LocalMinute(GCE)=10)</stp>
        <stp>Bar</stp>
        <stp/>
        <stp>Close</stp>
        <stp>A5C</stp>
        <stp>0</stp>
        <stp>all</stp>
        <stp/>
        <stp/>
        <stp>True</stp>
        <stp/>
        <stp>EndOfBar</stp>
        <tr r="AD51" s="4"/>
      </tp>
      <tp t="s">
        <v/>
        <stp/>
        <stp>StudyData</stp>
        <stp>Close(GCE) when (LocalMonth(GCE)=8 And LocalDay(GCE)=10 And LocalHour(GCE)=14 And LocalMinute(GCE)=15)</stp>
        <stp>Bar</stp>
        <stp/>
        <stp>Close</stp>
        <stp>A5C</stp>
        <stp>0</stp>
        <stp>all</stp>
        <stp/>
        <stp/>
        <stp>True</stp>
        <stp/>
        <stp>EndOfBar</stp>
        <tr r="AD88" s="4"/>
      </tp>
      <tp t="s">
        <v/>
        <stp/>
        <stp>StudyData</stp>
        <stp>Close(GCE) when (LocalMonth(GCE)=8 And LocalDay(GCE)=10 And LocalHour(GCE)=10 And LocalMinute(GCE)=10)</stp>
        <stp>Bar</stp>
        <stp/>
        <stp>Close</stp>
        <stp>A5C</stp>
        <stp>0</stp>
        <stp>all</stp>
        <stp/>
        <stp/>
        <stp>True</stp>
        <stp/>
        <stp>EndOfBar</stp>
        <tr r="AD39" s="4"/>
      </tp>
      <tp t="s">
        <v/>
        <stp/>
        <stp>StudyData</stp>
        <stp>Close(HOE) when (LocalMonth(HOE)=8 And LocalDay(HOE)=10 And LocalHour(HOE)=12 And LocalMinute(HOE)=35)</stp>
        <stp>Bar</stp>
        <stp/>
        <stp>Close</stp>
        <stp>A5C</stp>
        <stp>0</stp>
        <stp>all</stp>
        <stp/>
        <stp/>
        <stp>True</stp>
        <stp/>
        <stp>EndOfBar</stp>
        <tr r="X68" s="4"/>
      </tp>
      <tp t="s">
        <v/>
        <stp/>
        <stp>StudyData</stp>
        <stp>Close(HOE) when (LocalMonth(HOE)=8 And LocalDay(HOE)=10 And LocalHour(HOE)=13 And LocalMinute(HOE)=35)</stp>
        <stp>Bar</stp>
        <stp/>
        <stp>Close</stp>
        <stp>A5C</stp>
        <stp>0</stp>
        <stp>all</stp>
        <stp/>
        <stp/>
        <stp>True</stp>
        <stp/>
        <stp>EndOfBar</stp>
        <tr r="X80" s="4"/>
      </tp>
      <tp t="s">
        <v/>
        <stp/>
        <stp>StudyData</stp>
        <stp>Close(HOE) when (LocalMonth(HOE)=8 And LocalDay(HOE)=10 And LocalHour(HOE)=10 And LocalMinute(HOE)=35)</stp>
        <stp>Bar</stp>
        <stp/>
        <stp>Close</stp>
        <stp>A5C</stp>
        <stp>0</stp>
        <stp>all</stp>
        <stp/>
        <stp/>
        <stp>True</stp>
        <stp/>
        <stp>EndOfBar</stp>
        <tr r="X44" s="4"/>
      </tp>
      <tp t="s">
        <v/>
        <stp/>
        <stp>StudyData</stp>
        <stp>Close(HOE) when (LocalMonth(HOE)=8 And LocalDay(HOE)=10 And LocalHour(HOE)=11 And LocalMinute(HOE)=35)</stp>
        <stp>Bar</stp>
        <stp/>
        <stp>Close</stp>
        <stp>A5C</stp>
        <stp>0</stp>
        <stp>all</stp>
        <stp/>
        <stp/>
        <stp>True</stp>
        <stp/>
        <stp>EndOfBar</stp>
        <tr r="X56" s="4"/>
      </tp>
      <tp t="s">
        <v/>
        <stp/>
        <stp>StudyData</stp>
        <stp>Close(HOE) when (LocalMonth(HOE)=8 And LocalDay(HOE)=10 And LocalHour(HOE)=14 And LocalMinute(HOE)=30)</stp>
        <stp>Bar</stp>
        <stp/>
        <stp>Close</stp>
        <stp>A5C</stp>
        <stp>0</stp>
        <stp>all</stp>
        <stp/>
        <stp/>
        <stp>True</stp>
        <stp/>
        <stp>EndOfBar</stp>
        <tr r="X91" s="4"/>
      </tp>
      <tp t="s">
        <v/>
        <stp/>
        <stp>StudyData</stp>
        <stp>Close(HOE) when (LocalMonth(HOE)=8 And LocalDay(HOE)=10 And LocalHour(HOE)=13 And LocalMinute(HOE)=30)</stp>
        <stp>Bar</stp>
        <stp/>
        <stp>Close</stp>
        <stp>A5C</stp>
        <stp>0</stp>
        <stp>all</stp>
        <stp/>
        <stp/>
        <stp>True</stp>
        <stp/>
        <stp>EndOfBar</stp>
        <tr r="X79" s="4"/>
      </tp>
      <tp t="s">
        <v/>
        <stp/>
        <stp>StudyData</stp>
        <stp>Close(HOE) when (LocalMonth(HOE)=8 And LocalDay(HOE)=10 And LocalHour(HOE)=12 And LocalMinute(HOE)=30)</stp>
        <stp>Bar</stp>
        <stp/>
        <stp>Close</stp>
        <stp>A5C</stp>
        <stp>0</stp>
        <stp>all</stp>
        <stp/>
        <stp/>
        <stp>True</stp>
        <stp/>
        <stp>EndOfBar</stp>
        <tr r="X67" s="4"/>
      </tp>
      <tp t="s">
        <v/>
        <stp/>
        <stp>StudyData</stp>
        <stp>Close(HOE) when (LocalMonth(HOE)=8 And LocalDay(HOE)=10 And LocalHour(HOE)=11 And LocalMinute(HOE)=30)</stp>
        <stp>Bar</stp>
        <stp/>
        <stp>Close</stp>
        <stp>A5C</stp>
        <stp>0</stp>
        <stp>all</stp>
        <stp/>
        <stp/>
        <stp>True</stp>
        <stp/>
        <stp>EndOfBar</stp>
        <tr r="X55" s="4"/>
      </tp>
      <tp t="s">
        <v/>
        <stp/>
        <stp>StudyData</stp>
        <stp>Close(HOE) when (LocalMonth(HOE)=8 And LocalDay(HOE)=10 And LocalHour(HOE)=14 And LocalMinute(HOE)=35)</stp>
        <stp>Bar</stp>
        <stp/>
        <stp>Close</stp>
        <stp>A5C</stp>
        <stp>0</stp>
        <stp>all</stp>
        <stp/>
        <stp/>
        <stp>True</stp>
        <stp/>
        <stp>EndOfBar</stp>
        <tr r="X92" s="4"/>
      </tp>
      <tp t="s">
        <v/>
        <stp/>
        <stp>StudyData</stp>
        <stp>Close(HOE) when (LocalMonth(HOE)=8 And LocalDay(HOE)=10 And LocalHour(HOE)=10 And LocalMinute(HOE)=30)</stp>
        <stp>Bar</stp>
        <stp/>
        <stp>Close</stp>
        <stp>A5C</stp>
        <stp>0</stp>
        <stp>all</stp>
        <stp/>
        <stp/>
        <stp>True</stp>
        <stp/>
        <stp>EndOfBar</stp>
        <tr r="X43" s="4"/>
      </tp>
      <tp t="s">
        <v/>
        <stp/>
        <stp>StudyData</stp>
        <stp>Close(HOE) when (LocalMonth(HOE)=8 And LocalDay(HOE)=10 And LocalHour(HOE)=12 And LocalMinute(HOE)=25)</stp>
        <stp>Bar</stp>
        <stp/>
        <stp>Close</stp>
        <stp>A5C</stp>
        <stp>0</stp>
        <stp>all</stp>
        <stp/>
        <stp/>
        <stp>True</stp>
        <stp/>
        <stp>EndOfBar</stp>
        <tr r="X66" s="4"/>
      </tp>
      <tp t="s">
        <v/>
        <stp/>
        <stp>StudyData</stp>
        <stp>Close(HOE) when (LocalMonth(HOE)=8 And LocalDay(HOE)=10 And LocalHour(HOE)=13 And LocalMinute(HOE)=25)</stp>
        <stp>Bar</stp>
        <stp/>
        <stp>Close</stp>
        <stp>A5C</stp>
        <stp>0</stp>
        <stp>all</stp>
        <stp/>
        <stp/>
        <stp>True</stp>
        <stp/>
        <stp>EndOfBar</stp>
        <tr r="X78" s="4"/>
      </tp>
      <tp t="s">
        <v/>
        <stp/>
        <stp>StudyData</stp>
        <stp>Close(HOE) when (LocalMonth(HOE)=8 And LocalDay(HOE)=10 And LocalHour(HOE)=10 And LocalMinute(HOE)=25)</stp>
        <stp>Bar</stp>
        <stp/>
        <stp>Close</stp>
        <stp>A5C</stp>
        <stp>0</stp>
        <stp>all</stp>
        <stp/>
        <stp/>
        <stp>True</stp>
        <stp/>
        <stp>EndOfBar</stp>
        <tr r="X42" s="4"/>
      </tp>
      <tp t="s">
        <v/>
        <stp/>
        <stp>StudyData</stp>
        <stp>Close(HOE) when (LocalMonth(HOE)=8 And LocalDay(HOE)=10 And LocalHour(HOE)=11 And LocalMinute(HOE)=25)</stp>
        <stp>Bar</stp>
        <stp/>
        <stp>Close</stp>
        <stp>A5C</stp>
        <stp>0</stp>
        <stp>all</stp>
        <stp/>
        <stp/>
        <stp>True</stp>
        <stp/>
        <stp>EndOfBar</stp>
        <tr r="X54" s="4"/>
      </tp>
      <tp t="s">
        <v/>
        <stp/>
        <stp>StudyData</stp>
        <stp>Close(HOE) when (LocalMonth(HOE)=8 And LocalDay(HOE)=10 And LocalHour(HOE)=14 And LocalMinute(HOE)=20)</stp>
        <stp>Bar</stp>
        <stp/>
        <stp>Close</stp>
        <stp>A5C</stp>
        <stp>0</stp>
        <stp>all</stp>
        <stp/>
        <stp/>
        <stp>True</stp>
        <stp/>
        <stp>EndOfBar</stp>
        <tr r="X89" s="4"/>
      </tp>
      <tp t="s">
        <v/>
        <stp/>
        <stp>StudyData</stp>
        <stp>Close(HOE) when (LocalMonth(HOE)=8 And LocalDay(HOE)=10 And LocalHour(HOE)=13 And LocalMinute(HOE)=20)</stp>
        <stp>Bar</stp>
        <stp/>
        <stp>Close</stp>
        <stp>A5C</stp>
        <stp>0</stp>
        <stp>all</stp>
        <stp/>
        <stp/>
        <stp>True</stp>
        <stp/>
        <stp>EndOfBar</stp>
        <tr r="X77" s="4"/>
      </tp>
      <tp t="s">
        <v/>
        <stp/>
        <stp>StudyData</stp>
        <stp>Close(HOE) when (LocalMonth(HOE)=8 And LocalDay(HOE)=10 And LocalHour(HOE)=12 And LocalMinute(HOE)=20)</stp>
        <stp>Bar</stp>
        <stp/>
        <stp>Close</stp>
        <stp>A5C</stp>
        <stp>0</stp>
        <stp>all</stp>
        <stp/>
        <stp/>
        <stp>True</stp>
        <stp/>
        <stp>EndOfBar</stp>
        <tr r="X65" s="4"/>
      </tp>
      <tp t="s">
        <v/>
        <stp/>
        <stp>StudyData</stp>
        <stp>Close(HOE) when (LocalMonth(HOE)=8 And LocalDay(HOE)=10 And LocalHour(HOE)=11 And LocalMinute(HOE)=20)</stp>
        <stp>Bar</stp>
        <stp/>
        <stp>Close</stp>
        <stp>A5C</stp>
        <stp>0</stp>
        <stp>all</stp>
        <stp/>
        <stp/>
        <stp>True</stp>
        <stp/>
        <stp>EndOfBar</stp>
        <tr r="X53" s="4"/>
      </tp>
      <tp t="s">
        <v/>
        <stp/>
        <stp>StudyData</stp>
        <stp>Close(HOE) when (LocalMonth(HOE)=8 And LocalDay(HOE)=10 And LocalHour(HOE)=14 And LocalMinute(HOE)=25)</stp>
        <stp>Bar</stp>
        <stp/>
        <stp>Close</stp>
        <stp>A5C</stp>
        <stp>0</stp>
        <stp>all</stp>
        <stp/>
        <stp/>
        <stp>True</stp>
        <stp/>
        <stp>EndOfBar</stp>
        <tr r="X90" s="4"/>
      </tp>
      <tp t="s">
        <v/>
        <stp/>
        <stp>StudyData</stp>
        <stp>Close(HOE) when (LocalMonth(HOE)=8 And LocalDay(HOE)=10 And LocalHour(HOE)=10 And LocalMinute(HOE)=20)</stp>
        <stp>Bar</stp>
        <stp/>
        <stp>Close</stp>
        <stp>A5C</stp>
        <stp>0</stp>
        <stp>all</stp>
        <stp/>
        <stp/>
        <stp>True</stp>
        <stp/>
        <stp>EndOfBar</stp>
        <tr r="X41" s="4"/>
      </tp>
      <tp t="s">
        <v/>
        <stp/>
        <stp>StudyData</stp>
        <stp>Close(HOE) when (LocalMonth(HOE)=8 And LocalDay(HOE)=10 And LocalHour(HOE)=12 And LocalMinute(HOE)=15)</stp>
        <stp>Bar</stp>
        <stp/>
        <stp>Close</stp>
        <stp>A5C</stp>
        <stp>0</stp>
        <stp>all</stp>
        <stp/>
        <stp/>
        <stp>True</stp>
        <stp/>
        <stp>EndOfBar</stp>
        <tr r="X64" s="4"/>
      </tp>
      <tp t="s">
        <v/>
        <stp/>
        <stp>StudyData</stp>
        <stp>Close(HOE) when (LocalMonth(HOE)=8 And LocalDay(HOE)=10 And LocalHour(HOE)=13 And LocalMinute(HOE)=15)</stp>
        <stp>Bar</stp>
        <stp/>
        <stp>Close</stp>
        <stp>A5C</stp>
        <stp>0</stp>
        <stp>all</stp>
        <stp/>
        <stp/>
        <stp>True</stp>
        <stp/>
        <stp>EndOfBar</stp>
        <tr r="X76" s="4"/>
      </tp>
      <tp t="s">
        <v/>
        <stp/>
        <stp>StudyData</stp>
        <stp>Close(HOE) when (LocalMonth(HOE)=8 And LocalDay(HOE)=10 And LocalHour(HOE)=10 And LocalMinute(HOE)=15)</stp>
        <stp>Bar</stp>
        <stp/>
        <stp>Close</stp>
        <stp>A5C</stp>
        <stp>0</stp>
        <stp>all</stp>
        <stp/>
        <stp/>
        <stp>True</stp>
        <stp/>
        <stp>EndOfBar</stp>
        <tr r="X40" s="4"/>
      </tp>
      <tp t="s">
        <v/>
        <stp/>
        <stp>StudyData</stp>
        <stp>Close(HOE) when (LocalMonth(HOE)=8 And LocalDay(HOE)=10 And LocalHour(HOE)=15 And LocalMinute(HOE)=10)</stp>
        <stp>Bar</stp>
        <stp/>
        <stp>Close</stp>
        <stp>A5C</stp>
        <stp>0</stp>
        <stp>all</stp>
        <stp/>
        <stp/>
        <stp>True</stp>
        <stp/>
        <stp>EndOfBar</stp>
        <tr r="X99" s="4"/>
      </tp>
      <tp t="s">
        <v/>
        <stp/>
        <stp>StudyData</stp>
        <stp>Close(HOE) when (LocalMonth(HOE)=8 And LocalDay(HOE)=10 And LocalHour(HOE)=11 And LocalMinute(HOE)=15)</stp>
        <stp>Bar</stp>
        <stp/>
        <stp>Close</stp>
        <stp>A5C</stp>
        <stp>0</stp>
        <stp>all</stp>
        <stp/>
        <stp/>
        <stp>True</stp>
        <stp/>
        <stp>EndOfBar</stp>
        <tr r="X52" s="4"/>
      </tp>
      <tp t="s">
        <v/>
        <stp/>
        <stp>StudyData</stp>
        <stp>Close(HOE) when (LocalMonth(HOE)=8 And LocalDay(HOE)=10 And LocalHour(HOE)=14 And LocalMinute(HOE)=10)</stp>
        <stp>Bar</stp>
        <stp/>
        <stp>Close</stp>
        <stp>A5C</stp>
        <stp>0</stp>
        <stp>all</stp>
        <stp/>
        <stp/>
        <stp>True</stp>
        <stp/>
        <stp>EndOfBar</stp>
        <tr r="X87" s="4"/>
      </tp>
      <tp t="s">
        <v/>
        <stp/>
        <stp>StudyData</stp>
        <stp>Close(HOE) when (LocalMonth(HOE)=8 And LocalDay(HOE)=10 And LocalHour(HOE)=13 And LocalMinute(HOE)=10)</stp>
        <stp>Bar</stp>
        <stp/>
        <stp>Close</stp>
        <stp>A5C</stp>
        <stp>0</stp>
        <stp>all</stp>
        <stp/>
        <stp/>
        <stp>True</stp>
        <stp/>
        <stp>EndOfBar</stp>
        <tr r="X75" s="4"/>
      </tp>
      <tp t="s">
        <v/>
        <stp/>
        <stp>StudyData</stp>
        <stp>Close(HOE) when (LocalMonth(HOE)=8 And LocalDay(HOE)=10 And LocalHour(HOE)=12 And LocalMinute(HOE)=10)</stp>
        <stp>Bar</stp>
        <stp/>
        <stp>Close</stp>
        <stp>A5C</stp>
        <stp>0</stp>
        <stp>all</stp>
        <stp/>
        <stp/>
        <stp>True</stp>
        <stp/>
        <stp>EndOfBar</stp>
        <tr r="X63" s="4"/>
      </tp>
      <tp t="s">
        <v/>
        <stp/>
        <stp>StudyData</stp>
        <stp>Close(HOE) when (LocalMonth(HOE)=8 And LocalDay(HOE)=10 And LocalHour(HOE)=11 And LocalMinute(HOE)=10)</stp>
        <stp>Bar</stp>
        <stp/>
        <stp>Close</stp>
        <stp>A5C</stp>
        <stp>0</stp>
        <stp>all</stp>
        <stp/>
        <stp/>
        <stp>True</stp>
        <stp/>
        <stp>EndOfBar</stp>
        <tr r="X51" s="4"/>
      </tp>
      <tp t="s">
        <v/>
        <stp/>
        <stp>StudyData</stp>
        <stp>Close(HOE) when (LocalMonth(HOE)=8 And LocalDay(HOE)=10 And LocalHour(HOE)=14 And LocalMinute(HOE)=15)</stp>
        <stp>Bar</stp>
        <stp/>
        <stp>Close</stp>
        <stp>A5C</stp>
        <stp>0</stp>
        <stp>all</stp>
        <stp/>
        <stp/>
        <stp>True</stp>
        <stp/>
        <stp>EndOfBar</stp>
        <tr r="X88" s="4"/>
      </tp>
      <tp t="s">
        <v/>
        <stp/>
        <stp>StudyData</stp>
        <stp>Close(HOE) when (LocalMonth(HOE)=8 And LocalDay(HOE)=10 And LocalHour(HOE)=10 And LocalMinute(HOE)=10)</stp>
        <stp>Bar</stp>
        <stp/>
        <stp>Close</stp>
        <stp>A5C</stp>
        <stp>0</stp>
        <stp>all</stp>
        <stp/>
        <stp/>
        <stp>True</stp>
        <stp/>
        <stp>EndOfBar</stp>
        <tr r="X39" s="4"/>
      </tp>
      <tp t="s">
        <v/>
        <stp/>
        <stp>StudyData</stp>
        <stp>Close(HOE) when (LocalMonth(HOE)=8 And LocalDay(HOE)=10 And LocalHour(HOE)=12 And LocalMinute(HOE)=55)</stp>
        <stp>Bar</stp>
        <stp/>
        <stp>Close</stp>
        <stp>A5C</stp>
        <stp>0</stp>
        <stp>all</stp>
        <stp/>
        <stp/>
        <stp>True</stp>
        <stp/>
        <stp>EndOfBar</stp>
        <tr r="X72" s="4"/>
      </tp>
      <tp t="s">
        <v/>
        <stp/>
        <stp>StudyData</stp>
        <stp>Close(HOE) when (LocalMonth(HOE)=8 And LocalDay(HOE)=10 And LocalHour(HOE)=13 And LocalMinute(HOE)=55)</stp>
        <stp>Bar</stp>
        <stp/>
        <stp>Close</stp>
        <stp>A5C</stp>
        <stp>0</stp>
        <stp>all</stp>
        <stp/>
        <stp/>
        <stp>True</stp>
        <stp/>
        <stp>EndOfBar</stp>
        <tr r="X84" s="4"/>
      </tp>
      <tp t="s">
        <v/>
        <stp/>
        <stp>StudyData</stp>
        <stp>Close(HOE) when (LocalMonth(HOE)=8 And LocalDay(HOE)=10 And LocalHour(HOE)=10 And LocalMinute(HOE)=55)</stp>
        <stp>Bar</stp>
        <stp/>
        <stp>Close</stp>
        <stp>A5C</stp>
        <stp>0</stp>
        <stp>all</stp>
        <stp/>
        <stp/>
        <stp>True</stp>
        <stp/>
        <stp>EndOfBar</stp>
        <tr r="X48" s="4"/>
      </tp>
      <tp t="s">
        <v/>
        <stp/>
        <stp>StudyData</stp>
        <stp>Close(HOE) when (LocalMonth(HOE)=8 And LocalDay(HOE)=10 And LocalHour(HOE)=11 And LocalMinute(HOE)=55)</stp>
        <stp>Bar</stp>
        <stp/>
        <stp>Close</stp>
        <stp>A5C</stp>
        <stp>0</stp>
        <stp>all</stp>
        <stp/>
        <stp/>
        <stp>True</stp>
        <stp/>
        <stp>EndOfBar</stp>
        <tr r="X60" s="4"/>
      </tp>
      <tp t="s">
        <v/>
        <stp/>
        <stp>StudyData</stp>
        <stp>Close(HOE) when (LocalMonth(HOE)=8 And LocalDay(HOE)=10 And LocalHour(HOE)=14 And LocalMinute(HOE)=50)</stp>
        <stp>Bar</stp>
        <stp/>
        <stp>Close</stp>
        <stp>A5C</stp>
        <stp>0</stp>
        <stp>all</stp>
        <stp/>
        <stp/>
        <stp>True</stp>
        <stp/>
        <stp>EndOfBar</stp>
        <tr r="X95" s="4"/>
      </tp>
      <tp t="s">
        <v/>
        <stp/>
        <stp>StudyData</stp>
        <stp>Close(HOE) when (LocalMonth(HOE)=8 And LocalDay(HOE)=10 And LocalHour(HOE)=13 And LocalMinute(HOE)=50)</stp>
        <stp>Bar</stp>
        <stp/>
        <stp>Close</stp>
        <stp>A5C</stp>
        <stp>0</stp>
        <stp>all</stp>
        <stp/>
        <stp/>
        <stp>True</stp>
        <stp/>
        <stp>EndOfBar</stp>
        <tr r="X83" s="4"/>
      </tp>
      <tp t="s">
        <v/>
        <stp/>
        <stp>StudyData</stp>
        <stp>Close(HOE) when (LocalMonth(HOE)=8 And LocalDay(HOE)=10 And LocalHour(HOE)=12 And LocalMinute(HOE)=50)</stp>
        <stp>Bar</stp>
        <stp/>
        <stp>Close</stp>
        <stp>A5C</stp>
        <stp>0</stp>
        <stp>all</stp>
        <stp/>
        <stp/>
        <stp>True</stp>
        <stp/>
        <stp>EndOfBar</stp>
        <tr r="X71" s="4"/>
      </tp>
      <tp t="s">
        <v/>
        <stp/>
        <stp>StudyData</stp>
        <stp>Close(HOE) when (LocalMonth(HOE)=8 And LocalDay(HOE)=10 And LocalHour(HOE)=11 And LocalMinute(HOE)=50)</stp>
        <stp>Bar</stp>
        <stp/>
        <stp>Close</stp>
        <stp>A5C</stp>
        <stp>0</stp>
        <stp>all</stp>
        <stp/>
        <stp/>
        <stp>True</stp>
        <stp/>
        <stp>EndOfBar</stp>
        <tr r="X59" s="4"/>
      </tp>
      <tp t="s">
        <v/>
        <stp/>
        <stp>StudyData</stp>
        <stp>Close(HOE) when (LocalMonth(HOE)=8 And LocalDay(HOE)=10 And LocalHour(HOE)=14 And LocalMinute(HOE)=55)</stp>
        <stp>Bar</stp>
        <stp/>
        <stp>Close</stp>
        <stp>A5C</stp>
        <stp>0</stp>
        <stp>all</stp>
        <stp/>
        <stp/>
        <stp>True</stp>
        <stp/>
        <stp>EndOfBar</stp>
        <tr r="X96" s="4"/>
      </tp>
      <tp t="s">
        <v/>
        <stp/>
        <stp>StudyData</stp>
        <stp>Close(HOE) when (LocalMonth(HOE)=8 And LocalDay(HOE)=10 And LocalHour(HOE)=10 And LocalMinute(HOE)=50)</stp>
        <stp>Bar</stp>
        <stp/>
        <stp>Close</stp>
        <stp>A5C</stp>
        <stp>0</stp>
        <stp>all</stp>
        <stp/>
        <stp/>
        <stp>True</stp>
        <stp/>
        <stp>EndOfBar</stp>
        <tr r="X47" s="4"/>
      </tp>
      <tp t="s">
        <v/>
        <stp/>
        <stp>StudyData</stp>
        <stp>Close(HOE) when (LocalMonth(HOE)=8 And LocalDay(HOE)=10 And LocalHour(HOE)=12 And LocalMinute(HOE)=45)</stp>
        <stp>Bar</stp>
        <stp/>
        <stp>Close</stp>
        <stp>A5C</stp>
        <stp>0</stp>
        <stp>all</stp>
        <stp/>
        <stp/>
        <stp>True</stp>
        <stp/>
        <stp>EndOfBar</stp>
        <tr r="X70" s="4"/>
      </tp>
      <tp t="s">
        <v/>
        <stp/>
        <stp>StudyData</stp>
        <stp>Close(HOE) when (LocalMonth(HOE)=8 And LocalDay(HOE)=10 And LocalHour(HOE)=13 And LocalMinute(HOE)=45)</stp>
        <stp>Bar</stp>
        <stp/>
        <stp>Close</stp>
        <stp>A5C</stp>
        <stp>0</stp>
        <stp>all</stp>
        <stp/>
        <stp/>
        <stp>True</stp>
        <stp/>
        <stp>EndOfBar</stp>
        <tr r="X82" s="4"/>
      </tp>
      <tp t="s">
        <v/>
        <stp/>
        <stp>StudyData</stp>
        <stp>Close(HOE) when (LocalMonth(HOE)=8 And LocalDay(HOE)=10 And LocalHour(HOE)=10 And LocalMinute(HOE)=45)</stp>
        <stp>Bar</stp>
        <stp/>
        <stp>Close</stp>
        <stp>A5C</stp>
        <stp>0</stp>
        <stp>all</stp>
        <stp/>
        <stp/>
        <stp>True</stp>
        <stp/>
        <stp>EndOfBar</stp>
        <tr r="X46" s="4"/>
      </tp>
      <tp t="s">
        <v/>
        <stp/>
        <stp>StudyData</stp>
        <stp>Close(HOE) when (LocalMonth(HOE)=8 And LocalDay(HOE)=10 And LocalHour(HOE)=11 And LocalMinute(HOE)=45)</stp>
        <stp>Bar</stp>
        <stp/>
        <stp>Close</stp>
        <stp>A5C</stp>
        <stp>0</stp>
        <stp>all</stp>
        <stp/>
        <stp/>
        <stp>True</stp>
        <stp/>
        <stp>EndOfBar</stp>
        <tr r="X58" s="4"/>
      </tp>
      <tp t="s">
        <v/>
        <stp/>
        <stp>StudyData</stp>
        <stp>Close(HOE) when (LocalMonth(HOE)=8 And LocalDay(HOE)=10 And LocalHour(HOE)=14 And LocalMinute(HOE)=40)</stp>
        <stp>Bar</stp>
        <stp/>
        <stp>Close</stp>
        <stp>A5C</stp>
        <stp>0</stp>
        <stp>all</stp>
        <stp/>
        <stp/>
        <stp>True</stp>
        <stp/>
        <stp>EndOfBar</stp>
        <tr r="X93" s="4"/>
      </tp>
      <tp t="s">
        <v/>
        <stp/>
        <stp>StudyData</stp>
        <stp>Close(HOE) when (LocalMonth(HOE)=8 And LocalDay(HOE)=10 And LocalHour(HOE)=13 And LocalMinute(HOE)=40)</stp>
        <stp>Bar</stp>
        <stp/>
        <stp>Close</stp>
        <stp>A5C</stp>
        <stp>0</stp>
        <stp>all</stp>
        <stp/>
        <stp/>
        <stp>True</stp>
        <stp/>
        <stp>EndOfBar</stp>
        <tr r="X81" s="4"/>
      </tp>
      <tp t="s">
        <v/>
        <stp/>
        <stp>StudyData</stp>
        <stp>Close(HOE) when (LocalMonth(HOE)=8 And LocalDay(HOE)=10 And LocalHour(HOE)=12 And LocalMinute(HOE)=40)</stp>
        <stp>Bar</stp>
        <stp/>
        <stp>Close</stp>
        <stp>A5C</stp>
        <stp>0</stp>
        <stp>all</stp>
        <stp/>
        <stp/>
        <stp>True</stp>
        <stp/>
        <stp>EndOfBar</stp>
        <tr r="X69" s="4"/>
      </tp>
      <tp t="s">
        <v/>
        <stp/>
        <stp>StudyData</stp>
        <stp>Close(HOE) when (LocalMonth(HOE)=8 And LocalDay(HOE)=10 And LocalHour(HOE)=11 And LocalMinute(HOE)=40)</stp>
        <stp>Bar</stp>
        <stp/>
        <stp>Close</stp>
        <stp>A5C</stp>
        <stp>0</stp>
        <stp>all</stp>
        <stp/>
        <stp/>
        <stp>True</stp>
        <stp/>
        <stp>EndOfBar</stp>
        <tr r="X57" s="4"/>
      </tp>
      <tp t="s">
        <v/>
        <stp/>
        <stp>StudyData</stp>
        <stp>Close(HOE) when (LocalMonth(HOE)=8 And LocalDay(HOE)=10 And LocalHour(HOE)=14 And LocalMinute(HOE)=45)</stp>
        <stp>Bar</stp>
        <stp/>
        <stp>Close</stp>
        <stp>A5C</stp>
        <stp>0</stp>
        <stp>all</stp>
        <stp/>
        <stp/>
        <stp>True</stp>
        <stp/>
        <stp>EndOfBar</stp>
        <tr r="X94" s="4"/>
      </tp>
      <tp t="s">
        <v/>
        <stp/>
        <stp>StudyData</stp>
        <stp>Close(HOE) when (LocalMonth(HOE)=8 And LocalDay(HOE)=10 And LocalHour(HOE)=10 And LocalMinute(HOE)=40)</stp>
        <stp>Bar</stp>
        <stp/>
        <stp>Close</stp>
        <stp>A5C</stp>
        <stp>0</stp>
        <stp>all</stp>
        <stp/>
        <stp/>
        <stp>True</stp>
        <stp/>
        <stp>EndOfBar</stp>
        <tr r="X45" s="4"/>
      </tp>
      <tp t="s">
        <v/>
        <stp/>
        <stp>StudyData</stp>
        <stp>Close(NGE) when (LocalMonth(NGE)=8 And LocalDay(NGE)=10 And LocalHour(NGE)=12 And LocalMinute(NGE)=35)</stp>
        <stp>Bar</stp>
        <stp/>
        <stp>Close</stp>
        <stp>A5C</stp>
        <stp>0</stp>
        <stp>all</stp>
        <stp/>
        <stp/>
        <stp>True</stp>
        <stp/>
        <stp>EndOfBar</stp>
        <tr r="AA68" s="4"/>
      </tp>
      <tp t="s">
        <v/>
        <stp/>
        <stp>StudyData</stp>
        <stp>Close(NGE) when (LocalMonth(NGE)=8 And LocalDay(NGE)=10 And LocalHour(NGE)=13 And LocalMinute(NGE)=35)</stp>
        <stp>Bar</stp>
        <stp/>
        <stp>Close</stp>
        <stp>A5C</stp>
        <stp>0</stp>
        <stp>all</stp>
        <stp/>
        <stp/>
        <stp>True</stp>
        <stp/>
        <stp>EndOfBar</stp>
        <tr r="AA80" s="4"/>
      </tp>
      <tp t="s">
        <v/>
        <stp/>
        <stp>StudyData</stp>
        <stp>Close(NGE) when (LocalMonth(NGE)=8 And LocalDay(NGE)=10 And LocalHour(NGE)=10 And LocalMinute(NGE)=35)</stp>
        <stp>Bar</stp>
        <stp/>
        <stp>Close</stp>
        <stp>A5C</stp>
        <stp>0</stp>
        <stp>all</stp>
        <stp/>
        <stp/>
        <stp>True</stp>
        <stp/>
        <stp>EndOfBar</stp>
        <tr r="AA44" s="4"/>
      </tp>
      <tp t="s">
        <v/>
        <stp/>
        <stp>StudyData</stp>
        <stp>Close(NGE) when (LocalMonth(NGE)=8 And LocalDay(NGE)=10 And LocalHour(NGE)=11 And LocalMinute(NGE)=35)</stp>
        <stp>Bar</stp>
        <stp/>
        <stp>Close</stp>
        <stp>A5C</stp>
        <stp>0</stp>
        <stp>all</stp>
        <stp/>
        <stp/>
        <stp>True</stp>
        <stp/>
        <stp>EndOfBar</stp>
        <tr r="AA56" s="4"/>
      </tp>
      <tp t="s">
        <v/>
        <stp/>
        <stp>StudyData</stp>
        <stp>Close(NGE) when (LocalMonth(NGE)=8 And LocalDay(NGE)=10 And LocalHour(NGE)=14 And LocalMinute(NGE)=30)</stp>
        <stp>Bar</stp>
        <stp/>
        <stp>Close</stp>
        <stp>A5C</stp>
        <stp>0</stp>
        <stp>all</stp>
        <stp/>
        <stp/>
        <stp>True</stp>
        <stp/>
        <stp>EndOfBar</stp>
        <tr r="AA91" s="4"/>
      </tp>
      <tp t="s">
        <v/>
        <stp/>
        <stp>StudyData</stp>
        <stp>Close(NGE) when (LocalMonth(NGE)=8 And LocalDay(NGE)=10 And LocalHour(NGE)=13 And LocalMinute(NGE)=30)</stp>
        <stp>Bar</stp>
        <stp/>
        <stp>Close</stp>
        <stp>A5C</stp>
        <stp>0</stp>
        <stp>all</stp>
        <stp/>
        <stp/>
        <stp>True</stp>
        <stp/>
        <stp>EndOfBar</stp>
        <tr r="AA79" s="4"/>
      </tp>
      <tp t="s">
        <v/>
        <stp/>
        <stp>StudyData</stp>
        <stp>Close(NGE) when (LocalMonth(NGE)=8 And LocalDay(NGE)=10 And LocalHour(NGE)=12 And LocalMinute(NGE)=30)</stp>
        <stp>Bar</stp>
        <stp/>
        <stp>Close</stp>
        <stp>A5C</stp>
        <stp>0</stp>
        <stp>all</stp>
        <stp/>
        <stp/>
        <stp>True</stp>
        <stp/>
        <stp>EndOfBar</stp>
        <tr r="AA67" s="4"/>
      </tp>
      <tp t="s">
        <v/>
        <stp/>
        <stp>StudyData</stp>
        <stp>Close(NGE) when (LocalMonth(NGE)=8 And LocalDay(NGE)=10 And LocalHour(NGE)=11 And LocalMinute(NGE)=30)</stp>
        <stp>Bar</stp>
        <stp/>
        <stp>Close</stp>
        <stp>A5C</stp>
        <stp>0</stp>
        <stp>all</stp>
        <stp/>
        <stp/>
        <stp>True</stp>
        <stp/>
        <stp>EndOfBar</stp>
        <tr r="AA55" s="4"/>
      </tp>
      <tp t="s">
        <v/>
        <stp/>
        <stp>StudyData</stp>
        <stp>Close(NGE) when (LocalMonth(NGE)=8 And LocalDay(NGE)=10 And LocalHour(NGE)=14 And LocalMinute(NGE)=35)</stp>
        <stp>Bar</stp>
        <stp/>
        <stp>Close</stp>
        <stp>A5C</stp>
        <stp>0</stp>
        <stp>all</stp>
        <stp/>
        <stp/>
        <stp>True</stp>
        <stp/>
        <stp>EndOfBar</stp>
        <tr r="AA92" s="4"/>
      </tp>
      <tp t="s">
        <v/>
        <stp/>
        <stp>StudyData</stp>
        <stp>Close(NGE) when (LocalMonth(NGE)=8 And LocalDay(NGE)=10 And LocalHour(NGE)=10 And LocalMinute(NGE)=30)</stp>
        <stp>Bar</stp>
        <stp/>
        <stp>Close</stp>
        <stp>A5C</stp>
        <stp>0</stp>
        <stp>all</stp>
        <stp/>
        <stp/>
        <stp>True</stp>
        <stp/>
        <stp>EndOfBar</stp>
        <tr r="AA43" s="4"/>
      </tp>
      <tp t="s">
        <v/>
        <stp/>
        <stp>StudyData</stp>
        <stp>Close(NGE) when (LocalMonth(NGE)=8 And LocalDay(NGE)=10 And LocalHour(NGE)=12 And LocalMinute(NGE)=25)</stp>
        <stp>Bar</stp>
        <stp/>
        <stp>Close</stp>
        <stp>A5C</stp>
        <stp>0</stp>
        <stp>all</stp>
        <stp/>
        <stp/>
        <stp>True</stp>
        <stp/>
        <stp>EndOfBar</stp>
        <tr r="AA66" s="4"/>
      </tp>
      <tp t="s">
        <v/>
        <stp/>
        <stp>StudyData</stp>
        <stp>Close(NGE) when (LocalMonth(NGE)=8 And LocalDay(NGE)=10 And LocalHour(NGE)=13 And LocalMinute(NGE)=25)</stp>
        <stp>Bar</stp>
        <stp/>
        <stp>Close</stp>
        <stp>A5C</stp>
        <stp>0</stp>
        <stp>all</stp>
        <stp/>
        <stp/>
        <stp>True</stp>
        <stp/>
        <stp>EndOfBar</stp>
        <tr r="AA78" s="4"/>
      </tp>
      <tp t="s">
        <v/>
        <stp/>
        <stp>StudyData</stp>
        <stp>Close(NGE) when (LocalMonth(NGE)=8 And LocalDay(NGE)=10 And LocalHour(NGE)=10 And LocalMinute(NGE)=25)</stp>
        <stp>Bar</stp>
        <stp/>
        <stp>Close</stp>
        <stp>A5C</stp>
        <stp>0</stp>
        <stp>all</stp>
        <stp/>
        <stp/>
        <stp>True</stp>
        <stp/>
        <stp>EndOfBar</stp>
        <tr r="AA42" s="4"/>
      </tp>
      <tp t="s">
        <v/>
        <stp/>
        <stp>StudyData</stp>
        <stp>Close(NGE) when (LocalMonth(NGE)=8 And LocalDay(NGE)=10 And LocalHour(NGE)=11 And LocalMinute(NGE)=25)</stp>
        <stp>Bar</stp>
        <stp/>
        <stp>Close</stp>
        <stp>A5C</stp>
        <stp>0</stp>
        <stp>all</stp>
        <stp/>
        <stp/>
        <stp>True</stp>
        <stp/>
        <stp>EndOfBar</stp>
        <tr r="AA54" s="4"/>
      </tp>
      <tp t="s">
        <v/>
        <stp/>
        <stp>StudyData</stp>
        <stp>Close(NGE) when (LocalMonth(NGE)=8 And LocalDay(NGE)=10 And LocalHour(NGE)=14 And LocalMinute(NGE)=20)</stp>
        <stp>Bar</stp>
        <stp/>
        <stp>Close</stp>
        <stp>A5C</stp>
        <stp>0</stp>
        <stp>all</stp>
        <stp/>
        <stp/>
        <stp>True</stp>
        <stp/>
        <stp>EndOfBar</stp>
        <tr r="AA89" s="4"/>
      </tp>
      <tp t="s">
        <v/>
        <stp/>
        <stp>StudyData</stp>
        <stp>Close(NGE) when (LocalMonth(NGE)=8 And LocalDay(NGE)=10 And LocalHour(NGE)=13 And LocalMinute(NGE)=20)</stp>
        <stp>Bar</stp>
        <stp/>
        <stp>Close</stp>
        <stp>A5C</stp>
        <stp>0</stp>
        <stp>all</stp>
        <stp/>
        <stp/>
        <stp>True</stp>
        <stp/>
        <stp>EndOfBar</stp>
        <tr r="AA77" s="4"/>
      </tp>
      <tp t="s">
        <v/>
        <stp/>
        <stp>StudyData</stp>
        <stp>Close(NGE) when (LocalMonth(NGE)=8 And LocalDay(NGE)=10 And LocalHour(NGE)=12 And LocalMinute(NGE)=20)</stp>
        <stp>Bar</stp>
        <stp/>
        <stp>Close</stp>
        <stp>A5C</stp>
        <stp>0</stp>
        <stp>all</stp>
        <stp/>
        <stp/>
        <stp>True</stp>
        <stp/>
        <stp>EndOfBar</stp>
        <tr r="AA65" s="4"/>
      </tp>
      <tp t="s">
        <v/>
        <stp/>
        <stp>StudyData</stp>
        <stp>Close(NGE) when (LocalMonth(NGE)=8 And LocalDay(NGE)=10 And LocalHour(NGE)=11 And LocalMinute(NGE)=20)</stp>
        <stp>Bar</stp>
        <stp/>
        <stp>Close</stp>
        <stp>A5C</stp>
        <stp>0</stp>
        <stp>all</stp>
        <stp/>
        <stp/>
        <stp>True</stp>
        <stp/>
        <stp>EndOfBar</stp>
        <tr r="AA53" s="4"/>
      </tp>
      <tp t="s">
        <v/>
        <stp/>
        <stp>StudyData</stp>
        <stp>Close(NGE) when (LocalMonth(NGE)=8 And LocalDay(NGE)=10 And LocalHour(NGE)=14 And LocalMinute(NGE)=25)</stp>
        <stp>Bar</stp>
        <stp/>
        <stp>Close</stp>
        <stp>A5C</stp>
        <stp>0</stp>
        <stp>all</stp>
        <stp/>
        <stp/>
        <stp>True</stp>
        <stp/>
        <stp>EndOfBar</stp>
        <tr r="AA90" s="4"/>
      </tp>
      <tp t="s">
        <v/>
        <stp/>
        <stp>StudyData</stp>
        <stp>Close(NGE) when (LocalMonth(NGE)=8 And LocalDay(NGE)=10 And LocalHour(NGE)=10 And LocalMinute(NGE)=20)</stp>
        <stp>Bar</stp>
        <stp/>
        <stp>Close</stp>
        <stp>A5C</stp>
        <stp>0</stp>
        <stp>all</stp>
        <stp/>
        <stp/>
        <stp>True</stp>
        <stp/>
        <stp>EndOfBar</stp>
        <tr r="AA41" s="4"/>
      </tp>
      <tp t="s">
        <v/>
        <stp/>
        <stp>StudyData</stp>
        <stp>Close(NGE) when (LocalMonth(NGE)=8 And LocalDay(NGE)=10 And LocalHour(NGE)=12 And LocalMinute(NGE)=15)</stp>
        <stp>Bar</stp>
        <stp/>
        <stp>Close</stp>
        <stp>A5C</stp>
        <stp>0</stp>
        <stp>all</stp>
        <stp/>
        <stp/>
        <stp>True</stp>
        <stp/>
        <stp>EndOfBar</stp>
        <tr r="AA64" s="4"/>
      </tp>
      <tp t="s">
        <v/>
        <stp/>
        <stp>StudyData</stp>
        <stp>Close(NGE) when (LocalMonth(NGE)=8 And LocalDay(NGE)=10 And LocalHour(NGE)=13 And LocalMinute(NGE)=15)</stp>
        <stp>Bar</stp>
        <stp/>
        <stp>Close</stp>
        <stp>A5C</stp>
        <stp>0</stp>
        <stp>all</stp>
        <stp/>
        <stp/>
        <stp>True</stp>
        <stp/>
        <stp>EndOfBar</stp>
        <tr r="AA76" s="4"/>
      </tp>
      <tp t="s">
        <v/>
        <stp/>
        <stp>StudyData</stp>
        <stp>Close(NGE) when (LocalMonth(NGE)=8 And LocalDay(NGE)=10 And LocalHour(NGE)=10 And LocalMinute(NGE)=15)</stp>
        <stp>Bar</stp>
        <stp/>
        <stp>Close</stp>
        <stp>A5C</stp>
        <stp>0</stp>
        <stp>all</stp>
        <stp/>
        <stp/>
        <stp>True</stp>
        <stp/>
        <stp>EndOfBar</stp>
        <tr r="AA40" s="4"/>
      </tp>
      <tp t="s">
        <v/>
        <stp/>
        <stp>StudyData</stp>
        <stp>Close(NGE) when (LocalMonth(NGE)=8 And LocalDay(NGE)=10 And LocalHour(NGE)=15 And LocalMinute(NGE)=10)</stp>
        <stp>Bar</stp>
        <stp/>
        <stp>Close</stp>
        <stp>A5C</stp>
        <stp>0</stp>
        <stp>all</stp>
        <stp/>
        <stp/>
        <stp>True</stp>
        <stp/>
        <stp>EndOfBar</stp>
        <tr r="AA99" s="4"/>
      </tp>
      <tp t="s">
        <v/>
        <stp/>
        <stp>StudyData</stp>
        <stp>Close(NGE) when (LocalMonth(NGE)=8 And LocalDay(NGE)=10 And LocalHour(NGE)=11 And LocalMinute(NGE)=15)</stp>
        <stp>Bar</stp>
        <stp/>
        <stp>Close</stp>
        <stp>A5C</stp>
        <stp>0</stp>
        <stp>all</stp>
        <stp/>
        <stp/>
        <stp>True</stp>
        <stp/>
        <stp>EndOfBar</stp>
        <tr r="AA52" s="4"/>
      </tp>
      <tp t="s">
        <v/>
        <stp/>
        <stp>StudyData</stp>
        <stp>Close(NGE) when (LocalMonth(NGE)=8 And LocalDay(NGE)=10 And LocalHour(NGE)=14 And LocalMinute(NGE)=10)</stp>
        <stp>Bar</stp>
        <stp/>
        <stp>Close</stp>
        <stp>A5C</stp>
        <stp>0</stp>
        <stp>all</stp>
        <stp/>
        <stp/>
        <stp>True</stp>
        <stp/>
        <stp>EndOfBar</stp>
        <tr r="AA87" s="4"/>
      </tp>
      <tp t="s">
        <v/>
        <stp/>
        <stp>StudyData</stp>
        <stp>Close(NGE) when (LocalMonth(NGE)=8 And LocalDay(NGE)=10 And LocalHour(NGE)=13 And LocalMinute(NGE)=10)</stp>
        <stp>Bar</stp>
        <stp/>
        <stp>Close</stp>
        <stp>A5C</stp>
        <stp>0</stp>
        <stp>all</stp>
        <stp/>
        <stp/>
        <stp>True</stp>
        <stp/>
        <stp>EndOfBar</stp>
        <tr r="AA75" s="4"/>
      </tp>
      <tp t="s">
        <v/>
        <stp/>
        <stp>StudyData</stp>
        <stp>Close(NGE) when (LocalMonth(NGE)=8 And LocalDay(NGE)=10 And LocalHour(NGE)=12 And LocalMinute(NGE)=10)</stp>
        <stp>Bar</stp>
        <stp/>
        <stp>Close</stp>
        <stp>A5C</stp>
        <stp>0</stp>
        <stp>all</stp>
        <stp/>
        <stp/>
        <stp>True</stp>
        <stp/>
        <stp>EndOfBar</stp>
        <tr r="AA63" s="4"/>
      </tp>
      <tp t="s">
        <v/>
        <stp/>
        <stp>StudyData</stp>
        <stp>Close(NGE) when (LocalMonth(NGE)=8 And LocalDay(NGE)=10 And LocalHour(NGE)=11 And LocalMinute(NGE)=10)</stp>
        <stp>Bar</stp>
        <stp/>
        <stp>Close</stp>
        <stp>A5C</stp>
        <stp>0</stp>
        <stp>all</stp>
        <stp/>
        <stp/>
        <stp>True</stp>
        <stp/>
        <stp>EndOfBar</stp>
        <tr r="AA51" s="4"/>
      </tp>
      <tp t="s">
        <v/>
        <stp/>
        <stp>StudyData</stp>
        <stp>Close(NGE) when (LocalMonth(NGE)=8 And LocalDay(NGE)=10 And LocalHour(NGE)=14 And LocalMinute(NGE)=15)</stp>
        <stp>Bar</stp>
        <stp/>
        <stp>Close</stp>
        <stp>A5C</stp>
        <stp>0</stp>
        <stp>all</stp>
        <stp/>
        <stp/>
        <stp>True</stp>
        <stp/>
        <stp>EndOfBar</stp>
        <tr r="AA88" s="4"/>
      </tp>
      <tp t="s">
        <v/>
        <stp/>
        <stp>StudyData</stp>
        <stp>Close(NGE) when (LocalMonth(NGE)=8 And LocalDay(NGE)=10 And LocalHour(NGE)=10 And LocalMinute(NGE)=10)</stp>
        <stp>Bar</stp>
        <stp/>
        <stp>Close</stp>
        <stp>A5C</stp>
        <stp>0</stp>
        <stp>all</stp>
        <stp/>
        <stp/>
        <stp>True</stp>
        <stp/>
        <stp>EndOfBar</stp>
        <tr r="AA39" s="4"/>
      </tp>
      <tp t="s">
        <v/>
        <stp/>
        <stp>StudyData</stp>
        <stp>Close(NGE) when (LocalMonth(NGE)=8 And LocalDay(NGE)=10 And LocalHour(NGE)=12 And LocalMinute(NGE)=55)</stp>
        <stp>Bar</stp>
        <stp/>
        <stp>Close</stp>
        <stp>A5C</stp>
        <stp>0</stp>
        <stp>all</stp>
        <stp/>
        <stp/>
        <stp>True</stp>
        <stp/>
        <stp>EndOfBar</stp>
        <tr r="AA72" s="4"/>
      </tp>
      <tp t="s">
        <v/>
        <stp/>
        <stp>StudyData</stp>
        <stp>Close(NGE) when (LocalMonth(NGE)=8 And LocalDay(NGE)=10 And LocalHour(NGE)=13 And LocalMinute(NGE)=55)</stp>
        <stp>Bar</stp>
        <stp/>
        <stp>Close</stp>
        <stp>A5C</stp>
        <stp>0</stp>
        <stp>all</stp>
        <stp/>
        <stp/>
        <stp>True</stp>
        <stp/>
        <stp>EndOfBar</stp>
        <tr r="AA84" s="4"/>
      </tp>
      <tp t="s">
        <v/>
        <stp/>
        <stp>StudyData</stp>
        <stp>Close(NGE) when (LocalMonth(NGE)=8 And LocalDay(NGE)=10 And LocalHour(NGE)=10 And LocalMinute(NGE)=55)</stp>
        <stp>Bar</stp>
        <stp/>
        <stp>Close</stp>
        <stp>A5C</stp>
        <stp>0</stp>
        <stp>all</stp>
        <stp/>
        <stp/>
        <stp>True</stp>
        <stp/>
        <stp>EndOfBar</stp>
        <tr r="AA48" s="4"/>
      </tp>
      <tp t="s">
        <v/>
        <stp/>
        <stp>StudyData</stp>
        <stp>Close(NGE) when (LocalMonth(NGE)=8 And LocalDay(NGE)=10 And LocalHour(NGE)=11 And LocalMinute(NGE)=55)</stp>
        <stp>Bar</stp>
        <stp/>
        <stp>Close</stp>
        <stp>A5C</stp>
        <stp>0</stp>
        <stp>all</stp>
        <stp/>
        <stp/>
        <stp>True</stp>
        <stp/>
        <stp>EndOfBar</stp>
        <tr r="AA60" s="4"/>
      </tp>
      <tp t="s">
        <v/>
        <stp/>
        <stp>StudyData</stp>
        <stp>Close(NGE) when (LocalMonth(NGE)=8 And LocalDay(NGE)=10 And LocalHour(NGE)=14 And LocalMinute(NGE)=50)</stp>
        <stp>Bar</stp>
        <stp/>
        <stp>Close</stp>
        <stp>A5C</stp>
        <stp>0</stp>
        <stp>all</stp>
        <stp/>
        <stp/>
        <stp>True</stp>
        <stp/>
        <stp>EndOfBar</stp>
        <tr r="AA95" s="4"/>
      </tp>
      <tp t="s">
        <v/>
        <stp/>
        <stp>StudyData</stp>
        <stp>Close(NGE) when (LocalMonth(NGE)=8 And LocalDay(NGE)=10 And LocalHour(NGE)=13 And LocalMinute(NGE)=50)</stp>
        <stp>Bar</stp>
        <stp/>
        <stp>Close</stp>
        <stp>A5C</stp>
        <stp>0</stp>
        <stp>all</stp>
        <stp/>
        <stp/>
        <stp>True</stp>
        <stp/>
        <stp>EndOfBar</stp>
        <tr r="AA83" s="4"/>
      </tp>
      <tp t="s">
        <v/>
        <stp/>
        <stp>StudyData</stp>
        <stp>Close(NGE) when (LocalMonth(NGE)=8 And LocalDay(NGE)=10 And LocalHour(NGE)=12 And LocalMinute(NGE)=50)</stp>
        <stp>Bar</stp>
        <stp/>
        <stp>Close</stp>
        <stp>A5C</stp>
        <stp>0</stp>
        <stp>all</stp>
        <stp/>
        <stp/>
        <stp>True</stp>
        <stp/>
        <stp>EndOfBar</stp>
        <tr r="AA71" s="4"/>
      </tp>
      <tp t="s">
        <v/>
        <stp/>
        <stp>StudyData</stp>
        <stp>Close(NGE) when (LocalMonth(NGE)=8 And LocalDay(NGE)=10 And LocalHour(NGE)=11 And LocalMinute(NGE)=50)</stp>
        <stp>Bar</stp>
        <stp/>
        <stp>Close</stp>
        <stp>A5C</stp>
        <stp>0</stp>
        <stp>all</stp>
        <stp/>
        <stp/>
        <stp>True</stp>
        <stp/>
        <stp>EndOfBar</stp>
        <tr r="AA59" s="4"/>
      </tp>
      <tp t="s">
        <v/>
        <stp/>
        <stp>StudyData</stp>
        <stp>Close(NGE) when (LocalMonth(NGE)=8 And LocalDay(NGE)=10 And LocalHour(NGE)=14 And LocalMinute(NGE)=55)</stp>
        <stp>Bar</stp>
        <stp/>
        <stp>Close</stp>
        <stp>A5C</stp>
        <stp>0</stp>
        <stp>all</stp>
        <stp/>
        <stp/>
        <stp>True</stp>
        <stp/>
        <stp>EndOfBar</stp>
        <tr r="AA96" s="4"/>
      </tp>
      <tp t="s">
        <v/>
        <stp/>
        <stp>StudyData</stp>
        <stp>Close(NGE) when (LocalMonth(NGE)=8 And LocalDay(NGE)=10 And LocalHour(NGE)=10 And LocalMinute(NGE)=50)</stp>
        <stp>Bar</stp>
        <stp/>
        <stp>Close</stp>
        <stp>A5C</stp>
        <stp>0</stp>
        <stp>all</stp>
        <stp/>
        <stp/>
        <stp>True</stp>
        <stp/>
        <stp>EndOfBar</stp>
        <tr r="AA47" s="4"/>
      </tp>
      <tp t="s">
        <v/>
        <stp/>
        <stp>StudyData</stp>
        <stp>Close(NGE) when (LocalMonth(NGE)=8 And LocalDay(NGE)=10 And LocalHour(NGE)=12 And LocalMinute(NGE)=45)</stp>
        <stp>Bar</stp>
        <stp/>
        <stp>Close</stp>
        <stp>A5C</stp>
        <stp>0</stp>
        <stp>all</stp>
        <stp/>
        <stp/>
        <stp>True</stp>
        <stp/>
        <stp>EndOfBar</stp>
        <tr r="AA70" s="4"/>
      </tp>
      <tp t="s">
        <v/>
        <stp/>
        <stp>StudyData</stp>
        <stp>Close(NGE) when (LocalMonth(NGE)=8 And LocalDay(NGE)=10 And LocalHour(NGE)=13 And LocalMinute(NGE)=45)</stp>
        <stp>Bar</stp>
        <stp/>
        <stp>Close</stp>
        <stp>A5C</stp>
        <stp>0</stp>
        <stp>all</stp>
        <stp/>
        <stp/>
        <stp>True</stp>
        <stp/>
        <stp>EndOfBar</stp>
        <tr r="AA82" s="4"/>
      </tp>
      <tp t="s">
        <v/>
        <stp/>
        <stp>StudyData</stp>
        <stp>Close(NGE) when (LocalMonth(NGE)=8 And LocalDay(NGE)=10 And LocalHour(NGE)=10 And LocalMinute(NGE)=45)</stp>
        <stp>Bar</stp>
        <stp/>
        <stp>Close</stp>
        <stp>A5C</stp>
        <stp>0</stp>
        <stp>all</stp>
        <stp/>
        <stp/>
        <stp>True</stp>
        <stp/>
        <stp>EndOfBar</stp>
        <tr r="AA46" s="4"/>
      </tp>
      <tp t="s">
        <v/>
        <stp/>
        <stp>StudyData</stp>
        <stp>Close(NGE) when (LocalMonth(NGE)=8 And LocalDay(NGE)=10 And LocalHour(NGE)=11 And LocalMinute(NGE)=45)</stp>
        <stp>Bar</stp>
        <stp/>
        <stp>Close</stp>
        <stp>A5C</stp>
        <stp>0</stp>
        <stp>all</stp>
        <stp/>
        <stp/>
        <stp>True</stp>
        <stp/>
        <stp>EndOfBar</stp>
        <tr r="AA58" s="4"/>
      </tp>
      <tp t="s">
        <v/>
        <stp/>
        <stp>StudyData</stp>
        <stp>Close(NGE) when (LocalMonth(NGE)=8 And LocalDay(NGE)=10 And LocalHour(NGE)=14 And LocalMinute(NGE)=40)</stp>
        <stp>Bar</stp>
        <stp/>
        <stp>Close</stp>
        <stp>A5C</stp>
        <stp>0</stp>
        <stp>all</stp>
        <stp/>
        <stp/>
        <stp>True</stp>
        <stp/>
        <stp>EndOfBar</stp>
        <tr r="AA93" s="4"/>
      </tp>
      <tp t="s">
        <v/>
        <stp/>
        <stp>StudyData</stp>
        <stp>Close(NGE) when (LocalMonth(NGE)=8 And LocalDay(NGE)=10 And LocalHour(NGE)=13 And LocalMinute(NGE)=40)</stp>
        <stp>Bar</stp>
        <stp/>
        <stp>Close</stp>
        <stp>A5C</stp>
        <stp>0</stp>
        <stp>all</stp>
        <stp/>
        <stp/>
        <stp>True</stp>
        <stp/>
        <stp>EndOfBar</stp>
        <tr r="AA81" s="4"/>
      </tp>
      <tp t="s">
        <v/>
        <stp/>
        <stp>StudyData</stp>
        <stp>Close(NGE) when (LocalMonth(NGE)=8 And LocalDay(NGE)=10 And LocalHour(NGE)=12 And LocalMinute(NGE)=40)</stp>
        <stp>Bar</stp>
        <stp/>
        <stp>Close</stp>
        <stp>A5C</stp>
        <stp>0</stp>
        <stp>all</stp>
        <stp/>
        <stp/>
        <stp>True</stp>
        <stp/>
        <stp>EndOfBar</stp>
        <tr r="AA69" s="4"/>
      </tp>
      <tp t="s">
        <v/>
        <stp/>
        <stp>StudyData</stp>
        <stp>Close(NGE) when (LocalMonth(NGE)=8 And LocalDay(NGE)=10 And LocalHour(NGE)=11 And LocalMinute(NGE)=40)</stp>
        <stp>Bar</stp>
        <stp/>
        <stp>Close</stp>
        <stp>A5C</stp>
        <stp>0</stp>
        <stp>all</stp>
        <stp/>
        <stp/>
        <stp>True</stp>
        <stp/>
        <stp>EndOfBar</stp>
        <tr r="AA57" s="4"/>
      </tp>
      <tp t="s">
        <v/>
        <stp/>
        <stp>StudyData</stp>
        <stp>Close(NGE) when (LocalMonth(NGE)=8 And LocalDay(NGE)=10 And LocalHour(NGE)=14 And LocalMinute(NGE)=45)</stp>
        <stp>Bar</stp>
        <stp/>
        <stp>Close</stp>
        <stp>A5C</stp>
        <stp>0</stp>
        <stp>all</stp>
        <stp/>
        <stp/>
        <stp>True</stp>
        <stp/>
        <stp>EndOfBar</stp>
        <tr r="AA94" s="4"/>
      </tp>
      <tp t="s">
        <v/>
        <stp/>
        <stp>StudyData</stp>
        <stp>Close(NGE) when (LocalMonth(NGE)=8 And LocalDay(NGE)=10 And LocalHour(NGE)=10 And LocalMinute(NGE)=40)</stp>
        <stp>Bar</stp>
        <stp/>
        <stp>Close</stp>
        <stp>A5C</stp>
        <stp>0</stp>
        <stp>all</stp>
        <stp/>
        <stp/>
        <stp>True</stp>
        <stp/>
        <stp>EndOfBar</stp>
        <tr r="AA45" s="4"/>
      </tp>
      <tp>
        <v>50.08</v>
        <stp/>
        <stp>StudyData</stp>
        <stp>CLE</stp>
        <stp>Bar</stp>
        <stp/>
        <stp>Low</stp>
        <stp>5</stp>
        <stp>-8</stp>
        <stp>All</stp>
        <stp/>
        <stp/>
        <stp>FALSE</stp>
        <stp>T</stp>
        <tr r="E10" s="2"/>
        <tr r="E10" s="2"/>
      </tp>
      <tp>
        <v>3872</v>
        <stp/>
        <stp>StudyData</stp>
        <stp>Close(ZCE) when (LocalMonth(ZCE)=8 And LocalDay(ZCE)=10 And LocalHour(ZCE)=9 And LocalMinute(ZCE)=0)</stp>
        <stp>Bar</stp>
        <stp/>
        <stp>Close</stp>
        <stp>A5C</stp>
        <stp>0</stp>
        <stp>all</stp>
        <stp/>
        <stp/>
        <stp>True</stp>
        <stp/>
        <stp>EndOfBar</stp>
        <tr r="AV25" s="4"/>
      </tp>
      <tp t="s">
        <v/>
        <stp/>
        <stp>StudyData</stp>
        <stp>Close(ZCE) when (LocalMonth(ZCE)=8 And LocalDay(ZCE)=10 And LocalHour(ZCE)=9 And LocalMinute(ZCE)=5)</stp>
        <stp>Bar</stp>
        <stp/>
        <stp>Close</stp>
        <stp>A5C</stp>
        <stp>0</stp>
        <stp>all</stp>
        <stp/>
        <stp/>
        <stp>True</stp>
        <stp/>
        <stp>EndOfBar</stp>
        <tr r="AV26" s="4"/>
      </tp>
      <tp>
        <v>9812</v>
        <stp/>
        <stp>StudyData</stp>
        <stp>Close(ZSE) when (LocalMonth(ZSE)=8 And LocalDay(ZSE)=10 And LocalHour(ZSE)=9 And LocalMinute(ZSE)=0)</stp>
        <stp>Bar</stp>
        <stp/>
        <stp>Close</stp>
        <stp>A5C</stp>
        <stp>0</stp>
        <stp>all</stp>
        <stp/>
        <stp/>
        <stp>True</stp>
        <stp/>
        <stp>EndOfBar</stp>
        <tr r="AY25" s="4"/>
      </tp>
      <tp t="s">
        <v/>
        <stp/>
        <stp>StudyData</stp>
        <stp>Close(ZSE) when (LocalMonth(ZSE)=8 And LocalDay(ZSE)=10 And LocalHour(ZSE)=9 And LocalMinute(ZSE)=5)</stp>
        <stp>Bar</stp>
        <stp/>
        <stp>Close</stp>
        <stp>A5C</stp>
        <stp>0</stp>
        <stp>all</stp>
        <stp/>
        <stp/>
        <stp>True</stp>
        <stp/>
        <stp>EndOfBar</stp>
        <tr r="AY26" s="4"/>
      </tp>
      <tp>
        <v>13.47</v>
        <stp/>
        <stp>StudyData</stp>
        <stp>Close(SBE) when (LocalMonth(SBE)=8 And LocalDay(SBE)=10 And LocalHour(SBE)=9 And LocalMinute(SBE)=0)</stp>
        <stp>Bar</stp>
        <stp/>
        <stp>Close</stp>
        <stp>A5C</stp>
        <stp>0</stp>
        <stp>all</stp>
        <stp/>
        <stp/>
        <stp>True</stp>
        <stp/>
        <stp>EndOfBar</stp>
        <tr r="BB25" s="4"/>
      </tp>
      <tp t="s">
        <v/>
        <stp/>
        <stp>StudyData</stp>
        <stp>Close(SBE) when (LocalMonth(SBE)=8 And LocalDay(SBE)=10 And LocalHour(SBE)=9 And LocalMinute(SBE)=5)</stp>
        <stp>Bar</stp>
        <stp/>
        <stp>Close</stp>
        <stp>A5C</stp>
        <stp>0</stp>
        <stp>all</stp>
        <stp/>
        <stp/>
        <stp>True</stp>
        <stp/>
        <stp>EndOfBar</stp>
        <tr r="BB26" s="4"/>
      </tp>
      <tp>
        <v>17.190000000000001</v>
        <stp/>
        <stp>StudyData</stp>
        <stp>Close(SIE) when (LocalMonth(SIE)=8 And LocalDay(SIE)=10 And LocalHour(SIE)=9 And LocalMinute(SIE)=0)</stp>
        <stp>Bar</stp>
        <stp/>
        <stp>Close</stp>
        <stp>A5C</stp>
        <stp>0</stp>
        <stp>all</stp>
        <stp/>
        <stp/>
        <stp>True</stp>
        <stp/>
        <stp>EndOfBar</stp>
        <tr r="AG25" s="4"/>
      </tp>
      <tp t="s">
        <v/>
        <stp/>
        <stp>StudyData</stp>
        <stp>Close(SIE) when (LocalMonth(SIE)=8 And LocalDay(SIE)=10 And LocalHour(SIE)=9 And LocalMinute(SIE)=5)</stp>
        <stp>Bar</stp>
        <stp/>
        <stp>Close</stp>
        <stp>A5C</stp>
        <stp>0</stp>
        <stp>all</stp>
        <stp/>
        <stp/>
        <stp>True</stp>
        <stp/>
        <stp>EndOfBar</stp>
        <tr r="AG26" s="4"/>
      </tp>
      <tp>
        <v>1.6322000000000001</v>
        <stp/>
        <stp>StudyData</stp>
        <stp>Close(RBE) when (LocalMonth(RBE)=8 And LocalDay(RBE)=10 And LocalHour(RBE)=9 And LocalMinute(RBE)=0)</stp>
        <stp>Bar</stp>
        <stp/>
        <stp>Close</stp>
        <stp>A5C</stp>
        <stp>0</stp>
        <stp>all</stp>
        <stp/>
        <stp/>
        <stp>True</stp>
        <stp/>
        <stp>EndOfBar</stp>
        <tr r="U25" s="4"/>
      </tp>
      <tp t="s">
        <v/>
        <stp/>
        <stp>StudyData</stp>
        <stp>Close(RBE) when (LocalMonth(RBE)=8 And LocalDay(RBE)=10 And LocalHour(RBE)=9 And LocalMinute(RBE)=5)</stp>
        <stp>Bar</stp>
        <stp/>
        <stp>Close</stp>
        <stp>A5C</stp>
        <stp>0</stp>
        <stp>all</stp>
        <stp/>
        <stp/>
        <stp>True</stp>
        <stp/>
        <stp>EndOfBar</stp>
        <tr r="U26" s="4"/>
      </tp>
      <tp t="s">
        <v/>
        <stp/>
        <stp>StudyData</stp>
        <stp>Close(NGE) when (LocalMonth(NGE)=8 And LocalDay(NGE)=10 And LocalHour(NGE)=9 And LocalMinute(NGE)=5)</stp>
        <stp>Bar</stp>
        <stp/>
        <stp>Close</stp>
        <stp>A5C</stp>
        <stp>0</stp>
        <stp>all</stp>
        <stp/>
        <stp/>
        <stp>True</stp>
        <stp/>
        <stp>EndOfBar</stp>
        <tr r="AA26" s="4"/>
      </tp>
      <tp>
        <v>2.9060000000000001</v>
        <stp/>
        <stp>StudyData</stp>
        <stp>Close(NGE) when (LocalMonth(NGE)=8 And LocalDay(NGE)=10 And LocalHour(NGE)=9 And LocalMinute(NGE)=0)</stp>
        <stp>Bar</stp>
        <stp/>
        <stp>Close</stp>
        <stp>A5C</stp>
        <stp>0</stp>
        <stp>all</stp>
        <stp/>
        <stp/>
        <stp>True</stp>
        <stp/>
        <stp>EndOfBar</stp>
        <tr r="AA25" s="4"/>
      </tp>
      <tp t="s">
        <v/>
        <stp/>
        <stp>StudyData</stp>
        <stp>Close(HOE) when (LocalMonth(HOE)=8 And LocalDay(HOE)=10 And LocalHour(HOE)=9 And LocalMinute(HOE)=5)</stp>
        <stp>Bar</stp>
        <stp/>
        <stp>Close</stp>
        <stp>A5C</stp>
        <stp>0</stp>
        <stp>all</stp>
        <stp/>
        <stp/>
        <stp>True</stp>
        <stp/>
        <stp>EndOfBar</stp>
        <tr r="X26" s="4"/>
      </tp>
      <tp>
        <v>1.6631</v>
        <stp/>
        <stp>StudyData</stp>
        <stp>Close(HOE) when (LocalMonth(HOE)=8 And LocalDay(HOE)=10 And LocalHour(HOE)=9 And LocalMinute(HOE)=0)</stp>
        <stp>Bar</stp>
        <stp/>
        <stp>Close</stp>
        <stp>A5C</stp>
        <stp>0</stp>
        <stp>all</stp>
        <stp/>
        <stp/>
        <stp>True</stp>
        <stp/>
        <stp>EndOfBar</stp>
        <tr r="X25" s="4"/>
      </tp>
      <tp>
        <v>1291.5999999999999</v>
        <stp/>
        <stp>StudyData</stp>
        <stp>Close(GCE) when (LocalMonth(GCE)=8 And LocalDay(GCE)=10 And LocalHour(GCE)=9 And LocalMinute(GCE)=0)</stp>
        <stp>Bar</stp>
        <stp/>
        <stp>Close</stp>
        <stp>A5C</stp>
        <stp>0</stp>
        <stp>all</stp>
        <stp/>
        <stp/>
        <stp>True</stp>
        <stp/>
        <stp>EndOfBar</stp>
        <tr r="AD25" s="4"/>
      </tp>
      <tp t="s">
        <v/>
        <stp/>
        <stp>StudyData</stp>
        <stp>Close(GCE) when (LocalMonth(GCE)=8 And LocalDay(GCE)=10 And LocalHour(GCE)=9 And LocalMinute(GCE)=5)</stp>
        <stp>Bar</stp>
        <stp/>
        <stp>Close</stp>
        <stp>A5C</stp>
        <stp>0</stp>
        <stp>all</stp>
        <stp/>
        <stp/>
        <stp>True</stp>
        <stp/>
        <stp>EndOfBar</stp>
        <tr r="AD26" s="4"/>
      </tp>
      <tp t="s">
        <v/>
        <stp/>
        <stp>StudyData</stp>
        <stp>Close(CLE) when (LocalMonth(CLE)=8 And LocalDay(CLE)=10 And LocalHour(CLE)=9 And LocalMinute(CLE)=5)</stp>
        <stp>Bar</stp>
        <stp/>
        <stp>Close</stp>
        <stp>A5C</stp>
        <stp>0</stp>
        <stp>all</stp>
        <stp/>
        <stp/>
        <stp>True</stp>
        <stp/>
        <stp>EndOfBar</stp>
        <tr r="O26" s="4"/>
      </tp>
      <tp>
        <v>49.79</v>
        <stp/>
        <stp>StudyData</stp>
        <stp>Close(CLE) when (LocalMonth(CLE)=8 And LocalDay(CLE)=10 And LocalHour(CLE)=9 And LocalMinute(CLE)=0)</stp>
        <stp>Bar</stp>
        <stp/>
        <stp>Close</stp>
        <stp>A5C</stp>
        <stp>0</stp>
        <stp>all</stp>
        <stp/>
        <stp/>
        <stp>True</stp>
        <stp/>
        <stp>EndOfBar</stp>
        <tr r="O25" s="4"/>
      </tp>
      <tp>
        <v>71.866890720000001</v>
        <stp/>
        <stp>StudyData</stp>
        <stp>Correlation(S.DBC,SBE,Period:=20,InputChoice1:=Close,InputChoice2:=Close)</stp>
        <stp>FG</stp>
        <stp/>
        <stp>Close</stp>
        <stp>D</stp>
        <stp>-6</stp>
        <stp>all</stp>
        <stp/>
        <stp/>
        <stp>True</stp>
        <stp>T</stp>
        <tr r="AD12" s="5"/>
      </tp>
      <tp>
        <v>70.343404530000001</v>
        <stp/>
        <stp>StudyData</stp>
        <stp>Correlation(S.DBC,SBE,Period:=20,InputChoice1:=Close,InputChoice2:=Close)</stp>
        <stp>FG</stp>
        <stp/>
        <stp>Close</stp>
        <stp>D</stp>
        <stp>-7</stp>
        <stp>all</stp>
        <stp/>
        <stp/>
        <stp>True</stp>
        <stp>T</stp>
        <tr r="AD13" s="5"/>
      </tp>
      <tp>
        <v>71.611327169999996</v>
        <stp/>
        <stp>StudyData</stp>
        <stp>Correlation(S.DBC,SBE,Period:=20,InputChoice1:=Close,InputChoice2:=Close)</stp>
        <stp>FG</stp>
        <stp/>
        <stp>Close</stp>
        <stp>D</stp>
        <stp>-4</stp>
        <stp>all</stp>
        <stp/>
        <stp/>
        <stp>True</stp>
        <stp>T</stp>
        <tr r="AD10" s="5"/>
      </tp>
      <tp>
        <v>70.449279599999997</v>
        <stp/>
        <stp>StudyData</stp>
        <stp>Correlation(S.DBC,SBE,Period:=20,InputChoice1:=Close,InputChoice2:=Close)</stp>
        <stp>FG</stp>
        <stp/>
        <stp>Close</stp>
        <stp>D</stp>
        <stp>-5</stp>
        <stp>all</stp>
        <stp/>
        <stp/>
        <stp>True</stp>
        <stp>T</stp>
        <tr r="AD11" s="5"/>
      </tp>
      <tp>
        <v>45.21578633</v>
        <stp/>
        <stp>StudyData</stp>
        <stp>Correlation(S.DBC,SBE,Period:=20,InputChoice1:=Close,InputChoice2:=Close)</stp>
        <stp>FG</stp>
        <stp/>
        <stp>Close</stp>
        <stp>D</stp>
        <stp>-2</stp>
        <stp>all</stp>
        <stp/>
        <stp/>
        <stp>True</stp>
        <stp>T</stp>
        <tr r="AD8" s="5"/>
      </tp>
      <tp>
        <v>75.707659469999996</v>
        <stp/>
        <stp>StudyData</stp>
        <stp>Correlation(S.DBC,SIE,Period:=20,InputChoice1:=Close,InputChoice2:=Close)</stp>
        <stp>FG</stp>
        <stp/>
        <stp>Close</stp>
        <stp>D</stp>
        <stp>-9</stp>
        <stp>all</stp>
        <stp/>
        <stp/>
        <stp>True</stp>
        <stp>T</stp>
        <tr r="W15" s="5"/>
      </tp>
      <tp>
        <v>59.15169779</v>
        <stp/>
        <stp>StudyData</stp>
        <stp>Correlation(S.DBC,SBE,Period:=20,InputChoice1:=Close,InputChoice2:=Close)</stp>
        <stp>FG</stp>
        <stp/>
        <stp>Close</stp>
        <stp>D</stp>
        <stp>-3</stp>
        <stp>all</stp>
        <stp/>
        <stp/>
        <stp>True</stp>
        <stp>T</stp>
        <tr r="AD9" s="5"/>
      </tp>
      <tp>
        <v>85.895878159999995</v>
        <stp/>
        <stp>StudyData</stp>
        <stp>Correlation(S.DBC,SIE,Period:=20,InputChoice1:=Close,InputChoice2:=Close)</stp>
        <stp>FG</stp>
        <stp/>
        <stp>Close</stp>
        <stp>D</stp>
        <stp>-8</stp>
        <stp>all</stp>
        <stp/>
        <stp/>
        <stp>True</stp>
        <stp>T</stp>
        <tr r="W14" s="5"/>
      </tp>
      <tp>
        <v>16.167811969999999</v>
        <stp/>
        <stp>StudyData</stp>
        <stp>Correlation(S.DBC,SBE,Period:=20,InputChoice1:=Close,InputChoice2:=Close)</stp>
        <stp>FG</stp>
        <stp/>
        <stp>Close</stp>
        <stp>D</stp>
        <stp>-1</stp>
        <stp>all</stp>
        <stp/>
        <stp/>
        <stp>True</stp>
        <stp>T</stp>
        <tr r="AD7" s="5"/>
      </tp>
      <tp>
        <v>88.460863829999994</v>
        <stp/>
        <stp>StudyData</stp>
        <stp>Correlation(S.DBC,SIE,Period:=20,InputChoice1:=Close,InputChoice2:=Close)</stp>
        <stp>FG</stp>
        <stp/>
        <stp>Close</stp>
        <stp>D</stp>
        <stp>-5</stp>
        <stp>all</stp>
        <stp/>
        <stp/>
        <stp>True</stp>
        <stp>T</stp>
        <tr r="W11" s="5"/>
      </tp>
      <tp>
        <v>84.135463810000005</v>
        <stp/>
        <stp>StudyData</stp>
        <stp>Correlation(S.DBC,SIE,Period:=20,InputChoice1:=Close,InputChoice2:=Close)</stp>
        <stp>FG</stp>
        <stp/>
        <stp>Close</stp>
        <stp>D</stp>
        <stp>-4</stp>
        <stp>all</stp>
        <stp/>
        <stp/>
        <stp>True</stp>
        <stp>T</stp>
        <tr r="W10" s="5"/>
      </tp>
      <tp>
        <v>87.675282190000004</v>
        <stp/>
        <stp>StudyData</stp>
        <stp>Correlation(S.DBC,SIE,Period:=20,InputChoice1:=Close,InputChoice2:=Close)</stp>
        <stp>FG</stp>
        <stp/>
        <stp>Close</stp>
        <stp>D</stp>
        <stp>-7</stp>
        <stp>all</stp>
        <stp/>
        <stp/>
        <stp>True</stp>
        <stp>T</stp>
        <tr r="W13" s="5"/>
      </tp>
      <tp>
        <v>88.311032479999994</v>
        <stp/>
        <stp>StudyData</stp>
        <stp>Correlation(S.DBC,SIE,Period:=20,InputChoice1:=Close,InputChoice2:=Close)</stp>
        <stp>FG</stp>
        <stp/>
        <stp>Close</stp>
        <stp>D</stp>
        <stp>-6</stp>
        <stp>all</stp>
        <stp/>
        <stp/>
        <stp>True</stp>
        <stp>T</stp>
        <tr r="W12" s="5"/>
      </tp>
      <tp>
        <v>74.478363990000005</v>
        <stp/>
        <stp>StudyData</stp>
        <stp>Correlation(S.DBC,SIE,Period:=20,InputChoice1:=Close,InputChoice2:=Close)</stp>
        <stp>FG</stp>
        <stp/>
        <stp>Close</stp>
        <stp>D</stp>
        <stp>-1</stp>
        <stp>all</stp>
        <stp/>
        <stp/>
        <stp>True</stp>
        <stp>T</stp>
        <tr r="W7" s="5"/>
      </tp>
      <tp>
        <v>65.390576879999998</v>
        <stp/>
        <stp>StudyData</stp>
        <stp>Correlation(S.DBC,SBE,Period:=20,InputChoice1:=Close,InputChoice2:=Close)</stp>
        <stp>FG</stp>
        <stp/>
        <stp>Close</stp>
        <stp>D</stp>
        <stp>-8</stp>
        <stp>all</stp>
        <stp/>
        <stp/>
        <stp>True</stp>
        <stp>T</stp>
        <tr r="AD14" s="5"/>
      </tp>
      <tp>
        <v>78.317130710000001</v>
        <stp/>
        <stp>StudyData</stp>
        <stp>Correlation(S.DBC,SIE,Period:=20,InputChoice1:=Close,InputChoice2:=Close)</stp>
        <stp>FG</stp>
        <stp/>
        <stp>Close</stp>
        <stp>D</stp>
        <stp>-3</stp>
        <stp>all</stp>
        <stp/>
        <stp/>
        <stp>True</stp>
        <stp>T</stp>
        <tr r="W9" s="5"/>
      </tp>
      <tp>
        <v>53.985765559999997</v>
        <stp/>
        <stp>StudyData</stp>
        <stp>Correlation(S.DBC,SBE,Period:=20,InputChoice1:=Close,InputChoice2:=Close)</stp>
        <stp>FG</stp>
        <stp/>
        <stp>Close</stp>
        <stp>D</stp>
        <stp>-9</stp>
        <stp>all</stp>
        <stp/>
        <stp/>
        <stp>True</stp>
        <stp>T</stp>
        <tr r="AD15" s="5"/>
      </tp>
      <tp>
        <v>75.819606350000001</v>
        <stp/>
        <stp>StudyData</stp>
        <stp>Correlation(S.DBC,SIE,Period:=20,InputChoice1:=Close,InputChoice2:=Close)</stp>
        <stp>FG</stp>
        <stp/>
        <stp>Close</stp>
        <stp>D</stp>
        <stp>-2</stp>
        <stp>all</stp>
        <stp/>
        <stp/>
        <stp>True</stp>
        <stp>T</stp>
        <tr r="W8" s="5"/>
      </tp>
      <tp t="s">
        <v/>
        <stp/>
        <stp>StudyData</stp>
        <stp>Close(RBE) when (LocalMonth(RBE)=8 And LocalDay(RBE)=10 And LocalHour(RBE)=11 And LocalMinute(RBE)=0)</stp>
        <stp>Bar</stp>
        <stp/>
        <stp>Close</stp>
        <stp>A5C</stp>
        <stp>0</stp>
        <stp>all</stp>
        <stp/>
        <stp/>
        <stp>True</stp>
        <stp/>
        <stp>EndOfBar</stp>
        <tr r="U49" s="4"/>
      </tp>
      <tp t="s">
        <v/>
        <stp/>
        <stp>StudyData</stp>
        <stp>Close(RBE) when (LocalMonth(RBE)=8 And LocalDay(RBE)=10 And LocalHour(RBE)=11 And LocalMinute(RBE)=5)</stp>
        <stp>Bar</stp>
        <stp/>
        <stp>Close</stp>
        <stp>A5C</stp>
        <stp>0</stp>
        <stp>all</stp>
        <stp/>
        <stp/>
        <stp>True</stp>
        <stp/>
        <stp>EndOfBar</stp>
        <tr r="U50" s="4"/>
      </tp>
      <tp t="s">
        <v/>
        <stp/>
        <stp>StudyData</stp>
        <stp>Close(SBE) when (LocalMonth(SBE)=8 And LocalDay(SBE)=10 And LocalHour(SBE)=11 And LocalMinute(SBE)=0)</stp>
        <stp>Bar</stp>
        <stp/>
        <stp>Close</stp>
        <stp>A5C</stp>
        <stp>0</stp>
        <stp>all</stp>
        <stp/>
        <stp/>
        <stp>True</stp>
        <stp/>
        <stp>EndOfBar</stp>
        <tr r="BB49" s="4"/>
      </tp>
      <tp t="s">
        <v/>
        <stp/>
        <stp>StudyData</stp>
        <stp>Close(SBE) when (LocalMonth(SBE)=8 And LocalDay(SBE)=10 And LocalHour(SBE)=11 And LocalMinute(SBE)=5)</stp>
        <stp>Bar</stp>
        <stp/>
        <stp>Close</stp>
        <stp>A5C</stp>
        <stp>0</stp>
        <stp>all</stp>
        <stp/>
        <stp/>
        <stp>True</stp>
        <stp/>
        <stp>EndOfBar</stp>
        <tr r="BB50" s="4"/>
      </tp>
      <tp t="s">
        <v/>
        <stp/>
        <stp>StudyData</stp>
        <stp>Close(SIE) when (LocalMonth(SIE)=8 And LocalDay(SIE)=10 And LocalHour(SIE)=11 And LocalMinute(SIE)=0)</stp>
        <stp>Bar</stp>
        <stp/>
        <stp>Close</stp>
        <stp>A5C</stp>
        <stp>0</stp>
        <stp>all</stp>
        <stp/>
        <stp/>
        <stp>True</stp>
        <stp/>
        <stp>EndOfBar</stp>
        <tr r="AG49" s="4"/>
      </tp>
      <tp t="s">
        <v/>
        <stp/>
        <stp>StudyData</stp>
        <stp>Close(SIE) when (LocalMonth(SIE)=8 And LocalDay(SIE)=10 And LocalHour(SIE)=11 And LocalMinute(SIE)=5)</stp>
        <stp>Bar</stp>
        <stp/>
        <stp>Close</stp>
        <stp>A5C</stp>
        <stp>0</stp>
        <stp>all</stp>
        <stp/>
        <stp/>
        <stp>True</stp>
        <stp/>
        <stp>EndOfBar</stp>
        <tr r="AG50" s="4"/>
      </tp>
      <tp t="s">
        <v/>
        <stp/>
        <stp>StudyData</stp>
        <stp>Close(ZCE) when (LocalMonth(ZCE)=8 And LocalDay(ZCE)=10 And LocalHour(ZCE)=11 And LocalMinute(ZCE)=0)</stp>
        <stp>Bar</stp>
        <stp/>
        <stp>Close</stp>
        <stp>A5C</stp>
        <stp>0</stp>
        <stp>all</stp>
        <stp/>
        <stp/>
        <stp>True</stp>
        <stp/>
        <stp>EndOfBar</stp>
        <tr r="AV49" s="4"/>
      </tp>
      <tp t="s">
        <v/>
        <stp/>
        <stp>StudyData</stp>
        <stp>Close(ZCE) when (LocalMonth(ZCE)=8 And LocalDay(ZCE)=10 And LocalHour(ZCE)=11 And LocalMinute(ZCE)=5)</stp>
        <stp>Bar</stp>
        <stp/>
        <stp>Close</stp>
        <stp>A5C</stp>
        <stp>0</stp>
        <stp>all</stp>
        <stp/>
        <stp/>
        <stp>True</stp>
        <stp/>
        <stp>EndOfBar</stp>
        <tr r="AV50" s="4"/>
      </tp>
      <tp t="s">
        <v/>
        <stp/>
        <stp>StudyData</stp>
        <stp>Close(ZSE) when (LocalMonth(ZSE)=8 And LocalDay(ZSE)=10 And LocalHour(ZSE)=11 And LocalMinute(ZSE)=0)</stp>
        <stp>Bar</stp>
        <stp/>
        <stp>Close</stp>
        <stp>A5C</stp>
        <stp>0</stp>
        <stp>all</stp>
        <stp/>
        <stp/>
        <stp>True</stp>
        <stp/>
        <stp>EndOfBar</stp>
        <tr r="AY49" s="4"/>
      </tp>
      <tp t="s">
        <v/>
        <stp/>
        <stp>StudyData</stp>
        <stp>Close(ZWA) when (LocalMonth(ZWA)=8 And LocalDay(ZWA)=10 And LocalHour(ZWA)=15 And LocalMinute(ZWA)=5)</stp>
        <stp>Bar</stp>
        <stp/>
        <stp>Close</stp>
        <stp>A5C</stp>
        <stp>0</stp>
        <stp>all</stp>
        <stp/>
        <stp/>
        <stp>True</stp>
        <stp/>
        <stp>EndOfBar</stp>
        <tr r="AS98" s="4"/>
      </tp>
      <tp t="s">
        <v/>
        <stp/>
        <stp>StudyData</stp>
        <stp>Close(ZWA) when (LocalMonth(ZWA)=8 And LocalDay(ZWA)=10 And LocalHour(ZWA)=15 And LocalMinute(ZWA)=0)</stp>
        <stp>Bar</stp>
        <stp/>
        <stp>Close</stp>
        <stp>A5C</stp>
        <stp>0</stp>
        <stp>all</stp>
        <stp/>
        <stp/>
        <stp>True</stp>
        <stp/>
        <stp>EndOfBar</stp>
        <tr r="AS97" s="4"/>
      </tp>
      <tp t="s">
        <v/>
        <stp/>
        <stp>StudyData</stp>
        <stp>Close(ZSE) when (LocalMonth(ZSE)=8 And LocalDay(ZSE)=10 And LocalHour(ZSE)=11 And LocalMinute(ZSE)=5)</stp>
        <stp>Bar</stp>
        <stp/>
        <stp>Close</stp>
        <stp>A5C</stp>
        <stp>0</stp>
        <stp>all</stp>
        <stp/>
        <stp/>
        <stp>True</stp>
        <stp/>
        <stp>EndOfBar</stp>
        <tr r="AY50" s="4"/>
      </tp>
      <tp t="s">
        <v/>
        <stp/>
        <stp>StudyData</stp>
        <stp>Close(GCE) when (LocalMonth(GCE)=8 And LocalDay(GCE)=10 And LocalHour(GCE)=11 And LocalMinute(GCE)=0)</stp>
        <stp>Bar</stp>
        <stp/>
        <stp>Close</stp>
        <stp>A5C</stp>
        <stp>0</stp>
        <stp>all</stp>
        <stp/>
        <stp/>
        <stp>True</stp>
        <stp/>
        <stp>EndOfBar</stp>
        <tr r="AD49" s="4"/>
      </tp>
      <tp t="s">
        <v/>
        <stp/>
        <stp>StudyData</stp>
        <stp>Close(GCE) when (LocalMonth(GCE)=8 And LocalDay(GCE)=10 And LocalHour(GCE)=11 And LocalMinute(GCE)=5)</stp>
        <stp>Bar</stp>
        <stp/>
        <stp>Close</stp>
        <stp>A5C</stp>
        <stp>0</stp>
        <stp>all</stp>
        <stp/>
        <stp/>
        <stp>True</stp>
        <stp/>
        <stp>EndOfBar</stp>
        <tr r="AD50" s="4"/>
      </tp>
      <tp t="s">
        <v/>
        <stp/>
        <stp>StudyData</stp>
        <stp>Close(CLE) when (LocalMonth(CLE)=8 And LocalDay(CLE)=10 And LocalHour(CLE)=11 And LocalMinute(CLE)=5)</stp>
        <stp>Bar</stp>
        <stp/>
        <stp>Close</stp>
        <stp>A5C</stp>
        <stp>0</stp>
        <stp>all</stp>
        <stp/>
        <stp/>
        <stp>True</stp>
        <stp/>
        <stp>EndOfBar</stp>
        <tr r="O50" s="4"/>
      </tp>
      <tp t="s">
        <v/>
        <stp/>
        <stp>StudyData</stp>
        <stp>Close(CLE) when (LocalMonth(CLE)=8 And LocalDay(CLE)=10 And LocalHour(CLE)=11 And LocalMinute(CLE)=0)</stp>
        <stp>Bar</stp>
        <stp/>
        <stp>Close</stp>
        <stp>A5C</stp>
        <stp>0</stp>
        <stp>all</stp>
        <stp/>
        <stp/>
        <stp>True</stp>
        <stp/>
        <stp>EndOfBar</stp>
        <tr r="O49" s="4"/>
      </tp>
      <tp t="s">
        <v/>
        <stp/>
        <stp>StudyData</stp>
        <stp>Close(NGE) when (LocalMonth(NGE)=8 And LocalDay(NGE)=10 And LocalHour(NGE)=11 And LocalMinute(NGE)=5)</stp>
        <stp>Bar</stp>
        <stp/>
        <stp>Close</stp>
        <stp>A5C</stp>
        <stp>0</stp>
        <stp>all</stp>
        <stp/>
        <stp/>
        <stp>True</stp>
        <stp/>
        <stp>EndOfBar</stp>
        <tr r="AA50" s="4"/>
      </tp>
      <tp t="s">
        <v/>
        <stp/>
        <stp>StudyData</stp>
        <stp>Close(NGE) when (LocalMonth(NGE)=8 And LocalDay(NGE)=10 And LocalHour(NGE)=11 And LocalMinute(NGE)=0)</stp>
        <stp>Bar</stp>
        <stp/>
        <stp>Close</stp>
        <stp>A5C</stp>
        <stp>0</stp>
        <stp>all</stp>
        <stp/>
        <stp/>
        <stp>True</stp>
        <stp/>
        <stp>EndOfBar</stp>
        <tr r="AA49" s="4"/>
      </tp>
      <tp t="s">
        <v/>
        <stp/>
        <stp>StudyData</stp>
        <stp>Close(HOE) when (LocalMonth(HOE)=8 And LocalDay(HOE)=10 And LocalHour(HOE)=11 And LocalMinute(HOE)=5)</stp>
        <stp>Bar</stp>
        <stp/>
        <stp>Close</stp>
        <stp>A5C</stp>
        <stp>0</stp>
        <stp>all</stp>
        <stp/>
        <stp/>
        <stp>True</stp>
        <stp/>
        <stp>EndOfBar</stp>
        <tr r="X50" s="4"/>
      </tp>
      <tp t="s">
        <v/>
        <stp/>
        <stp>StudyData</stp>
        <stp>Close(HOE) when (LocalMonth(HOE)=8 And LocalDay(HOE)=10 And LocalHour(HOE)=11 And LocalMinute(HOE)=0)</stp>
        <stp>Bar</stp>
        <stp/>
        <stp>Close</stp>
        <stp>A5C</stp>
        <stp>0</stp>
        <stp>all</stp>
        <stp/>
        <stp/>
        <stp>True</stp>
        <stp/>
        <stp>EndOfBar</stp>
        <tr r="X49" s="4"/>
      </tp>
      <tp>
        <v>50.08</v>
        <stp/>
        <stp>StudyData</stp>
        <stp>CLE</stp>
        <stp>Bar</stp>
        <stp/>
        <stp>Open</stp>
        <stp>5</stp>
        <stp>-19</stp>
        <stp>All</stp>
        <stp/>
        <stp/>
        <stp>FALSE</stp>
        <stp>T</stp>
        <tr r="D21" s="2"/>
        <tr r="C21" s="2"/>
        <tr r="C21" s="2"/>
      </tp>
      <tp>
        <v>49.82</v>
        <stp/>
        <stp>StudyData</stp>
        <stp>CLE</stp>
        <stp>Bar</stp>
        <stp/>
        <stp>Open</stp>
        <stp>5</stp>
        <stp>-39</stp>
        <stp>All</stp>
        <stp/>
        <stp/>
        <stp>FALSE</stp>
        <stp>T</stp>
        <tr r="D41" s="2"/>
        <tr r="C41" s="2"/>
        <tr r="C41" s="2"/>
      </tp>
      <tp>
        <v>49.91</v>
        <stp/>
        <stp>StudyData</stp>
        <stp>CLE</stp>
        <stp>Bar</stp>
        <stp/>
        <stp>Open</stp>
        <stp>5</stp>
        <stp>-29</stp>
        <stp>All</stp>
        <stp/>
        <stp/>
        <stp>FALSE</stp>
        <stp>T</stp>
        <tr r="D31" s="2"/>
        <tr r="C31" s="2"/>
        <tr r="C31" s="2"/>
      </tp>
      <tp>
        <v>49.9</v>
        <stp/>
        <stp>StudyData</stp>
        <stp>CLE</stp>
        <stp>Bar</stp>
        <stp/>
        <stp>Open</stp>
        <stp>5</stp>
        <stp>-49</stp>
        <stp>All</stp>
        <stp/>
        <stp/>
        <stp>FALSE</stp>
        <stp>T</stp>
        <tr r="C51" s="2"/>
        <tr r="C51" s="2"/>
        <tr r="D51" s="2"/>
      </tp>
      <tp t="s">
        <v/>
        <stp/>
        <stp>StudyData</stp>
        <stp>Close(RBE) when (LocalMonth(RBE)=8 And LocalDay(RBE)=10 And LocalHour(RBE)=12 And LocalMinute(RBE)=0)</stp>
        <stp>Bar</stp>
        <stp/>
        <stp>Close</stp>
        <stp>A5C</stp>
        <stp>0</stp>
        <stp>all</stp>
        <stp/>
        <stp/>
        <stp>True</stp>
        <stp/>
        <stp>EndOfBar</stp>
        <tr r="U61" s="4"/>
      </tp>
      <tp t="s">
        <v/>
        <stp/>
        <stp>StudyData</stp>
        <stp>Close(RBE) when (LocalMonth(RBE)=8 And LocalDay(RBE)=10 And LocalHour(RBE)=12 And LocalMinute(RBE)=5)</stp>
        <stp>Bar</stp>
        <stp/>
        <stp>Close</stp>
        <stp>A5C</stp>
        <stp>0</stp>
        <stp>all</stp>
        <stp/>
        <stp/>
        <stp>True</stp>
        <stp/>
        <stp>EndOfBar</stp>
        <tr r="U62" s="4"/>
      </tp>
      <tp t="s">
        <v/>
        <stp/>
        <stp>StudyData</stp>
        <stp>Close(SBE) when (LocalMonth(SBE)=8 And LocalDay(SBE)=10 And LocalHour(SBE)=12 And LocalMinute(SBE)=0)</stp>
        <stp>Bar</stp>
        <stp/>
        <stp>Close</stp>
        <stp>A5C</stp>
        <stp>0</stp>
        <stp>all</stp>
        <stp/>
        <stp/>
        <stp>True</stp>
        <stp/>
        <stp>EndOfBar</stp>
        <tr r="BB61" s="4"/>
      </tp>
      <tp t="s">
        <v/>
        <stp/>
        <stp>StudyData</stp>
        <stp>Close(SBE) when (LocalMonth(SBE)=8 And LocalDay(SBE)=10 And LocalHour(SBE)=12 And LocalMinute(SBE)=5)</stp>
        <stp>Bar</stp>
        <stp/>
        <stp>Close</stp>
        <stp>A5C</stp>
        <stp>0</stp>
        <stp>all</stp>
        <stp/>
        <stp/>
        <stp>True</stp>
        <stp/>
        <stp>EndOfBar</stp>
        <tr r="BB62" s="4"/>
      </tp>
      <tp t="s">
        <v/>
        <stp/>
        <stp>StudyData</stp>
        <stp>Close(SIE) when (LocalMonth(SIE)=8 And LocalDay(SIE)=10 And LocalHour(SIE)=12 And LocalMinute(SIE)=0)</stp>
        <stp>Bar</stp>
        <stp/>
        <stp>Close</stp>
        <stp>A5C</stp>
        <stp>0</stp>
        <stp>all</stp>
        <stp/>
        <stp/>
        <stp>True</stp>
        <stp/>
        <stp>EndOfBar</stp>
        <tr r="AG61" s="4"/>
      </tp>
      <tp t="s">
        <v/>
        <stp/>
        <stp>StudyData</stp>
        <stp>Close(SIE) when (LocalMonth(SIE)=8 And LocalDay(SIE)=10 And LocalHour(SIE)=12 And LocalMinute(SIE)=5)</stp>
        <stp>Bar</stp>
        <stp/>
        <stp>Close</stp>
        <stp>A5C</stp>
        <stp>0</stp>
        <stp>all</stp>
        <stp/>
        <stp/>
        <stp>True</stp>
        <stp/>
        <stp>EndOfBar</stp>
        <tr r="AG62" s="4"/>
      </tp>
      <tp t="s">
        <v/>
        <stp/>
        <stp>StudyData</stp>
        <stp>Close(ZCE) when (LocalMonth(ZCE)=8 And LocalDay(ZCE)=10 And LocalHour(ZCE)=12 And LocalMinute(ZCE)=0)</stp>
        <stp>Bar</stp>
        <stp/>
        <stp>Close</stp>
        <stp>A5C</stp>
        <stp>0</stp>
        <stp>all</stp>
        <stp/>
        <stp/>
        <stp>True</stp>
        <stp/>
        <stp>EndOfBar</stp>
        <tr r="AV61" s="4"/>
      </tp>
      <tp t="s">
        <v/>
        <stp/>
        <stp>StudyData</stp>
        <stp>Close(ZCE) when (LocalMonth(ZCE)=8 And LocalDay(ZCE)=10 And LocalHour(ZCE)=12 And LocalMinute(ZCE)=5)</stp>
        <stp>Bar</stp>
        <stp/>
        <stp>Close</stp>
        <stp>A5C</stp>
        <stp>0</stp>
        <stp>all</stp>
        <stp/>
        <stp/>
        <stp>True</stp>
        <stp/>
        <stp>EndOfBar</stp>
        <tr r="AV62" s="4"/>
      </tp>
      <tp t="s">
        <v/>
        <stp/>
        <stp>StudyData</stp>
        <stp>Close(ZSE) when (LocalMonth(ZSE)=8 And LocalDay(ZSE)=10 And LocalHour(ZSE)=12 And LocalMinute(ZSE)=0)</stp>
        <stp>Bar</stp>
        <stp/>
        <stp>Close</stp>
        <stp>A5C</stp>
        <stp>0</stp>
        <stp>all</stp>
        <stp/>
        <stp/>
        <stp>True</stp>
        <stp/>
        <stp>EndOfBar</stp>
        <tr r="AY61" s="4"/>
      </tp>
      <tp t="s">
        <v/>
        <stp/>
        <stp>StudyData</stp>
        <stp>Close(ZSE) when (LocalMonth(ZSE)=8 And LocalDay(ZSE)=10 And LocalHour(ZSE)=12 And LocalMinute(ZSE)=5)</stp>
        <stp>Bar</stp>
        <stp/>
        <stp>Close</stp>
        <stp>A5C</stp>
        <stp>0</stp>
        <stp>all</stp>
        <stp/>
        <stp/>
        <stp>True</stp>
        <stp/>
        <stp>EndOfBar</stp>
        <tr r="AY62" s="4"/>
      </tp>
      <tp t="s">
        <v/>
        <stp/>
        <stp>StudyData</stp>
        <stp>Close(GCE) when (LocalMonth(GCE)=8 And LocalDay(GCE)=10 And LocalHour(GCE)=12 And LocalMinute(GCE)=0)</stp>
        <stp>Bar</stp>
        <stp/>
        <stp>Close</stp>
        <stp>A5C</stp>
        <stp>0</stp>
        <stp>all</stp>
        <stp/>
        <stp/>
        <stp>True</stp>
        <stp/>
        <stp>EndOfBar</stp>
        <tr r="AD61" s="4"/>
      </tp>
      <tp t="s">
        <v/>
        <stp/>
        <stp>StudyData</stp>
        <stp>Close(GCE) when (LocalMonth(GCE)=8 And LocalDay(GCE)=10 And LocalHour(GCE)=12 And LocalMinute(GCE)=5)</stp>
        <stp>Bar</stp>
        <stp/>
        <stp>Close</stp>
        <stp>A5C</stp>
        <stp>0</stp>
        <stp>all</stp>
        <stp/>
        <stp/>
        <stp>True</stp>
        <stp/>
        <stp>EndOfBar</stp>
        <tr r="AD62" s="4"/>
      </tp>
      <tp t="s">
        <v/>
        <stp/>
        <stp>StudyData</stp>
        <stp>Close(CLE) when (LocalMonth(CLE)=8 And LocalDay(CLE)=10 And LocalHour(CLE)=12 And LocalMinute(CLE)=5)</stp>
        <stp>Bar</stp>
        <stp/>
        <stp>Close</stp>
        <stp>A5C</stp>
        <stp>0</stp>
        <stp>all</stp>
        <stp/>
        <stp/>
        <stp>True</stp>
        <stp/>
        <stp>EndOfBar</stp>
        <tr r="O62" s="4"/>
      </tp>
      <tp t="s">
        <v/>
        <stp/>
        <stp>StudyData</stp>
        <stp>Close(CLE) when (LocalMonth(CLE)=8 And LocalDay(CLE)=10 And LocalHour(CLE)=12 And LocalMinute(CLE)=0)</stp>
        <stp>Bar</stp>
        <stp/>
        <stp>Close</stp>
        <stp>A5C</stp>
        <stp>0</stp>
        <stp>all</stp>
        <stp/>
        <stp/>
        <stp>True</stp>
        <stp/>
        <stp>EndOfBar</stp>
        <tr r="O61" s="4"/>
      </tp>
      <tp t="s">
        <v/>
        <stp/>
        <stp>StudyData</stp>
        <stp>Close(NGE) when (LocalMonth(NGE)=8 And LocalDay(NGE)=10 And LocalHour(NGE)=12 And LocalMinute(NGE)=5)</stp>
        <stp>Bar</stp>
        <stp/>
        <stp>Close</stp>
        <stp>A5C</stp>
        <stp>0</stp>
        <stp>all</stp>
        <stp/>
        <stp/>
        <stp>True</stp>
        <stp/>
        <stp>EndOfBar</stp>
        <tr r="AA62" s="4"/>
      </tp>
      <tp t="s">
        <v/>
        <stp/>
        <stp>StudyData</stp>
        <stp>Close(NGE) when (LocalMonth(NGE)=8 And LocalDay(NGE)=10 And LocalHour(NGE)=12 And LocalMinute(NGE)=0)</stp>
        <stp>Bar</stp>
        <stp/>
        <stp>Close</stp>
        <stp>A5C</stp>
        <stp>0</stp>
        <stp>all</stp>
        <stp/>
        <stp/>
        <stp>True</stp>
        <stp/>
        <stp>EndOfBar</stp>
        <tr r="AA61" s="4"/>
      </tp>
      <tp t="s">
        <v/>
        <stp/>
        <stp>StudyData</stp>
        <stp>Close(HOE) when (LocalMonth(HOE)=8 And LocalDay(HOE)=10 And LocalHour(HOE)=12 And LocalMinute(HOE)=5)</stp>
        <stp>Bar</stp>
        <stp/>
        <stp>Close</stp>
        <stp>A5C</stp>
        <stp>0</stp>
        <stp>all</stp>
        <stp/>
        <stp/>
        <stp>True</stp>
        <stp/>
        <stp>EndOfBar</stp>
        <tr r="X62" s="4"/>
      </tp>
      <tp t="s">
        <v/>
        <stp/>
        <stp>StudyData</stp>
        <stp>Close(HOE) when (LocalMonth(HOE)=8 And LocalDay(HOE)=10 And LocalHour(HOE)=12 And LocalMinute(HOE)=0)</stp>
        <stp>Bar</stp>
        <stp/>
        <stp>Close</stp>
        <stp>A5C</stp>
        <stp>0</stp>
        <stp>all</stp>
        <stp/>
        <stp/>
        <stp>True</stp>
        <stp/>
        <stp>EndOfBar</stp>
        <tr r="X61" s="4"/>
      </tp>
      <tp>
        <v>2.919</v>
        <stp/>
        <stp>ContractData</stp>
        <stp>NGE</stp>
        <stp>High</stp>
        <stp/>
        <stp>T</stp>
        <tr r="AA10" s="1"/>
        <tr r="O10" s="1"/>
      </tp>
      <tp>
        <v>50.09</v>
        <stp/>
        <stp>StudyData</stp>
        <stp>CLE</stp>
        <stp>Bar</stp>
        <stp/>
        <stp>Open</stp>
        <stp>5</stp>
        <stp>-18</stp>
        <stp>All</stp>
        <stp/>
        <stp/>
        <stp>FALSE</stp>
        <stp>T</stp>
        <tr r="D20" s="2"/>
        <tr r="C20" s="2"/>
        <tr r="C20" s="2"/>
      </tp>
      <tp>
        <v>49.81</v>
        <stp/>
        <stp>StudyData</stp>
        <stp>CLE</stp>
        <stp>Bar</stp>
        <stp/>
        <stp>Open</stp>
        <stp>5</stp>
        <stp>-38</stp>
        <stp>All</stp>
        <stp/>
        <stp/>
        <stp>FALSE</stp>
        <stp>T</stp>
        <tr r="D40" s="2"/>
        <tr r="C40" s="2"/>
        <tr r="C40" s="2"/>
      </tp>
      <tp>
        <v>49.85</v>
        <stp/>
        <stp>StudyData</stp>
        <stp>CLE</stp>
        <stp>Bar</stp>
        <stp/>
        <stp>Open</stp>
        <stp>5</stp>
        <stp>-28</stp>
        <stp>All</stp>
        <stp/>
        <stp/>
        <stp>FALSE</stp>
        <stp>T</stp>
        <tr r="D30" s="2"/>
        <tr r="C30" s="2"/>
        <tr r="C30" s="2"/>
      </tp>
      <tp>
        <v>49.93</v>
        <stp/>
        <stp>StudyData</stp>
        <stp>CLE</stp>
        <stp>Bar</stp>
        <stp/>
        <stp>Open</stp>
        <stp>5</stp>
        <stp>-48</stp>
        <stp>All</stp>
        <stp/>
        <stp/>
        <stp>FALSE</stp>
        <stp>T</stp>
        <tr r="C50" s="2"/>
        <tr r="C50" s="2"/>
        <tr r="D50" s="2"/>
      </tp>
      <tp t="s">
        <v/>
        <stp/>
        <stp>StudyData</stp>
        <stp>Close(RBE) when (LocalMonth(RBE)=8 And LocalDay(RBE)=10 And LocalHour(RBE)=13 And LocalMinute(RBE)=0)</stp>
        <stp>Bar</stp>
        <stp/>
        <stp>Close</stp>
        <stp>A5C</stp>
        <stp>0</stp>
        <stp>all</stp>
        <stp/>
        <stp/>
        <stp>True</stp>
        <stp/>
        <stp>EndOfBar</stp>
        <tr r="U73" s="4"/>
      </tp>
      <tp t="s">
        <v/>
        <stp/>
        <stp>StudyData</stp>
        <stp>Close(RBE) when (LocalMonth(RBE)=8 And LocalDay(RBE)=10 And LocalHour(RBE)=13 And LocalMinute(RBE)=5)</stp>
        <stp>Bar</stp>
        <stp/>
        <stp>Close</stp>
        <stp>A5C</stp>
        <stp>0</stp>
        <stp>all</stp>
        <stp/>
        <stp/>
        <stp>True</stp>
        <stp/>
        <stp>EndOfBar</stp>
        <tr r="U74" s="4"/>
      </tp>
      <tp t="s">
        <v/>
        <stp/>
        <stp>StudyData</stp>
        <stp>Close(SBE) when (LocalMonth(SBE)=8 And LocalDay(SBE)=10 And LocalHour(SBE)=13 And LocalMinute(SBE)=0)</stp>
        <stp>Bar</stp>
        <stp/>
        <stp>Close</stp>
        <stp>A5C</stp>
        <stp>0</stp>
        <stp>all</stp>
        <stp/>
        <stp/>
        <stp>True</stp>
        <stp/>
        <stp>EndOfBar</stp>
        <tr r="BB73" s="4"/>
      </tp>
      <tp t="s">
        <v/>
        <stp/>
        <stp>StudyData</stp>
        <stp>Close(SBE) when (LocalMonth(SBE)=8 And LocalDay(SBE)=10 And LocalHour(SBE)=13 And LocalMinute(SBE)=5)</stp>
        <stp>Bar</stp>
        <stp/>
        <stp>Close</stp>
        <stp>A5C</stp>
        <stp>0</stp>
        <stp>all</stp>
        <stp/>
        <stp/>
        <stp>True</stp>
        <stp/>
        <stp>EndOfBar</stp>
        <tr r="BB74" s="4"/>
      </tp>
      <tp t="s">
        <v/>
        <stp/>
        <stp>StudyData</stp>
        <stp>Close(SIE) when (LocalMonth(SIE)=8 And LocalDay(SIE)=10 And LocalHour(SIE)=13 And LocalMinute(SIE)=0)</stp>
        <stp>Bar</stp>
        <stp/>
        <stp>Close</stp>
        <stp>A5C</stp>
        <stp>0</stp>
        <stp>all</stp>
        <stp/>
        <stp/>
        <stp>True</stp>
        <stp/>
        <stp>EndOfBar</stp>
        <tr r="AG73" s="4"/>
      </tp>
      <tp t="s">
        <v/>
        <stp/>
        <stp>StudyData</stp>
        <stp>Close(SIE) when (LocalMonth(SIE)=8 And LocalDay(SIE)=10 And LocalHour(SIE)=13 And LocalMinute(SIE)=5)</stp>
        <stp>Bar</stp>
        <stp/>
        <stp>Close</stp>
        <stp>A5C</stp>
        <stp>0</stp>
        <stp>all</stp>
        <stp/>
        <stp/>
        <stp>True</stp>
        <stp/>
        <stp>EndOfBar</stp>
        <tr r="AG74" s="4"/>
      </tp>
      <tp t="s">
        <v/>
        <stp/>
        <stp>StudyData</stp>
        <stp>Close(ZCE) when (LocalMonth(ZCE)=8 And LocalDay(ZCE)=10 And LocalHour(ZCE)=13 And LocalMinute(ZCE)=0)</stp>
        <stp>Bar</stp>
        <stp/>
        <stp>Close</stp>
        <stp>A5C</stp>
        <stp>0</stp>
        <stp>all</stp>
        <stp/>
        <stp/>
        <stp>True</stp>
        <stp/>
        <stp>EndOfBar</stp>
        <tr r="AV73" s="4"/>
      </tp>
      <tp t="s">
        <v/>
        <stp/>
        <stp>StudyData</stp>
        <stp>Close(ZCE) when (LocalMonth(ZCE)=8 And LocalDay(ZCE)=10 And LocalHour(ZCE)=13 And LocalMinute(ZCE)=5)</stp>
        <stp>Bar</stp>
        <stp/>
        <stp>Close</stp>
        <stp>A5C</stp>
        <stp>0</stp>
        <stp>all</stp>
        <stp/>
        <stp/>
        <stp>True</stp>
        <stp/>
        <stp>EndOfBar</stp>
        <tr r="AV74" s="4"/>
      </tp>
      <tp t="s">
        <v/>
        <stp/>
        <stp>StudyData</stp>
        <stp>Close(ZSE) when (LocalMonth(ZSE)=8 And LocalDay(ZSE)=10 And LocalHour(ZSE)=13 And LocalMinute(ZSE)=0)</stp>
        <stp>Bar</stp>
        <stp/>
        <stp>Close</stp>
        <stp>A5C</stp>
        <stp>0</stp>
        <stp>all</stp>
        <stp/>
        <stp/>
        <stp>True</stp>
        <stp/>
        <stp>EndOfBar</stp>
        <tr r="AY73" s="4"/>
      </tp>
      <tp t="s">
        <v/>
        <stp/>
        <stp>StudyData</stp>
        <stp>Close(ZSE) when (LocalMonth(ZSE)=8 And LocalDay(ZSE)=10 And LocalHour(ZSE)=13 And LocalMinute(ZSE)=5)</stp>
        <stp>Bar</stp>
        <stp/>
        <stp>Close</stp>
        <stp>A5C</stp>
        <stp>0</stp>
        <stp>all</stp>
        <stp/>
        <stp/>
        <stp>True</stp>
        <stp/>
        <stp>EndOfBar</stp>
        <tr r="AY74" s="4"/>
      </tp>
      <tp t="s">
        <v/>
        <stp/>
        <stp>StudyData</stp>
        <stp>Close(GCE) when (LocalMonth(GCE)=8 And LocalDay(GCE)=10 And LocalHour(GCE)=13 And LocalMinute(GCE)=0)</stp>
        <stp>Bar</stp>
        <stp/>
        <stp>Close</stp>
        <stp>A5C</stp>
        <stp>0</stp>
        <stp>all</stp>
        <stp/>
        <stp/>
        <stp>True</stp>
        <stp/>
        <stp>EndOfBar</stp>
        <tr r="AD73" s="4"/>
      </tp>
      <tp t="s">
        <v/>
        <stp/>
        <stp>StudyData</stp>
        <stp>Close(GCE) when (LocalMonth(GCE)=8 And LocalDay(GCE)=10 And LocalHour(GCE)=13 And LocalMinute(GCE)=5)</stp>
        <stp>Bar</stp>
        <stp/>
        <stp>Close</stp>
        <stp>A5C</stp>
        <stp>0</stp>
        <stp>all</stp>
        <stp/>
        <stp/>
        <stp>True</stp>
        <stp/>
        <stp>EndOfBar</stp>
        <tr r="AD74" s="4"/>
      </tp>
      <tp t="s">
        <v/>
        <stp/>
        <stp>StudyData</stp>
        <stp>Close(CLE) when (LocalMonth(CLE)=8 And LocalDay(CLE)=10 And LocalHour(CLE)=13 And LocalMinute(CLE)=5)</stp>
        <stp>Bar</stp>
        <stp/>
        <stp>Close</stp>
        <stp>A5C</stp>
        <stp>0</stp>
        <stp>all</stp>
        <stp/>
        <stp/>
        <stp>True</stp>
        <stp/>
        <stp>EndOfBar</stp>
        <tr r="O74" s="4"/>
      </tp>
      <tp t="s">
        <v/>
        <stp/>
        <stp>StudyData</stp>
        <stp>Close(CLE) when (LocalMonth(CLE)=8 And LocalDay(CLE)=10 And LocalHour(CLE)=13 And LocalMinute(CLE)=0)</stp>
        <stp>Bar</stp>
        <stp/>
        <stp>Close</stp>
        <stp>A5C</stp>
        <stp>0</stp>
        <stp>all</stp>
        <stp/>
        <stp/>
        <stp>True</stp>
        <stp/>
        <stp>EndOfBar</stp>
        <tr r="O73" s="4"/>
      </tp>
      <tp t="s">
        <v/>
        <stp/>
        <stp>StudyData</stp>
        <stp>Close(NGE) when (LocalMonth(NGE)=8 And LocalDay(NGE)=10 And LocalHour(NGE)=13 And LocalMinute(NGE)=5)</stp>
        <stp>Bar</stp>
        <stp/>
        <stp>Close</stp>
        <stp>A5C</stp>
        <stp>0</stp>
        <stp>all</stp>
        <stp/>
        <stp/>
        <stp>True</stp>
        <stp/>
        <stp>EndOfBar</stp>
        <tr r="AA74" s="4"/>
      </tp>
      <tp t="s">
        <v/>
        <stp/>
        <stp>StudyData</stp>
        <stp>Close(NGE) when (LocalMonth(NGE)=8 And LocalDay(NGE)=10 And LocalHour(NGE)=13 And LocalMinute(NGE)=0)</stp>
        <stp>Bar</stp>
        <stp/>
        <stp>Close</stp>
        <stp>A5C</stp>
        <stp>0</stp>
        <stp>all</stp>
        <stp/>
        <stp/>
        <stp>True</stp>
        <stp/>
        <stp>EndOfBar</stp>
        <tr r="AA73" s="4"/>
      </tp>
      <tp t="s">
        <v/>
        <stp/>
        <stp>StudyData</stp>
        <stp>Close(HOE) when (LocalMonth(HOE)=8 And LocalDay(HOE)=10 And LocalHour(HOE)=13 And LocalMinute(HOE)=5)</stp>
        <stp>Bar</stp>
        <stp/>
        <stp>Close</stp>
        <stp>A5C</stp>
        <stp>0</stp>
        <stp>all</stp>
        <stp/>
        <stp/>
        <stp>True</stp>
        <stp/>
        <stp>EndOfBar</stp>
        <tr r="X74" s="4"/>
      </tp>
      <tp t="s">
        <v/>
        <stp/>
        <stp>StudyData</stp>
        <stp>Close(HOE) when (LocalMonth(HOE)=8 And LocalDay(HOE)=10 And LocalHour(HOE)=13 And LocalMinute(HOE)=0)</stp>
        <stp>Bar</stp>
        <stp/>
        <stp>Close</stp>
        <stp>A5C</stp>
        <stp>0</stp>
        <stp>all</stp>
        <stp/>
        <stp/>
        <stp>True</stp>
        <stp/>
        <stp>EndOfBar</stp>
        <tr r="X73" s="4"/>
      </tp>
      <tp>
        <v>1.6560000000000001</v>
        <stp/>
        <stp>ContractData</stp>
        <stp>HOE</stp>
        <stp>Open</stp>
        <stp/>
        <stp>T</stp>
        <tr r="N9" s="1"/>
      </tp>
      <tp t="s">
        <v/>
        <stp/>
        <stp>StudyData</stp>
        <stp>Close(ZWA) when (LocalMonth(ZWA)=8 And LocalDay(ZWA)=10 And LocalHour(ZWA)=8 And LocalMinute(ZWA)=5)</stp>
        <stp>Bar</stp>
        <stp/>
        <stp>Close</stp>
        <stp>A5C</stp>
        <stp>0</stp>
        <stp>all</stp>
        <stp/>
        <stp/>
        <stp>True</stp>
        <stp/>
        <stp>EndOfBar</stp>
        <tr r="AS14" s="4"/>
      </tp>
      <tp t="s">
        <v/>
        <stp/>
        <stp>StudyData</stp>
        <stp>Close(ZWA) when (LocalMonth(ZWA)=8 And LocalDay(ZWA)=10 And LocalHour(ZWA)=8 And LocalMinute(ZWA)=0)</stp>
        <stp>Bar</stp>
        <stp/>
        <stp>Close</stp>
        <stp>A5C</stp>
        <stp>0</stp>
        <stp>all</stp>
        <stp/>
        <stp/>
        <stp>True</stp>
        <stp/>
        <stp>EndOfBar</stp>
        <tr r="AS13" s="4"/>
      </tp>
      <tp t="s">
        <v/>
        <stp/>
        <stp>StudyData</stp>
        <stp>Close(RBE) when (LocalMonth(RBE)=8 And LocalDay(RBE)=10 And LocalHour(RBE)=14 And LocalMinute(RBE)=0)</stp>
        <stp>Bar</stp>
        <stp/>
        <stp>Close</stp>
        <stp>A5C</stp>
        <stp>0</stp>
        <stp>all</stp>
        <stp/>
        <stp/>
        <stp>True</stp>
        <stp/>
        <stp>EndOfBar</stp>
        <tr r="U85" s="4"/>
      </tp>
      <tp t="s">
        <v/>
        <stp/>
        <stp>StudyData</stp>
        <stp>Close(RBE) when (LocalMonth(RBE)=8 And LocalDay(RBE)=10 And LocalHour(RBE)=14 And LocalMinute(RBE)=5)</stp>
        <stp>Bar</stp>
        <stp/>
        <stp>Close</stp>
        <stp>A5C</stp>
        <stp>0</stp>
        <stp>all</stp>
        <stp/>
        <stp/>
        <stp>True</stp>
        <stp/>
        <stp>EndOfBar</stp>
        <tr r="U86" s="4"/>
      </tp>
      <tp t="s">
        <v/>
        <stp/>
        <stp>StudyData</stp>
        <stp>Close(SBE) when (LocalMonth(SBE)=8 And LocalDay(SBE)=10 And LocalHour(SBE)=14 And LocalMinute(SBE)=0)</stp>
        <stp>Bar</stp>
        <stp/>
        <stp>Close</stp>
        <stp>A5C</stp>
        <stp>0</stp>
        <stp>all</stp>
        <stp/>
        <stp/>
        <stp>True</stp>
        <stp/>
        <stp>EndOfBar</stp>
        <tr r="BB85" s="4"/>
      </tp>
      <tp t="s">
        <v/>
        <stp/>
        <stp>StudyData</stp>
        <stp>Close(SBE) when (LocalMonth(SBE)=8 And LocalDay(SBE)=10 And LocalHour(SBE)=14 And LocalMinute(SBE)=5)</stp>
        <stp>Bar</stp>
        <stp/>
        <stp>Close</stp>
        <stp>A5C</stp>
        <stp>0</stp>
        <stp>all</stp>
        <stp/>
        <stp/>
        <stp>True</stp>
        <stp/>
        <stp>EndOfBar</stp>
        <tr r="BB86" s="4"/>
      </tp>
      <tp t="s">
        <v/>
        <stp/>
        <stp>StudyData</stp>
        <stp>Close(SIE) when (LocalMonth(SIE)=8 And LocalDay(SIE)=10 And LocalHour(SIE)=14 And LocalMinute(SIE)=0)</stp>
        <stp>Bar</stp>
        <stp/>
        <stp>Close</stp>
        <stp>A5C</stp>
        <stp>0</stp>
        <stp>all</stp>
        <stp/>
        <stp/>
        <stp>True</stp>
        <stp/>
        <stp>EndOfBar</stp>
        <tr r="AG85" s="4"/>
      </tp>
      <tp t="s">
        <v/>
        <stp/>
        <stp>StudyData</stp>
        <stp>Close(SIE) when (LocalMonth(SIE)=8 And LocalDay(SIE)=10 And LocalHour(SIE)=14 And LocalMinute(SIE)=5)</stp>
        <stp>Bar</stp>
        <stp/>
        <stp>Close</stp>
        <stp>A5C</stp>
        <stp>0</stp>
        <stp>all</stp>
        <stp/>
        <stp/>
        <stp>True</stp>
        <stp/>
        <stp>EndOfBar</stp>
        <tr r="AG86" s="4"/>
      </tp>
      <tp t="s">
        <v/>
        <stp/>
        <stp>StudyData</stp>
        <stp>Close(ZSE) when (LocalMonth(ZSE)=8 And LocalDay(ZSE)=10 And LocalHour(ZSE)=14 And LocalMinute(ZSE)=0)</stp>
        <stp>Bar</stp>
        <stp/>
        <stp>Close</stp>
        <stp>A5C</stp>
        <stp>0</stp>
        <stp>all</stp>
        <stp/>
        <stp/>
        <stp>True</stp>
        <stp/>
        <stp>EndOfBar</stp>
        <tr r="AY85" s="4"/>
      </tp>
      <tp t="s">
        <v/>
        <stp/>
        <stp>StudyData</stp>
        <stp>Close(ZWA) when (LocalMonth(ZWA)=8 And LocalDay(ZWA)=10 And LocalHour(ZWA)=10 And LocalMinute(ZWA)=5)</stp>
        <stp>Bar</stp>
        <stp/>
        <stp>Close</stp>
        <stp>A5C</stp>
        <stp>0</stp>
        <stp>all</stp>
        <stp/>
        <stp/>
        <stp>True</stp>
        <stp/>
        <stp>EndOfBar</stp>
        <tr r="AS38" s="4"/>
      </tp>
      <tp t="s">
        <v/>
        <stp/>
        <stp>StudyData</stp>
        <stp>Close(ZWA) when (LocalMonth(ZWA)=8 And LocalDay(ZWA)=10 And LocalHour(ZWA)=10 And LocalMinute(ZWA)=0)</stp>
        <stp>Bar</stp>
        <stp/>
        <stp>Close</stp>
        <stp>A5C</stp>
        <stp>0</stp>
        <stp>all</stp>
        <stp/>
        <stp/>
        <stp>True</stp>
        <stp/>
        <stp>EndOfBar</stp>
        <tr r="AS37" s="4"/>
      </tp>
      <tp t="s">
        <v/>
        <stp/>
        <stp>StudyData</stp>
        <stp>Close(ZSE) when (LocalMonth(ZSE)=8 And LocalDay(ZSE)=10 And LocalHour(ZSE)=14 And LocalMinute(ZSE)=5)</stp>
        <stp>Bar</stp>
        <stp/>
        <stp>Close</stp>
        <stp>A5C</stp>
        <stp>0</stp>
        <stp>all</stp>
        <stp/>
        <stp/>
        <stp>True</stp>
        <stp/>
        <stp>EndOfBar</stp>
        <tr r="AY86" s="4"/>
      </tp>
      <tp t="s">
        <v/>
        <stp/>
        <stp>StudyData</stp>
        <stp>Close(GCE) when (LocalMonth(GCE)=8 And LocalDay(GCE)=10 And LocalHour(GCE)=14 And LocalMinute(GCE)=0)</stp>
        <stp>Bar</stp>
        <stp/>
        <stp>Close</stp>
        <stp>A5C</stp>
        <stp>0</stp>
        <stp>all</stp>
        <stp/>
        <stp/>
        <stp>True</stp>
        <stp/>
        <stp>EndOfBar</stp>
        <tr r="AD85" s="4"/>
      </tp>
      <tp t="s">
        <v/>
        <stp/>
        <stp>StudyData</stp>
        <stp>Close(GCE) when (LocalMonth(GCE)=8 And LocalDay(GCE)=10 And LocalHour(GCE)=14 And LocalMinute(GCE)=5)</stp>
        <stp>Bar</stp>
        <stp/>
        <stp>Close</stp>
        <stp>A5C</stp>
        <stp>0</stp>
        <stp>all</stp>
        <stp/>
        <stp/>
        <stp>True</stp>
        <stp/>
        <stp>EndOfBar</stp>
        <tr r="AD86" s="4"/>
      </tp>
      <tp t="s">
        <v/>
        <stp/>
        <stp>StudyData</stp>
        <stp>Close(CLE) when (LocalMonth(CLE)=8 And LocalDay(CLE)=10 And LocalHour(CLE)=14 And LocalMinute(CLE)=5)</stp>
        <stp>Bar</stp>
        <stp/>
        <stp>Close</stp>
        <stp>A5C</stp>
        <stp>0</stp>
        <stp>all</stp>
        <stp/>
        <stp/>
        <stp>True</stp>
        <stp/>
        <stp>EndOfBar</stp>
        <tr r="O86" s="4"/>
      </tp>
      <tp t="s">
        <v/>
        <stp/>
        <stp>StudyData</stp>
        <stp>Close(CLE) when (LocalMonth(CLE)=8 And LocalDay(CLE)=10 And LocalHour(CLE)=14 And LocalMinute(CLE)=0)</stp>
        <stp>Bar</stp>
        <stp/>
        <stp>Close</stp>
        <stp>A5C</stp>
        <stp>0</stp>
        <stp>all</stp>
        <stp/>
        <stp/>
        <stp>True</stp>
        <stp/>
        <stp>EndOfBar</stp>
        <tr r="O85" s="4"/>
      </tp>
      <tp t="s">
        <v/>
        <stp/>
        <stp>StudyData</stp>
        <stp>Close(NGE) when (LocalMonth(NGE)=8 And LocalDay(NGE)=10 And LocalHour(NGE)=14 And LocalMinute(NGE)=5)</stp>
        <stp>Bar</stp>
        <stp/>
        <stp>Close</stp>
        <stp>A5C</stp>
        <stp>0</stp>
        <stp>all</stp>
        <stp/>
        <stp/>
        <stp>True</stp>
        <stp/>
        <stp>EndOfBar</stp>
        <tr r="AA86" s="4"/>
      </tp>
      <tp t="s">
        <v/>
        <stp/>
        <stp>StudyData</stp>
        <stp>Close(NGE) when (LocalMonth(NGE)=8 And LocalDay(NGE)=10 And LocalHour(NGE)=14 And LocalMinute(NGE)=0)</stp>
        <stp>Bar</stp>
        <stp/>
        <stp>Close</stp>
        <stp>A5C</stp>
        <stp>0</stp>
        <stp>all</stp>
        <stp/>
        <stp/>
        <stp>True</stp>
        <stp/>
        <stp>EndOfBar</stp>
        <tr r="AA85" s="4"/>
      </tp>
      <tp t="s">
        <v/>
        <stp/>
        <stp>StudyData</stp>
        <stp>Close(HOE) when (LocalMonth(HOE)=8 And LocalDay(HOE)=10 And LocalHour(HOE)=14 And LocalMinute(HOE)=5)</stp>
        <stp>Bar</stp>
        <stp/>
        <stp>Close</stp>
        <stp>A5C</stp>
        <stp>0</stp>
        <stp>all</stp>
        <stp/>
        <stp/>
        <stp>True</stp>
        <stp/>
        <stp>EndOfBar</stp>
        <tr r="X86" s="4"/>
      </tp>
      <tp t="s">
        <v/>
        <stp/>
        <stp>StudyData</stp>
        <stp>Close(HOE) when (LocalMonth(HOE)=8 And LocalDay(HOE)=10 And LocalHour(HOE)=14 And LocalMinute(HOE)=0)</stp>
        <stp>Bar</stp>
        <stp/>
        <stp>Close</stp>
        <stp>A5C</stp>
        <stp>0</stp>
        <stp>all</stp>
        <stp/>
        <stp/>
        <stp>True</stp>
        <stp/>
        <stp>EndOfBar</stp>
        <tr r="X85" s="4"/>
      </tp>
      <tp>
        <v>1.6797</v>
        <stp/>
        <stp>ContractData</stp>
        <stp>HOE</stp>
        <stp>High</stp>
        <stp/>
        <stp>T</stp>
        <tr r="AA9" s="1"/>
        <tr r="O9" s="1"/>
      </tp>
      <tp t="s">
        <v/>
        <stp/>
        <stp>StudyData</stp>
        <stp>Close(ZWA) when (LocalMonth(ZWA)=8 And LocalDay(ZWA)=10 And LocalHour(ZWA)=9 And LocalMinute(ZWA)=5)</stp>
        <stp>Bar</stp>
        <stp/>
        <stp>Close</stp>
        <stp>A5C</stp>
        <stp>0</stp>
        <stp>all</stp>
        <stp/>
        <stp/>
        <stp>True</stp>
        <stp/>
        <stp>EndOfBar</stp>
        <tr r="AS26" s="4"/>
      </tp>
      <tp>
        <v>4570</v>
        <stp/>
        <stp>StudyData</stp>
        <stp>Close(ZWA) when (LocalMonth(ZWA)=8 And LocalDay(ZWA)=10 And LocalHour(ZWA)=9 And LocalMinute(ZWA)=0)</stp>
        <stp>Bar</stp>
        <stp/>
        <stp>Close</stp>
        <stp>A5C</stp>
        <stp>0</stp>
        <stp>all</stp>
        <stp/>
        <stp/>
        <stp>True</stp>
        <stp/>
        <stp>EndOfBar</stp>
        <tr r="AS25" s="4"/>
      </tp>
      <tp t="s">
        <v/>
        <stp/>
        <stp>StudyData</stp>
        <stp>Close(RBE) when (LocalMonth(RBE)=8 And LocalDay(RBE)=10 And LocalHour(RBE)=15 And LocalMinute(RBE)=0)</stp>
        <stp>Bar</stp>
        <stp/>
        <stp>Close</stp>
        <stp>A5C</stp>
        <stp>0</stp>
        <stp>all</stp>
        <stp/>
        <stp/>
        <stp>True</stp>
        <stp/>
        <stp>EndOfBar</stp>
        <tr r="U97" s="4"/>
      </tp>
      <tp t="s">
        <v/>
        <stp/>
        <stp>StudyData</stp>
        <stp>Close(RBE) when (LocalMonth(RBE)=8 And LocalDay(RBE)=10 And LocalHour(RBE)=15 And LocalMinute(RBE)=5)</stp>
        <stp>Bar</stp>
        <stp/>
        <stp>Close</stp>
        <stp>A5C</stp>
        <stp>0</stp>
        <stp>all</stp>
        <stp/>
        <stp/>
        <stp>True</stp>
        <stp/>
        <stp>EndOfBar</stp>
        <tr r="U98" s="4"/>
      </tp>
      <tp t="s">
        <v/>
        <stp/>
        <stp>StudyData</stp>
        <stp>Close(SBE) when (LocalMonth(SBE)=8 And LocalDay(SBE)=10 And LocalHour(SBE)=15 And LocalMinute(SBE)=0)</stp>
        <stp>Bar</stp>
        <stp/>
        <stp>Close</stp>
        <stp>A5C</stp>
        <stp>0</stp>
        <stp>all</stp>
        <stp/>
        <stp/>
        <stp>True</stp>
        <stp/>
        <stp>EndOfBar</stp>
        <tr r="BB97" s="4"/>
      </tp>
      <tp t="s">
        <v/>
        <stp/>
        <stp>StudyData</stp>
        <stp>Close(SBE) when (LocalMonth(SBE)=8 And LocalDay(SBE)=10 And LocalHour(SBE)=15 And LocalMinute(SBE)=5)</stp>
        <stp>Bar</stp>
        <stp/>
        <stp>Close</stp>
        <stp>A5C</stp>
        <stp>0</stp>
        <stp>all</stp>
        <stp/>
        <stp/>
        <stp>True</stp>
        <stp/>
        <stp>EndOfBar</stp>
        <tr r="BB98" s="4"/>
      </tp>
      <tp t="s">
        <v/>
        <stp/>
        <stp>StudyData</stp>
        <stp>Close(SIE) when (LocalMonth(SIE)=8 And LocalDay(SIE)=10 And LocalHour(SIE)=15 And LocalMinute(SIE)=0)</stp>
        <stp>Bar</stp>
        <stp/>
        <stp>Close</stp>
        <stp>A5C</stp>
        <stp>0</stp>
        <stp>all</stp>
        <stp/>
        <stp/>
        <stp>True</stp>
        <stp/>
        <stp>EndOfBar</stp>
        <tr r="AG97" s="4"/>
      </tp>
      <tp t="s">
        <v/>
        <stp/>
        <stp>StudyData</stp>
        <stp>Close(SIE) when (LocalMonth(SIE)=8 And LocalDay(SIE)=10 And LocalHour(SIE)=15 And LocalMinute(SIE)=5)</stp>
        <stp>Bar</stp>
        <stp/>
        <stp>Close</stp>
        <stp>A5C</stp>
        <stp>0</stp>
        <stp>all</stp>
        <stp/>
        <stp/>
        <stp>True</stp>
        <stp/>
        <stp>EndOfBar</stp>
        <tr r="AG98" s="4"/>
      </tp>
      <tp t="s">
        <v/>
        <stp/>
        <stp>StudyData</stp>
        <stp>Close(ZSE) when (LocalMonth(ZSE)=8 And LocalDay(ZSE)=10 And LocalHour(ZSE)=15 And LocalMinute(ZSE)=0)</stp>
        <stp>Bar</stp>
        <stp/>
        <stp>Close</stp>
        <stp>A5C</stp>
        <stp>0</stp>
        <stp>all</stp>
        <stp/>
        <stp/>
        <stp>True</stp>
        <stp/>
        <stp>EndOfBar</stp>
        <tr r="AY97" s="4"/>
      </tp>
      <tp t="s">
        <v/>
        <stp/>
        <stp>StudyData</stp>
        <stp>Close(ZWA) when (LocalMonth(ZWA)=8 And LocalDay(ZWA)=10 And LocalHour(ZWA)=11 And LocalMinute(ZWA)=5)</stp>
        <stp>Bar</stp>
        <stp/>
        <stp>Close</stp>
        <stp>A5C</stp>
        <stp>0</stp>
        <stp>all</stp>
        <stp/>
        <stp/>
        <stp>True</stp>
        <stp/>
        <stp>EndOfBar</stp>
        <tr r="AS50" s="4"/>
      </tp>
      <tp t="s">
        <v/>
        <stp/>
        <stp>StudyData</stp>
        <stp>Close(ZWA) when (LocalMonth(ZWA)=8 And LocalDay(ZWA)=10 And LocalHour(ZWA)=11 And LocalMinute(ZWA)=0)</stp>
        <stp>Bar</stp>
        <stp/>
        <stp>Close</stp>
        <stp>A5C</stp>
        <stp>0</stp>
        <stp>all</stp>
        <stp/>
        <stp/>
        <stp>True</stp>
        <stp/>
        <stp>EndOfBar</stp>
        <tr r="AS49" s="4"/>
      </tp>
      <tp t="s">
        <v/>
        <stp/>
        <stp>StudyData</stp>
        <stp>Close(ZSE) when (LocalMonth(ZSE)=8 And LocalDay(ZSE)=10 And LocalHour(ZSE)=15 And LocalMinute(ZSE)=5)</stp>
        <stp>Bar</stp>
        <stp/>
        <stp>Close</stp>
        <stp>A5C</stp>
        <stp>0</stp>
        <stp>all</stp>
        <stp/>
        <stp/>
        <stp>True</stp>
        <stp/>
        <stp>EndOfBar</stp>
        <tr r="AY98" s="4"/>
      </tp>
      <tp t="s">
        <v/>
        <stp/>
        <stp>StudyData</stp>
        <stp>Close(GCE) when (LocalMonth(GCE)=8 And LocalDay(GCE)=10 And LocalHour(GCE)=15 And LocalMinute(GCE)=0)</stp>
        <stp>Bar</stp>
        <stp/>
        <stp>Close</stp>
        <stp>A5C</stp>
        <stp>0</stp>
        <stp>all</stp>
        <stp/>
        <stp/>
        <stp>True</stp>
        <stp/>
        <stp>EndOfBar</stp>
        <tr r="AD97" s="4"/>
      </tp>
      <tp t="s">
        <v/>
        <stp/>
        <stp>StudyData</stp>
        <stp>Close(GCE) when (LocalMonth(GCE)=8 And LocalDay(GCE)=10 And LocalHour(GCE)=15 And LocalMinute(GCE)=5)</stp>
        <stp>Bar</stp>
        <stp/>
        <stp>Close</stp>
        <stp>A5C</stp>
        <stp>0</stp>
        <stp>all</stp>
        <stp/>
        <stp/>
        <stp>True</stp>
        <stp/>
        <stp>EndOfBar</stp>
        <tr r="AD98" s="4"/>
      </tp>
      <tp t="s">
        <v/>
        <stp/>
        <stp>StudyData</stp>
        <stp>Close(CLE) when (LocalMonth(CLE)=8 And LocalDay(CLE)=10 And LocalHour(CLE)=15 And LocalMinute(CLE)=5)</stp>
        <stp>Bar</stp>
        <stp/>
        <stp>Close</stp>
        <stp>A5C</stp>
        <stp>0</stp>
        <stp>all</stp>
        <stp/>
        <stp/>
        <stp>True</stp>
        <stp/>
        <stp>EndOfBar</stp>
        <tr r="O98" s="4"/>
      </tp>
      <tp t="s">
        <v/>
        <stp/>
        <stp>StudyData</stp>
        <stp>Close(CLE) when (LocalMonth(CLE)=8 And LocalDay(CLE)=10 And LocalHour(CLE)=15 And LocalMinute(CLE)=0)</stp>
        <stp>Bar</stp>
        <stp/>
        <stp>Close</stp>
        <stp>A5C</stp>
        <stp>0</stp>
        <stp>all</stp>
        <stp/>
        <stp/>
        <stp>True</stp>
        <stp/>
        <stp>EndOfBar</stp>
        <tr r="O97" s="4"/>
      </tp>
      <tp t="s">
        <v/>
        <stp/>
        <stp>StudyData</stp>
        <stp>Close(NGE) when (LocalMonth(NGE)=8 And LocalDay(NGE)=10 And LocalHour(NGE)=15 And LocalMinute(NGE)=5)</stp>
        <stp>Bar</stp>
        <stp/>
        <stp>Close</stp>
        <stp>A5C</stp>
        <stp>0</stp>
        <stp>all</stp>
        <stp/>
        <stp/>
        <stp>True</stp>
        <stp/>
        <stp>EndOfBar</stp>
        <tr r="AA98" s="4"/>
      </tp>
      <tp t="s">
        <v/>
        <stp/>
        <stp>StudyData</stp>
        <stp>Close(NGE) when (LocalMonth(NGE)=8 And LocalDay(NGE)=10 And LocalHour(NGE)=15 And LocalMinute(NGE)=0)</stp>
        <stp>Bar</stp>
        <stp/>
        <stp>Close</stp>
        <stp>A5C</stp>
        <stp>0</stp>
        <stp>all</stp>
        <stp/>
        <stp/>
        <stp>True</stp>
        <stp/>
        <stp>EndOfBar</stp>
        <tr r="AA97" s="4"/>
      </tp>
      <tp t="s">
        <v/>
        <stp/>
        <stp>StudyData</stp>
        <stp>Close(HOE) when (LocalMonth(HOE)=8 And LocalDay(HOE)=10 And LocalHour(HOE)=15 And LocalMinute(HOE)=5)</stp>
        <stp>Bar</stp>
        <stp/>
        <stp>Close</stp>
        <stp>A5C</stp>
        <stp>0</stp>
        <stp>all</stp>
        <stp/>
        <stp/>
        <stp>True</stp>
        <stp/>
        <stp>EndOfBar</stp>
        <tr r="X98" s="4"/>
      </tp>
      <tp t="s">
        <v/>
        <stp/>
        <stp>StudyData</stp>
        <stp>Close(HOE) when (LocalMonth(HOE)=8 And LocalDay(HOE)=10 And LocalHour(HOE)=15 And LocalMinute(HOE)=0)</stp>
        <stp>Bar</stp>
        <stp/>
        <stp>Close</stp>
        <stp>A5C</stp>
        <stp>0</stp>
        <stp>all</stp>
        <stp/>
        <stp/>
        <stp>True</stp>
        <stp/>
        <stp>EndOfBar</stp>
        <tr r="X97" s="4"/>
      </tp>
      <tp>
        <v>2.8770000000000002</v>
        <stp/>
        <stp>ContractData</stp>
        <stp>NGE</stp>
        <stp>Open</stp>
        <stp/>
        <stp>T</stp>
        <tr r="N10" s="1"/>
      </tp>
      <tp t="s">
        <v/>
        <stp/>
        <stp>StudyData</stp>
        <stp>Close(ZWA) when (LocalMonth(ZWA)=8 And LocalDay(ZWA)=10 And LocalHour(ZWA)=12 And LocalMinute(ZWA)=5)</stp>
        <stp>Bar</stp>
        <stp/>
        <stp>Close</stp>
        <stp>A5C</stp>
        <stp>0</stp>
        <stp>all</stp>
        <stp/>
        <stp/>
        <stp>True</stp>
        <stp/>
        <stp>EndOfBar</stp>
        <tr r="AS62" s="4"/>
      </tp>
      <tp t="s">
        <v/>
        <stp/>
        <stp>StudyData</stp>
        <stp>Close(ZWA) when (LocalMonth(ZWA)=8 And LocalDay(ZWA)=10 And LocalHour(ZWA)=12 And LocalMinute(ZWA)=0)</stp>
        <stp>Bar</stp>
        <stp/>
        <stp>Close</stp>
        <stp>A5C</stp>
        <stp>0</stp>
        <stp>all</stp>
        <stp/>
        <stp/>
        <stp>True</stp>
        <stp/>
        <stp>EndOfBar</stp>
        <tr r="AS61" s="4"/>
      </tp>
      <tp t="s">
        <v/>
        <stp/>
        <stp>StudyData</stp>
        <stp>Close(ZWA) when (LocalMonth(ZWA)=8 And LocalDay(ZWA)=10 And LocalHour(ZWA)=13 And LocalMinute(ZWA)=5)</stp>
        <stp>Bar</stp>
        <stp/>
        <stp>Close</stp>
        <stp>A5C</stp>
        <stp>0</stp>
        <stp>all</stp>
        <stp/>
        <stp/>
        <stp>True</stp>
        <stp/>
        <stp>EndOfBar</stp>
        <tr r="AS74" s="4"/>
      </tp>
      <tp t="s">
        <v/>
        <stp/>
        <stp>StudyData</stp>
        <stp>Close(ZWA) when (LocalMonth(ZWA)=8 And LocalDay(ZWA)=10 And LocalHour(ZWA)=13 And LocalMinute(ZWA)=0)</stp>
        <stp>Bar</stp>
        <stp/>
        <stp>Close</stp>
        <stp>A5C</stp>
        <stp>0</stp>
        <stp>all</stp>
        <stp/>
        <stp/>
        <stp>True</stp>
        <stp/>
        <stp>EndOfBar</stp>
        <tr r="AS73" s="4"/>
      </tp>
      <tp>
        <v>15.030000000000001</v>
        <stp/>
        <stp>ContractData</stp>
        <stp>S.DBC</stp>
        <stp>High</stp>
        <stp/>
        <stp>T</stp>
        <tr r="AA5" s="1"/>
        <tr r="O5" s="1"/>
      </tp>
      <tp>
        <v>-15.47207547</v>
        <stp/>
        <stp>StudyData</stp>
        <stp>Correlation(S.DBC,GCE,Period:=20,InputChoice1:=Close,InputChoice2:=Close)</stp>
        <stp>FG</stp>
        <stp/>
        <stp>Close</stp>
        <stp>D</stp>
        <stp>-37</stp>
        <stp>all</stp>
        <stp/>
        <stp/>
        <stp>True</stp>
        <stp>T</stp>
        <tr r="V43" s="5"/>
      </tp>
      <tp>
        <v>59.788604710000001</v>
        <stp/>
        <stp>StudyData</stp>
        <stp>Correlation(S.DBC,SBE,Period:=20,InputChoice1:=Close,InputChoice2:=Close)</stp>
        <stp>FG</stp>
        <stp/>
        <stp>Close</stp>
        <stp>D</stp>
        <stp>-27</stp>
        <stp>all</stp>
        <stp/>
        <stp/>
        <stp>True</stp>
        <stp>T</stp>
        <tr r="AD33" s="5"/>
      </tp>
      <tp>
        <v>97.968749669999994</v>
        <stp/>
        <stp>StudyData</stp>
        <stp>Correlation(S.DBC,RBE,Period:=20,InputChoice1:=Close,InputChoice2:=Close)</stp>
        <stp>FG</stp>
        <stp/>
        <stp>Close</stp>
        <stp>D</stp>
        <stp>-27</stp>
        <stp>all</stp>
        <stp/>
        <stp/>
        <stp>True</stp>
        <stp>T</stp>
        <tr r="S33" s="5"/>
      </tp>
      <tp>
        <v>-60.816290260000002</v>
        <stp/>
        <stp>StudyData</stp>
        <stp>Correlation(S.DBC,ZCE,Period:=20,InputChoice1:=Close,InputChoice2:=Close)</stp>
        <stp>FG</stp>
        <stp/>
        <stp>Close</stp>
        <stp>D</stp>
        <stp>-37</stp>
        <stp>all</stp>
        <stp/>
        <stp/>
        <stp>True</stp>
        <stp>T</stp>
        <tr r="AB43" s="5"/>
      </tp>
      <tp>
        <v>2.9010000000000002</v>
        <stp/>
        <stp>ContractData</stp>
        <stp>NGE</stp>
        <stp>Bid</stp>
        <stp/>
        <stp>T</stp>
        <tr r="K10" s="1"/>
      </tp>
      <tp>
        <v>3.81335538</v>
        <stp/>
        <stp>StudyData</stp>
        <stp>Correlation(S.DBC,GCE,Period:=20,InputChoice1:=Close,InputChoice2:=Close)</stp>
        <stp>FG</stp>
        <stp/>
        <stp>Close</stp>
        <stp>D</stp>
        <stp>-36</stp>
        <stp>all</stp>
        <stp/>
        <stp/>
        <stp>True</stp>
        <stp>T</stp>
        <tr r="V42" s="5"/>
      </tp>
      <tp>
        <v>58.28249203</v>
        <stp/>
        <stp>StudyData</stp>
        <stp>Correlation(S.DBC,SBE,Period:=20,InputChoice1:=Close,InputChoice2:=Close)</stp>
        <stp>FG</stp>
        <stp/>
        <stp>Close</stp>
        <stp>D</stp>
        <stp>-26</stp>
        <stp>all</stp>
        <stp/>
        <stp/>
        <stp>True</stp>
        <stp>T</stp>
        <tr r="AD32" s="5"/>
      </tp>
      <tp>
        <v>98.046038240000001</v>
        <stp/>
        <stp>StudyData</stp>
        <stp>Correlation(S.DBC,RBE,Period:=20,InputChoice1:=Close,InputChoice2:=Close)</stp>
        <stp>FG</stp>
        <stp/>
        <stp>Close</stp>
        <stp>D</stp>
        <stp>-26</stp>
        <stp>all</stp>
        <stp/>
        <stp/>
        <stp>True</stp>
        <stp>T</stp>
        <tr r="S32" s="5"/>
      </tp>
      <tp>
        <v>-49.962356399999997</v>
        <stp/>
        <stp>StudyData</stp>
        <stp>Correlation(S.DBC,ZCE,Period:=20,InputChoice1:=Close,InputChoice2:=Close)</stp>
        <stp>FG</stp>
        <stp/>
        <stp>Close</stp>
        <stp>D</stp>
        <stp>-36</stp>
        <stp>all</stp>
        <stp/>
        <stp/>
        <stp>True</stp>
        <stp>T</stp>
        <tr r="AB42" s="5"/>
      </tp>
      <tp>
        <v>49.49</v>
        <stp/>
        <stp>ContractData</stp>
        <stp>CLE</stp>
        <stp>Low</stp>
        <stp/>
        <stp>T</stp>
        <tr r="AB6" s="1"/>
        <tr r="AB26" s="1"/>
        <tr r="Y26" s="1"/>
        <tr r="P6" s="1"/>
      </tp>
      <tp>
        <v>2.9020000000000001</v>
        <stp/>
        <stp>ContractData</stp>
        <stp>NGE</stp>
        <stp>Ask</stp>
        <stp/>
        <stp>T</stp>
        <tr r="L10" s="1"/>
      </tp>
      <tp>
        <v>26.05002545</v>
        <stp/>
        <stp>StudyData</stp>
        <stp>Correlation(S.DBC,GCE,Period:=20,InputChoice1:=Close,InputChoice2:=Close)</stp>
        <stp>FG</stp>
        <stp/>
        <stp>Close</stp>
        <stp>D</stp>
        <stp>-35</stp>
        <stp>all</stp>
        <stp/>
        <stp/>
        <stp>True</stp>
        <stp>T</stp>
        <tr r="V41" s="5"/>
      </tp>
      <tp>
        <v>60.653885699999996</v>
        <stp/>
        <stp>StudyData</stp>
        <stp>Correlation(S.DBC,SBE,Period:=20,InputChoice1:=Close,InputChoice2:=Close)</stp>
        <stp>FG</stp>
        <stp/>
        <stp>Close</stp>
        <stp>D</stp>
        <stp>-25</stp>
        <stp>all</stp>
        <stp/>
        <stp/>
        <stp>True</stp>
        <stp>T</stp>
        <tr r="AD31" s="5"/>
      </tp>
      <tp>
        <v>97.672269920000005</v>
        <stp/>
        <stp>StudyData</stp>
        <stp>Correlation(S.DBC,RBE,Period:=20,InputChoice1:=Close,InputChoice2:=Close)</stp>
        <stp>FG</stp>
        <stp/>
        <stp>Close</stp>
        <stp>D</stp>
        <stp>-25</stp>
        <stp>all</stp>
        <stp/>
        <stp/>
        <stp>True</stp>
        <stp>T</stp>
        <tr r="S31" s="5"/>
      </tp>
      <tp>
        <v>-26.555160149999999</v>
        <stp/>
        <stp>StudyData</stp>
        <stp>Correlation(S.DBC,ZCE,Period:=20,InputChoice1:=Close,InputChoice2:=Close)</stp>
        <stp>FG</stp>
        <stp/>
        <stp>Close</stp>
        <stp>D</stp>
        <stp>-35</stp>
        <stp>all</stp>
        <stp/>
        <stp/>
        <stp>True</stp>
        <stp>T</stp>
        <tr r="AB41" s="5"/>
      </tp>
      <tp>
        <v>13.620000000000001</v>
        <stp/>
        <stp>ContractData</stp>
        <stp>SBE</stp>
        <stp>Open</stp>
        <stp/>
        <stp>T</stp>
        <tr r="N19" s="1"/>
      </tp>
      <tp>
        <v>48.285928980000001</v>
        <stp/>
        <stp>StudyData</stp>
        <stp>Correlation(S.DBC,GCE,Period:=20,InputChoice1:=Close,InputChoice2:=Close)</stp>
        <stp>FG</stp>
        <stp/>
        <stp>Close</stp>
        <stp>D</stp>
        <stp>-34</stp>
        <stp>all</stp>
        <stp/>
        <stp/>
        <stp>True</stp>
        <stp>T</stp>
        <tr r="V40" s="5"/>
      </tp>
      <tp>
        <v>60.059850099999998</v>
        <stp/>
        <stp>StudyData</stp>
        <stp>Correlation(S.DBC,SBE,Period:=20,InputChoice1:=Close,InputChoice2:=Close)</stp>
        <stp>FG</stp>
        <stp/>
        <stp>Close</stp>
        <stp>D</stp>
        <stp>-24</stp>
        <stp>all</stp>
        <stp/>
        <stp/>
        <stp>True</stp>
        <stp>T</stp>
        <tr r="AD30" s="5"/>
      </tp>
      <tp>
        <v>97.633249059999997</v>
        <stp/>
        <stp>StudyData</stp>
        <stp>Correlation(S.DBC,RBE,Period:=20,InputChoice1:=Close,InputChoice2:=Close)</stp>
        <stp>FG</stp>
        <stp/>
        <stp>Close</stp>
        <stp>D</stp>
        <stp>-24</stp>
        <stp>all</stp>
        <stp/>
        <stp/>
        <stp>True</stp>
        <stp>T</stp>
        <tr r="S30" s="5"/>
      </tp>
      <tp>
        <v>0.44624046000000001</v>
        <stp/>
        <stp>StudyData</stp>
        <stp>Correlation(S.DBC,ZCE,Period:=20,InputChoice1:=Close,InputChoice2:=Close)</stp>
        <stp>FG</stp>
        <stp/>
        <stp>Close</stp>
        <stp>D</stp>
        <stp>-34</stp>
        <stp>all</stp>
        <stp/>
        <stp/>
        <stp>True</stp>
        <stp>T</stp>
        <tr r="AB40" s="5"/>
      </tp>
      <tp>
        <v>1.6611</v>
        <stp/>
        <stp>ContractData</stp>
        <stp>HOE</stp>
        <stp>Ask</stp>
        <stp/>
        <stp>T</stp>
        <tr r="L9" s="1"/>
      </tp>
      <tp>
        <v>2454.25</v>
        <stp/>
        <stp>ContractData</stp>
        <stp>EP?</stp>
        <stp>Low</stp>
        <stp/>
        <stp>T</stp>
        <tr r="AB21" s="1"/>
        <tr r="P21" s="1"/>
      </tp>
      <tp>
        <v>1.1726500000000002</v>
        <stp/>
        <stp>ContractData</stp>
        <stp>EU6</stp>
        <stp>Low</stp>
        <stp/>
        <stp>T</stp>
        <tr r="AB23" s="1"/>
        <tr r="P23" s="1"/>
      </tp>
      <tp>
        <v>58.587178369999997</v>
        <stp/>
        <stp>StudyData</stp>
        <stp>Correlation(S.DBC,GCE,Period:=20,InputChoice1:=Close,InputChoice2:=Close)</stp>
        <stp>FG</stp>
        <stp/>
        <stp>Close</stp>
        <stp>D</stp>
        <stp>-33</stp>
        <stp>all</stp>
        <stp/>
        <stp/>
        <stp>True</stp>
        <stp>T</stp>
        <tr r="V39" s="5"/>
      </tp>
      <tp>
        <v>60.855398839999999</v>
        <stp/>
        <stp>StudyData</stp>
        <stp>Correlation(S.DBC,SBE,Period:=20,InputChoice1:=Close,InputChoice2:=Close)</stp>
        <stp>FG</stp>
        <stp/>
        <stp>Close</stp>
        <stp>D</stp>
        <stp>-23</stp>
        <stp>all</stp>
        <stp/>
        <stp/>
        <stp>True</stp>
        <stp>T</stp>
        <tr r="AD29" s="5"/>
      </tp>
      <tp>
        <v>97.728777059999999</v>
        <stp/>
        <stp>StudyData</stp>
        <stp>Correlation(S.DBC,RBE,Period:=20,InputChoice1:=Close,InputChoice2:=Close)</stp>
        <stp>FG</stp>
        <stp/>
        <stp>Close</stp>
        <stp>D</stp>
        <stp>-23</stp>
        <stp>all</stp>
        <stp/>
        <stp/>
        <stp>True</stp>
        <stp>T</stp>
        <tr r="S29" s="5"/>
      </tp>
      <tp>
        <v>24.07542076</v>
        <stp/>
        <stp>StudyData</stp>
        <stp>Correlation(S.DBC,ZCE,Period:=20,InputChoice1:=Close,InputChoice2:=Close)</stp>
        <stp>FG</stp>
        <stp/>
        <stp>Close</stp>
        <stp>D</stp>
        <stp>-33</stp>
        <stp>all</stp>
        <stp/>
        <stp/>
        <stp>True</stp>
        <stp>T</stp>
        <tr r="AB39" s="5"/>
      </tp>
      <tp>
        <v>66.795643580000004</v>
        <stp/>
        <stp>StudyData</stp>
        <stp>Correlation(S.DBC,GCE,Period:=20,InputChoice1:=Close,InputChoice2:=Close)</stp>
        <stp>FG</stp>
        <stp/>
        <stp>Close</stp>
        <stp>D</stp>
        <stp>-32</stp>
        <stp>all</stp>
        <stp/>
        <stp/>
        <stp>True</stp>
        <stp>T</stp>
        <tr r="V38" s="5"/>
      </tp>
      <tp>
        <v>56.526314370000001</v>
        <stp/>
        <stp>StudyData</stp>
        <stp>Correlation(S.DBC,SBE,Period:=20,InputChoice1:=Close,InputChoice2:=Close)</stp>
        <stp>FG</stp>
        <stp/>
        <stp>Close</stp>
        <stp>D</stp>
        <stp>-22</stp>
        <stp>all</stp>
        <stp/>
        <stp/>
        <stp>True</stp>
        <stp>T</stp>
        <tr r="AD28" s="5"/>
      </tp>
      <tp>
        <v>97.857500490000007</v>
        <stp/>
        <stp>StudyData</stp>
        <stp>Correlation(S.DBC,RBE,Period:=20,InputChoice1:=Close,InputChoice2:=Close)</stp>
        <stp>FG</stp>
        <stp/>
        <stp>Close</stp>
        <stp>D</stp>
        <stp>-22</stp>
        <stp>all</stp>
        <stp/>
        <stp/>
        <stp>True</stp>
        <stp>T</stp>
        <tr r="S28" s="5"/>
      </tp>
      <tp>
        <v>36.420062629999997</v>
        <stp/>
        <stp>StudyData</stp>
        <stp>Correlation(S.DBC,ZCE,Period:=20,InputChoice1:=Close,InputChoice2:=Close)</stp>
        <stp>FG</stp>
        <stp/>
        <stp>Close</stp>
        <stp>D</stp>
        <stp>-32</stp>
        <stp>all</stp>
        <stp/>
        <stp/>
        <stp>True</stp>
        <stp>T</stp>
        <tr r="AB38" s="5"/>
      </tp>
      <tp>
        <v>1280.3000000000002</v>
        <stp/>
        <stp>ContractData</stp>
        <stp>GCE</stp>
        <stp>Low</stp>
        <stp/>
        <stp>T</stp>
        <tr r="AB11" s="1"/>
        <tr r="P11" s="1"/>
      </tp>
      <tp>
        <v>76.388163210000002</v>
        <stp/>
        <stp>StudyData</stp>
        <stp>Correlation(S.DBC,GCE,Period:=20,InputChoice1:=Close,InputChoice2:=Close)</stp>
        <stp>FG</stp>
        <stp/>
        <stp>Close</stp>
        <stp>D</stp>
        <stp>-31</stp>
        <stp>all</stp>
        <stp/>
        <stp/>
        <stp>True</stp>
        <stp>T</stp>
        <tr r="V37" s="5"/>
      </tp>
      <tp>
        <v>59.244177039999997</v>
        <stp/>
        <stp>StudyData</stp>
        <stp>Correlation(S.DBC,SBE,Period:=20,InputChoice1:=Close,InputChoice2:=Close)</stp>
        <stp>FG</stp>
        <stp/>
        <stp>Close</stp>
        <stp>D</stp>
        <stp>-21</stp>
        <stp>all</stp>
        <stp/>
        <stp/>
        <stp>True</stp>
        <stp>T</stp>
        <tr r="AD27" s="5"/>
      </tp>
      <tp>
        <v>98.010019540000002</v>
        <stp/>
        <stp>StudyData</stp>
        <stp>Correlation(S.DBC,RBE,Period:=20,InputChoice1:=Close,InputChoice2:=Close)</stp>
        <stp>FG</stp>
        <stp/>
        <stp>Close</stp>
        <stp>D</stp>
        <stp>-21</stp>
        <stp>all</stp>
        <stp/>
        <stp/>
        <stp>True</stp>
        <stp>T</stp>
        <tr r="S27" s="5"/>
      </tp>
      <tp>
        <v>52.473765520000001</v>
        <stp/>
        <stp>StudyData</stp>
        <stp>Correlation(S.DBC,ZCE,Period:=20,InputChoice1:=Close,InputChoice2:=Close)</stp>
        <stp>FG</stp>
        <stp/>
        <stp>Close</stp>
        <stp>D</stp>
        <stp>-31</stp>
        <stp>all</stp>
        <stp/>
        <stp/>
        <stp>True</stp>
        <stp>T</stp>
        <tr r="AB37" s="5"/>
      </tp>
      <tp>
        <v>1.6607000000000001</v>
        <stp/>
        <stp>ContractData</stp>
        <stp>HOE</stp>
        <stp>Bid</stp>
        <stp/>
        <stp>T</stp>
        <tr r="K9" s="1"/>
      </tp>
      <tp>
        <v>77.046522060000001</v>
        <stp/>
        <stp>StudyData</stp>
        <stp>Correlation(S.DBC,GCE,Period:=20,InputChoice1:=Close,InputChoice2:=Close)</stp>
        <stp>FG</stp>
        <stp/>
        <stp>Close</stp>
        <stp>D</stp>
        <stp>-30</stp>
        <stp>all</stp>
        <stp/>
        <stp/>
        <stp>True</stp>
        <stp>T</stp>
        <tr r="V36" s="5"/>
      </tp>
      <tp>
        <v>62.136029180000001</v>
        <stp/>
        <stp>StudyData</stp>
        <stp>Correlation(S.DBC,SBE,Period:=20,InputChoice1:=Close,InputChoice2:=Close)</stp>
        <stp>FG</stp>
        <stp/>
        <stp>Close</stp>
        <stp>D</stp>
        <stp>-20</stp>
        <stp>all</stp>
        <stp/>
        <stp/>
        <stp>True</stp>
        <stp>T</stp>
        <tr r="AD26" s="5"/>
      </tp>
      <tp>
        <v>98.353537029999998</v>
        <stp/>
        <stp>StudyData</stp>
        <stp>Correlation(S.DBC,RBE,Period:=20,InputChoice1:=Close,InputChoice2:=Close)</stp>
        <stp>FG</stp>
        <stp/>
        <stp>Close</stp>
        <stp>D</stp>
        <stp>-20</stp>
        <stp>all</stp>
        <stp/>
        <stp/>
        <stp>True</stp>
        <stp>T</stp>
        <tr r="S26" s="5"/>
      </tp>
      <tp>
        <v>55.559398010000002</v>
        <stp/>
        <stp>StudyData</stp>
        <stp>Correlation(S.DBC,ZCE,Period:=20,InputChoice1:=Close,InputChoice2:=Close)</stp>
        <stp>FG</stp>
        <stp/>
        <stp>Close</stp>
        <stp>D</stp>
        <stp>-30</stp>
        <stp>all</stp>
        <stp/>
        <stp/>
        <stp>True</stp>
        <stp>T</stp>
        <tr r="AB36" s="5"/>
      </tp>
      <tp>
        <v>1.04</v>
        <stp/>
        <stp>ContractData</stp>
        <stp>SF6</stp>
        <stp>Open</stp>
        <stp/>
        <stp>T</stp>
        <tr r="N24" s="1"/>
      </tp>
      <tp>
        <v>16.940000000000001</v>
        <stp/>
        <stp>ContractData</stp>
        <stp>SIE</stp>
        <stp>Open</stp>
        <stp/>
        <stp>T</stp>
        <tr r="N12" s="1"/>
      </tp>
      <tp>
        <v>1292.2</v>
        <stp/>
        <stp>ContractData</stp>
        <stp>GCE</stp>
        <stp>Bid</stp>
        <stp/>
        <stp>T</stp>
        <tr r="K11" s="1"/>
      </tp>
      <tp>
        <v>1.17645</v>
        <stp/>
        <stp>ContractData</stp>
        <stp>EU6</stp>
        <stp>Ask</stp>
        <stp/>
        <stp>T</stp>
        <tr r="L23" s="1"/>
      </tp>
      <tp>
        <v>1.6521000000000001</v>
        <stp/>
        <stp>ContractData</stp>
        <stp>HOE</stp>
        <stp>Low</stp>
        <stp/>
        <stp>T</stp>
        <tr r="AB9" s="1"/>
        <tr r="P9" s="1"/>
      </tp>
      <tp>
        <v>2455.25</v>
        <stp/>
        <stp>ContractData</stp>
        <stp>EP?</stp>
        <stp>Ask</stp>
        <stp/>
        <stp>T</stp>
        <tr r="L21" s="1"/>
      </tp>
      <tp>
        <v>1.1764000000000001</v>
        <stp/>
        <stp>ContractData</stp>
        <stp>EU6</stp>
        <stp>Bid</stp>
        <stp/>
        <stp>T</stp>
        <tr r="K23" s="1"/>
      </tp>
      <tp>
        <v>2455</v>
        <stp/>
        <stp>ContractData</stp>
        <stp>EP?</stp>
        <stp>Bid</stp>
        <stp/>
        <stp>T</stp>
        <tr r="K21" s="1"/>
      </tp>
      <tp>
        <v>1292.3000000000002</v>
        <stp/>
        <stp>ContractData</stp>
        <stp>GCE</stp>
        <stp>Ask</stp>
        <stp/>
        <stp>T</stp>
        <tr r="L11" s="1"/>
      </tp>
      <tp>
        <v>49.7</v>
        <stp/>
        <stp>ContractData</stp>
        <stp>CLE</stp>
        <stp>Bid</stp>
        <stp/>
        <stp>T</stp>
        <tr r="K6" s="1"/>
      </tp>
      <tp>
        <v>-49.395752870000003</v>
        <stp/>
        <stp>StudyData</stp>
        <stp>Correlation(S.DBC,GCE,Period:=20,InputChoice1:=Close,InputChoice2:=Close)</stp>
        <stp>FG</stp>
        <stp/>
        <stp>Close</stp>
        <stp>D</stp>
        <stp>-39</stp>
        <stp>all</stp>
        <stp/>
        <stp/>
        <stp>True</stp>
        <stp>T</stp>
        <tr r="V45" s="5"/>
      </tp>
      <tp>
        <v>72.561079140000004</v>
        <stp/>
        <stp>StudyData</stp>
        <stp>Correlation(S.DBC,SBE,Period:=20,InputChoice1:=Close,InputChoice2:=Close)</stp>
        <stp>FG</stp>
        <stp/>
        <stp>Close</stp>
        <stp>D</stp>
        <stp>-29</stp>
        <stp>all</stp>
        <stp/>
        <stp/>
        <stp>True</stp>
        <stp>T</stp>
        <tr r="AD35" s="5"/>
      </tp>
      <tp>
        <v>94.986341589999995</v>
        <stp/>
        <stp>StudyData</stp>
        <stp>Correlation(S.DBC,RBE,Period:=20,InputChoice1:=Close,InputChoice2:=Close)</stp>
        <stp>FG</stp>
        <stp/>
        <stp>Close</stp>
        <stp>D</stp>
        <stp>-29</stp>
        <stp>all</stp>
        <stp/>
        <stp/>
        <stp>True</stp>
        <stp>T</stp>
        <tr r="S35" s="5"/>
      </tp>
      <tp>
        <v>-63.2648151</v>
        <stp/>
        <stp>StudyData</stp>
        <stp>Correlation(S.DBC,ZCE,Period:=20,InputChoice1:=Close,InputChoice2:=Close)</stp>
        <stp>FG</stp>
        <stp/>
        <stp>Close</stp>
        <stp>D</stp>
        <stp>-39</stp>
        <stp>all</stp>
        <stp/>
        <stp/>
        <stp>True</stp>
        <stp>T</stp>
        <tr r="AB45" s="5"/>
      </tp>
      <tp>
        <v>2.8719999999999999</v>
        <stp/>
        <stp>ContractData</stp>
        <stp>NGE</stp>
        <stp>Low</stp>
        <stp/>
        <stp>T</stp>
        <tr r="AB10" s="1"/>
        <tr r="P10" s="1"/>
      </tp>
      <tp>
        <v>49.71</v>
        <stp/>
        <stp>ContractData</stp>
        <stp>CLE</stp>
        <stp>Ask</stp>
        <stp/>
        <stp>T</stp>
        <tr r="L6" s="1"/>
      </tp>
      <tp>
        <v>-37.681322530000003</v>
        <stp/>
        <stp>StudyData</stp>
        <stp>Correlation(S.DBC,GCE,Period:=20,InputChoice1:=Close,InputChoice2:=Close)</stp>
        <stp>FG</stp>
        <stp/>
        <stp>Close</stp>
        <stp>D</stp>
        <stp>-38</stp>
        <stp>all</stp>
        <stp/>
        <stp/>
        <stp>True</stp>
        <stp>T</stp>
        <tr r="V44" s="5"/>
      </tp>
      <tp>
        <v>69.222963089999993</v>
        <stp/>
        <stp>StudyData</stp>
        <stp>Correlation(S.DBC,SBE,Period:=20,InputChoice1:=Close,InputChoice2:=Close)</stp>
        <stp>FG</stp>
        <stp/>
        <stp>Close</stp>
        <stp>D</stp>
        <stp>-28</stp>
        <stp>all</stp>
        <stp/>
        <stp/>
        <stp>True</stp>
        <stp>T</stp>
        <tr r="AD34" s="5"/>
      </tp>
      <tp>
        <v>95.637513650000002</v>
        <stp/>
        <stp>StudyData</stp>
        <stp>Correlation(S.DBC,RBE,Period:=20,InputChoice1:=Close,InputChoice2:=Close)</stp>
        <stp>FG</stp>
        <stp/>
        <stp>Close</stp>
        <stp>D</stp>
        <stp>-28</stp>
        <stp>all</stp>
        <stp/>
        <stp/>
        <stp>True</stp>
        <stp>T</stp>
        <tr r="S34" s="5"/>
      </tp>
      <tp>
        <v>-65.915783360000006</v>
        <stp/>
        <stp>StudyData</stp>
        <stp>Correlation(S.DBC,ZCE,Period:=20,InputChoice1:=Close,InputChoice2:=Close)</stp>
        <stp>FG</stp>
        <stp/>
        <stp>Close</stp>
        <stp>D</stp>
        <stp>-38</stp>
        <stp>all</stp>
        <stp/>
        <stp/>
        <stp>True</stp>
        <stp>T</stp>
        <tr r="AB44" s="5"/>
      </tp>
      <tp>
        <v>16.850000000000001</v>
        <stp/>
        <stp>ContractData</stp>
        <stp>SIE</stp>
        <stp>Low</stp>
        <stp/>
        <stp>T</stp>
        <tr r="AB12" s="1"/>
        <tr r="P12" s="1"/>
      </tp>
      <tp>
        <v>13.450000000000001</v>
        <stp/>
        <stp>ContractData</stp>
        <stp>SBE</stp>
        <stp>Low</stp>
        <stp/>
        <stp>T</stp>
        <tr r="AB19" s="1"/>
        <tr r="P19" s="1"/>
      </tp>
      <tp>
        <v>1.0359</v>
        <stp/>
        <stp>ContractData</stp>
        <stp>SF6</stp>
        <stp>Low</stp>
        <stp/>
        <stp>T</stp>
        <tr r="AB24" s="1"/>
        <tr r="P24" s="1"/>
      </tp>
      <tp>
        <v>1.62</v>
        <stp/>
        <stp>ContractData</stp>
        <stp>RBE</stp>
        <stp>Low</stp>
        <stp/>
        <stp>T</stp>
        <tr r="AB8" s="1"/>
        <tr r="P8" s="1"/>
      </tp>
      <tp t="s">
        <v>981'0</v>
        <stp/>
        <stp>ContractData</stp>
        <stp>ZSE</stp>
        <stp>Bid</stp>
        <stp/>
        <stp>B</stp>
        <tr r="K18" s="1"/>
      </tp>
      <tp t="s">
        <v>456'6</v>
        <stp/>
        <stp>ContractData</stp>
        <stp>ZWA</stp>
        <stp>Bid</stp>
        <stp/>
        <stp>B</stp>
        <tr r="K16" s="1"/>
      </tp>
      <tp t="s">
        <v>387'0</v>
        <stp/>
        <stp>ContractData</stp>
        <stp>ZCE</stp>
        <stp>Bid</stp>
        <stp/>
        <stp>B</stp>
        <tr r="K17" s="1"/>
      </tp>
      <tp>
        <v>21911</v>
        <stp/>
        <stp>ContractData</stp>
        <stp>YM?</stp>
        <stp>Ask</stp>
        <stp/>
        <stp>T</stp>
        <tr r="L22" s="1"/>
      </tp>
      <tp>
        <v>21910</v>
        <stp/>
        <stp>ContractData</stp>
        <stp>YM?</stp>
        <stp>Bid</stp>
        <stp/>
        <stp>T</stp>
        <tr r="K22" s="1"/>
      </tp>
      <tp t="s">
        <v>387'2</v>
        <stp/>
        <stp>ContractData</stp>
        <stp>ZCE</stp>
        <stp>Ask</stp>
        <stp/>
        <stp>B</stp>
        <tr r="L17" s="1"/>
      </tp>
      <tp t="s">
        <v>981'2</v>
        <stp/>
        <stp>ContractData</stp>
        <stp>ZSE</stp>
        <stp>Ask</stp>
        <stp/>
        <stp>B</stp>
        <tr r="L18" s="1"/>
      </tp>
      <tp t="s">
        <v>457'0</v>
        <stp/>
        <stp>ContractData</stp>
        <stp>ZWA</stp>
        <stp>Ask</stp>
        <stp/>
        <stp>B</stp>
        <tr r="L16" s="1"/>
      </tp>
      <tp>
        <v>21901</v>
        <stp/>
        <stp>ContractData</stp>
        <stp>YM?</stp>
        <stp>Low</stp>
        <stp/>
        <stp>T</stp>
        <tr r="AB22" s="1"/>
        <tr r="P22" s="1"/>
      </tp>
      <tp>
        <v>384.75</v>
        <stp/>
        <stp>ContractData</stp>
        <stp>ZCE</stp>
        <stp>Low</stp>
        <stp/>
        <stp>T</stp>
        <tr r="AB17" s="1"/>
      </tp>
      <tp t="s">
        <v>456'2</v>
        <stp/>
        <stp>ContractData</stp>
        <stp>ZWA</stp>
        <stp>Low</stp>
        <stp/>
        <stp>B</stp>
        <tr r="P16" s="1"/>
        <tr r="P16" s="1"/>
      </tp>
      <tp t="s">
        <v>971'0</v>
        <stp/>
        <stp>ContractData</stp>
        <stp>ZSE</stp>
        <stp>Low</stp>
        <stp/>
        <stp>B</stp>
        <tr r="P18" s="1"/>
        <tr r="P18" s="1"/>
      </tp>
      <tp>
        <v>971</v>
        <stp/>
        <stp>ContractData</stp>
        <stp>ZSE</stp>
        <stp>Low</stp>
        <stp/>
        <stp>T</stp>
        <tr r="AB18" s="1"/>
      </tp>
      <tp>
        <v>456.25</v>
        <stp/>
        <stp>ContractData</stp>
        <stp>ZWA</stp>
        <stp>Low</stp>
        <stp/>
        <stp>T</stp>
        <tr r="AB16" s="1"/>
      </tp>
      <tp t="s">
        <v>384'6</v>
        <stp/>
        <stp>ContractData</stp>
        <stp>ZCE</stp>
        <stp>Low</stp>
        <stp/>
        <stp>B</stp>
        <tr r="P17" s="1"/>
        <tr r="P17" s="1"/>
      </tp>
      <tp>
        <v>17.184999999999999</v>
        <stp/>
        <stp>ContractData</stp>
        <stp>SIE</stp>
        <stp>Bid</stp>
        <stp/>
        <stp>T</stp>
        <tr r="K12" s="1"/>
      </tp>
      <tp>
        <v>1.0394000000000001</v>
        <stp/>
        <stp>ContractData</stp>
        <stp>SF6</stp>
        <stp>Bid</stp>
        <stp/>
        <stp>T</stp>
        <tr r="K24" s="1"/>
      </tp>
      <tp>
        <v>13.450000000000001</v>
        <stp/>
        <stp>ContractData</stp>
        <stp>SBE</stp>
        <stp>Bid</stp>
        <stp/>
        <stp>T</stp>
        <tr r="K19" s="1"/>
      </tp>
      <tp>
        <v>1.6312</v>
        <stp/>
        <stp>ContractData</stp>
        <stp>RBE</stp>
        <stp>Bid</stp>
        <stp/>
        <stp>T</stp>
        <tr r="K8" s="1"/>
      </tp>
      <tp>
        <v>1.6315000000000002</v>
        <stp/>
        <stp>ContractData</stp>
        <stp>RBE</stp>
        <stp>Ask</stp>
        <stp/>
        <stp>T</stp>
        <tr r="L8" s="1"/>
      </tp>
      <tp>
        <v>1.0395000000000001</v>
        <stp/>
        <stp>ContractData</stp>
        <stp>SF6</stp>
        <stp>Ask</stp>
        <stp/>
        <stp>T</stp>
        <tr r="L24" s="1"/>
      </tp>
      <tp>
        <v>13.46</v>
        <stp/>
        <stp>ContractData</stp>
        <stp>SBE</stp>
        <stp>Ask</stp>
        <stp/>
        <stp>T</stp>
        <tr r="L19" s="1"/>
      </tp>
      <tp>
        <v>17.190000000000001</v>
        <stp/>
        <stp>ContractData</stp>
        <stp>SIE</stp>
        <stp>Ask</stp>
        <stp/>
        <stp>T</stp>
        <tr r="L12" s="1"/>
      </tp>
      <tp>
        <v>0.75901328273244784</v>
        <stp/>
        <stp>ContractData</stp>
        <stp>QO</stp>
        <stp>PerCentNetLastTrade</stp>
        <stp/>
        <stp>T</stp>
        <tr r="H21" s="4"/>
        <tr r="F7" s="1"/>
        <tr r="G7" s="1"/>
        <tr r="C20" s="4"/>
      </tp>
      <tp>
        <v>-4.0934340899999997</v>
        <stp/>
        <stp>StudyData</stp>
        <stp>Correlation(S.DBC,GCE,Period:=20,InputChoice1:=Close,InputChoice2:=Close)</stp>
        <stp>FG</stp>
        <stp/>
        <stp>Close</stp>
        <stp>D</stp>
        <stp>-27</stp>
        <stp>all</stp>
        <stp/>
        <stp/>
        <stp>True</stp>
        <stp>T</stp>
        <tr r="V33" s="5"/>
      </tp>
      <tp>
        <v>95.043076009999993</v>
        <stp/>
        <stp>StudyData</stp>
        <stp>Correlation(S.DBC,SBE,Period:=20,InputChoice1:=Close,InputChoice2:=Close)</stp>
        <stp>FG</stp>
        <stp/>
        <stp>Close</stp>
        <stp>D</stp>
        <stp>-37</stp>
        <stp>all</stp>
        <stp/>
        <stp/>
        <stp>True</stp>
        <stp>T</stp>
        <tr r="AD43" s="5"/>
      </tp>
      <tp>
        <v>97.013206879999998</v>
        <stp/>
        <stp>StudyData</stp>
        <stp>Correlation(S.DBC,RBE,Period:=20,InputChoice1:=Close,InputChoice2:=Close)</stp>
        <stp>FG</stp>
        <stp/>
        <stp>Close</stp>
        <stp>D</stp>
        <stp>-37</stp>
        <stp>all</stp>
        <stp/>
        <stp/>
        <stp>True</stp>
        <stp>T</stp>
        <tr r="S43" s="5"/>
      </tp>
      <tp>
        <v>58.043298620000002</v>
        <stp/>
        <stp>StudyData</stp>
        <stp>Correlation(S.DBC,ZCE,Period:=20,InputChoice1:=Close,InputChoice2:=Close)</stp>
        <stp>FG</stp>
        <stp/>
        <stp>Close</stp>
        <stp>D</stp>
        <stp>-27</stp>
        <stp>all</stp>
        <stp/>
        <stp/>
        <stp>True</stp>
        <stp>T</stp>
        <tr r="AB33" s="5"/>
      </tp>
      <tp>
        <v>-22.349946989999999</v>
        <stp/>
        <stp>StudyData</stp>
        <stp>Correlation(S.DBC,GCE,Period:=20,InputChoice1:=Close,InputChoice2:=Close)</stp>
        <stp>FG</stp>
        <stp/>
        <stp>Close</stp>
        <stp>D</stp>
        <stp>-26</stp>
        <stp>all</stp>
        <stp/>
        <stp/>
        <stp>True</stp>
        <stp>T</stp>
        <tr r="V32" s="5"/>
      </tp>
      <tp>
        <v>93.583320689999994</v>
        <stp/>
        <stp>StudyData</stp>
        <stp>Correlation(S.DBC,SBE,Period:=20,InputChoice1:=Close,InputChoice2:=Close)</stp>
        <stp>FG</stp>
        <stp/>
        <stp>Close</stp>
        <stp>D</stp>
        <stp>-36</stp>
        <stp>all</stp>
        <stp/>
        <stp/>
        <stp>True</stp>
        <stp>T</stp>
        <tr r="AD42" s="5"/>
      </tp>
      <tp>
        <v>97.283375910000004</v>
        <stp/>
        <stp>StudyData</stp>
        <stp>Correlation(S.DBC,RBE,Period:=20,InputChoice1:=Close,InputChoice2:=Close)</stp>
        <stp>FG</stp>
        <stp/>
        <stp>Close</stp>
        <stp>D</stp>
        <stp>-36</stp>
        <stp>all</stp>
        <stp/>
        <stp/>
        <stp>True</stp>
        <stp>T</stp>
        <tr r="S42" s="5"/>
      </tp>
      <tp>
        <v>60.329988589999999</v>
        <stp/>
        <stp>StudyData</stp>
        <stp>Correlation(S.DBC,ZCE,Period:=20,InputChoice1:=Close,InputChoice2:=Close)</stp>
        <stp>FG</stp>
        <stp/>
        <stp>Close</stp>
        <stp>D</stp>
        <stp>-26</stp>
        <stp>all</stp>
        <stp/>
        <stp/>
        <stp>True</stp>
        <stp>T</stp>
        <tr r="AB32" s="5"/>
      </tp>
      <tp>
        <v>-36.401701060000001</v>
        <stp/>
        <stp>StudyData</stp>
        <stp>Correlation(S.DBC,GCE,Period:=20,InputChoice1:=Close,InputChoice2:=Close)</stp>
        <stp>FG</stp>
        <stp/>
        <stp>Close</stp>
        <stp>D</stp>
        <stp>-25</stp>
        <stp>all</stp>
        <stp/>
        <stp/>
        <stp>True</stp>
        <stp>T</stp>
        <tr r="V31" s="5"/>
      </tp>
      <tp>
        <v>92.808224490000001</v>
        <stp/>
        <stp>StudyData</stp>
        <stp>Correlation(S.DBC,SBE,Period:=20,InputChoice1:=Close,InputChoice2:=Close)</stp>
        <stp>FG</stp>
        <stp/>
        <stp>Close</stp>
        <stp>D</stp>
        <stp>-35</stp>
        <stp>all</stp>
        <stp/>
        <stp/>
        <stp>True</stp>
        <stp>T</stp>
        <tr r="AD41" s="5"/>
      </tp>
      <tp>
        <v>97.361771129999994</v>
        <stp/>
        <stp>StudyData</stp>
        <stp>Correlation(S.DBC,RBE,Period:=20,InputChoice1:=Close,InputChoice2:=Close)</stp>
        <stp>FG</stp>
        <stp/>
        <stp>Close</stp>
        <stp>D</stp>
        <stp>-35</stp>
        <stp>all</stp>
        <stp/>
        <stp/>
        <stp>True</stp>
        <stp>T</stp>
        <tr r="S41" s="5"/>
      </tp>
      <tp>
        <v>62.61187151</v>
        <stp/>
        <stp>StudyData</stp>
        <stp>Correlation(S.DBC,ZCE,Period:=20,InputChoice1:=Close,InputChoice2:=Close)</stp>
        <stp>FG</stp>
        <stp/>
        <stp>Close</stp>
        <stp>D</stp>
        <stp>-25</stp>
        <stp>all</stp>
        <stp/>
        <stp/>
        <stp>True</stp>
        <stp>T</stp>
        <tr r="AB31" s="5"/>
      </tp>
      <tp>
        <v>1.6223000000000001</v>
        <stp/>
        <stp>ContractData</stp>
        <stp>RBE</stp>
        <stp>Open</stp>
        <stp/>
        <stp>T</stp>
        <tr r="N8" s="1"/>
      </tp>
      <tp>
        <v>-45.558202430000001</v>
        <stp/>
        <stp>StudyData</stp>
        <stp>Correlation(S.DBC,GCE,Period:=20,InputChoice1:=Close,InputChoice2:=Close)</stp>
        <stp>FG</stp>
        <stp/>
        <stp>Close</stp>
        <stp>D</stp>
        <stp>-24</stp>
        <stp>all</stp>
        <stp/>
        <stp/>
        <stp>True</stp>
        <stp>T</stp>
        <tr r="V30" s="5"/>
      </tp>
      <tp>
        <v>92.006533320000003</v>
        <stp/>
        <stp>StudyData</stp>
        <stp>Correlation(S.DBC,SBE,Period:=20,InputChoice1:=Close,InputChoice2:=Close)</stp>
        <stp>FG</stp>
        <stp/>
        <stp>Close</stp>
        <stp>D</stp>
        <stp>-34</stp>
        <stp>all</stp>
        <stp/>
        <stp/>
        <stp>True</stp>
        <stp>T</stp>
        <tr r="AD40" s="5"/>
      </tp>
      <tp>
        <v>97.136473019999997</v>
        <stp/>
        <stp>StudyData</stp>
        <stp>Correlation(S.DBC,RBE,Period:=20,InputChoice1:=Close,InputChoice2:=Close)</stp>
        <stp>FG</stp>
        <stp/>
        <stp>Close</stp>
        <stp>D</stp>
        <stp>-34</stp>
        <stp>all</stp>
        <stp/>
        <stp/>
        <stp>True</stp>
        <stp>T</stp>
        <tr r="S40" s="5"/>
      </tp>
      <tp>
        <v>61.248827859999999</v>
        <stp/>
        <stp>StudyData</stp>
        <stp>Correlation(S.DBC,ZCE,Period:=20,InputChoice1:=Close,InputChoice2:=Close)</stp>
        <stp>FG</stp>
        <stp/>
        <stp>Close</stp>
        <stp>D</stp>
        <stp>-24</stp>
        <stp>all</stp>
        <stp/>
        <stp/>
        <stp>True</stp>
        <stp>T</stp>
        <tr r="AB30" s="5"/>
      </tp>
      <tp>
        <v>-52.225339220000002</v>
        <stp/>
        <stp>StudyData</stp>
        <stp>Correlation(S.DBC,GCE,Period:=20,InputChoice1:=Close,InputChoice2:=Close)</stp>
        <stp>FG</stp>
        <stp/>
        <stp>Close</stp>
        <stp>D</stp>
        <stp>-23</stp>
        <stp>all</stp>
        <stp/>
        <stp/>
        <stp>True</stp>
        <stp>T</stp>
        <tr r="V29" s="5"/>
      </tp>
      <tp>
        <v>93.380763599999995</v>
        <stp/>
        <stp>StudyData</stp>
        <stp>Correlation(S.DBC,SBE,Period:=20,InputChoice1:=Close,InputChoice2:=Close)</stp>
        <stp>FG</stp>
        <stp/>
        <stp>Close</stp>
        <stp>D</stp>
        <stp>-33</stp>
        <stp>all</stp>
        <stp/>
        <stp/>
        <stp>True</stp>
        <stp>T</stp>
        <tr r="AD39" s="5"/>
      </tp>
      <tp>
        <v>97.056687150000002</v>
        <stp/>
        <stp>StudyData</stp>
        <stp>Correlation(S.DBC,RBE,Period:=20,InputChoice1:=Close,InputChoice2:=Close)</stp>
        <stp>FG</stp>
        <stp/>
        <stp>Close</stp>
        <stp>D</stp>
        <stp>-33</stp>
        <stp>all</stp>
        <stp/>
        <stp/>
        <stp>True</stp>
        <stp>T</stp>
        <tr r="S39" s="5"/>
      </tp>
      <tp>
        <v>61.01839004</v>
        <stp/>
        <stp>StudyData</stp>
        <stp>Correlation(S.DBC,ZCE,Period:=20,InputChoice1:=Close,InputChoice2:=Close)</stp>
        <stp>FG</stp>
        <stp/>
        <stp>Close</stp>
        <stp>D</stp>
        <stp>-23</stp>
        <stp>all</stp>
        <stp/>
        <stp/>
        <stp>True</stp>
        <stp>T</stp>
        <tr r="AB29" s="5"/>
      </tp>
      <tp>
        <v>-63.907276349999997</v>
        <stp/>
        <stp>StudyData</stp>
        <stp>Correlation(S.DBC,GCE,Period:=20,InputChoice1:=Close,InputChoice2:=Close)</stp>
        <stp>FG</stp>
        <stp/>
        <stp>Close</stp>
        <stp>D</stp>
        <stp>-22</stp>
        <stp>all</stp>
        <stp/>
        <stp/>
        <stp>True</stp>
        <stp>T</stp>
        <tr r="V28" s="5"/>
      </tp>
      <tp>
        <v>91.375413910000006</v>
        <stp/>
        <stp>StudyData</stp>
        <stp>Correlation(S.DBC,SBE,Period:=20,InputChoice1:=Close,InputChoice2:=Close)</stp>
        <stp>FG</stp>
        <stp/>
        <stp>Close</stp>
        <stp>D</stp>
        <stp>-32</stp>
        <stp>all</stp>
        <stp/>
        <stp/>
        <stp>True</stp>
        <stp>T</stp>
        <tr r="AD38" s="5"/>
      </tp>
      <tp>
        <v>96.750484619999995</v>
        <stp/>
        <stp>StudyData</stp>
        <stp>Correlation(S.DBC,RBE,Period:=20,InputChoice1:=Close,InputChoice2:=Close)</stp>
        <stp>FG</stp>
        <stp/>
        <stp>Close</stp>
        <stp>D</stp>
        <stp>-32</stp>
        <stp>all</stp>
        <stp/>
        <stp/>
        <stp>True</stp>
        <stp>T</stp>
        <tr r="S38" s="5"/>
      </tp>
      <tp>
        <v>64.400068709999999</v>
        <stp/>
        <stp>StudyData</stp>
        <stp>Correlation(S.DBC,ZCE,Period:=20,InputChoice1:=Close,InputChoice2:=Close)</stp>
        <stp>FG</stp>
        <stp/>
        <stp>Close</stp>
        <stp>D</stp>
        <stp>-22</stp>
        <stp>all</stp>
        <stp/>
        <stp/>
        <stp>True</stp>
        <stp>T</stp>
        <tr r="AB28" s="5"/>
      </tp>
      <tp>
        <v>-68.032838650000002</v>
        <stp/>
        <stp>StudyData</stp>
        <stp>Correlation(S.DBC,GCE,Period:=20,InputChoice1:=Close,InputChoice2:=Close)</stp>
        <stp>FG</stp>
        <stp/>
        <stp>Close</stp>
        <stp>D</stp>
        <stp>-21</stp>
        <stp>all</stp>
        <stp/>
        <stp/>
        <stp>True</stp>
        <stp>T</stp>
        <tr r="V27" s="5"/>
      </tp>
      <tp>
        <v>86.200094500000006</v>
        <stp/>
        <stp>StudyData</stp>
        <stp>Correlation(S.DBC,SBE,Period:=20,InputChoice1:=Close,InputChoice2:=Close)</stp>
        <stp>FG</stp>
        <stp/>
        <stp>Close</stp>
        <stp>D</stp>
        <stp>-31</stp>
        <stp>all</stp>
        <stp/>
        <stp/>
        <stp>True</stp>
        <stp>T</stp>
        <tr r="AD37" s="5"/>
      </tp>
      <tp>
        <v>95.863247939999994</v>
        <stp/>
        <stp>StudyData</stp>
        <stp>Correlation(S.DBC,RBE,Period:=20,InputChoice1:=Close,InputChoice2:=Close)</stp>
        <stp>FG</stp>
        <stp/>
        <stp>Close</stp>
        <stp>D</stp>
        <stp>-31</stp>
        <stp>all</stp>
        <stp/>
        <stp/>
        <stp>True</stp>
        <stp>T</stp>
        <tr r="S37" s="5"/>
      </tp>
      <tp>
        <v>66.232671269999997</v>
        <stp/>
        <stp>StudyData</stp>
        <stp>Correlation(S.DBC,ZCE,Period:=20,InputChoice1:=Close,InputChoice2:=Close)</stp>
        <stp>FG</stp>
        <stp/>
        <stp>Close</stp>
        <stp>D</stp>
        <stp>-21</stp>
        <stp>all</stp>
        <stp/>
        <stp/>
        <stp>True</stp>
        <stp>T</stp>
        <tr r="AB27" s="5"/>
      </tp>
      <tp>
        <v>-69.383603750000006</v>
        <stp/>
        <stp>StudyData</stp>
        <stp>Correlation(S.DBC,GCE,Period:=20,InputChoice1:=Close,InputChoice2:=Close)</stp>
        <stp>FG</stp>
        <stp/>
        <stp>Close</stp>
        <stp>D</stp>
        <stp>-20</stp>
        <stp>all</stp>
        <stp/>
        <stp/>
        <stp>True</stp>
        <stp>T</stp>
        <tr r="V26" s="5"/>
      </tp>
      <tp>
        <v>76.550169460000006</v>
        <stp/>
        <stp>StudyData</stp>
        <stp>Correlation(S.DBC,SBE,Period:=20,InputChoice1:=Close,InputChoice2:=Close)</stp>
        <stp>FG</stp>
        <stp/>
        <stp>Close</stp>
        <stp>D</stp>
        <stp>-30</stp>
        <stp>all</stp>
        <stp/>
        <stp/>
        <stp>True</stp>
        <stp>T</stp>
        <tr r="AD36" s="5"/>
      </tp>
      <tp>
        <v>94.939741999999995</v>
        <stp/>
        <stp>StudyData</stp>
        <stp>Correlation(S.DBC,RBE,Period:=20,InputChoice1:=Close,InputChoice2:=Close)</stp>
        <stp>FG</stp>
        <stp/>
        <stp>Close</stp>
        <stp>D</stp>
        <stp>-30</stp>
        <stp>all</stp>
        <stp/>
        <stp/>
        <stp>True</stp>
        <stp>T</stp>
        <tr r="S36" s="5"/>
      </tp>
      <tp>
        <v>62.677813639999997</v>
        <stp/>
        <stp>StudyData</stp>
        <stp>Correlation(S.DBC,ZCE,Period:=20,InputChoice1:=Close,InputChoice2:=Close)</stp>
        <stp>FG</stp>
        <stp/>
        <stp>Close</stp>
        <stp>D</stp>
        <stp>-20</stp>
        <stp>all</stp>
        <stp/>
        <stp/>
        <stp>True</stp>
        <stp>T</stp>
        <tr r="AB26" s="5"/>
      </tp>
      <tp>
        <v>42957.34375</v>
        <stp/>
        <stp>StudyData</stp>
        <stp>CLE</stp>
        <stp>Bar</stp>
        <stp/>
        <stp>Time</stp>
        <stp>5</stp>
        <stp>-9</stp>
        <stp>All</stp>
        <stp/>
        <stp/>
        <stp>False</stp>
        <tr r="B11" s="2"/>
        <tr r="B11" s="2"/>
      </tp>
      <tp>
        <v>42957.347222222219</v>
        <stp/>
        <stp>StudyData</stp>
        <stp>CLE</stp>
        <stp>Bar</stp>
        <stp/>
        <stp>Time</stp>
        <stp>5</stp>
        <stp>-8</stp>
        <stp>All</stp>
        <stp/>
        <stp/>
        <stp>False</stp>
        <tr r="B10" s="2"/>
        <tr r="B10" s="2"/>
      </tp>
      <tp>
        <v>42957.350694444445</v>
        <stp/>
        <stp>StudyData</stp>
        <stp>CLE</stp>
        <stp>Bar</stp>
        <stp/>
        <stp>Time</stp>
        <stp>5</stp>
        <stp>-7</stp>
        <stp>All</stp>
        <stp/>
        <stp/>
        <stp>False</stp>
        <tr r="B9" s="2"/>
        <tr r="B9" s="2"/>
      </tp>
      <tp>
        <v>42957.354166666664</v>
        <stp/>
        <stp>StudyData</stp>
        <stp>CLE</stp>
        <stp>Bar</stp>
        <stp/>
        <stp>Time</stp>
        <stp>5</stp>
        <stp>-6</stp>
        <stp>All</stp>
        <stp/>
        <stp/>
        <stp>False</stp>
        <tr r="B8" s="2"/>
        <tr r="B8" s="2"/>
      </tp>
      <tp>
        <v>42957.357638888891</v>
        <stp/>
        <stp>StudyData</stp>
        <stp>CLE</stp>
        <stp>Bar</stp>
        <stp/>
        <stp>Time</stp>
        <stp>5</stp>
        <stp>-5</stp>
        <stp>All</stp>
        <stp/>
        <stp/>
        <stp>False</stp>
        <tr r="B7" s="2"/>
        <tr r="B7" s="2"/>
      </tp>
      <tp>
        <v>42957.361111111109</v>
        <stp/>
        <stp>StudyData</stp>
        <stp>CLE</stp>
        <stp>Bar</stp>
        <stp/>
        <stp>Time</stp>
        <stp>5</stp>
        <stp>-4</stp>
        <stp>All</stp>
        <stp/>
        <stp/>
        <stp>False</stp>
        <tr r="B6" s="2"/>
        <tr r="B6" s="2"/>
      </tp>
      <tp>
        <v>42957.364583333336</v>
        <stp/>
        <stp>StudyData</stp>
        <stp>CLE</stp>
        <stp>Bar</stp>
        <stp/>
        <stp>Time</stp>
        <stp>5</stp>
        <stp>-3</stp>
        <stp>All</stp>
        <stp/>
        <stp/>
        <stp>False</stp>
        <tr r="B5" s="2"/>
        <tr r="B5" s="2"/>
      </tp>
      <tp>
        <v>42957.368055555555</v>
        <stp/>
        <stp>StudyData</stp>
        <stp>CLE</stp>
        <stp>Bar</stp>
        <stp/>
        <stp>Time</stp>
        <stp>5</stp>
        <stp>-2</stp>
        <stp>All</stp>
        <stp/>
        <stp/>
        <stp>False</stp>
        <tr r="B4" s="2"/>
        <tr r="B4" s="2"/>
      </tp>
      <tp>
        <v>42957.371527777781</v>
        <stp/>
        <stp>StudyData</stp>
        <stp>CLE</stp>
        <stp>Bar</stp>
        <stp/>
        <stp>Time</stp>
        <stp>5</stp>
        <stp>-1</stp>
        <stp>All</stp>
        <stp/>
        <stp/>
        <stp>False</stp>
        <tr r="B3" s="2"/>
        <tr r="B3" s="2"/>
      </tp>
      <tp>
        <v>76.419395030000004</v>
        <stp/>
        <stp>StudyData</stp>
        <stp>Correlation(S.DBC,GCE,Period:=20,InputChoice1:=Close,InputChoice2:=Close)</stp>
        <stp>FG</stp>
        <stp/>
        <stp>Close</stp>
        <stp>D</stp>
        <stp>-29</stp>
        <stp>all</stp>
        <stp/>
        <stp/>
        <stp>True</stp>
        <stp>T</stp>
        <tr r="V35" s="5"/>
      </tp>
      <tp>
        <v>93.630692949999997</v>
        <stp/>
        <stp>StudyData</stp>
        <stp>Correlation(S.DBC,SBE,Period:=20,InputChoice1:=Close,InputChoice2:=Close)</stp>
        <stp>FG</stp>
        <stp/>
        <stp>Close</stp>
        <stp>D</stp>
        <stp>-39</stp>
        <stp>all</stp>
        <stp/>
        <stp/>
        <stp>True</stp>
        <stp>T</stp>
        <tr r="AD45" s="5"/>
      </tp>
      <tp>
        <v>96.88384318</v>
        <stp/>
        <stp>StudyData</stp>
        <stp>Correlation(S.DBC,RBE,Period:=20,InputChoice1:=Close,InputChoice2:=Close)</stp>
        <stp>FG</stp>
        <stp/>
        <stp>Close</stp>
        <stp>D</stp>
        <stp>-39</stp>
        <stp>all</stp>
        <stp/>
        <stp/>
        <stp>True</stp>
        <stp>T</stp>
        <tr r="S45" s="5"/>
      </tp>
      <tp>
        <v>58.406337669999999</v>
        <stp/>
        <stp>StudyData</stp>
        <stp>Correlation(S.DBC,ZCE,Period:=20,InputChoice1:=Close,InputChoice2:=Close)</stp>
        <stp>FG</stp>
        <stp/>
        <stp>Close</stp>
        <stp>D</stp>
        <stp>-29</stp>
        <stp>all</stp>
        <stp/>
        <stp/>
        <stp>True</stp>
        <stp>T</stp>
        <tr r="AB35" s="5"/>
      </tp>
      <tp>
        <v>57.202906810000002</v>
        <stp/>
        <stp>StudyData</stp>
        <stp>Correlation(S.DBC,GCE,Period:=20,InputChoice1:=Close,InputChoice2:=Close)</stp>
        <stp>FG</stp>
        <stp/>
        <stp>Close</stp>
        <stp>D</stp>
        <stp>-28</stp>
        <stp>all</stp>
        <stp/>
        <stp/>
        <stp>True</stp>
        <stp>T</stp>
        <tr r="V34" s="5"/>
      </tp>
      <tp>
        <v>95.052904760000004</v>
        <stp/>
        <stp>StudyData</stp>
        <stp>Correlation(S.DBC,SBE,Period:=20,InputChoice1:=Close,InputChoice2:=Close)</stp>
        <stp>FG</stp>
        <stp/>
        <stp>Close</stp>
        <stp>D</stp>
        <stp>-38</stp>
        <stp>all</stp>
        <stp/>
        <stp/>
        <stp>True</stp>
        <stp>T</stp>
        <tr r="AD44" s="5"/>
      </tp>
      <tp>
        <v>96.942720910000006</v>
        <stp/>
        <stp>StudyData</stp>
        <stp>Correlation(S.DBC,RBE,Period:=20,InputChoice1:=Close,InputChoice2:=Close)</stp>
        <stp>FG</stp>
        <stp/>
        <stp>Close</stp>
        <stp>D</stp>
        <stp>-38</stp>
        <stp>all</stp>
        <stp/>
        <stp/>
        <stp>True</stp>
        <stp>T</stp>
        <tr r="S44" s="5"/>
      </tp>
      <tp>
        <v>58.579230520000003</v>
        <stp/>
        <stp>StudyData</stp>
        <stp>Correlation(S.DBC,ZCE,Period:=20,InputChoice1:=Close,InputChoice2:=Close)</stp>
        <stp>FG</stp>
        <stp/>
        <stp>Close</stp>
        <stp>D</stp>
        <stp>-28</stp>
        <stp>all</stp>
        <stp/>
        <stp/>
        <stp>True</stp>
        <stp>T</stp>
        <tr r="AB34" s="5"/>
      </tp>
      <tp>
        <v>49.94</v>
        <stp/>
        <stp>StudyData</stp>
        <stp>CLE</stp>
        <stp>Bar</stp>
        <stp/>
        <stp>High</stp>
        <stp>5</stp>
        <stp>-48</stp>
        <stp>All</stp>
        <stp/>
        <stp/>
        <stp>FALSE</stp>
        <stp>T</stp>
        <tr r="D50" s="2"/>
      </tp>
      <tp>
        <v>49.89</v>
        <stp/>
        <stp>StudyData</stp>
        <stp>CLE</stp>
        <stp>Bar</stp>
        <stp/>
        <stp>High</stp>
        <stp>5</stp>
        <stp>-28</stp>
        <stp>All</stp>
        <stp/>
        <stp/>
        <stp>FALSE</stp>
        <stp>T</stp>
        <tr r="D30" s="2"/>
      </tp>
      <tp>
        <v>49.85</v>
        <stp/>
        <stp>StudyData</stp>
        <stp>CLE</stp>
        <stp>Bar</stp>
        <stp/>
        <stp>High</stp>
        <stp>5</stp>
        <stp>-38</stp>
        <stp>All</stp>
        <stp/>
        <stp/>
        <stp>FALSE</stp>
        <stp>T</stp>
        <tr r="D40" s="2"/>
      </tp>
      <tp>
        <v>50.15</v>
        <stp/>
        <stp>StudyData</stp>
        <stp>CLE</stp>
        <stp>Bar</stp>
        <stp/>
        <stp>High</stp>
        <stp>5</stp>
        <stp>-18</stp>
        <stp>All</stp>
        <stp/>
        <stp/>
        <stp>FALSE</stp>
        <stp>T</stp>
        <tr r="D20" s="2"/>
      </tp>
      <tp>
        <v>97.149926829999998</v>
        <stp/>
        <stp>StudyData</stp>
        <stp>Correlation(S.DBC,HOE,Period:=20,InputChoice1:=Close,InputChoice2:=Close)</stp>
        <stp>FG</stp>
        <stp/>
        <stp>Close</stp>
        <stp>D</stp>
        <stp>-9</stp>
        <stp>all</stp>
        <stp/>
        <stp/>
        <stp>True</stp>
        <stp>T</stp>
        <tr r="T15" s="5"/>
      </tp>
      <tp>
        <v>97.984992800000001</v>
        <stp/>
        <stp>StudyData</stp>
        <stp>Correlation(S.DBC,HOE,Period:=20,InputChoice1:=Close,InputChoice2:=Close)</stp>
        <stp>FG</stp>
        <stp/>
        <stp>Close</stp>
        <stp>D</stp>
        <stp>-8</stp>
        <stp>all</stp>
        <stp/>
        <stp/>
        <stp>True</stp>
        <stp>T</stp>
        <tr r="T14" s="5"/>
      </tp>
      <tp>
        <v>96.274354750000001</v>
        <stp/>
        <stp>StudyData</stp>
        <stp>Correlation(S.DBC,HOE,Period:=20,InputChoice1:=Close,InputChoice2:=Close)</stp>
        <stp>FG</stp>
        <stp/>
        <stp>Close</stp>
        <stp>D</stp>
        <stp>-3</stp>
        <stp>all</stp>
        <stp/>
        <stp/>
        <stp>True</stp>
        <stp>T</stp>
        <tr r="T9" s="5"/>
      </tp>
      <tp>
        <v>96.359166239999993</v>
        <stp/>
        <stp>StudyData</stp>
        <stp>Correlation(S.DBC,HOE,Period:=20,InputChoice1:=Close,InputChoice2:=Close)</stp>
        <stp>FG</stp>
        <stp/>
        <stp>Close</stp>
        <stp>D</stp>
        <stp>-2</stp>
        <stp>all</stp>
        <stp/>
        <stp/>
        <stp>True</stp>
        <stp>T</stp>
        <tr r="T8" s="5"/>
      </tp>
      <tp>
        <v>96.033298790000003</v>
        <stp/>
        <stp>StudyData</stp>
        <stp>Correlation(S.DBC,HOE,Period:=20,InputChoice1:=Close,InputChoice2:=Close)</stp>
        <stp>FG</stp>
        <stp/>
        <stp>Close</stp>
        <stp>D</stp>
        <stp>-1</stp>
        <stp>all</stp>
        <stp/>
        <stp/>
        <stp>True</stp>
        <stp>T</stp>
        <tr r="T7" s="5"/>
      </tp>
      <tp>
        <v>98.279452210000002</v>
        <stp/>
        <stp>StudyData</stp>
        <stp>Correlation(S.DBC,HOE,Period:=20,InputChoice1:=Close,InputChoice2:=Close)</stp>
        <stp>FG</stp>
        <stp/>
        <stp>Close</stp>
        <stp>D</stp>
        <stp>-7</stp>
        <stp>all</stp>
        <stp/>
        <stp/>
        <stp>True</stp>
        <stp>T</stp>
        <tr r="T13" s="5"/>
      </tp>
      <tp>
        <v>98.023282379999998</v>
        <stp/>
        <stp>StudyData</stp>
        <stp>Correlation(S.DBC,HOE,Period:=20,InputChoice1:=Close,InputChoice2:=Close)</stp>
        <stp>FG</stp>
        <stp/>
        <stp>Close</stp>
        <stp>D</stp>
        <stp>-6</stp>
        <stp>all</stp>
        <stp/>
        <stp/>
        <stp>True</stp>
        <stp>T</stp>
        <tr r="T12" s="5"/>
      </tp>
      <tp>
        <v>97.3765578</v>
        <stp/>
        <stp>StudyData</stp>
        <stp>Correlation(S.DBC,HOE,Period:=20,InputChoice1:=Close,InputChoice2:=Close)</stp>
        <stp>FG</stp>
        <stp/>
        <stp>Close</stp>
        <stp>D</stp>
        <stp>-5</stp>
        <stp>all</stp>
        <stp/>
        <stp/>
        <stp>True</stp>
        <stp>T</stp>
        <tr r="T11" s="5"/>
      </tp>
      <tp>
        <v>96.674577369999994</v>
        <stp/>
        <stp>StudyData</stp>
        <stp>Correlation(S.DBC,HOE,Period:=20,InputChoice1:=Close,InputChoice2:=Close)</stp>
        <stp>FG</stp>
        <stp/>
        <stp>Close</stp>
        <stp>D</stp>
        <stp>-4</stp>
        <stp>all</stp>
        <stp/>
        <stp/>
        <stp>True</stp>
        <stp>T</stp>
        <tr r="T10" s="5"/>
      </tp>
      <tp>
        <v>-61.769106690000001</v>
        <stp/>
        <stp>StudyData</stp>
        <stp>Correlation(S.DBC,GCE,Period:=20,InputChoice1:=Close,InputChoice2:=Close)</stp>
        <stp>FG</stp>
        <stp/>
        <stp>Close</stp>
        <stp>D</stp>
        <stp>-17</stp>
        <stp>all</stp>
        <stp/>
        <stp/>
        <stp>True</stp>
        <stp>T</stp>
        <tr r="V23" s="5"/>
      </tp>
      <tp>
        <v>57.756730650000002</v>
        <stp/>
        <stp>StudyData</stp>
        <stp>Correlation(S.DBC,ZCE,Period:=20,InputChoice1:=Close,InputChoice2:=Close)</stp>
        <stp>FG</stp>
        <stp/>
        <stp>Close</stp>
        <stp>D</stp>
        <stp>-17</stp>
        <stp>all</stp>
        <stp/>
        <stp/>
        <stp>True</stp>
        <stp>T</stp>
        <tr r="AB23" s="5"/>
      </tp>
      <tp>
        <v>-51.83444446</v>
        <stp/>
        <stp>StudyData</stp>
        <stp>Correlation(S.DBC,GCE,Period:=20,InputChoice1:=Close,InputChoice2:=Close)</stp>
        <stp>FG</stp>
        <stp/>
        <stp>Close</stp>
        <stp>D</stp>
        <stp>-16</stp>
        <stp>all</stp>
        <stp/>
        <stp/>
        <stp>True</stp>
        <stp>T</stp>
        <tr r="V22" s="5"/>
      </tp>
      <tp>
        <v>59.29169022</v>
        <stp/>
        <stp>StudyData</stp>
        <stp>Correlation(S.DBC,ZCE,Period:=20,InputChoice1:=Close,InputChoice2:=Close)</stp>
        <stp>FG</stp>
        <stp/>
        <stp>Close</stp>
        <stp>D</stp>
        <stp>-16</stp>
        <stp>all</stp>
        <stp/>
        <stp/>
        <stp>True</stp>
        <stp>T</stp>
        <tr r="AB22" s="5"/>
      </tp>
      <tp>
        <v>-37.648703159999997</v>
        <stp/>
        <stp>StudyData</stp>
        <stp>Correlation(S.DBC,GCE,Period:=20,InputChoice1:=Close,InputChoice2:=Close)</stp>
        <stp>FG</stp>
        <stp/>
        <stp>Close</stp>
        <stp>D</stp>
        <stp>-15</stp>
        <stp>all</stp>
        <stp/>
        <stp/>
        <stp>True</stp>
        <stp>T</stp>
        <tr r="V21" s="5"/>
      </tp>
      <tp>
        <v>59.940934609999999</v>
        <stp/>
        <stp>StudyData</stp>
        <stp>Correlation(S.DBC,ZCE,Period:=20,InputChoice1:=Close,InputChoice2:=Close)</stp>
        <stp>FG</stp>
        <stp/>
        <stp>Close</stp>
        <stp>D</stp>
        <stp>-15</stp>
        <stp>all</stp>
        <stp/>
        <stp/>
        <stp>True</stp>
        <stp>T</stp>
        <tr r="AB21" s="5"/>
      </tp>
      <tp>
        <v>-18.468971679999999</v>
        <stp/>
        <stp>StudyData</stp>
        <stp>Correlation(S.DBC,GCE,Period:=20,InputChoice1:=Close,InputChoice2:=Close)</stp>
        <stp>FG</stp>
        <stp/>
        <stp>Close</stp>
        <stp>D</stp>
        <stp>-14</stp>
        <stp>all</stp>
        <stp/>
        <stp/>
        <stp>True</stp>
        <stp>T</stp>
        <tr r="V20" s="5"/>
      </tp>
      <tp>
        <v>52.486183019999999</v>
        <stp/>
        <stp>StudyData</stp>
        <stp>Correlation(S.DBC,ZCE,Period:=20,InputChoice1:=Close,InputChoice2:=Close)</stp>
        <stp>FG</stp>
        <stp/>
        <stp>Close</stp>
        <stp>D</stp>
        <stp>-14</stp>
        <stp>all</stp>
        <stp/>
        <stp/>
        <stp>True</stp>
        <stp>T</stp>
        <tr r="AB20" s="5"/>
      </tp>
      <tp>
        <v>-2.8567938399999999</v>
        <stp/>
        <stp>StudyData</stp>
        <stp>Correlation(S.DBC,GCE,Period:=20,InputChoice1:=Close,InputChoice2:=Close)</stp>
        <stp>FG</stp>
        <stp/>
        <stp>Close</stp>
        <stp>D</stp>
        <stp>-13</stp>
        <stp>all</stp>
        <stp/>
        <stp/>
        <stp>True</stp>
        <stp>T</stp>
        <tr r="V19" s="5"/>
      </tp>
      <tp>
        <v>41.352111180000001</v>
        <stp/>
        <stp>StudyData</stp>
        <stp>Correlation(S.DBC,ZCE,Period:=20,InputChoice1:=Close,InputChoice2:=Close)</stp>
        <stp>FG</stp>
        <stp/>
        <stp>Close</stp>
        <stp>D</stp>
        <stp>-13</stp>
        <stp>all</stp>
        <stp/>
        <stp/>
        <stp>True</stp>
        <stp>T</stp>
        <tr r="AB19" s="5"/>
      </tp>
      <tp>
        <v>19.01834745</v>
        <stp/>
        <stp>StudyData</stp>
        <stp>Correlation(S.DBC,GCE,Period:=20,InputChoice1:=Close,InputChoice2:=Close)</stp>
        <stp>FG</stp>
        <stp/>
        <stp>Close</stp>
        <stp>D</stp>
        <stp>-12</stp>
        <stp>all</stp>
        <stp/>
        <stp/>
        <stp>True</stp>
        <stp>T</stp>
        <tr r="V18" s="5"/>
      </tp>
      <tp>
        <v>16.325380429999999</v>
        <stp/>
        <stp>StudyData</stp>
        <stp>Correlation(S.DBC,ZCE,Period:=20,InputChoice1:=Close,InputChoice2:=Close)</stp>
        <stp>FG</stp>
        <stp/>
        <stp>Close</stp>
        <stp>D</stp>
        <stp>-12</stp>
        <stp>all</stp>
        <stp/>
        <stp/>
        <stp>True</stp>
        <stp>T</stp>
        <tr r="AB18" s="5"/>
      </tp>
      <tp>
        <v>44.483129509999998</v>
        <stp/>
        <stp>StudyData</stp>
        <stp>Correlation(S.DBC,GCE,Period:=20,InputChoice1:=Close,InputChoice2:=Close)</stp>
        <stp>FG</stp>
        <stp/>
        <stp>Close</stp>
        <stp>D</stp>
        <stp>-11</stp>
        <stp>all</stp>
        <stp/>
        <stp/>
        <stp>True</stp>
        <stp>T</stp>
        <tr r="V17" s="5"/>
      </tp>
      <tp t="s">
        <v/>
        <stp/>
        <stp>StudyData</stp>
        <stp>Correlation(S.DBC,NGE,Period:=20,InputChoice1:=Close,InputChoice2:=Close)</stp>
        <stp>FG</stp>
        <stp/>
        <stp>Close</stp>
        <stp>D</stp>
        <stp>-51</stp>
        <stp>all</stp>
        <stp/>
        <stp/>
        <stp>True</stp>
        <stp>T</stp>
        <tr r="U57" s="5"/>
      </tp>
      <tp>
        <v>-16.272577250000001</v>
        <stp/>
        <stp>StudyData</stp>
        <stp>Correlation(S.DBC,ZCE,Period:=20,InputChoice1:=Close,InputChoice2:=Close)</stp>
        <stp>FG</stp>
        <stp/>
        <stp>Close</stp>
        <stp>D</stp>
        <stp>-11</stp>
        <stp>all</stp>
        <stp/>
        <stp/>
        <stp>True</stp>
        <stp>T</stp>
        <tr r="AB17" s="5"/>
      </tp>
      <tp>
        <v>69.920642009999995</v>
        <stp/>
        <stp>StudyData</stp>
        <stp>Correlation(S.DBC,GCE,Period:=20,InputChoice1:=Close,InputChoice2:=Close)</stp>
        <stp>FG</stp>
        <stp/>
        <stp>Close</stp>
        <stp>D</stp>
        <stp>-10</stp>
        <stp>all</stp>
        <stp/>
        <stp/>
        <stp>True</stp>
        <stp>T</stp>
        <tr r="V16" s="5"/>
      </tp>
      <tp>
        <v>13.37576088</v>
        <stp/>
        <stp>StudyData</stp>
        <stp>Correlation(S.DBC,NGE,Period:=20,InputChoice1:=Close,InputChoice2:=Close)</stp>
        <stp>FG</stp>
        <stp/>
        <stp>Close</stp>
        <stp>D</stp>
        <stp>-50</stp>
        <stp>all</stp>
        <stp/>
        <stp/>
        <stp>True</stp>
        <stp>T</stp>
        <tr r="U56" s="5"/>
      </tp>
      <tp>
        <v>-45.245512359999999</v>
        <stp/>
        <stp>StudyData</stp>
        <stp>Correlation(S.DBC,ZCE,Period:=20,InputChoice1:=Close,InputChoice2:=Close)</stp>
        <stp>FG</stp>
        <stp/>
        <stp>Close</stp>
        <stp>D</stp>
        <stp>-10</stp>
        <stp>all</stp>
        <stp/>
        <stp/>
        <stp>True</stp>
        <stp>T</stp>
        <tr r="AB16" s="5"/>
      </tp>
      <tp>
        <v>-71.02765642</v>
        <stp/>
        <stp>StudyData</stp>
        <stp>Correlation(S.DBC,GCE,Period:=20,InputChoice1:=Close,InputChoice2:=Close)</stp>
        <stp>FG</stp>
        <stp/>
        <stp>Close</stp>
        <stp>D</stp>
        <stp>-19</stp>
        <stp>all</stp>
        <stp/>
        <stp/>
        <stp>True</stp>
        <stp>T</stp>
        <tr r="V25" s="5"/>
      </tp>
      <tp>
        <v>60.981144800000003</v>
        <stp/>
        <stp>StudyData</stp>
        <stp>Correlation(S.DBC,ZCE,Period:=20,InputChoice1:=Close,InputChoice2:=Close)</stp>
        <stp>FG</stp>
        <stp/>
        <stp>Close</stp>
        <stp>D</stp>
        <stp>-19</stp>
        <stp>all</stp>
        <stp/>
        <stp/>
        <stp>True</stp>
        <stp>T</stp>
        <tr r="AB25" s="5"/>
      </tp>
      <tp>
        <v>-68.546357200000003</v>
        <stp/>
        <stp>StudyData</stp>
        <stp>Correlation(S.DBC,GCE,Period:=20,InputChoice1:=Close,InputChoice2:=Close)</stp>
        <stp>FG</stp>
        <stp/>
        <stp>Close</stp>
        <stp>D</stp>
        <stp>-18</stp>
        <stp>all</stp>
        <stp/>
        <stp/>
        <stp>True</stp>
        <stp>T</stp>
        <tr r="V24" s="5"/>
      </tp>
      <tp>
        <v>59.132543040000002</v>
        <stp/>
        <stp>StudyData</stp>
        <stp>Correlation(S.DBC,ZCE,Period:=20,InputChoice1:=Close,InputChoice2:=Close)</stp>
        <stp>FG</stp>
        <stp/>
        <stp>Close</stp>
        <stp>D</stp>
        <stp>-18</stp>
        <stp>all</stp>
        <stp/>
        <stp/>
        <stp>True</stp>
        <stp>T</stp>
        <tr r="AB24" s="5"/>
      </tp>
      <tp>
        <v>49.94</v>
        <stp/>
        <stp>StudyData</stp>
        <stp>CLE</stp>
        <stp>Bar</stp>
        <stp/>
        <stp>High</stp>
        <stp>5</stp>
        <stp>-49</stp>
        <stp>All</stp>
        <stp/>
        <stp/>
        <stp>FALSE</stp>
        <stp>T</stp>
        <tr r="D51" s="2"/>
      </tp>
      <tp>
        <v>49.91</v>
        <stp/>
        <stp>StudyData</stp>
        <stp>CLE</stp>
        <stp>Bar</stp>
        <stp/>
        <stp>High</stp>
        <stp>5</stp>
        <stp>-29</stp>
        <stp>All</stp>
        <stp/>
        <stp/>
        <stp>FALSE</stp>
        <stp>T</stp>
        <tr r="D31" s="2"/>
      </tp>
      <tp>
        <v>49.85</v>
        <stp/>
        <stp>StudyData</stp>
        <stp>CLE</stp>
        <stp>Bar</stp>
        <stp/>
        <stp>High</stp>
        <stp>5</stp>
        <stp>-39</stp>
        <stp>All</stp>
        <stp/>
        <stp/>
        <stp>FALSE</stp>
        <stp>T</stp>
        <tr r="D41" s="2"/>
      </tp>
      <tp>
        <v>50.1</v>
        <stp/>
        <stp>StudyData</stp>
        <stp>CLE</stp>
        <stp>Bar</stp>
        <stp/>
        <stp>High</stp>
        <stp>5</stp>
        <stp>-19</stp>
        <stp>All</stp>
        <stp/>
        <stp/>
        <stp>FALSE</stp>
        <stp>T</stp>
        <tr r="D21" s="2"/>
      </tp>
      <tp>
        <v>45.232193770000002</v>
        <stp/>
        <stp>StudyData</stp>
        <stp>Correlation(S.DBC,NGE,Period:=20,InputChoice1:=Close,InputChoice2:=Close)</stp>
        <stp>FG</stp>
        <stp/>
        <stp>Close</stp>
        <stp>D</stp>
        <stp>-47</stp>
        <stp>all</stp>
        <stp/>
        <stp/>
        <stp>True</stp>
        <stp>T</stp>
        <tr r="U53" s="5"/>
      </tp>
      <tp>
        <v>77.984195499999998</v>
        <stp/>
        <stp>StudyData</stp>
        <stp>Correlation(S.DBC,SBE,Period:=20,InputChoice1:=Close,InputChoice2:=Close)</stp>
        <stp>FG</stp>
        <stp/>
        <stp>Close</stp>
        <stp>D</stp>
        <stp>-17</stp>
        <stp>all</stp>
        <stp/>
        <stp/>
        <stp>True</stp>
        <stp>T</stp>
        <tr r="AD23" s="5"/>
      </tp>
      <tp>
        <v>98.314172339999999</v>
        <stp/>
        <stp>StudyData</stp>
        <stp>Correlation(S.DBC,RBE,Period:=20,InputChoice1:=Close,InputChoice2:=Close)</stp>
        <stp>FG</stp>
        <stp/>
        <stp>Close</stp>
        <stp>D</stp>
        <stp>-17</stp>
        <stp>all</stp>
        <stp/>
        <stp/>
        <stp>True</stp>
        <stp>T</stp>
        <tr r="S23" s="5"/>
      </tp>
      <tp>
        <v>50.96764392</v>
        <stp/>
        <stp>StudyData</stp>
        <stp>Correlation(S.DBC,NGE,Period:=20,InputChoice1:=Close,InputChoice2:=Close)</stp>
        <stp>FG</stp>
        <stp/>
        <stp>Close</stp>
        <stp>D</stp>
        <stp>-46</stp>
        <stp>all</stp>
        <stp/>
        <stp/>
        <stp>True</stp>
        <stp>T</stp>
        <tr r="U52" s="5"/>
      </tp>
      <tp>
        <v>82.09687821</v>
        <stp/>
        <stp>StudyData</stp>
        <stp>Correlation(S.DBC,SBE,Period:=20,InputChoice1:=Close,InputChoice2:=Close)</stp>
        <stp>FG</stp>
        <stp/>
        <stp>Close</stp>
        <stp>D</stp>
        <stp>-16</stp>
        <stp>all</stp>
        <stp/>
        <stp/>
        <stp>True</stp>
        <stp>T</stp>
        <tr r="AD22" s="5"/>
      </tp>
      <tp>
        <v>97.154753850000006</v>
        <stp/>
        <stp>StudyData</stp>
        <stp>Correlation(S.DBC,RBE,Period:=20,InputChoice1:=Close,InputChoice2:=Close)</stp>
        <stp>FG</stp>
        <stp/>
        <stp>Close</stp>
        <stp>D</stp>
        <stp>-16</stp>
        <stp>all</stp>
        <stp/>
        <stp/>
        <stp>True</stp>
        <stp>T</stp>
        <tr r="S22" s="5"/>
      </tp>
      <tp>
        <v>63.086071390000001</v>
        <stp/>
        <stp>StudyData</stp>
        <stp>Correlation(S.DBC,NGE,Period:=20,InputChoice1:=Close,InputChoice2:=Close)</stp>
        <stp>FG</stp>
        <stp/>
        <stp>Close</stp>
        <stp>D</stp>
        <stp>-45</stp>
        <stp>all</stp>
        <stp/>
        <stp/>
        <stp>True</stp>
        <stp>T</stp>
        <tr r="U51" s="5"/>
      </tp>
      <tp>
        <v>83.275345549999997</v>
        <stp/>
        <stp>StudyData</stp>
        <stp>Correlation(S.DBC,SBE,Period:=20,InputChoice1:=Close,InputChoice2:=Close)</stp>
        <stp>FG</stp>
        <stp/>
        <stp>Close</stp>
        <stp>D</stp>
        <stp>-15</stp>
        <stp>all</stp>
        <stp/>
        <stp/>
        <stp>True</stp>
        <stp>T</stp>
        <tr r="AD21" s="5"/>
      </tp>
      <tp>
        <v>96.595484549999995</v>
        <stp/>
        <stp>StudyData</stp>
        <stp>Correlation(S.DBC,RBE,Period:=20,InputChoice1:=Close,InputChoice2:=Close)</stp>
        <stp>FG</stp>
        <stp/>
        <stp>Close</stp>
        <stp>D</stp>
        <stp>-15</stp>
        <stp>all</stp>
        <stp/>
        <stp/>
        <stp>True</stp>
        <stp>T</stp>
        <tr r="S21" s="5"/>
      </tp>
      <tp>
        <v>70.382796029999994</v>
        <stp/>
        <stp>StudyData</stp>
        <stp>Correlation(S.DBC,NGE,Period:=20,InputChoice1:=Close,InputChoice2:=Close)</stp>
        <stp>FG</stp>
        <stp/>
        <stp>Close</stp>
        <stp>D</stp>
        <stp>-44</stp>
        <stp>all</stp>
        <stp/>
        <stp/>
        <stp>True</stp>
        <stp>T</stp>
        <tr r="U50" s="5"/>
      </tp>
      <tp>
        <v>83.091131110000006</v>
        <stp/>
        <stp>StudyData</stp>
        <stp>Correlation(S.DBC,SBE,Period:=20,InputChoice1:=Close,InputChoice2:=Close)</stp>
        <stp>FG</stp>
        <stp/>
        <stp>Close</stp>
        <stp>D</stp>
        <stp>-14</stp>
        <stp>all</stp>
        <stp/>
        <stp/>
        <stp>True</stp>
        <stp>T</stp>
        <tr r="AD20" s="5"/>
      </tp>
      <tp>
        <v>95.299470630000002</v>
        <stp/>
        <stp>StudyData</stp>
        <stp>Correlation(S.DBC,RBE,Period:=20,InputChoice1:=Close,InputChoice2:=Close)</stp>
        <stp>FG</stp>
        <stp/>
        <stp>Close</stp>
        <stp>D</stp>
        <stp>-14</stp>
        <stp>all</stp>
        <stp/>
        <stp/>
        <stp>True</stp>
        <stp>T</stp>
        <tr r="S20" s="5"/>
      </tp>
      <tp>
        <v>77.854729800000001</v>
        <stp/>
        <stp>StudyData</stp>
        <stp>Correlation(S.DBC,NGE,Period:=20,InputChoice1:=Close,InputChoice2:=Close)</stp>
        <stp>FG</stp>
        <stp/>
        <stp>Close</stp>
        <stp>D</stp>
        <stp>-43</stp>
        <stp>all</stp>
        <stp/>
        <stp/>
        <stp>True</stp>
        <stp>T</stp>
        <tr r="U49" s="5"/>
      </tp>
      <tp>
        <v>78.790932350000006</v>
        <stp/>
        <stp>StudyData</stp>
        <stp>Correlation(S.DBC,SBE,Period:=20,InputChoice1:=Close,InputChoice2:=Close)</stp>
        <stp>FG</stp>
        <stp/>
        <stp>Close</stp>
        <stp>D</stp>
        <stp>-13</stp>
        <stp>all</stp>
        <stp/>
        <stp/>
        <stp>True</stp>
        <stp>T</stp>
        <tr r="AD19" s="5"/>
      </tp>
      <tp>
        <v>93.68771916</v>
        <stp/>
        <stp>StudyData</stp>
        <stp>Correlation(S.DBC,RBE,Period:=20,InputChoice1:=Close,InputChoice2:=Close)</stp>
        <stp>FG</stp>
        <stp/>
        <stp>Close</stp>
        <stp>D</stp>
        <stp>-13</stp>
        <stp>all</stp>
        <stp/>
        <stp/>
        <stp>True</stp>
        <stp>T</stp>
        <tr r="S19" s="5"/>
      </tp>
      <tp>
        <v>87.486501649999994</v>
        <stp/>
        <stp>StudyData</stp>
        <stp>Correlation(S.DBC,NGE,Period:=20,InputChoice1:=Close,InputChoice2:=Close)</stp>
        <stp>FG</stp>
        <stp/>
        <stp>Close</stp>
        <stp>D</stp>
        <stp>-42</stp>
        <stp>all</stp>
        <stp/>
        <stp/>
        <stp>True</stp>
        <stp>T</stp>
        <tr r="U48" s="5"/>
      </tp>
      <tp>
        <v>67.938678710000005</v>
        <stp/>
        <stp>StudyData</stp>
        <stp>Correlation(S.DBC,SBE,Period:=20,InputChoice1:=Close,InputChoice2:=Close)</stp>
        <stp>FG</stp>
        <stp/>
        <stp>Close</stp>
        <stp>D</stp>
        <stp>-12</stp>
        <stp>all</stp>
        <stp/>
        <stp/>
        <stp>True</stp>
        <stp>T</stp>
        <tr r="AD18" s="5"/>
      </tp>
      <tp>
        <v>92.704006939999999</v>
        <stp/>
        <stp>StudyData</stp>
        <stp>Correlation(S.DBC,RBE,Period:=20,InputChoice1:=Close,InputChoice2:=Close)</stp>
        <stp>FG</stp>
        <stp/>
        <stp>Close</stp>
        <stp>D</stp>
        <stp>-12</stp>
        <stp>all</stp>
        <stp/>
        <stp/>
        <stp>True</stp>
        <stp>T</stp>
        <tr r="S18" s="5"/>
      </tp>
      <tp>
        <v>92.838134229999994</v>
        <stp/>
        <stp>StudyData</stp>
        <stp>Correlation(S.DBC,NGE,Period:=20,InputChoice1:=Close,InputChoice2:=Close)</stp>
        <stp>FG</stp>
        <stp/>
        <stp>Close</stp>
        <stp>D</stp>
        <stp>-41</stp>
        <stp>all</stp>
        <stp/>
        <stp/>
        <stp>True</stp>
        <stp>T</stp>
        <tr r="U47" s="5"/>
      </tp>
      <tp>
        <v>53.924058369999997</v>
        <stp/>
        <stp>StudyData</stp>
        <stp>Correlation(S.DBC,SBE,Period:=20,InputChoice1:=Close,InputChoice2:=Close)</stp>
        <stp>FG</stp>
        <stp/>
        <stp>Close</stp>
        <stp>D</stp>
        <stp>-11</stp>
        <stp>all</stp>
        <stp/>
        <stp/>
        <stp>True</stp>
        <stp>T</stp>
        <tr r="AD17" s="5"/>
      </tp>
      <tp>
        <v>94.058648090000005</v>
        <stp/>
        <stp>StudyData</stp>
        <stp>Correlation(S.DBC,RBE,Period:=20,InputChoice1:=Close,InputChoice2:=Close)</stp>
        <stp>FG</stp>
        <stp/>
        <stp>Close</stp>
        <stp>D</stp>
        <stp>-11</stp>
        <stp>all</stp>
        <stp/>
        <stp/>
        <stp>True</stp>
        <stp>T</stp>
        <tr r="S17" s="5"/>
      </tp>
      <tp>
        <v>94.738075749999993</v>
        <stp/>
        <stp>StudyData</stp>
        <stp>Correlation(S.DBC,NGE,Period:=20,InputChoice1:=Close,InputChoice2:=Close)</stp>
        <stp>FG</stp>
        <stp/>
        <stp>Close</stp>
        <stp>D</stp>
        <stp>-40</stp>
        <stp>all</stp>
        <stp/>
        <stp/>
        <stp>True</stp>
        <stp>T</stp>
        <tr r="U46" s="5"/>
      </tp>
      <tp>
        <v>51.862341880000002</v>
        <stp/>
        <stp>StudyData</stp>
        <stp>Correlation(S.DBC,SBE,Period:=20,InputChoice1:=Close,InputChoice2:=Close)</stp>
        <stp>FG</stp>
        <stp/>
        <stp>Close</stp>
        <stp>D</stp>
        <stp>-10</stp>
        <stp>all</stp>
        <stp/>
        <stp/>
        <stp>True</stp>
        <stp>T</stp>
        <tr r="AD16" s="5"/>
      </tp>
      <tp>
        <v>95.443653130000001</v>
        <stp/>
        <stp>StudyData</stp>
        <stp>Correlation(S.DBC,RBE,Period:=20,InputChoice1:=Close,InputChoice2:=Close)</stp>
        <stp>FG</stp>
        <stp/>
        <stp>Close</stp>
        <stp>D</stp>
        <stp>-10</stp>
        <stp>all</stp>
        <stp/>
        <stp/>
        <stp>True</stp>
        <stp>T</stp>
        <tr r="S16" s="5"/>
      </tp>
      <tp>
        <v>21.950649609999999</v>
        <stp/>
        <stp>StudyData</stp>
        <stp>Correlation(S.DBC,NGE,Period:=20,InputChoice1:=Close,InputChoice2:=Close)</stp>
        <stp>FG</stp>
        <stp/>
        <stp>Close</stp>
        <stp>D</stp>
        <stp>-49</stp>
        <stp>all</stp>
        <stp/>
        <stp/>
        <stp>True</stp>
        <stp>T</stp>
        <tr r="U55" s="5"/>
      </tp>
      <tp>
        <v>66.358910620000003</v>
        <stp/>
        <stp>StudyData</stp>
        <stp>Correlation(S.DBC,SBE,Period:=20,InputChoice1:=Close,InputChoice2:=Close)</stp>
        <stp>FG</stp>
        <stp/>
        <stp>Close</stp>
        <stp>D</stp>
        <stp>-19</stp>
        <stp>all</stp>
        <stp/>
        <stp/>
        <stp>True</stp>
        <stp>T</stp>
        <tr r="AD25" s="5"/>
      </tp>
      <tp>
        <v>98.542546509999994</v>
        <stp/>
        <stp>StudyData</stp>
        <stp>Correlation(S.DBC,RBE,Period:=20,InputChoice1:=Close,InputChoice2:=Close)</stp>
        <stp>FG</stp>
        <stp/>
        <stp>Close</stp>
        <stp>D</stp>
        <stp>-19</stp>
        <stp>all</stp>
        <stp/>
        <stp/>
        <stp>True</stp>
        <stp>T</stp>
        <tr r="S25" s="5"/>
      </tp>
      <tp>
        <v>31.85133935</v>
        <stp/>
        <stp>StudyData</stp>
        <stp>Correlation(S.DBC,NGE,Period:=20,InputChoice1:=Close,InputChoice2:=Close)</stp>
        <stp>FG</stp>
        <stp/>
        <stp>Close</stp>
        <stp>D</stp>
        <stp>-48</stp>
        <stp>all</stp>
        <stp/>
        <stp/>
        <stp>True</stp>
        <stp>T</stp>
        <tr r="U54" s="5"/>
      </tp>
      <tp>
        <v>69.717266960000003</v>
        <stp/>
        <stp>StudyData</stp>
        <stp>Correlation(S.DBC,SBE,Period:=20,InputChoice1:=Close,InputChoice2:=Close)</stp>
        <stp>FG</stp>
        <stp/>
        <stp>Close</stp>
        <stp>D</stp>
        <stp>-18</stp>
        <stp>all</stp>
        <stp/>
        <stp/>
        <stp>True</stp>
        <stp>T</stp>
        <tr r="AD24" s="5"/>
      </tp>
      <tp>
        <v>98.494151779999996</v>
        <stp/>
        <stp>StudyData</stp>
        <stp>Correlation(S.DBC,RBE,Period:=20,InputChoice1:=Close,InputChoice2:=Close)</stp>
        <stp>FG</stp>
        <stp/>
        <stp>Close</stp>
        <stp>D</stp>
        <stp>-18</stp>
        <stp>all</stp>
        <stp/>
        <stp/>
        <stp>True</stp>
        <stp>T</stp>
        <tr r="S24" s="5"/>
      </tp>
      <tp>
        <v>0.13368983957219252</v>
        <stp/>
        <stp>ContractData</stp>
        <stp>S.DBC</stp>
        <stp>PerCentNetLastTrade</stp>
        <stp/>
        <stp>T</stp>
        <tr r="H28" s="4"/>
        <tr r="G5" s="1"/>
        <tr r="F5" s="1"/>
        <tr r="C18" s="4"/>
      </tp>
      <tp>
        <v>-61.985471939999996</v>
        <stp/>
        <stp>StudyData</stp>
        <stp>Correlation(S.DBC,NGE,Period:=20,InputChoice1:=Close,InputChoice2:=Close)</stp>
        <stp>FG</stp>
        <stp/>
        <stp>Close</stp>
        <stp>D</stp>
        <stp>-3</stp>
        <stp>all</stp>
        <stp/>
        <stp/>
        <stp>True</stp>
        <stp>T</stp>
        <tr r="U9" s="5"/>
      </tp>
      <tp>
        <v>-60.809867709999999</v>
        <stp/>
        <stp>StudyData</stp>
        <stp>Correlation(S.DBC,NGE,Period:=20,InputChoice1:=Close,InputChoice2:=Close)</stp>
        <stp>FG</stp>
        <stp/>
        <stp>Close</stp>
        <stp>D</stp>
        <stp>-2</stp>
        <stp>all</stp>
        <stp/>
        <stp/>
        <stp>True</stp>
        <stp>T</stp>
        <tr r="U8" s="5"/>
      </tp>
      <tp>
        <v>-59.391120780000001</v>
        <stp/>
        <stp>StudyData</stp>
        <stp>Correlation(S.DBC,NGE,Period:=20,InputChoice1:=Close,InputChoice2:=Close)</stp>
        <stp>FG</stp>
        <stp/>
        <stp>Close</stp>
        <stp>D</stp>
        <stp>-1</stp>
        <stp>all</stp>
        <stp/>
        <stp/>
        <stp>True</stp>
        <stp>T</stp>
        <tr r="U7" s="5"/>
      </tp>
      <tp>
        <v>-15.113775759999999</v>
        <stp/>
        <stp>StudyData</stp>
        <stp>Correlation(S.DBC,NGE,Period:=20,InputChoice1:=Close,InputChoice2:=Close)</stp>
        <stp>FG</stp>
        <stp/>
        <stp>Close</stp>
        <stp>D</stp>
        <stp>-7</stp>
        <stp>all</stp>
        <stp/>
        <stp/>
        <stp>True</stp>
        <stp>T</stp>
        <tr r="U13" s="5"/>
      </tp>
      <tp>
        <v>-31.562340549999998</v>
        <stp/>
        <stp>StudyData</stp>
        <stp>Correlation(S.DBC,NGE,Period:=20,InputChoice1:=Close,InputChoice2:=Close)</stp>
        <stp>FG</stp>
        <stp/>
        <stp>Close</stp>
        <stp>D</stp>
        <stp>-6</stp>
        <stp>all</stp>
        <stp/>
        <stp/>
        <stp>True</stp>
        <stp>T</stp>
        <tr r="U12" s="5"/>
      </tp>
      <tp>
        <v>-39.814227010000003</v>
        <stp/>
        <stp>StudyData</stp>
        <stp>Correlation(S.DBC,NGE,Period:=20,InputChoice1:=Close,InputChoice2:=Close)</stp>
        <stp>FG</stp>
        <stp/>
        <stp>Close</stp>
        <stp>D</stp>
        <stp>-5</stp>
        <stp>all</stp>
        <stp/>
        <stp/>
        <stp>True</stp>
        <stp>T</stp>
        <tr r="U11" s="5"/>
      </tp>
      <tp>
        <v>-55.090902939999999</v>
        <stp/>
        <stp>StudyData</stp>
        <stp>Correlation(S.DBC,NGE,Period:=20,InputChoice1:=Close,InputChoice2:=Close)</stp>
        <stp>FG</stp>
        <stp/>
        <stp>Close</stp>
        <stp>D</stp>
        <stp>-4</stp>
        <stp>all</stp>
        <stp/>
        <stp/>
        <stp>True</stp>
        <stp>T</stp>
        <tr r="U10" s="5"/>
      </tp>
      <tp>
        <v>24.893878560000001</v>
        <stp/>
        <stp>StudyData</stp>
        <stp>Correlation(S.DBC,NGE,Period:=20,InputChoice1:=Close,InputChoice2:=Close)</stp>
        <stp>FG</stp>
        <stp/>
        <stp>Close</stp>
        <stp>D</stp>
        <stp>-9</stp>
        <stp>all</stp>
        <stp/>
        <stp/>
        <stp>True</stp>
        <stp>T</stp>
        <tr r="U15" s="5"/>
      </tp>
      <tp>
        <v>-4.3852957200000002</v>
        <stp/>
        <stp>StudyData</stp>
        <stp>Correlation(S.DBC,NGE,Period:=20,InputChoice1:=Close,InputChoice2:=Close)</stp>
        <stp>FG</stp>
        <stp/>
        <stp>Close</stp>
        <stp>D</stp>
        <stp>-8</stp>
        <stp>all</stp>
        <stp/>
        <stp/>
        <stp>True</stp>
        <stp>T</stp>
        <tr r="U14" s="5"/>
      </tp>
      <tp>
        <v>92.76672456</v>
        <stp/>
        <stp>StudyData</stp>
        <stp>Correlation(S.DBC,NGE,Period:=20,InputChoice1:=Close,InputChoice2:=Close)</stp>
        <stp>FG</stp>
        <stp/>
        <stp>Close</stp>
        <stp>D</stp>
        <stp>-37</stp>
        <stp>all</stp>
        <stp/>
        <stp/>
        <stp>True</stp>
        <stp>T</stp>
        <tr r="U43" s="5"/>
      </tp>
      <tp>
        <v>91.69674741</v>
        <stp/>
        <stp>StudyData</stp>
        <stp>Correlation(S.DBC,NGE,Period:=20,InputChoice1:=Close,InputChoice2:=Close)</stp>
        <stp>FG</stp>
        <stp/>
        <stp>Close</stp>
        <stp>D</stp>
        <stp>-36</stp>
        <stp>all</stp>
        <stp/>
        <stp/>
        <stp>True</stp>
        <stp>T</stp>
        <tr r="U42" s="5"/>
      </tp>
      <tp>
        <v>90.037745630000003</v>
        <stp/>
        <stp>StudyData</stp>
        <stp>Correlation(S.DBC,NGE,Period:=20,InputChoice1:=Close,InputChoice2:=Close)</stp>
        <stp>FG</stp>
        <stp/>
        <stp>Close</stp>
        <stp>D</stp>
        <stp>-35</stp>
        <stp>all</stp>
        <stp/>
        <stp/>
        <stp>True</stp>
        <stp>T</stp>
        <tr r="U41" s="5"/>
      </tp>
      <tp>
        <v>87.63799908</v>
        <stp/>
        <stp>StudyData</stp>
        <stp>Correlation(S.DBC,NGE,Period:=20,InputChoice1:=Close,InputChoice2:=Close)</stp>
        <stp>FG</stp>
        <stp/>
        <stp>Close</stp>
        <stp>D</stp>
        <stp>-34</stp>
        <stp>all</stp>
        <stp/>
        <stp/>
        <stp>True</stp>
        <stp>T</stp>
        <tr r="U40" s="5"/>
      </tp>
      <tp>
        <v>86.755861499999995</v>
        <stp/>
        <stp>StudyData</stp>
        <stp>Correlation(S.DBC,NGE,Period:=20,InputChoice1:=Close,InputChoice2:=Close)</stp>
        <stp>FG</stp>
        <stp/>
        <stp>Close</stp>
        <stp>D</stp>
        <stp>-33</stp>
        <stp>all</stp>
        <stp/>
        <stp/>
        <stp>True</stp>
        <stp>T</stp>
        <tr r="U39" s="5"/>
      </tp>
      <tp>
        <v>78.753652819999999</v>
        <stp/>
        <stp>StudyData</stp>
        <stp>Correlation(S.DBC,NGE,Period:=20,InputChoice1:=Close,InputChoice2:=Close)</stp>
        <stp>FG</stp>
        <stp/>
        <stp>Close</stp>
        <stp>D</stp>
        <stp>-32</stp>
        <stp>all</stp>
        <stp/>
        <stp/>
        <stp>True</stp>
        <stp>T</stp>
        <tr r="U38" s="5"/>
      </tp>
      <tp>
        <v>67.652580889999996</v>
        <stp/>
        <stp>StudyData</stp>
        <stp>Correlation(S.DBC,NGE,Period:=20,InputChoice1:=Close,InputChoice2:=Close)</stp>
        <stp>FG</stp>
        <stp/>
        <stp>Close</stp>
        <stp>D</stp>
        <stp>-31</stp>
        <stp>all</stp>
        <stp/>
        <stp/>
        <stp>True</stp>
        <stp>T</stp>
        <tr r="U37" s="5"/>
      </tp>
      <tp>
        <v>59.074253280000001</v>
        <stp/>
        <stp>StudyData</stp>
        <stp>Correlation(S.DBC,NGE,Period:=20,InputChoice1:=Close,InputChoice2:=Close)</stp>
        <stp>FG</stp>
        <stp/>
        <stp>Close</stp>
        <stp>D</stp>
        <stp>-30</stp>
        <stp>all</stp>
        <stp/>
        <stp/>
        <stp>True</stp>
        <stp>T</stp>
        <tr r="U36" s="5"/>
      </tp>
      <tp>
        <v>93.216466100000005</v>
        <stp/>
        <stp>StudyData</stp>
        <stp>Correlation(S.DBC,NGE,Period:=20,InputChoice1:=Close,InputChoice2:=Close)</stp>
        <stp>FG</stp>
        <stp/>
        <stp>Close</stp>
        <stp>D</stp>
        <stp>-39</stp>
        <stp>all</stp>
        <stp/>
        <stp/>
        <stp>True</stp>
        <stp>T</stp>
        <tr r="U45" s="5"/>
      </tp>
      <tp>
        <v>93.061842179999999</v>
        <stp/>
        <stp>StudyData</stp>
        <stp>Correlation(S.DBC,NGE,Period:=20,InputChoice1:=Close,InputChoice2:=Close)</stp>
        <stp>FG</stp>
        <stp/>
        <stp>Close</stp>
        <stp>D</stp>
        <stp>-38</stp>
        <stp>all</stp>
        <stp/>
        <stp/>
        <stp>True</stp>
        <stp>T</stp>
        <tr r="U44" s="5"/>
      </tp>
      <tp t="s">
        <v/>
        <stp/>
        <stp>StudyData</stp>
        <stp>Close(S.DBC) when (LocalMonth(S.DBC)=8 And LocalDay(S.DBC)=10 And LocalHour(S.DBC)=10 And LocalMinute(S.DBC)=0)</stp>
        <stp>Bar</stp>
        <stp/>
        <stp>Close</stp>
        <stp>A5C</stp>
        <stp>0</stp>
        <stp>all</stp>
        <stp/>
        <stp/>
        <stp>True</stp>
        <stp/>
        <stp>EndOfBar</stp>
        <tr r="J37" s="4"/>
      </tp>
      <tp t="s">
        <v/>
        <stp/>
        <stp>StudyData</stp>
        <stp>Close(S.DBC) when (LocalMonth(S.DBC)=8 And LocalDay(S.DBC)=10 And LocalHour(S.DBC)=10 And LocalMinute(S.DBC)=5)</stp>
        <stp>Bar</stp>
        <stp/>
        <stp>Close</stp>
        <stp>A5C</stp>
        <stp>0</stp>
        <stp>all</stp>
        <stp/>
        <stp/>
        <stp>True</stp>
        <stp/>
        <stp>EndOfBar</stp>
        <tr r="J38" s="4"/>
      </tp>
      <tp t="s">
        <v/>
        <stp/>
        <stp>StudyData</stp>
        <stp>Close(S.DBC) when (LocalMonth(S.DBC)=8 And LocalDay(S.DBC)=10 And LocalHour(S.DBC)=11 And LocalMinute(S.DBC)=0)</stp>
        <stp>Bar</stp>
        <stp/>
        <stp>Close</stp>
        <stp>A5C</stp>
        <stp>0</stp>
        <stp>all</stp>
        <stp/>
        <stp/>
        <stp>True</stp>
        <stp/>
        <stp>EndOfBar</stp>
        <tr r="J49" s="4"/>
      </tp>
      <tp t="s">
        <v/>
        <stp/>
        <stp>StudyData</stp>
        <stp>Close(S.DBC) when (LocalMonth(S.DBC)=8 And LocalDay(S.DBC)=10 And LocalHour(S.DBC)=11 And LocalMinute(S.DBC)=5)</stp>
        <stp>Bar</stp>
        <stp/>
        <stp>Close</stp>
        <stp>A5C</stp>
        <stp>0</stp>
        <stp>all</stp>
        <stp/>
        <stp/>
        <stp>True</stp>
        <stp/>
        <stp>EndOfBar</stp>
        <tr r="J50" s="4"/>
      </tp>
      <tp t="s">
        <v/>
        <stp/>
        <stp>StudyData</stp>
        <stp>Close(S.DBC) when (LocalMonth(S.DBC)=8 And LocalDay(S.DBC)=10 And LocalHour(S.DBC)=12 And LocalMinute(S.DBC)=0)</stp>
        <stp>Bar</stp>
        <stp/>
        <stp>Close</stp>
        <stp>A5C</stp>
        <stp>0</stp>
        <stp>all</stp>
        <stp/>
        <stp/>
        <stp>True</stp>
        <stp/>
        <stp>EndOfBar</stp>
        <tr r="J61" s="4"/>
      </tp>
      <tp t="s">
        <v/>
        <stp/>
        <stp>StudyData</stp>
        <stp>Close(S.DBC) when (LocalMonth(S.DBC)=8 And LocalDay(S.DBC)=10 And LocalHour(S.DBC)=12 And LocalMinute(S.DBC)=5)</stp>
        <stp>Bar</stp>
        <stp/>
        <stp>Close</stp>
        <stp>A5C</stp>
        <stp>0</stp>
        <stp>all</stp>
        <stp/>
        <stp/>
        <stp>True</stp>
        <stp/>
        <stp>EndOfBar</stp>
        <tr r="J62" s="4"/>
      </tp>
      <tp t="s">
        <v/>
        <stp/>
        <stp>StudyData</stp>
        <stp>Close(S.DBC) when (LocalMonth(S.DBC)=8 And LocalDay(S.DBC)=10 And LocalHour(S.DBC)=13 And LocalMinute(S.DBC)=0)</stp>
        <stp>Bar</stp>
        <stp/>
        <stp>Close</stp>
        <stp>A5C</stp>
        <stp>0</stp>
        <stp>all</stp>
        <stp/>
        <stp/>
        <stp>True</stp>
        <stp/>
        <stp>EndOfBar</stp>
        <tr r="J73" s="4"/>
      </tp>
      <tp t="s">
        <v/>
        <stp/>
        <stp>StudyData</stp>
        <stp>Close(S.DBC) when (LocalMonth(S.DBC)=8 And LocalDay(S.DBC)=10 And LocalHour(S.DBC)=13 And LocalMinute(S.DBC)=5)</stp>
        <stp>Bar</stp>
        <stp/>
        <stp>Close</stp>
        <stp>A5C</stp>
        <stp>0</stp>
        <stp>all</stp>
        <stp/>
        <stp/>
        <stp>True</stp>
        <stp/>
        <stp>EndOfBar</stp>
        <tr r="J74" s="4"/>
      </tp>
      <tp t="s">
        <v/>
        <stp/>
        <stp>StudyData</stp>
        <stp>Close(S.DBC) when (LocalMonth(S.DBC)=8 And LocalDay(S.DBC)=10 And LocalHour(S.DBC)=14 And LocalMinute(S.DBC)=0)</stp>
        <stp>Bar</stp>
        <stp/>
        <stp>Close</stp>
        <stp>A5C</stp>
        <stp>0</stp>
        <stp>all</stp>
        <stp/>
        <stp/>
        <stp>True</stp>
        <stp/>
        <stp>EndOfBar</stp>
        <tr r="J85" s="4"/>
      </tp>
      <tp t="s">
        <v/>
        <stp/>
        <stp>StudyData</stp>
        <stp>Close(S.DBC) when (LocalMonth(S.DBC)=8 And LocalDay(S.DBC)=10 And LocalHour(S.DBC)=14 And LocalMinute(S.DBC)=5)</stp>
        <stp>Bar</stp>
        <stp/>
        <stp>Close</stp>
        <stp>A5C</stp>
        <stp>0</stp>
        <stp>all</stp>
        <stp/>
        <stp/>
        <stp>True</stp>
        <stp/>
        <stp>EndOfBar</stp>
        <tr r="J86" s="4"/>
      </tp>
      <tp t="s">
        <v/>
        <stp/>
        <stp>StudyData</stp>
        <stp>Close(S.DBC) when (LocalMonth(S.DBC)=8 And LocalDay(S.DBC)=10 And LocalHour(S.DBC)=15 And LocalMinute(S.DBC)=0)</stp>
        <stp>Bar</stp>
        <stp/>
        <stp>Close</stp>
        <stp>A5C</stp>
        <stp>0</stp>
        <stp>all</stp>
        <stp/>
        <stp/>
        <stp>True</stp>
        <stp/>
        <stp>EndOfBar</stp>
        <tr r="J97" s="4"/>
      </tp>
      <tp t="s">
        <v/>
        <stp/>
        <stp>StudyData</stp>
        <stp>Close(S.DBC) when (LocalMonth(S.DBC)=8 And LocalDay(S.DBC)=10 And LocalHour(S.DBC)=15 And LocalMinute(S.DBC)=5)</stp>
        <stp>Bar</stp>
        <stp/>
        <stp>Close</stp>
        <stp>A5C</stp>
        <stp>0</stp>
        <stp>all</stp>
        <stp/>
        <stp/>
        <stp>True</stp>
        <stp/>
        <stp>EndOfBar</stp>
        <tr r="J98" s="4"/>
      </tp>
      <tp>
        <v>40.228604259999997</v>
        <stp/>
        <stp>StudyData</stp>
        <stp>Correlation(S.DBC,NGE,Period:=20,InputChoice1:=Close,InputChoice2:=Close)</stp>
        <stp>FG</stp>
        <stp/>
        <stp>Close</stp>
        <stp>D</stp>
        <stp>-27</stp>
        <stp>all</stp>
        <stp/>
        <stp/>
        <stp>True</stp>
        <stp>T</stp>
        <tr r="U33" s="5"/>
      </tp>
      <tp>
        <v>19.03004907</v>
        <stp/>
        <stp>StudyData</stp>
        <stp>Correlation(S.DBC,NGE,Period:=20,InputChoice1:=Close,InputChoice2:=Close)</stp>
        <stp>FG</stp>
        <stp/>
        <stp>Close</stp>
        <stp>D</stp>
        <stp>-26</stp>
        <stp>all</stp>
        <stp/>
        <stp/>
        <stp>True</stp>
        <stp>T</stp>
        <tr r="U32" s="5"/>
      </tp>
      <tp>
        <v>7.4260352599999999</v>
        <stp/>
        <stp>StudyData</stp>
        <stp>Correlation(S.DBC,NGE,Period:=20,InputChoice1:=Close,InputChoice2:=Close)</stp>
        <stp>FG</stp>
        <stp/>
        <stp>Close</stp>
        <stp>D</stp>
        <stp>-25</stp>
        <stp>all</stp>
        <stp/>
        <stp/>
        <stp>True</stp>
        <stp>T</stp>
        <tr r="U31" s="5"/>
      </tp>
      <tp>
        <v>-1.20635267</v>
        <stp/>
        <stp>StudyData</stp>
        <stp>Correlation(S.DBC,NGE,Period:=20,InputChoice1:=Close,InputChoice2:=Close)</stp>
        <stp>FG</stp>
        <stp/>
        <stp>Close</stp>
        <stp>D</stp>
        <stp>-24</stp>
        <stp>all</stp>
        <stp/>
        <stp/>
        <stp>True</stp>
        <stp>T</stp>
        <tr r="U30" s="5"/>
      </tp>
      <tp>
        <v>-4.7776711299999999</v>
        <stp/>
        <stp>StudyData</stp>
        <stp>Correlation(S.DBC,NGE,Period:=20,InputChoice1:=Close,InputChoice2:=Close)</stp>
        <stp>FG</stp>
        <stp/>
        <stp>Close</stp>
        <stp>D</stp>
        <stp>-23</stp>
        <stp>all</stp>
        <stp/>
        <stp/>
        <stp>True</stp>
        <stp>T</stp>
        <tr r="U29" s="5"/>
      </tp>
      <tp>
        <v>1.05341471</v>
        <stp/>
        <stp>StudyData</stp>
        <stp>Correlation(S.DBC,NGE,Period:=20,InputChoice1:=Close,InputChoice2:=Close)</stp>
        <stp>FG</stp>
        <stp/>
        <stp>Close</stp>
        <stp>D</stp>
        <stp>-22</stp>
        <stp>all</stp>
        <stp/>
        <stp/>
        <stp>True</stp>
        <stp>T</stp>
        <tr r="U28" s="5"/>
      </tp>
      <tp>
        <v>-0.25259690000000001</v>
        <stp/>
        <stp>StudyData</stp>
        <stp>Correlation(S.DBC,NGE,Period:=20,InputChoice1:=Close,InputChoice2:=Close)</stp>
        <stp>FG</stp>
        <stp/>
        <stp>Close</stp>
        <stp>D</stp>
        <stp>-21</stp>
        <stp>all</stp>
        <stp/>
        <stp/>
        <stp>True</stp>
        <stp>T</stp>
        <tr r="U27" s="5"/>
      </tp>
      <tp>
        <v>1.1917019</v>
        <stp/>
        <stp>StudyData</stp>
        <stp>Correlation(S.DBC,NGE,Period:=20,InputChoice1:=Close,InputChoice2:=Close)</stp>
        <stp>FG</stp>
        <stp/>
        <stp>Close</stp>
        <stp>D</stp>
        <stp>-20</stp>
        <stp>all</stp>
        <stp/>
        <stp/>
        <stp>True</stp>
        <stp>T</stp>
        <tr r="U26" s="5"/>
      </tp>
      <tp>
        <v>60.293862789999999</v>
        <stp/>
        <stp>StudyData</stp>
        <stp>Correlation(S.DBC,NGE,Period:=20,InputChoice1:=Close,InputChoice2:=Close)</stp>
        <stp>FG</stp>
        <stp/>
        <stp>Close</stp>
        <stp>D</stp>
        <stp>-29</stp>
        <stp>all</stp>
        <stp/>
        <stp/>
        <stp>True</stp>
        <stp>T</stp>
        <tr r="U35" s="5"/>
      </tp>
      <tp>
        <v>59.987172870000002</v>
        <stp/>
        <stp>StudyData</stp>
        <stp>Correlation(S.DBC,NGE,Period:=20,InputChoice1:=Close,InputChoice2:=Close)</stp>
        <stp>FG</stp>
        <stp/>
        <stp>Close</stp>
        <stp>D</stp>
        <stp>-28</stp>
        <stp>all</stp>
        <stp/>
        <stp/>
        <stp>True</stp>
        <stp>T</stp>
        <tr r="U34" s="5"/>
      </tp>
      <tp>
        <v>7.0832611400000003</v>
        <stp/>
        <stp>StudyData</stp>
        <stp>Correlation(S.DBC,NGE,Period:=20,InputChoice1:=Close,InputChoice2:=Close)</stp>
        <stp>FG</stp>
        <stp/>
        <stp>Close</stp>
        <stp>D</stp>
        <stp>-17</stp>
        <stp>all</stp>
        <stp/>
        <stp/>
        <stp>True</stp>
        <stp>T</stp>
        <tr r="U23" s="5"/>
      </tp>
      <tp>
        <v>64.898495359999998</v>
        <stp/>
        <stp>StudyData</stp>
        <stp>Correlation(S.DBC,SBE,Period:=20,InputChoice1:=Close,InputChoice2:=Close)</stp>
        <stp>FG</stp>
        <stp/>
        <stp>Close</stp>
        <stp>D</stp>
        <stp>-47</stp>
        <stp>all</stp>
        <stp/>
        <stp/>
        <stp>True</stp>
        <stp>T</stp>
        <tr r="AD53" s="5"/>
      </tp>
      <tp>
        <v>93.393767319999995</v>
        <stp/>
        <stp>StudyData</stp>
        <stp>Correlation(S.DBC,RBE,Period:=20,InputChoice1:=Close,InputChoice2:=Close)</stp>
        <stp>FG</stp>
        <stp/>
        <stp>Close</stp>
        <stp>D</stp>
        <stp>-47</stp>
        <stp>all</stp>
        <stp/>
        <stp/>
        <stp>True</stp>
        <stp>T</stp>
        <tr r="S53" s="5"/>
      </tp>
      <tp>
        <v>5.8924327200000004</v>
        <stp/>
        <stp>StudyData</stp>
        <stp>Correlation(S.DBC,NGE,Period:=20,InputChoice1:=Close,InputChoice2:=Close)</stp>
        <stp>FG</stp>
        <stp/>
        <stp>Close</stp>
        <stp>D</stp>
        <stp>-16</stp>
        <stp>all</stp>
        <stp/>
        <stp/>
        <stp>True</stp>
        <stp>T</stp>
        <tr r="U22" s="5"/>
      </tp>
      <tp>
        <v>69.912325359999997</v>
        <stp/>
        <stp>StudyData</stp>
        <stp>Correlation(S.DBC,SBE,Period:=20,InputChoice1:=Close,InputChoice2:=Close)</stp>
        <stp>FG</stp>
        <stp/>
        <stp>Close</stp>
        <stp>D</stp>
        <stp>-46</stp>
        <stp>all</stp>
        <stp/>
        <stp/>
        <stp>True</stp>
        <stp>T</stp>
        <tr r="AD52" s="5"/>
      </tp>
      <tp>
        <v>93.397082479999995</v>
        <stp/>
        <stp>StudyData</stp>
        <stp>Correlation(S.DBC,RBE,Period:=20,InputChoice1:=Close,InputChoice2:=Close)</stp>
        <stp>FG</stp>
        <stp/>
        <stp>Close</stp>
        <stp>D</stp>
        <stp>-46</stp>
        <stp>all</stp>
        <stp/>
        <stp/>
        <stp>True</stp>
        <stp>T</stp>
        <tr r="S52" s="5"/>
      </tp>
      <tp>
        <v>-1.1224253399999999</v>
        <stp/>
        <stp>StudyData</stp>
        <stp>Correlation(S.DBC,NGE,Period:=20,InputChoice1:=Close,InputChoice2:=Close)</stp>
        <stp>FG</stp>
        <stp/>
        <stp>Close</stp>
        <stp>D</stp>
        <stp>-15</stp>
        <stp>all</stp>
        <stp/>
        <stp/>
        <stp>True</stp>
        <stp>T</stp>
        <tr r="U21" s="5"/>
      </tp>
      <tp>
        <v>79.15920079</v>
        <stp/>
        <stp>StudyData</stp>
        <stp>Correlation(S.DBC,SBE,Period:=20,InputChoice1:=Close,InputChoice2:=Close)</stp>
        <stp>FG</stp>
        <stp/>
        <stp>Close</stp>
        <stp>D</stp>
        <stp>-45</stp>
        <stp>all</stp>
        <stp/>
        <stp/>
        <stp>True</stp>
        <stp>T</stp>
        <tr r="AD51" s="5"/>
      </tp>
      <tp>
        <v>94.303573380000003</v>
        <stp/>
        <stp>StudyData</stp>
        <stp>Correlation(S.DBC,RBE,Period:=20,InputChoice1:=Close,InputChoice2:=Close)</stp>
        <stp>FG</stp>
        <stp/>
        <stp>Close</stp>
        <stp>D</stp>
        <stp>-45</stp>
        <stp>all</stp>
        <stp/>
        <stp/>
        <stp>True</stp>
        <stp>T</stp>
        <tr r="S51" s="5"/>
      </tp>
      <tp>
        <v>-9.7316808600000009</v>
        <stp/>
        <stp>StudyData</stp>
        <stp>Correlation(S.DBC,NGE,Period:=20,InputChoice1:=Close,InputChoice2:=Close)</stp>
        <stp>FG</stp>
        <stp/>
        <stp>Close</stp>
        <stp>D</stp>
        <stp>-14</stp>
        <stp>all</stp>
        <stp/>
        <stp/>
        <stp>True</stp>
        <stp>T</stp>
        <tr r="U20" s="5"/>
      </tp>
      <tp>
        <v>83.876523469999995</v>
        <stp/>
        <stp>StudyData</stp>
        <stp>Correlation(S.DBC,SBE,Period:=20,InputChoice1:=Close,InputChoice2:=Close)</stp>
        <stp>FG</stp>
        <stp/>
        <stp>Close</stp>
        <stp>D</stp>
        <stp>-44</stp>
        <stp>all</stp>
        <stp/>
        <stp/>
        <stp>True</stp>
        <stp>T</stp>
        <tr r="AD50" s="5"/>
      </tp>
      <tp>
        <v>95.294076329999996</v>
        <stp/>
        <stp>StudyData</stp>
        <stp>Correlation(S.DBC,RBE,Period:=20,InputChoice1:=Close,InputChoice2:=Close)</stp>
        <stp>FG</stp>
        <stp/>
        <stp>Close</stp>
        <stp>D</stp>
        <stp>-44</stp>
        <stp>all</stp>
        <stp/>
        <stp/>
        <stp>True</stp>
        <stp>T</stp>
        <tr r="S50" s="5"/>
      </tp>
      <tp>
        <v>-2.86443147</v>
        <stp/>
        <stp>StudyData</stp>
        <stp>Correlation(S.DBC,NGE,Period:=20,InputChoice1:=Close,InputChoice2:=Close)</stp>
        <stp>FG</stp>
        <stp/>
        <stp>Close</stp>
        <stp>D</stp>
        <stp>-13</stp>
        <stp>all</stp>
        <stp/>
        <stp/>
        <stp>True</stp>
        <stp>T</stp>
        <tr r="U19" s="5"/>
      </tp>
      <tp>
        <v>86.421342050000007</v>
        <stp/>
        <stp>StudyData</stp>
        <stp>Correlation(S.DBC,SBE,Period:=20,InputChoice1:=Close,InputChoice2:=Close)</stp>
        <stp>FG</stp>
        <stp/>
        <stp>Close</stp>
        <stp>D</stp>
        <stp>-43</stp>
        <stp>all</stp>
        <stp/>
        <stp/>
        <stp>True</stp>
        <stp>T</stp>
        <tr r="AD49" s="5"/>
      </tp>
      <tp>
        <v>95.353572369999995</v>
        <stp/>
        <stp>StudyData</stp>
        <stp>Correlation(S.DBC,RBE,Period:=20,InputChoice1:=Close,InputChoice2:=Close)</stp>
        <stp>FG</stp>
        <stp/>
        <stp>Close</stp>
        <stp>D</stp>
        <stp>-43</stp>
        <stp>all</stp>
        <stp/>
        <stp/>
        <stp>True</stp>
        <stp>T</stp>
        <tr r="S49" s="5"/>
      </tp>
      <tp>
        <v>7.1692697299999999</v>
        <stp/>
        <stp>StudyData</stp>
        <stp>Correlation(S.DBC,NGE,Period:=20,InputChoice1:=Close,InputChoice2:=Close)</stp>
        <stp>FG</stp>
        <stp/>
        <stp>Close</stp>
        <stp>D</stp>
        <stp>-12</stp>
        <stp>all</stp>
        <stp/>
        <stp/>
        <stp>True</stp>
        <stp>T</stp>
        <tr r="U18" s="5"/>
      </tp>
      <tp>
        <v>88.492669309999997</v>
        <stp/>
        <stp>StudyData</stp>
        <stp>Correlation(S.DBC,SBE,Period:=20,InputChoice1:=Close,InputChoice2:=Close)</stp>
        <stp>FG</stp>
        <stp/>
        <stp>Close</stp>
        <stp>D</stp>
        <stp>-42</stp>
        <stp>all</stp>
        <stp/>
        <stp/>
        <stp>True</stp>
        <stp>T</stp>
        <tr r="AD48" s="5"/>
      </tp>
      <tp>
        <v>95.923966550000003</v>
        <stp/>
        <stp>StudyData</stp>
        <stp>Correlation(S.DBC,RBE,Period:=20,InputChoice1:=Close,InputChoice2:=Close)</stp>
        <stp>FG</stp>
        <stp/>
        <stp>Close</stp>
        <stp>D</stp>
        <stp>-42</stp>
        <stp>all</stp>
        <stp/>
        <stp/>
        <stp>True</stp>
        <stp>T</stp>
        <tr r="S48" s="5"/>
      </tp>
      <tp t="s">
        <v/>
        <stp/>
        <stp>StudyData</stp>
        <stp>Correlation(S.DBC,GCE,Period:=20,InputChoice1:=Close,InputChoice2:=Close)</stp>
        <stp>FG</stp>
        <stp/>
        <stp>Close</stp>
        <stp>D</stp>
        <stp>-51</stp>
        <stp>all</stp>
        <stp/>
        <stp/>
        <stp>True</stp>
        <stp>T</stp>
        <tr r="V57" s="5"/>
      </tp>
      <tp>
        <v>18.829962139999999</v>
        <stp/>
        <stp>StudyData</stp>
        <stp>Correlation(S.DBC,NGE,Period:=20,InputChoice1:=Close,InputChoice2:=Close)</stp>
        <stp>FG</stp>
        <stp/>
        <stp>Close</stp>
        <stp>D</stp>
        <stp>-11</stp>
        <stp>all</stp>
        <stp/>
        <stp/>
        <stp>True</stp>
        <stp>T</stp>
        <tr r="U17" s="5"/>
      </tp>
      <tp>
        <v>89.857855950000001</v>
        <stp/>
        <stp>StudyData</stp>
        <stp>Correlation(S.DBC,SBE,Period:=20,InputChoice1:=Close,InputChoice2:=Close)</stp>
        <stp>FG</stp>
        <stp/>
        <stp>Close</stp>
        <stp>D</stp>
        <stp>-41</stp>
        <stp>all</stp>
        <stp/>
        <stp/>
        <stp>True</stp>
        <stp>T</stp>
        <tr r="AD47" s="5"/>
      </tp>
      <tp>
        <v>96.218243009999995</v>
        <stp/>
        <stp>StudyData</stp>
        <stp>Correlation(S.DBC,RBE,Period:=20,InputChoice1:=Close,InputChoice2:=Close)</stp>
        <stp>FG</stp>
        <stp/>
        <stp>Close</stp>
        <stp>D</stp>
        <stp>-41</stp>
        <stp>all</stp>
        <stp/>
        <stp/>
        <stp>True</stp>
        <stp>T</stp>
        <tr r="S47" s="5"/>
      </tp>
      <tp t="s">
        <v/>
        <stp/>
        <stp>StudyData</stp>
        <stp>Correlation(S.DBC,ZCE,Period:=20,InputChoice1:=Close,InputChoice2:=Close)</stp>
        <stp>FG</stp>
        <stp/>
        <stp>Close</stp>
        <stp>D</stp>
        <stp>-51</stp>
        <stp>all</stp>
        <stp/>
        <stp/>
        <stp>True</stp>
        <stp>T</stp>
        <tr r="AB57" s="5"/>
      </tp>
      <tp>
        <v>66.103007779999999</v>
        <stp/>
        <stp>StudyData</stp>
        <stp>Correlation(S.DBC,GCE,Period:=20,InputChoice1:=Close,InputChoice2:=Close)</stp>
        <stp>FG</stp>
        <stp/>
        <stp>Close</stp>
        <stp>D</stp>
        <stp>-50</stp>
        <stp>all</stp>
        <stp/>
        <stp/>
        <stp>True</stp>
        <stp>T</stp>
        <tr r="V56" s="5"/>
      </tp>
      <tp>
        <v>30.540536159999998</v>
        <stp/>
        <stp>StudyData</stp>
        <stp>Correlation(S.DBC,NGE,Period:=20,InputChoice1:=Close,InputChoice2:=Close)</stp>
        <stp>FG</stp>
        <stp/>
        <stp>Close</stp>
        <stp>D</stp>
        <stp>-10</stp>
        <stp>all</stp>
        <stp/>
        <stp/>
        <stp>True</stp>
        <stp>T</stp>
        <tr r="U16" s="5"/>
      </tp>
      <tp>
        <v>91.508974629999997</v>
        <stp/>
        <stp>StudyData</stp>
        <stp>Correlation(S.DBC,SBE,Period:=20,InputChoice1:=Close,InputChoice2:=Close)</stp>
        <stp>FG</stp>
        <stp/>
        <stp>Close</stp>
        <stp>D</stp>
        <stp>-40</stp>
        <stp>all</stp>
        <stp/>
        <stp/>
        <stp>True</stp>
        <stp>T</stp>
        <tr r="AD46" s="5"/>
      </tp>
      <tp>
        <v>96.717606059999994</v>
        <stp/>
        <stp>StudyData</stp>
        <stp>Correlation(S.DBC,RBE,Period:=20,InputChoice1:=Close,InputChoice2:=Close)</stp>
        <stp>FG</stp>
        <stp/>
        <stp>Close</stp>
        <stp>D</stp>
        <stp>-40</stp>
        <stp>all</stp>
        <stp/>
        <stp/>
        <stp>True</stp>
        <stp>T</stp>
        <tr r="S46" s="5"/>
      </tp>
      <tp>
        <v>44.705837510000002</v>
        <stp/>
        <stp>StudyData</stp>
        <stp>Correlation(S.DBC,ZCE,Period:=20,InputChoice1:=Close,InputChoice2:=Close)</stp>
        <stp>FG</stp>
        <stp/>
        <stp>Close</stp>
        <stp>D</stp>
        <stp>-50</stp>
        <stp>all</stp>
        <stp/>
        <stp/>
        <stp>True</stp>
        <stp>T</stp>
        <tr r="AB56" s="5"/>
      </tp>
      <tp>
        <v>3.0483196499999998</v>
        <stp/>
        <stp>StudyData</stp>
        <stp>Correlation(S.DBC,NGE,Period:=20,InputChoice1:=Close,InputChoice2:=Close)</stp>
        <stp>FG</stp>
        <stp/>
        <stp>Close</stp>
        <stp>D</stp>
        <stp>-19</stp>
        <stp>all</stp>
        <stp/>
        <stp/>
        <stp>True</stp>
        <stp>T</stp>
        <tr r="U25" s="5"/>
      </tp>
      <tp>
        <v>53.91386103</v>
        <stp/>
        <stp>StudyData</stp>
        <stp>Correlation(S.DBC,SBE,Period:=20,InputChoice1:=Close,InputChoice2:=Close)</stp>
        <stp>FG</stp>
        <stp/>
        <stp>Close</stp>
        <stp>D</stp>
        <stp>-49</stp>
        <stp>all</stp>
        <stp/>
        <stp/>
        <stp>True</stp>
        <stp>T</stp>
        <tr r="AD55" s="5"/>
      </tp>
      <tp>
        <v>94.433603059999996</v>
        <stp/>
        <stp>StudyData</stp>
        <stp>Correlation(S.DBC,RBE,Period:=20,InputChoice1:=Close,InputChoice2:=Close)</stp>
        <stp>FG</stp>
        <stp/>
        <stp>Close</stp>
        <stp>D</stp>
        <stp>-49</stp>
        <stp>all</stp>
        <stp/>
        <stp/>
        <stp>True</stp>
        <stp>T</stp>
        <tr r="S55" s="5"/>
      </tp>
      <tp>
        <v>3.2769942699999999</v>
        <stp/>
        <stp>StudyData</stp>
        <stp>Correlation(S.DBC,NGE,Period:=20,InputChoice1:=Close,InputChoice2:=Close)</stp>
        <stp>FG</stp>
        <stp/>
        <stp>Close</stp>
        <stp>D</stp>
        <stp>-18</stp>
        <stp>all</stp>
        <stp/>
        <stp/>
        <stp>True</stp>
        <stp>T</stp>
        <tr r="U24" s="5"/>
      </tp>
      <tp>
        <v>58.628417130000003</v>
        <stp/>
        <stp>StudyData</stp>
        <stp>Correlation(S.DBC,SBE,Period:=20,InputChoice1:=Close,InputChoice2:=Close)</stp>
        <stp>FG</stp>
        <stp/>
        <stp>Close</stp>
        <stp>D</stp>
        <stp>-48</stp>
        <stp>all</stp>
        <stp/>
        <stp/>
        <stp>True</stp>
        <stp>T</stp>
        <tr r="AD54" s="5"/>
      </tp>
      <tp>
        <v>92.222566799999996</v>
        <stp/>
        <stp>StudyData</stp>
        <stp>Correlation(S.DBC,RBE,Period:=20,InputChoice1:=Close,InputChoice2:=Close)</stp>
        <stp>FG</stp>
        <stp/>
        <stp>Close</stp>
        <stp>D</stp>
        <stp>-48</stp>
        <stp>all</stp>
        <stp/>
        <stp/>
        <stp>True</stp>
        <stp>T</stp>
        <tr r="S54" s="5"/>
      </tp>
      <tp>
        <v>1.6494</v>
        <stp/>
        <stp>ContractData</stp>
        <stp>RBE</stp>
        <stp>High</stp>
        <stp/>
        <stp>T</stp>
        <tr r="AA8" s="1"/>
        <tr r="O8" s="1"/>
      </tp>
      <tp>
        <v>6394</v>
        <stp/>
        <stp>StudyData</stp>
        <stp>Close(LDKZ) when (LocalMonth(LDKZ)=8 And LocalDay(LDKZ)=10 And LocalHour(LDKZ)=8 And LocalMinute(LDKZ)=35)</stp>
        <stp>Bar</stp>
        <stp/>
        <stp>Close</stp>
        <stp>A5C</stp>
        <stp>0</stp>
        <stp>all</stp>
        <stp/>
        <stp/>
        <stp>True</stp>
        <stp/>
        <stp>EndOfBar</stp>
        <tr r="AJ20" s="4"/>
      </tp>
      <tp t="s">
        <v/>
        <stp/>
        <stp>StudyData</stp>
        <stp>Close(LDKZ) when (LocalMonth(LDKZ)=8 And LocalDay(LDKZ)=10 And LocalHour(LDKZ)=9 And LocalMinute(LDKZ)=25)</stp>
        <stp>Bar</stp>
        <stp/>
        <stp>Close</stp>
        <stp>A5C</stp>
        <stp>0</stp>
        <stp>all</stp>
        <stp/>
        <stp/>
        <stp>True</stp>
        <stp/>
        <stp>EndOfBar</stp>
        <tr r="AJ30" s="4"/>
      </tp>
      <tp>
        <v>6400.5</v>
        <stp/>
        <stp>StudyData</stp>
        <stp>Close(LDKZ) when (LocalMonth(LDKZ)=8 And LocalDay(LDKZ)=10 And LocalHour(LDKZ)=8 And LocalMinute(LDKZ)=30)</stp>
        <stp>Bar</stp>
        <stp/>
        <stp>Close</stp>
        <stp>A5C</stp>
        <stp>0</stp>
        <stp>all</stp>
        <stp/>
        <stp/>
        <stp>True</stp>
        <stp/>
        <stp>EndOfBar</stp>
        <tr r="AJ19" s="4"/>
      </tp>
      <tp t="s">
        <v/>
        <stp/>
        <stp>StudyData</stp>
        <stp>Close(LDKZ) when (LocalMonth(LDKZ)=8 And LocalDay(LDKZ)=10 And LocalHour(LDKZ)=9 And LocalMinute(LDKZ)=20)</stp>
        <stp>Bar</stp>
        <stp/>
        <stp>Close</stp>
        <stp>A5C</stp>
        <stp>0</stp>
        <stp>all</stp>
        <stp/>
        <stp/>
        <stp>True</stp>
        <stp/>
        <stp>EndOfBar</stp>
        <tr r="AJ29" s="4"/>
      </tp>
      <tp>
        <v>6395.5</v>
        <stp/>
        <stp>StudyData</stp>
        <stp>Close(LDKZ) when (LocalMonth(LDKZ)=8 And LocalDay(LDKZ)=10 And LocalHour(LDKZ)=8 And LocalMinute(LDKZ)=25)</stp>
        <stp>Bar</stp>
        <stp/>
        <stp>Close</stp>
        <stp>A5C</stp>
        <stp>0</stp>
        <stp>all</stp>
        <stp/>
        <stp/>
        <stp>True</stp>
        <stp/>
        <stp>EndOfBar</stp>
        <tr r="AJ18" s="4"/>
      </tp>
      <tp t="s">
        <v/>
        <stp/>
        <stp>StudyData</stp>
        <stp>Close(LDKZ) when (LocalMonth(LDKZ)=8 And LocalDay(LDKZ)=10 And LocalHour(LDKZ)=9 And LocalMinute(LDKZ)=35)</stp>
        <stp>Bar</stp>
        <stp/>
        <stp>Close</stp>
        <stp>A5C</stp>
        <stp>0</stp>
        <stp>all</stp>
        <stp/>
        <stp/>
        <stp>True</stp>
        <stp/>
        <stp>EndOfBar</stp>
        <tr r="AJ32" s="4"/>
      </tp>
      <tp>
        <v>6431.5</v>
        <stp/>
        <stp>StudyData</stp>
        <stp>Close(LDKZ) when (LocalMonth(LDKZ)=8 And LocalDay(LDKZ)=10 And LocalHour(LDKZ)=8 And LocalMinute(LDKZ)=20)</stp>
        <stp>Bar</stp>
        <stp/>
        <stp>Close</stp>
        <stp>A5C</stp>
        <stp>0</stp>
        <stp>all</stp>
        <stp/>
        <stp/>
        <stp>True</stp>
        <stp/>
        <stp>EndOfBar</stp>
        <tr r="AJ17" s="4"/>
      </tp>
      <tp t="s">
        <v/>
        <stp/>
        <stp>StudyData</stp>
        <stp>Close(LDKZ) when (LocalMonth(LDKZ)=8 And LocalDay(LDKZ)=10 And LocalHour(LDKZ)=9 And LocalMinute(LDKZ)=30)</stp>
        <stp>Bar</stp>
        <stp/>
        <stp>Close</stp>
        <stp>A5C</stp>
        <stp>0</stp>
        <stp>all</stp>
        <stp/>
        <stp/>
        <stp>True</stp>
        <stp/>
        <stp>EndOfBar</stp>
        <tr r="AJ31" s="4"/>
      </tp>
      <tp>
        <v>6432.5</v>
        <stp/>
        <stp>StudyData</stp>
        <stp>Close(LDKZ) when (LocalMonth(LDKZ)=8 And LocalDay(LDKZ)=10 And LocalHour(LDKZ)=8 And LocalMinute(LDKZ)=15)</stp>
        <stp>Bar</stp>
        <stp/>
        <stp>Close</stp>
        <stp>A5C</stp>
        <stp>0</stp>
        <stp>all</stp>
        <stp/>
        <stp/>
        <stp>True</stp>
        <stp/>
        <stp>EndOfBar</stp>
        <tr r="AJ16" s="4"/>
      </tp>
      <tp>
        <v>6432.5</v>
        <stp/>
        <stp>StudyData</stp>
        <stp>Close(LDKZ) when (LocalMonth(LDKZ)=8 And LocalDay(LDKZ)=10 And LocalHour(LDKZ)=8 And LocalMinute(LDKZ)=10)</stp>
        <stp>Bar</stp>
        <stp/>
        <stp>Close</stp>
        <stp>A5C</stp>
        <stp>0</stp>
        <stp>all</stp>
        <stp/>
        <stp/>
        <stp>True</stp>
        <stp/>
        <stp>EndOfBar</stp>
        <tr r="AJ15" s="4"/>
      </tp>
      <tp t="s">
        <v/>
        <stp/>
        <stp>StudyData</stp>
        <stp>Close(LDKZ) when (LocalMonth(LDKZ)=8 And LocalDay(LDKZ)=10 And LocalHour(LDKZ)=9 And LocalMinute(LDKZ)=15)</stp>
        <stp>Bar</stp>
        <stp/>
        <stp>Close</stp>
        <stp>A5C</stp>
        <stp>0</stp>
        <stp>all</stp>
        <stp/>
        <stp/>
        <stp>True</stp>
        <stp/>
        <stp>EndOfBar</stp>
        <tr r="AJ28" s="4"/>
      </tp>
      <tp t="s">
        <v/>
        <stp/>
        <stp>StudyData</stp>
        <stp>Close(LDKZ) when (LocalMonth(LDKZ)=8 And LocalDay(LDKZ)=10 And LocalHour(LDKZ)=9 And LocalMinute(LDKZ)=10)</stp>
        <stp>Bar</stp>
        <stp/>
        <stp>Close</stp>
        <stp>A5C</stp>
        <stp>0</stp>
        <stp>all</stp>
        <stp/>
        <stp/>
        <stp>True</stp>
        <stp/>
        <stp>EndOfBar</stp>
        <tr r="AJ27" s="4"/>
      </tp>
      <tp>
        <v>6403.5</v>
        <stp/>
        <stp>StudyData</stp>
        <stp>Close(LDKZ) when (LocalMonth(LDKZ)=8 And LocalDay(LDKZ)=10 And LocalHour(LDKZ)=8 And LocalMinute(LDKZ)=55)</stp>
        <stp>Bar</stp>
        <stp/>
        <stp>Close</stp>
        <stp>A5C</stp>
        <stp>0</stp>
        <stp>all</stp>
        <stp/>
        <stp/>
        <stp>True</stp>
        <stp/>
        <stp>EndOfBar</stp>
        <tr r="AJ24" s="4"/>
      </tp>
      <tp t="s">
        <v/>
        <stp/>
        <stp>StudyData</stp>
        <stp>Close(LDKZ) when (LocalMonth(LDKZ)=8 And LocalDay(LDKZ)=10 And LocalHour(LDKZ)=9 And LocalMinute(LDKZ)=45)</stp>
        <stp>Bar</stp>
        <stp/>
        <stp>Close</stp>
        <stp>A5C</stp>
        <stp>0</stp>
        <stp>all</stp>
        <stp/>
        <stp/>
        <stp>True</stp>
        <stp/>
        <stp>EndOfBar</stp>
        <tr r="AJ34" s="4"/>
      </tp>
      <tp>
        <v>6409.5</v>
        <stp/>
        <stp>StudyData</stp>
        <stp>Close(LDKZ) when (LocalMonth(LDKZ)=8 And LocalDay(LDKZ)=10 And LocalHour(LDKZ)=8 And LocalMinute(LDKZ)=50)</stp>
        <stp>Bar</stp>
        <stp/>
        <stp>Close</stp>
        <stp>A5C</stp>
        <stp>0</stp>
        <stp>all</stp>
        <stp/>
        <stp/>
        <stp>True</stp>
        <stp/>
        <stp>EndOfBar</stp>
        <tr r="AJ23" s="4"/>
      </tp>
      <tp t="s">
        <v/>
        <stp/>
        <stp>StudyData</stp>
        <stp>Close(LDKZ) when (LocalMonth(LDKZ)=8 And LocalDay(LDKZ)=10 And LocalHour(LDKZ)=9 And LocalMinute(LDKZ)=40)</stp>
        <stp>Bar</stp>
        <stp/>
        <stp>Close</stp>
        <stp>A5C</stp>
        <stp>0</stp>
        <stp>all</stp>
        <stp/>
        <stp/>
        <stp>True</stp>
        <stp/>
        <stp>EndOfBar</stp>
        <tr r="AJ33" s="4"/>
      </tp>
      <tp>
        <v>6406</v>
        <stp/>
        <stp>StudyData</stp>
        <stp>Close(LDKZ) when (LocalMonth(LDKZ)=8 And LocalDay(LDKZ)=10 And LocalHour(LDKZ)=8 And LocalMinute(LDKZ)=45)</stp>
        <stp>Bar</stp>
        <stp/>
        <stp>Close</stp>
        <stp>A5C</stp>
        <stp>0</stp>
        <stp>all</stp>
        <stp/>
        <stp/>
        <stp>True</stp>
        <stp/>
        <stp>EndOfBar</stp>
        <tr r="AJ22" s="4"/>
      </tp>
      <tp t="s">
        <v/>
        <stp/>
        <stp>StudyData</stp>
        <stp>Close(LDKZ) when (LocalMonth(LDKZ)=8 And LocalDay(LDKZ)=10 And LocalHour(LDKZ)=9 And LocalMinute(LDKZ)=55)</stp>
        <stp>Bar</stp>
        <stp/>
        <stp>Close</stp>
        <stp>A5C</stp>
        <stp>0</stp>
        <stp>all</stp>
        <stp/>
        <stp/>
        <stp>True</stp>
        <stp/>
        <stp>EndOfBar</stp>
        <tr r="AJ36" s="4"/>
      </tp>
      <tp>
        <v>6402.5</v>
        <stp/>
        <stp>StudyData</stp>
        <stp>Close(LDKZ) when (LocalMonth(LDKZ)=8 And LocalDay(LDKZ)=10 And LocalHour(LDKZ)=8 And LocalMinute(LDKZ)=40)</stp>
        <stp>Bar</stp>
        <stp/>
        <stp>Close</stp>
        <stp>A5C</stp>
        <stp>0</stp>
        <stp>all</stp>
        <stp/>
        <stp/>
        <stp>True</stp>
        <stp/>
        <stp>EndOfBar</stp>
        <tr r="AJ21" s="4"/>
      </tp>
      <tp t="s">
        <v/>
        <stp/>
        <stp>StudyData</stp>
        <stp>Close(LDKZ) when (LocalMonth(LDKZ)=8 And LocalDay(LDKZ)=10 And LocalHour(LDKZ)=9 And LocalMinute(LDKZ)=50)</stp>
        <stp>Bar</stp>
        <stp/>
        <stp>Close</stp>
        <stp>A5C</stp>
        <stp>0</stp>
        <stp>all</stp>
        <stp/>
        <stp/>
        <stp>True</stp>
        <stp/>
        <stp>EndOfBar</stp>
        <tr r="AJ35" s="4"/>
      </tp>
      <tp>
        <v>6450</v>
        <stp/>
        <stp>StudyData</stp>
        <stp>Close(LDKZ) when (LocalMonth(LDKZ)=8 And LocalDay(LDKZ)=10 And LocalHour(LDKZ)=7 And LocalMinute(LDKZ)=45)</stp>
        <stp>Bar</stp>
        <stp/>
        <stp>Close</stp>
        <stp>A5C</stp>
        <stp>0</stp>
        <stp>all</stp>
        <stp/>
        <stp/>
        <stp>True</stp>
        <stp/>
        <stp>EndOfBar</stp>
        <tr r="AJ10" s="4"/>
      </tp>
      <tp>
        <v>6452.5</v>
        <stp/>
        <stp>StudyData</stp>
        <stp>Close(LDKZ) when (LocalMonth(LDKZ)=8 And LocalDay(LDKZ)=10 And LocalHour(LDKZ)=7 And LocalMinute(LDKZ)=40)</stp>
        <stp>Bar</stp>
        <stp/>
        <stp>Close</stp>
        <stp>A5C</stp>
        <stp>0</stp>
        <stp>all</stp>
        <stp/>
        <stp/>
        <stp>True</stp>
        <stp/>
        <stp>EndOfBar</stp>
        <tr r="AJ9" s="4"/>
      </tp>
      <tp>
        <v>6448</v>
        <stp/>
        <stp>StudyData</stp>
        <stp>Close(LDKZ) when (LocalMonth(LDKZ)=8 And LocalDay(LDKZ)=10 And LocalHour(LDKZ)=7 And LocalMinute(LDKZ)=55)</stp>
        <stp>Bar</stp>
        <stp/>
        <stp>Close</stp>
        <stp>A5C</stp>
        <stp>0</stp>
        <stp>all</stp>
        <stp/>
        <stp/>
        <stp>True</stp>
        <stp/>
        <stp>EndOfBar</stp>
        <tr r="AJ12" s="4"/>
      </tp>
      <tp>
        <v>6448.5</v>
        <stp/>
        <stp>StudyData</stp>
        <stp>Close(LDKZ) when (LocalMonth(LDKZ)=8 And LocalDay(LDKZ)=10 And LocalHour(LDKZ)=7 And LocalMinute(LDKZ)=50)</stp>
        <stp>Bar</stp>
        <stp/>
        <stp>Close</stp>
        <stp>A5C</stp>
        <stp>0</stp>
        <stp>all</stp>
        <stp/>
        <stp/>
        <stp>True</stp>
        <stp/>
        <stp>EndOfBar</stp>
        <tr r="AJ11" s="4"/>
      </tp>
      <tp>
        <v>6448.5</v>
        <stp/>
        <stp>StudyData</stp>
        <stp>Close(LDKZ) when (LocalMonth(LDKZ)=8 And LocalDay(LDKZ)=10 And LocalHour(LDKZ)=7 And LocalMinute(LDKZ)=15)</stp>
        <stp>Bar</stp>
        <stp/>
        <stp>Close</stp>
        <stp>A5C</stp>
        <stp>0</stp>
        <stp>all</stp>
        <stp/>
        <stp/>
        <stp>True</stp>
        <stp/>
        <stp>EndOfBar</stp>
        <tr r="AJ4" s="4"/>
      </tp>
      <tp>
        <v>6448.5</v>
        <stp/>
        <stp>StudyData</stp>
        <stp>Close(LDKZ) when (LocalMonth(LDKZ)=8 And LocalDay(LDKZ)=10 And LocalHour(LDKZ)=7 And LocalMinute(LDKZ)=10)</stp>
        <stp>Bar</stp>
        <stp/>
        <stp>Close</stp>
        <stp>A5C</stp>
        <stp>0</stp>
        <stp>all</stp>
        <stp/>
        <stp/>
        <stp>True</stp>
        <stp/>
        <stp>EndOfBar</stp>
        <tr r="AJ3" s="4"/>
      </tp>
      <tp>
        <v>6453</v>
        <stp/>
        <stp>StudyData</stp>
        <stp>Close(LDKZ) when (LocalMonth(LDKZ)=8 And LocalDay(LDKZ)=10 And LocalHour(LDKZ)=7 And LocalMinute(LDKZ)=25)</stp>
        <stp>Bar</stp>
        <stp/>
        <stp>Close</stp>
        <stp>A5C</stp>
        <stp>0</stp>
        <stp>all</stp>
        <stp/>
        <stp/>
        <stp>True</stp>
        <stp/>
        <stp>EndOfBar</stp>
        <tr r="AJ6" s="4"/>
      </tp>
      <tp>
        <v>6448.5</v>
        <stp/>
        <stp>StudyData</stp>
        <stp>Close(LDKZ) when (LocalMonth(LDKZ)=8 And LocalDay(LDKZ)=10 And LocalHour(LDKZ)=7 And LocalMinute(LDKZ)=20)</stp>
        <stp>Bar</stp>
        <stp/>
        <stp>Close</stp>
        <stp>A5C</stp>
        <stp>0</stp>
        <stp>all</stp>
        <stp/>
        <stp/>
        <stp>True</stp>
        <stp/>
        <stp>EndOfBar</stp>
        <tr r="AJ5" s="4"/>
      </tp>
      <tp>
        <v>6452</v>
        <stp/>
        <stp>StudyData</stp>
        <stp>Close(LDKZ) when (LocalMonth(LDKZ)=8 And LocalDay(LDKZ)=10 And LocalHour(LDKZ)=7 And LocalMinute(LDKZ)=35)</stp>
        <stp>Bar</stp>
        <stp/>
        <stp>Close</stp>
        <stp>A5C</stp>
        <stp>0</stp>
        <stp>all</stp>
        <stp/>
        <stp/>
        <stp>True</stp>
        <stp/>
        <stp>EndOfBar</stp>
        <tr r="AJ8" s="4"/>
      </tp>
      <tp>
        <v>6456</v>
        <stp/>
        <stp>StudyData</stp>
        <stp>Close(LDKZ) when (LocalMonth(LDKZ)=8 And LocalDay(LDKZ)=10 And LocalHour(LDKZ)=7 And LocalMinute(LDKZ)=30)</stp>
        <stp>Bar</stp>
        <stp/>
        <stp>Close</stp>
        <stp>A5C</stp>
        <stp>0</stp>
        <stp>all</stp>
        <stp/>
        <stp/>
        <stp>True</stp>
        <stp/>
        <stp>EndOfBar</stp>
        <tr r="AJ7" s="4"/>
      </tp>
      <tp>
        <v>2030</v>
        <stp/>
        <stp>StudyData</stp>
        <stp>Close(LALZ) when (LocalMonth(LALZ)=8 And LocalDay(LALZ)=10 And LocalHour(LALZ)=8 And LocalMinute(LALZ)=45)</stp>
        <stp>Bar</stp>
        <stp/>
        <stp>Close</stp>
        <stp>A5C</stp>
        <stp>0</stp>
        <stp>all</stp>
        <stp/>
        <stp/>
        <stp>True</stp>
        <stp/>
        <stp>EndOfBar</stp>
        <tr r="AP22" s="4"/>
      </tp>
      <tp t="s">
        <v/>
        <stp/>
        <stp>StudyData</stp>
        <stp>Close(LALZ) when (LocalMonth(LALZ)=8 And LocalDay(LALZ)=10 And LocalHour(LALZ)=9 And LocalMinute(LALZ)=55)</stp>
        <stp>Bar</stp>
        <stp/>
        <stp>Close</stp>
        <stp>A5C</stp>
        <stp>0</stp>
        <stp>all</stp>
        <stp/>
        <stp/>
        <stp>True</stp>
        <stp/>
        <stp>EndOfBar</stp>
        <tr r="AP36" s="4"/>
      </tp>
      <tp>
        <v>2028</v>
        <stp/>
        <stp>StudyData</stp>
        <stp>Close(LALZ) when (LocalMonth(LALZ)=8 And LocalDay(LALZ)=10 And LocalHour(LALZ)=8 And LocalMinute(LALZ)=40)</stp>
        <stp>Bar</stp>
        <stp/>
        <stp>Close</stp>
        <stp>A5C</stp>
        <stp>0</stp>
        <stp>all</stp>
        <stp/>
        <stp/>
        <stp>True</stp>
        <stp/>
        <stp>EndOfBar</stp>
        <tr r="AP21" s="4"/>
      </tp>
      <tp t="s">
        <v/>
        <stp/>
        <stp>StudyData</stp>
        <stp>Close(LALZ) when (LocalMonth(LALZ)=8 And LocalDay(LALZ)=10 And LocalHour(LALZ)=9 And LocalMinute(LALZ)=50)</stp>
        <stp>Bar</stp>
        <stp/>
        <stp>Close</stp>
        <stp>A5C</stp>
        <stp>0</stp>
        <stp>all</stp>
        <stp/>
        <stp/>
        <stp>True</stp>
        <stp/>
        <stp>EndOfBar</stp>
        <tr r="AP35" s="4"/>
      </tp>
      <tp>
        <v>2032.5</v>
        <stp/>
        <stp>StudyData</stp>
        <stp>Close(LALZ) when (LocalMonth(LALZ)=8 And LocalDay(LALZ)=10 And LocalHour(LALZ)=8 And LocalMinute(LALZ)=55)</stp>
        <stp>Bar</stp>
        <stp/>
        <stp>Close</stp>
        <stp>A5C</stp>
        <stp>0</stp>
        <stp>all</stp>
        <stp/>
        <stp/>
        <stp>True</stp>
        <stp/>
        <stp>EndOfBar</stp>
        <tr r="AP24" s="4"/>
      </tp>
      <tp t="s">
        <v/>
        <stp/>
        <stp>StudyData</stp>
        <stp>Close(LALZ) when (LocalMonth(LALZ)=8 And LocalDay(LALZ)=10 And LocalHour(LALZ)=9 And LocalMinute(LALZ)=45)</stp>
        <stp>Bar</stp>
        <stp/>
        <stp>Close</stp>
        <stp>A5C</stp>
        <stp>0</stp>
        <stp>all</stp>
        <stp/>
        <stp/>
        <stp>True</stp>
        <stp/>
        <stp>EndOfBar</stp>
        <tr r="AP34" s="4"/>
      </tp>
      <tp>
        <v>2032.5</v>
        <stp/>
        <stp>StudyData</stp>
        <stp>Close(LALZ) when (LocalMonth(LALZ)=8 And LocalDay(LALZ)=10 And LocalHour(LALZ)=8 And LocalMinute(LALZ)=50)</stp>
        <stp>Bar</stp>
        <stp/>
        <stp>Close</stp>
        <stp>A5C</stp>
        <stp>0</stp>
        <stp>all</stp>
        <stp/>
        <stp/>
        <stp>True</stp>
        <stp/>
        <stp>EndOfBar</stp>
        <tr r="AP23" s="4"/>
      </tp>
      <tp t="s">
        <v/>
        <stp/>
        <stp>StudyData</stp>
        <stp>Close(LALZ) when (LocalMonth(LALZ)=8 And LocalDay(LALZ)=10 And LocalHour(LALZ)=9 And LocalMinute(LALZ)=40)</stp>
        <stp>Bar</stp>
        <stp/>
        <stp>Close</stp>
        <stp>A5C</stp>
        <stp>0</stp>
        <stp>all</stp>
        <stp/>
        <stp/>
        <stp>True</stp>
        <stp/>
        <stp>EndOfBar</stp>
        <tr r="AP33" s="4"/>
      </tp>
      <tp t="s">
        <v/>
        <stp/>
        <stp>StudyData</stp>
        <stp>Close(LALZ) when (LocalMonth(LALZ)=8 And LocalDay(LALZ)=10 And LocalHour(LALZ)=9 And LocalMinute(LALZ)=15)</stp>
        <stp>Bar</stp>
        <stp/>
        <stp>Close</stp>
        <stp>A5C</stp>
        <stp>0</stp>
        <stp>all</stp>
        <stp/>
        <stp/>
        <stp>True</stp>
        <stp/>
        <stp>EndOfBar</stp>
        <tr r="AP28" s="4"/>
      </tp>
      <tp t="s">
        <v/>
        <stp/>
        <stp>StudyData</stp>
        <stp>Close(LALZ) when (LocalMonth(LALZ)=8 And LocalDay(LALZ)=10 And LocalHour(LALZ)=9 And LocalMinute(LALZ)=10)</stp>
        <stp>Bar</stp>
        <stp/>
        <stp>Close</stp>
        <stp>A5C</stp>
        <stp>0</stp>
        <stp>all</stp>
        <stp/>
        <stp/>
        <stp>True</stp>
        <stp/>
        <stp>EndOfBar</stp>
        <tr r="AP27" s="4"/>
      </tp>
      <tp>
        <v>2034</v>
        <stp/>
        <stp>StudyData</stp>
        <stp>Close(LALZ) when (LocalMonth(LALZ)=8 And LocalDay(LALZ)=10 And LocalHour(LALZ)=8 And LocalMinute(LALZ)=15)</stp>
        <stp>Bar</stp>
        <stp/>
        <stp>Close</stp>
        <stp>A5C</stp>
        <stp>0</stp>
        <stp>all</stp>
        <stp/>
        <stp/>
        <stp>True</stp>
        <stp/>
        <stp>EndOfBar</stp>
        <tr r="AP16" s="4"/>
      </tp>
      <tp>
        <v>2032.5</v>
        <stp/>
        <stp>StudyData</stp>
        <stp>Close(LALZ) when (LocalMonth(LALZ)=8 And LocalDay(LALZ)=10 And LocalHour(LALZ)=8 And LocalMinute(LALZ)=10)</stp>
        <stp>Bar</stp>
        <stp/>
        <stp>Close</stp>
        <stp>A5C</stp>
        <stp>0</stp>
        <stp>all</stp>
        <stp/>
        <stp/>
        <stp>True</stp>
        <stp/>
        <stp>EndOfBar</stp>
        <tr r="AP15" s="4"/>
      </tp>
      <tp>
        <v>2022</v>
        <stp/>
        <stp>StudyData</stp>
        <stp>Close(LALZ) when (LocalMonth(LALZ)=8 And LocalDay(LALZ)=10 And LocalHour(LALZ)=8 And LocalMinute(LALZ)=25)</stp>
        <stp>Bar</stp>
        <stp/>
        <stp>Close</stp>
        <stp>A5C</stp>
        <stp>0</stp>
        <stp>all</stp>
        <stp/>
        <stp/>
        <stp>True</stp>
        <stp/>
        <stp>EndOfBar</stp>
        <tr r="AP18" s="4"/>
      </tp>
      <tp t="s">
        <v/>
        <stp/>
        <stp>StudyData</stp>
        <stp>Close(LALZ) when (LocalMonth(LALZ)=8 And LocalDay(LALZ)=10 And LocalHour(LALZ)=9 And LocalMinute(LALZ)=35)</stp>
        <stp>Bar</stp>
        <stp/>
        <stp>Close</stp>
        <stp>A5C</stp>
        <stp>0</stp>
        <stp>all</stp>
        <stp/>
        <stp/>
        <stp>True</stp>
        <stp/>
        <stp>EndOfBar</stp>
        <tr r="AP32" s="4"/>
      </tp>
      <tp>
        <v>2033.5</v>
        <stp/>
        <stp>StudyData</stp>
        <stp>Close(LALZ) when (LocalMonth(LALZ)=8 And LocalDay(LALZ)=10 And LocalHour(LALZ)=8 And LocalMinute(LALZ)=20)</stp>
        <stp>Bar</stp>
        <stp/>
        <stp>Close</stp>
        <stp>A5C</stp>
        <stp>0</stp>
        <stp>all</stp>
        <stp/>
        <stp/>
        <stp>True</stp>
        <stp/>
        <stp>EndOfBar</stp>
        <tr r="AP17" s="4"/>
      </tp>
      <tp t="s">
        <v/>
        <stp/>
        <stp>StudyData</stp>
        <stp>Close(LALZ) when (LocalMonth(LALZ)=8 And LocalDay(LALZ)=10 And LocalHour(LALZ)=9 And LocalMinute(LALZ)=30)</stp>
        <stp>Bar</stp>
        <stp/>
        <stp>Close</stp>
        <stp>A5C</stp>
        <stp>0</stp>
        <stp>all</stp>
        <stp/>
        <stp/>
        <stp>True</stp>
        <stp/>
        <stp>EndOfBar</stp>
        <tr r="AP31" s="4"/>
      </tp>
      <tp>
        <v>2025.5</v>
        <stp/>
        <stp>StudyData</stp>
        <stp>Close(LALZ) when (LocalMonth(LALZ)=8 And LocalDay(LALZ)=10 And LocalHour(LALZ)=8 And LocalMinute(LALZ)=35)</stp>
        <stp>Bar</stp>
        <stp/>
        <stp>Close</stp>
        <stp>A5C</stp>
        <stp>0</stp>
        <stp>all</stp>
        <stp/>
        <stp/>
        <stp>True</stp>
        <stp/>
        <stp>EndOfBar</stp>
        <tr r="AP20" s="4"/>
      </tp>
      <tp t="s">
        <v/>
        <stp/>
        <stp>StudyData</stp>
        <stp>Close(LALZ) when (LocalMonth(LALZ)=8 And LocalDay(LALZ)=10 And LocalHour(LALZ)=9 And LocalMinute(LALZ)=25)</stp>
        <stp>Bar</stp>
        <stp/>
        <stp>Close</stp>
        <stp>A5C</stp>
        <stp>0</stp>
        <stp>all</stp>
        <stp/>
        <stp/>
        <stp>True</stp>
        <stp/>
        <stp>EndOfBar</stp>
        <tr r="AP30" s="4"/>
      </tp>
      <tp>
        <v>2025</v>
        <stp/>
        <stp>StudyData</stp>
        <stp>Close(LALZ) when (LocalMonth(LALZ)=8 And LocalDay(LALZ)=10 And LocalHour(LALZ)=8 And LocalMinute(LALZ)=30)</stp>
        <stp>Bar</stp>
        <stp/>
        <stp>Close</stp>
        <stp>A5C</stp>
        <stp>0</stp>
        <stp>all</stp>
        <stp/>
        <stp/>
        <stp>True</stp>
        <stp/>
        <stp>EndOfBar</stp>
        <tr r="AP19" s="4"/>
      </tp>
      <tp t="s">
        <v/>
        <stp/>
        <stp>StudyData</stp>
        <stp>Close(LALZ) when (LocalMonth(LALZ)=8 And LocalDay(LALZ)=10 And LocalHour(LALZ)=9 And LocalMinute(LALZ)=20)</stp>
        <stp>Bar</stp>
        <stp/>
        <stp>Close</stp>
        <stp>A5C</stp>
        <stp>0</stp>
        <stp>all</stp>
        <stp/>
        <stp/>
        <stp>True</stp>
        <stp/>
        <stp>EndOfBar</stp>
        <tr r="AP29" s="4"/>
      </tp>
      <tp>
        <v>2036</v>
        <stp/>
        <stp>StudyData</stp>
        <stp>Close(LALZ) when (LocalMonth(LALZ)=8 And LocalDay(LALZ)=10 And LocalHour(LALZ)=7 And LocalMinute(LALZ)=35)</stp>
        <stp>Bar</stp>
        <stp/>
        <stp>Close</stp>
        <stp>A5C</stp>
        <stp>0</stp>
        <stp>all</stp>
        <stp/>
        <stp/>
        <stp>True</stp>
        <stp/>
        <stp>EndOfBar</stp>
        <tr r="AP8" s="4"/>
      </tp>
      <tp>
        <v>2038.5</v>
        <stp/>
        <stp>StudyData</stp>
        <stp>Close(LALZ) when (LocalMonth(LALZ)=8 And LocalDay(LALZ)=10 And LocalHour(LALZ)=7 And LocalMinute(LALZ)=30)</stp>
        <stp>Bar</stp>
        <stp/>
        <stp>Close</stp>
        <stp>A5C</stp>
        <stp>0</stp>
        <stp>all</stp>
        <stp/>
        <stp/>
        <stp>True</stp>
        <stp/>
        <stp>EndOfBar</stp>
        <tr r="AP7" s="4"/>
      </tp>
      <tp>
        <v>2037.5</v>
        <stp/>
        <stp>StudyData</stp>
        <stp>Close(LALZ) when (LocalMonth(LALZ)=8 And LocalDay(LALZ)=10 And LocalHour(LALZ)=7 And LocalMinute(LALZ)=25)</stp>
        <stp>Bar</stp>
        <stp/>
        <stp>Close</stp>
        <stp>A5C</stp>
        <stp>0</stp>
        <stp>all</stp>
        <stp/>
        <stp/>
        <stp>True</stp>
        <stp/>
        <stp>EndOfBar</stp>
        <tr r="AP6" s="4"/>
      </tp>
      <tp>
        <v>2035.5</v>
        <stp/>
        <stp>StudyData</stp>
        <stp>Close(LALZ) when (LocalMonth(LALZ)=8 And LocalDay(LALZ)=10 And LocalHour(LALZ)=7 And LocalMinute(LALZ)=20)</stp>
        <stp>Bar</stp>
        <stp/>
        <stp>Close</stp>
        <stp>A5C</stp>
        <stp>0</stp>
        <stp>all</stp>
        <stp/>
        <stp/>
        <stp>True</stp>
        <stp/>
        <stp>EndOfBar</stp>
        <tr r="AP5" s="4"/>
      </tp>
      <tp>
        <v>2035</v>
        <stp/>
        <stp>StudyData</stp>
        <stp>Close(LALZ) when (LocalMonth(LALZ)=8 And LocalDay(LALZ)=10 And LocalHour(LALZ)=7 And LocalMinute(LALZ)=15)</stp>
        <stp>Bar</stp>
        <stp/>
        <stp>Close</stp>
        <stp>A5C</stp>
        <stp>0</stp>
        <stp>all</stp>
        <stp/>
        <stp/>
        <stp>True</stp>
        <stp/>
        <stp>EndOfBar</stp>
        <tr r="AP4" s="4"/>
      </tp>
      <tp>
        <v>2035</v>
        <stp/>
        <stp>StudyData</stp>
        <stp>Close(LALZ) when (LocalMonth(LALZ)=8 And LocalDay(LALZ)=10 And LocalHour(LALZ)=7 And LocalMinute(LALZ)=10)</stp>
        <stp>Bar</stp>
        <stp/>
        <stp>Close</stp>
        <stp>A5C</stp>
        <stp>0</stp>
        <stp>all</stp>
        <stp/>
        <stp/>
        <stp>True</stp>
        <stp/>
        <stp>EndOfBar</stp>
        <tr r="AP3" s="4"/>
      </tp>
      <tp>
        <v>2039.5</v>
        <stp/>
        <stp>StudyData</stp>
        <stp>Close(LALZ) when (LocalMonth(LALZ)=8 And LocalDay(LALZ)=10 And LocalHour(LALZ)=7 And LocalMinute(LALZ)=55)</stp>
        <stp>Bar</stp>
        <stp/>
        <stp>Close</stp>
        <stp>A5C</stp>
        <stp>0</stp>
        <stp>all</stp>
        <stp/>
        <stp/>
        <stp>True</stp>
        <stp/>
        <stp>EndOfBar</stp>
        <tr r="AP12" s="4"/>
      </tp>
      <tp>
        <v>2039</v>
        <stp/>
        <stp>StudyData</stp>
        <stp>Close(LALZ) when (LocalMonth(LALZ)=8 And LocalDay(LALZ)=10 And LocalHour(LALZ)=7 And LocalMinute(LALZ)=50)</stp>
        <stp>Bar</stp>
        <stp/>
        <stp>Close</stp>
        <stp>A5C</stp>
        <stp>0</stp>
        <stp>all</stp>
        <stp/>
        <stp/>
        <stp>True</stp>
        <stp/>
        <stp>EndOfBar</stp>
        <tr r="AP11" s="4"/>
      </tp>
      <tp>
        <v>2038</v>
        <stp/>
        <stp>StudyData</stp>
        <stp>Close(LALZ) when (LocalMonth(LALZ)=8 And LocalDay(LALZ)=10 And LocalHour(LALZ)=7 And LocalMinute(LALZ)=45)</stp>
        <stp>Bar</stp>
        <stp/>
        <stp>Close</stp>
        <stp>A5C</stp>
        <stp>0</stp>
        <stp>all</stp>
        <stp/>
        <stp/>
        <stp>True</stp>
        <stp/>
        <stp>EndOfBar</stp>
        <tr r="AP10" s="4"/>
      </tp>
      <tp>
        <v>2039.5</v>
        <stp/>
        <stp>StudyData</stp>
        <stp>Close(LALZ) when (LocalMonth(LALZ)=8 And LocalDay(LALZ)=10 And LocalHour(LALZ)=7 And LocalMinute(LALZ)=40)</stp>
        <stp>Bar</stp>
        <stp/>
        <stp>Close</stp>
        <stp>A5C</stp>
        <stp>0</stp>
        <stp>all</stp>
        <stp/>
        <stp/>
        <stp>True</stp>
        <stp/>
        <stp>EndOfBar</stp>
        <tr r="AP9" s="4"/>
      </tp>
      <tp t="s">
        <v/>
        <stp/>
        <stp>StudyData</stp>
        <stp>Close(LZHZ) when (LocalMonth(LZHZ)=8 And LocalDay(LZHZ)=10 And LocalHour(LZHZ)=9 And LocalMinute(LZHZ)=15)</stp>
        <stp>Bar</stp>
        <stp/>
        <stp>Close</stp>
        <stp>A5C</stp>
        <stp>0</stp>
        <stp>all</stp>
        <stp/>
        <stp/>
        <stp>True</stp>
        <stp/>
        <stp>EndOfBar</stp>
        <tr r="AM28" s="4"/>
      </tp>
      <tp t="s">
        <v/>
        <stp/>
        <stp>StudyData</stp>
        <stp>Close(LZHZ) when (LocalMonth(LZHZ)=8 And LocalDay(LZHZ)=10 And LocalHour(LZHZ)=9 And LocalMinute(LZHZ)=10)</stp>
        <stp>Bar</stp>
        <stp/>
        <stp>Close</stp>
        <stp>A5C</stp>
        <stp>0</stp>
        <stp>all</stp>
        <stp/>
        <stp/>
        <stp>True</stp>
        <stp/>
        <stp>EndOfBar</stp>
        <tr r="AM27" s="4"/>
      </tp>
      <tp>
        <v>2923</v>
        <stp/>
        <stp>StudyData</stp>
        <stp>Close(LZHZ) when (LocalMonth(LZHZ)=8 And LocalDay(LZHZ)=10 And LocalHour(LZHZ)=8 And LocalMinute(LZHZ)=15)</stp>
        <stp>Bar</stp>
        <stp/>
        <stp>Close</stp>
        <stp>A5C</stp>
        <stp>0</stp>
        <stp>all</stp>
        <stp/>
        <stp/>
        <stp>True</stp>
        <stp/>
        <stp>EndOfBar</stp>
        <tr r="AM16" s="4"/>
      </tp>
      <tp>
        <v>2923</v>
        <stp/>
        <stp>StudyData</stp>
        <stp>Close(LZHZ) when (LocalMonth(LZHZ)=8 And LocalDay(LZHZ)=10 And LocalHour(LZHZ)=8 And LocalMinute(LZHZ)=10)</stp>
        <stp>Bar</stp>
        <stp/>
        <stp>Close</stp>
        <stp>A5C</stp>
        <stp>0</stp>
        <stp>all</stp>
        <stp/>
        <stp/>
        <stp>True</stp>
        <stp/>
        <stp>EndOfBar</stp>
        <tr r="AM15" s="4"/>
      </tp>
      <tp>
        <v>2908</v>
        <stp/>
        <stp>StudyData</stp>
        <stp>Close(LZHZ) when (LocalMonth(LZHZ)=8 And LocalDay(LZHZ)=10 And LocalHour(LZHZ)=8 And LocalMinute(LZHZ)=25)</stp>
        <stp>Bar</stp>
        <stp/>
        <stp>Close</stp>
        <stp>A5C</stp>
        <stp>0</stp>
        <stp>all</stp>
        <stp/>
        <stp/>
        <stp>True</stp>
        <stp/>
        <stp>EndOfBar</stp>
        <tr r="AM18" s="4"/>
      </tp>
      <tp t="s">
        <v/>
        <stp/>
        <stp>StudyData</stp>
        <stp>Close(LZHZ) when (LocalMonth(LZHZ)=8 And LocalDay(LZHZ)=10 And LocalHour(LZHZ)=9 And LocalMinute(LZHZ)=35)</stp>
        <stp>Bar</stp>
        <stp/>
        <stp>Close</stp>
        <stp>A5C</stp>
        <stp>0</stp>
        <stp>all</stp>
        <stp/>
        <stp/>
        <stp>True</stp>
        <stp/>
        <stp>EndOfBar</stp>
        <tr r="AM32" s="4"/>
      </tp>
      <tp>
        <v>2924</v>
        <stp/>
        <stp>StudyData</stp>
        <stp>Close(LZHZ) when (LocalMonth(LZHZ)=8 And LocalDay(LZHZ)=10 And LocalHour(LZHZ)=8 And LocalMinute(LZHZ)=20)</stp>
        <stp>Bar</stp>
        <stp/>
        <stp>Close</stp>
        <stp>A5C</stp>
        <stp>0</stp>
        <stp>all</stp>
        <stp/>
        <stp/>
        <stp>True</stp>
        <stp/>
        <stp>EndOfBar</stp>
        <tr r="AM17" s="4"/>
      </tp>
      <tp t="s">
        <v/>
        <stp/>
        <stp>StudyData</stp>
        <stp>Close(LZHZ) when (LocalMonth(LZHZ)=8 And LocalDay(LZHZ)=10 And LocalHour(LZHZ)=9 And LocalMinute(LZHZ)=30)</stp>
        <stp>Bar</stp>
        <stp/>
        <stp>Close</stp>
        <stp>A5C</stp>
        <stp>0</stp>
        <stp>all</stp>
        <stp/>
        <stp/>
        <stp>True</stp>
        <stp/>
        <stp>EndOfBar</stp>
        <tr r="AM31" s="4"/>
      </tp>
      <tp>
        <v>2911.5</v>
        <stp/>
        <stp>StudyData</stp>
        <stp>Close(LZHZ) when (LocalMonth(LZHZ)=8 And LocalDay(LZHZ)=10 And LocalHour(LZHZ)=8 And LocalMinute(LZHZ)=35)</stp>
        <stp>Bar</stp>
        <stp/>
        <stp>Close</stp>
        <stp>A5C</stp>
        <stp>0</stp>
        <stp>all</stp>
        <stp/>
        <stp/>
        <stp>True</stp>
        <stp/>
        <stp>EndOfBar</stp>
        <tr r="AM20" s="4"/>
      </tp>
      <tp t="s">
        <v/>
        <stp/>
        <stp>StudyData</stp>
        <stp>Close(LZHZ) when (LocalMonth(LZHZ)=8 And LocalDay(LZHZ)=10 And LocalHour(LZHZ)=9 And LocalMinute(LZHZ)=25)</stp>
        <stp>Bar</stp>
        <stp/>
        <stp>Close</stp>
        <stp>A5C</stp>
        <stp>0</stp>
        <stp>all</stp>
        <stp/>
        <stp/>
        <stp>True</stp>
        <stp/>
        <stp>EndOfBar</stp>
        <tr r="AM30" s="4"/>
      </tp>
      <tp>
        <v>2911</v>
        <stp/>
        <stp>StudyData</stp>
        <stp>Close(LZHZ) when (LocalMonth(LZHZ)=8 And LocalDay(LZHZ)=10 And LocalHour(LZHZ)=8 And LocalMinute(LZHZ)=30)</stp>
        <stp>Bar</stp>
        <stp/>
        <stp>Close</stp>
        <stp>A5C</stp>
        <stp>0</stp>
        <stp>all</stp>
        <stp/>
        <stp/>
        <stp>True</stp>
        <stp/>
        <stp>EndOfBar</stp>
        <tr r="AM19" s="4"/>
      </tp>
      <tp t="s">
        <v/>
        <stp/>
        <stp>StudyData</stp>
        <stp>Close(LZHZ) when (LocalMonth(LZHZ)=8 And LocalDay(LZHZ)=10 And LocalHour(LZHZ)=9 And LocalMinute(LZHZ)=20)</stp>
        <stp>Bar</stp>
        <stp/>
        <stp>Close</stp>
        <stp>A5C</stp>
        <stp>0</stp>
        <stp>all</stp>
        <stp/>
        <stp/>
        <stp>True</stp>
        <stp/>
        <stp>EndOfBar</stp>
        <tr r="AM29" s="4"/>
      </tp>
      <tp>
        <v>2918.5</v>
        <stp/>
        <stp>StudyData</stp>
        <stp>Close(LZHZ) when (LocalMonth(LZHZ)=8 And LocalDay(LZHZ)=10 And LocalHour(LZHZ)=8 And LocalMinute(LZHZ)=45)</stp>
        <stp>Bar</stp>
        <stp/>
        <stp>Close</stp>
        <stp>A5C</stp>
        <stp>0</stp>
        <stp>all</stp>
        <stp/>
        <stp/>
        <stp>True</stp>
        <stp/>
        <stp>EndOfBar</stp>
        <tr r="AM22" s="4"/>
      </tp>
      <tp t="s">
        <v/>
        <stp/>
        <stp>StudyData</stp>
        <stp>Close(LZHZ) when (LocalMonth(LZHZ)=8 And LocalDay(LZHZ)=10 And LocalHour(LZHZ)=9 And LocalMinute(LZHZ)=55)</stp>
        <stp>Bar</stp>
        <stp/>
        <stp>Close</stp>
        <stp>A5C</stp>
        <stp>0</stp>
        <stp>all</stp>
        <stp/>
        <stp/>
        <stp>True</stp>
        <stp/>
        <stp>EndOfBar</stp>
        <tr r="AM36" s="4"/>
      </tp>
      <tp>
        <v>2916</v>
        <stp/>
        <stp>StudyData</stp>
        <stp>Close(LZHZ) when (LocalMonth(LZHZ)=8 And LocalDay(LZHZ)=10 And LocalHour(LZHZ)=8 And LocalMinute(LZHZ)=40)</stp>
        <stp>Bar</stp>
        <stp/>
        <stp>Close</stp>
        <stp>A5C</stp>
        <stp>0</stp>
        <stp>all</stp>
        <stp/>
        <stp/>
        <stp>True</stp>
        <stp/>
        <stp>EndOfBar</stp>
        <tr r="AM21" s="4"/>
      </tp>
      <tp t="s">
        <v/>
        <stp/>
        <stp>StudyData</stp>
        <stp>Close(LZHZ) when (LocalMonth(LZHZ)=8 And LocalDay(LZHZ)=10 And LocalHour(LZHZ)=9 And LocalMinute(LZHZ)=50)</stp>
        <stp>Bar</stp>
        <stp/>
        <stp>Close</stp>
        <stp>A5C</stp>
        <stp>0</stp>
        <stp>all</stp>
        <stp/>
        <stp/>
        <stp>True</stp>
        <stp/>
        <stp>EndOfBar</stp>
        <tr r="AM35" s="4"/>
      </tp>
      <tp>
        <v>2919</v>
        <stp/>
        <stp>StudyData</stp>
        <stp>Close(LZHZ) when (LocalMonth(LZHZ)=8 And LocalDay(LZHZ)=10 And LocalHour(LZHZ)=8 And LocalMinute(LZHZ)=55)</stp>
        <stp>Bar</stp>
        <stp/>
        <stp>Close</stp>
        <stp>A5C</stp>
        <stp>0</stp>
        <stp>all</stp>
        <stp/>
        <stp/>
        <stp>True</stp>
        <stp/>
        <stp>EndOfBar</stp>
        <tr r="AM24" s="4"/>
      </tp>
      <tp t="s">
        <v/>
        <stp/>
        <stp>StudyData</stp>
        <stp>Close(LZHZ) when (LocalMonth(LZHZ)=8 And LocalDay(LZHZ)=10 And LocalHour(LZHZ)=9 And LocalMinute(LZHZ)=45)</stp>
        <stp>Bar</stp>
        <stp/>
        <stp>Close</stp>
        <stp>A5C</stp>
        <stp>0</stp>
        <stp>all</stp>
        <stp/>
        <stp/>
        <stp>True</stp>
        <stp/>
        <stp>EndOfBar</stp>
        <tr r="AM34" s="4"/>
      </tp>
      <tp>
        <v>2921</v>
        <stp/>
        <stp>StudyData</stp>
        <stp>Close(LZHZ) when (LocalMonth(LZHZ)=8 And LocalDay(LZHZ)=10 And LocalHour(LZHZ)=8 And LocalMinute(LZHZ)=50)</stp>
        <stp>Bar</stp>
        <stp/>
        <stp>Close</stp>
        <stp>A5C</stp>
        <stp>0</stp>
        <stp>all</stp>
        <stp/>
        <stp/>
        <stp>True</stp>
        <stp/>
        <stp>EndOfBar</stp>
        <tr r="AM23" s="4"/>
      </tp>
      <tp t="s">
        <v/>
        <stp/>
        <stp>StudyData</stp>
        <stp>Close(LZHZ) when (LocalMonth(LZHZ)=8 And LocalDay(LZHZ)=10 And LocalHour(LZHZ)=9 And LocalMinute(LZHZ)=40)</stp>
        <stp>Bar</stp>
        <stp/>
        <stp>Close</stp>
        <stp>A5C</stp>
        <stp>0</stp>
        <stp>all</stp>
        <stp/>
        <stp/>
        <stp>True</stp>
        <stp/>
        <stp>EndOfBar</stp>
        <tr r="AM33" s="4"/>
      </tp>
      <tp>
        <v>2942.5</v>
        <stp/>
        <stp>StudyData</stp>
        <stp>Close(LZHZ) when (LocalMonth(LZHZ)=8 And LocalDay(LZHZ)=10 And LocalHour(LZHZ)=7 And LocalMinute(LZHZ)=55)</stp>
        <stp>Bar</stp>
        <stp/>
        <stp>Close</stp>
        <stp>A5C</stp>
        <stp>0</stp>
        <stp>all</stp>
        <stp/>
        <stp/>
        <stp>True</stp>
        <stp/>
        <stp>EndOfBar</stp>
        <tr r="AM12" s="4"/>
      </tp>
      <tp>
        <v>2942</v>
        <stp/>
        <stp>StudyData</stp>
        <stp>Close(LZHZ) when (LocalMonth(LZHZ)=8 And LocalDay(LZHZ)=10 And LocalHour(LZHZ)=7 And LocalMinute(LZHZ)=50)</stp>
        <stp>Bar</stp>
        <stp/>
        <stp>Close</stp>
        <stp>A5C</stp>
        <stp>0</stp>
        <stp>all</stp>
        <stp/>
        <stp/>
        <stp>True</stp>
        <stp/>
        <stp>EndOfBar</stp>
        <tr r="AM11" s="4"/>
      </tp>
      <tp>
        <v>2943</v>
        <stp/>
        <stp>StudyData</stp>
        <stp>Close(LZHZ) when (LocalMonth(LZHZ)=8 And LocalDay(LZHZ)=10 And LocalHour(LZHZ)=7 And LocalMinute(LZHZ)=45)</stp>
        <stp>Bar</stp>
        <stp/>
        <stp>Close</stp>
        <stp>A5C</stp>
        <stp>0</stp>
        <stp>all</stp>
        <stp/>
        <stp/>
        <stp>True</stp>
        <stp/>
        <stp>EndOfBar</stp>
        <tr r="AM10" s="4"/>
      </tp>
      <tp>
        <v>2945</v>
        <stp/>
        <stp>StudyData</stp>
        <stp>Close(LZHZ) when (LocalMonth(LZHZ)=8 And LocalDay(LZHZ)=10 And LocalHour(LZHZ)=7 And LocalMinute(LZHZ)=40)</stp>
        <stp>Bar</stp>
        <stp/>
        <stp>Close</stp>
        <stp>A5C</stp>
        <stp>0</stp>
        <stp>all</stp>
        <stp/>
        <stp/>
        <stp>True</stp>
        <stp/>
        <stp>EndOfBar</stp>
        <tr r="AM9" s="4"/>
      </tp>
      <tp>
        <v>2944</v>
        <stp/>
        <stp>StudyData</stp>
        <stp>Close(LZHZ) when (LocalMonth(LZHZ)=8 And LocalDay(LZHZ)=10 And LocalHour(LZHZ)=7 And LocalMinute(LZHZ)=35)</stp>
        <stp>Bar</stp>
        <stp/>
        <stp>Close</stp>
        <stp>A5C</stp>
        <stp>0</stp>
        <stp>all</stp>
        <stp/>
        <stp/>
        <stp>True</stp>
        <stp/>
        <stp>EndOfBar</stp>
        <tr r="AM8" s="4"/>
      </tp>
      <tp>
        <v>2943.5</v>
        <stp/>
        <stp>StudyData</stp>
        <stp>Close(LZHZ) when (LocalMonth(LZHZ)=8 And LocalDay(LZHZ)=10 And LocalHour(LZHZ)=7 And LocalMinute(LZHZ)=30)</stp>
        <stp>Bar</stp>
        <stp/>
        <stp>Close</stp>
        <stp>A5C</stp>
        <stp>0</stp>
        <stp>all</stp>
        <stp/>
        <stp/>
        <stp>True</stp>
        <stp/>
        <stp>EndOfBar</stp>
        <tr r="AM7" s="4"/>
      </tp>
      <tp>
        <v>2945.5</v>
        <stp/>
        <stp>StudyData</stp>
        <stp>Close(LZHZ) when (LocalMonth(LZHZ)=8 And LocalDay(LZHZ)=10 And LocalHour(LZHZ)=7 And LocalMinute(LZHZ)=25)</stp>
        <stp>Bar</stp>
        <stp/>
        <stp>Close</stp>
        <stp>A5C</stp>
        <stp>0</stp>
        <stp>all</stp>
        <stp/>
        <stp/>
        <stp>True</stp>
        <stp/>
        <stp>EndOfBar</stp>
        <tr r="AM6" s="4"/>
      </tp>
      <tp>
        <v>2944</v>
        <stp/>
        <stp>StudyData</stp>
        <stp>Close(LZHZ) when (LocalMonth(LZHZ)=8 And LocalDay(LZHZ)=10 And LocalHour(LZHZ)=7 And LocalMinute(LZHZ)=20)</stp>
        <stp>Bar</stp>
        <stp/>
        <stp>Close</stp>
        <stp>A5C</stp>
        <stp>0</stp>
        <stp>all</stp>
        <stp/>
        <stp/>
        <stp>True</stp>
        <stp/>
        <stp>EndOfBar</stp>
        <tr r="AM5" s="4"/>
      </tp>
      <tp>
        <v>2944.5</v>
        <stp/>
        <stp>StudyData</stp>
        <stp>Close(LZHZ) when (LocalMonth(LZHZ)=8 And LocalDay(LZHZ)=10 And LocalHour(LZHZ)=7 And LocalMinute(LZHZ)=15)</stp>
        <stp>Bar</stp>
        <stp/>
        <stp>Close</stp>
        <stp>A5C</stp>
        <stp>0</stp>
        <stp>all</stp>
        <stp/>
        <stp/>
        <stp>True</stp>
        <stp/>
        <stp>EndOfBar</stp>
        <tr r="AM4" s="4"/>
      </tp>
      <tp>
        <v>2944</v>
        <stp/>
        <stp>StudyData</stp>
        <stp>Close(LZHZ) when (LocalMonth(LZHZ)=8 And LocalDay(LZHZ)=10 And LocalHour(LZHZ)=7 And LocalMinute(LZHZ)=10)</stp>
        <stp>Bar</stp>
        <stp/>
        <stp>Close</stp>
        <stp>A5C</stp>
        <stp>0</stp>
        <stp>all</stp>
        <stp/>
        <stp/>
        <stp>True</stp>
        <stp/>
        <stp>EndOfBar</stp>
        <tr r="AM3" s="4"/>
      </tp>
      <tp>
        <v>15.030000000000001</v>
        <stp/>
        <stp>ContractData</stp>
        <stp>S.DBC</stp>
        <stp>Open</stp>
        <stp/>
        <stp>T</stp>
        <tr r="N5" s="1"/>
      </tp>
      <tp>
        <v>19.028503149999999</v>
        <stp/>
        <stp>StudyData</stp>
        <stp>Correlation(S.DBC,GCE,Period:=20,InputChoice1:=Close,InputChoice2:=Close)</stp>
        <stp>FG</stp>
        <stp/>
        <stp>Close</stp>
        <stp>D</stp>
        <stp>-47</stp>
        <stp>all</stp>
        <stp/>
        <stp/>
        <stp>True</stp>
        <stp>T</stp>
        <tr r="V53" s="5"/>
      </tp>
      <tp>
        <v>19.90289039</v>
        <stp/>
        <stp>StudyData</stp>
        <stp>Correlation(S.DBC,ZCE,Period:=20,InputChoice1:=Close,InputChoice2:=Close)</stp>
        <stp>FG</stp>
        <stp/>
        <stp>Close</stp>
        <stp>D</stp>
        <stp>-47</stp>
        <stp>all</stp>
        <stp/>
        <stp/>
        <stp>True</stp>
        <stp>T</stp>
        <tr r="AB53" s="5"/>
      </tp>
      <tp>
        <v>-0.64221527</v>
        <stp/>
        <stp>StudyData</stp>
        <stp>Correlation(S.DBC,GCE,Period:=20,InputChoice1:=Close,InputChoice2:=Close)</stp>
        <stp>FG</stp>
        <stp/>
        <stp>Close</stp>
        <stp>D</stp>
        <stp>-46</stp>
        <stp>all</stp>
        <stp/>
        <stp/>
        <stp>True</stp>
        <stp>T</stp>
        <tr r="V52" s="5"/>
      </tp>
      <tp>
        <v>-3.5408836699999999</v>
        <stp/>
        <stp>StudyData</stp>
        <stp>Correlation(S.DBC,ZCE,Period:=20,InputChoice1:=Close,InputChoice2:=Close)</stp>
        <stp>FG</stp>
        <stp/>
        <stp>Close</stp>
        <stp>D</stp>
        <stp>-46</stp>
        <stp>all</stp>
        <stp/>
        <stp/>
        <stp>True</stp>
        <stp>T</stp>
        <tr r="AB52" s="5"/>
      </tp>
      <tp>
        <v>-30.1717063</v>
        <stp/>
        <stp>StudyData</stp>
        <stp>Correlation(S.DBC,GCE,Period:=20,InputChoice1:=Close,InputChoice2:=Close)</stp>
        <stp>FG</stp>
        <stp/>
        <stp>Close</stp>
        <stp>D</stp>
        <stp>-45</stp>
        <stp>all</stp>
        <stp/>
        <stp/>
        <stp>True</stp>
        <stp>T</stp>
        <tr r="V51" s="5"/>
      </tp>
      <tp>
        <v>-40.102765599999998</v>
        <stp/>
        <stp>StudyData</stp>
        <stp>Correlation(S.DBC,ZCE,Period:=20,InputChoice1:=Close,InputChoice2:=Close)</stp>
        <stp>FG</stp>
        <stp/>
        <stp>Close</stp>
        <stp>D</stp>
        <stp>-45</stp>
        <stp>all</stp>
        <stp/>
        <stp/>
        <stp>True</stp>
        <stp>T</stp>
        <tr r="AB51" s="5"/>
      </tp>
      <tp>
        <v>-43.695399930000001</v>
        <stp/>
        <stp>StudyData</stp>
        <stp>Correlation(S.DBC,GCE,Period:=20,InputChoice1:=Close,InputChoice2:=Close)</stp>
        <stp>FG</stp>
        <stp/>
        <stp>Close</stp>
        <stp>D</stp>
        <stp>-44</stp>
        <stp>all</stp>
        <stp/>
        <stp/>
        <stp>True</stp>
        <stp>T</stp>
        <tr r="V50" s="5"/>
      </tp>
      <tp>
        <v>-51.872388370000003</v>
        <stp/>
        <stp>StudyData</stp>
        <stp>Correlation(S.DBC,ZCE,Period:=20,InputChoice1:=Close,InputChoice2:=Close)</stp>
        <stp>FG</stp>
        <stp/>
        <stp>Close</stp>
        <stp>D</stp>
        <stp>-44</stp>
        <stp>all</stp>
        <stp/>
        <stp/>
        <stp>True</stp>
        <stp>T</stp>
        <tr r="AB50" s="5"/>
      </tp>
      <tp>
        <v>-51.328866269999999</v>
        <stp/>
        <stp>StudyData</stp>
        <stp>Correlation(S.DBC,GCE,Period:=20,InputChoice1:=Close,InputChoice2:=Close)</stp>
        <stp>FG</stp>
        <stp/>
        <stp>Close</stp>
        <stp>D</stp>
        <stp>-43</stp>
        <stp>all</stp>
        <stp/>
        <stp/>
        <stp>True</stp>
        <stp>T</stp>
        <tr r="V49" s="5"/>
      </tp>
      <tp>
        <v>-58.537106020000003</v>
        <stp/>
        <stp>StudyData</stp>
        <stp>Correlation(S.DBC,ZCE,Period:=20,InputChoice1:=Close,InputChoice2:=Close)</stp>
        <stp>FG</stp>
        <stp/>
        <stp>Close</stp>
        <stp>D</stp>
        <stp>-43</stp>
        <stp>all</stp>
        <stp/>
        <stp/>
        <stp>True</stp>
        <stp>T</stp>
        <tr r="AB49" s="5"/>
      </tp>
      <tp>
        <v>-57.228546999999999</v>
        <stp/>
        <stp>StudyData</stp>
        <stp>Correlation(S.DBC,GCE,Period:=20,InputChoice1:=Close,InputChoice2:=Close)</stp>
        <stp>FG</stp>
        <stp/>
        <stp>Close</stp>
        <stp>D</stp>
        <stp>-42</stp>
        <stp>all</stp>
        <stp/>
        <stp/>
        <stp>True</stp>
        <stp>T</stp>
        <tr r="V48" s="5"/>
      </tp>
      <tp>
        <v>-59.988595879999998</v>
        <stp/>
        <stp>StudyData</stp>
        <stp>Correlation(S.DBC,ZCE,Period:=20,InputChoice1:=Close,InputChoice2:=Close)</stp>
        <stp>FG</stp>
        <stp/>
        <stp>Close</stp>
        <stp>D</stp>
        <stp>-42</stp>
        <stp>all</stp>
        <stp/>
        <stp/>
        <stp>True</stp>
        <stp>T</stp>
        <tr r="AB48" s="5"/>
      </tp>
      <tp>
        <v>-61.828303769999998</v>
        <stp/>
        <stp>StudyData</stp>
        <stp>Correlation(S.DBC,GCE,Period:=20,InputChoice1:=Close,InputChoice2:=Close)</stp>
        <stp>FG</stp>
        <stp/>
        <stp>Close</stp>
        <stp>D</stp>
        <stp>-41</stp>
        <stp>all</stp>
        <stp/>
        <stp/>
        <stp>True</stp>
        <stp>T</stp>
        <tr r="V47" s="5"/>
      </tp>
      <tp t="s">
        <v/>
        <stp/>
        <stp>StudyData</stp>
        <stp>Correlation(S.DBC,SBE,Period:=20,InputChoice1:=Close,InputChoice2:=Close)</stp>
        <stp>FG</stp>
        <stp/>
        <stp>Close</stp>
        <stp>D</stp>
        <stp>-51</stp>
        <stp>all</stp>
        <stp/>
        <stp/>
        <stp>True</stp>
        <stp>T</stp>
        <tr r="AD57" s="5"/>
      </tp>
      <tp t="s">
        <v/>
        <stp/>
        <stp>StudyData</stp>
        <stp>Correlation(S.DBC,RBE,Period:=20,InputChoice1:=Close,InputChoice2:=Close)</stp>
        <stp>FG</stp>
        <stp/>
        <stp>Close</stp>
        <stp>D</stp>
        <stp>-51</stp>
        <stp>all</stp>
        <stp/>
        <stp/>
        <stp>True</stp>
        <stp>T</stp>
        <tr r="S57" s="5"/>
      </tp>
      <tp>
        <v>-63.7702454</v>
        <stp/>
        <stp>StudyData</stp>
        <stp>Correlation(S.DBC,ZCE,Period:=20,InputChoice1:=Close,InputChoice2:=Close)</stp>
        <stp>FG</stp>
        <stp/>
        <stp>Close</stp>
        <stp>D</stp>
        <stp>-41</stp>
        <stp>all</stp>
        <stp/>
        <stp/>
        <stp>True</stp>
        <stp>T</stp>
        <tr r="AB47" s="5"/>
      </tp>
      <tp>
        <v>-66.419575219999999</v>
        <stp/>
        <stp>StudyData</stp>
        <stp>Correlation(S.DBC,GCE,Period:=20,InputChoice1:=Close,InputChoice2:=Close)</stp>
        <stp>FG</stp>
        <stp/>
        <stp>Close</stp>
        <stp>D</stp>
        <stp>-40</stp>
        <stp>all</stp>
        <stp/>
        <stp/>
        <stp>True</stp>
        <stp>T</stp>
        <tr r="V46" s="5"/>
      </tp>
      <tp>
        <v>52.777789720000001</v>
        <stp/>
        <stp>StudyData</stp>
        <stp>Correlation(S.DBC,SBE,Period:=20,InputChoice1:=Close,InputChoice2:=Close)</stp>
        <stp>FG</stp>
        <stp/>
        <stp>Close</stp>
        <stp>D</stp>
        <stp>-50</stp>
        <stp>all</stp>
        <stp/>
        <stp/>
        <stp>True</stp>
        <stp>T</stp>
        <tr r="AD56" s="5"/>
      </tp>
      <tp>
        <v>96.243218920000004</v>
        <stp/>
        <stp>StudyData</stp>
        <stp>Correlation(S.DBC,RBE,Period:=20,InputChoice1:=Close,InputChoice2:=Close)</stp>
        <stp>FG</stp>
        <stp/>
        <stp>Close</stp>
        <stp>D</stp>
        <stp>-50</stp>
        <stp>all</stp>
        <stp/>
        <stp/>
        <stp>True</stp>
        <stp>T</stp>
        <tr r="S56" s="5"/>
      </tp>
      <tp>
        <v>-62.852204450000002</v>
        <stp/>
        <stp>StudyData</stp>
        <stp>Correlation(S.DBC,ZCE,Period:=20,InputChoice1:=Close,InputChoice2:=Close)</stp>
        <stp>FG</stp>
        <stp/>
        <stp>Close</stp>
        <stp>D</stp>
        <stp>-40</stp>
        <stp>all</stp>
        <stp/>
        <stp/>
        <stp>True</stp>
        <stp>T</stp>
        <tr r="AB46" s="5"/>
      </tp>
      <tp>
        <v>57.59447187</v>
        <stp/>
        <stp>StudyData</stp>
        <stp>Correlation(S.DBC,GCE,Period:=20,InputChoice1:=Close,InputChoice2:=Close)</stp>
        <stp>FG</stp>
        <stp/>
        <stp>Close</stp>
        <stp>D</stp>
        <stp>-49</stp>
        <stp>all</stp>
        <stp/>
        <stp/>
        <stp>True</stp>
        <stp>T</stp>
        <tr r="V55" s="5"/>
      </tp>
      <tp>
        <v>47.57540358</v>
        <stp/>
        <stp>StudyData</stp>
        <stp>Correlation(S.DBC,ZCE,Period:=20,InputChoice1:=Close,InputChoice2:=Close)</stp>
        <stp>FG</stp>
        <stp/>
        <stp>Close</stp>
        <stp>D</stp>
        <stp>-49</stp>
        <stp>all</stp>
        <stp/>
        <stp/>
        <stp>True</stp>
        <stp>T</stp>
        <tr r="AB55" s="5"/>
      </tp>
      <tp>
        <v>38.935257880000002</v>
        <stp/>
        <stp>StudyData</stp>
        <stp>Correlation(S.DBC,GCE,Period:=20,InputChoice1:=Close,InputChoice2:=Close)</stp>
        <stp>FG</stp>
        <stp/>
        <stp>Close</stp>
        <stp>D</stp>
        <stp>-48</stp>
        <stp>all</stp>
        <stp/>
        <stp/>
        <stp>True</stp>
        <stp>T</stp>
        <tr r="V54" s="5"/>
      </tp>
      <tp>
        <v>31.62307448</v>
        <stp/>
        <stp>StudyData</stp>
        <stp>Correlation(S.DBC,ZCE,Period:=20,InputChoice1:=Close,InputChoice2:=Close)</stp>
        <stp>FG</stp>
        <stp/>
        <stp>Close</stp>
        <stp>D</stp>
        <stp>-48</stp>
        <stp>all</stp>
        <stp/>
        <stp/>
        <stp>True</stp>
        <stp>T</stp>
        <tr r="AB54" s="5"/>
      </tp>
      <tp>
        <v>17.240000000000002</v>
        <stp/>
        <stp>ContractData</stp>
        <stp>SIE</stp>
        <stp>High</stp>
        <stp/>
        <stp>T</stp>
        <tr r="AA12" s="1"/>
        <tr r="O12" s="1"/>
      </tp>
      <tp>
        <v>13.72</v>
        <stp/>
        <stp>ContractData</stp>
        <stp>SBE</stp>
        <stp>High</stp>
        <stp/>
        <stp>T</stp>
        <tr r="AA19" s="1"/>
        <tr r="O19" s="1"/>
      </tp>
      <tp>
        <v>1.0407</v>
        <stp/>
        <stp>ContractData</stp>
        <stp>SF6</stp>
        <stp>High</stp>
        <stp/>
        <stp>T</stp>
        <tr r="AA24" s="1"/>
        <tr r="O24" s="1"/>
      </tp>
      <tp>
        <v>49.85</v>
        <stp/>
        <stp>StudyData</stp>
        <stp>CLE</stp>
        <stp>Bar</stp>
        <stp/>
        <stp>High</stp>
        <stp>5</stp>
        <stp>-42</stp>
        <stp>All</stp>
        <stp/>
        <stp/>
        <stp>FALSE</stp>
        <stp>T</stp>
        <tr r="D44" s="2"/>
      </tp>
      <tp>
        <v>49.97</v>
        <stp/>
        <stp>StudyData</stp>
        <stp>CLE</stp>
        <stp>Bar</stp>
        <stp/>
        <stp>High</stp>
        <stp>5</stp>
        <stp>-22</stp>
        <stp>All</stp>
        <stp/>
        <stp/>
        <stp>FALSE</stp>
        <stp>T</stp>
        <tr r="D24" s="2"/>
      </tp>
      <tp>
        <v>49.96</v>
        <stp/>
        <stp>StudyData</stp>
        <stp>CLE</stp>
        <stp>Bar</stp>
        <stp/>
        <stp>High</stp>
        <stp>5</stp>
        <stp>-32</stp>
        <stp>All</stp>
        <stp/>
        <stp/>
        <stp>FALSE</stp>
        <stp>T</stp>
        <tr r="D34" s="2"/>
      </tp>
      <tp>
        <v>50.21</v>
        <stp/>
        <stp>StudyData</stp>
        <stp>CLE</stp>
        <stp>Bar</stp>
        <stp/>
        <stp>High</stp>
        <stp>5</stp>
        <stp>-12</stp>
        <stp>All</stp>
        <stp/>
        <stp/>
        <stp>FALSE</stp>
        <stp>T</stp>
        <tr r="D14" s="2"/>
      </tp>
      <tp>
        <v>97.762901150000005</v>
        <stp/>
        <stp>StudyData</stp>
        <stp>Correlation(S.DBC,CLE,Period:=20,InputChoice1:=Close,InputChoice2:=Close)</stp>
        <stp>FG</stp>
        <stp/>
        <stp>Close</stp>
        <stp>D</stp>
        <stp>-47</stp>
        <stp>all</stp>
        <stp/>
        <stp/>
        <stp>True</stp>
        <stp>T</stp>
        <tr r="Q53" s="5"/>
      </tp>
      <tp>
        <v>-53.506098530000003</v>
        <stp/>
        <stp>StudyData</stp>
        <stp>Correlation(S.DBC,SIE,Period:=20,InputChoice1:=Close,InputChoice2:=Close)</stp>
        <stp>FG</stp>
        <stp/>
        <stp>Close</stp>
        <stp>D</stp>
        <stp>-17</stp>
        <stp>all</stp>
        <stp/>
        <stp/>
        <stp>True</stp>
        <stp>T</stp>
        <tr r="W23" s="5"/>
      </tp>
      <tp>
        <v>97.377831459999996</v>
        <stp/>
        <stp>StudyData</stp>
        <stp>Correlation(S.DBC,CLE,Period:=20,InputChoice1:=Close,InputChoice2:=Close)</stp>
        <stp>FG</stp>
        <stp/>
        <stp>Close</stp>
        <stp>D</stp>
        <stp>-46</stp>
        <stp>all</stp>
        <stp/>
        <stp/>
        <stp>True</stp>
        <stp>T</stp>
        <tr r="Q52" s="5"/>
      </tp>
      <tp>
        <v>-49.434077860000002</v>
        <stp/>
        <stp>StudyData</stp>
        <stp>Correlation(S.DBC,SIE,Period:=20,InputChoice1:=Close,InputChoice2:=Close)</stp>
        <stp>FG</stp>
        <stp/>
        <stp>Close</stp>
        <stp>D</stp>
        <stp>-16</stp>
        <stp>all</stp>
        <stp/>
        <stp/>
        <stp>True</stp>
        <stp>T</stp>
        <tr r="W22" s="5"/>
      </tp>
      <tp>
        <v>97.289735010000001</v>
        <stp/>
        <stp>StudyData</stp>
        <stp>Correlation(S.DBC,CLE,Period:=20,InputChoice1:=Close,InputChoice2:=Close)</stp>
        <stp>FG</stp>
        <stp/>
        <stp>Close</stp>
        <stp>D</stp>
        <stp>-45</stp>
        <stp>all</stp>
        <stp/>
        <stp/>
        <stp>True</stp>
        <stp>T</stp>
        <tr r="Q51" s="5"/>
      </tp>
      <tp>
        <v>-41.570407529999997</v>
        <stp/>
        <stp>StudyData</stp>
        <stp>Correlation(S.DBC,SIE,Period:=20,InputChoice1:=Close,InputChoice2:=Close)</stp>
        <stp>FG</stp>
        <stp/>
        <stp>Close</stp>
        <stp>D</stp>
        <stp>-15</stp>
        <stp>all</stp>
        <stp/>
        <stp/>
        <stp>True</stp>
        <stp>T</stp>
        <tr r="W21" s="5"/>
      </tp>
      <tp>
        <v>97.364178629999998</v>
        <stp/>
        <stp>StudyData</stp>
        <stp>Correlation(S.DBC,CLE,Period:=20,InputChoice1:=Close,InputChoice2:=Close)</stp>
        <stp>FG</stp>
        <stp/>
        <stp>Close</stp>
        <stp>D</stp>
        <stp>-44</stp>
        <stp>all</stp>
        <stp/>
        <stp/>
        <stp>True</stp>
        <stp>T</stp>
        <tr r="Q50" s="5"/>
      </tp>
      <tp>
        <v>-30.710110159999999</v>
        <stp/>
        <stp>StudyData</stp>
        <stp>Correlation(S.DBC,SIE,Period:=20,InputChoice1:=Close,InputChoice2:=Close)</stp>
        <stp>FG</stp>
        <stp/>
        <stp>Close</stp>
        <stp>D</stp>
        <stp>-14</stp>
        <stp>all</stp>
        <stp/>
        <stp/>
        <stp>True</stp>
        <stp>T</stp>
        <tr r="W20" s="5"/>
      </tp>
      <tp>
        <v>97.080795460000004</v>
        <stp/>
        <stp>StudyData</stp>
        <stp>Correlation(S.DBC,CLE,Period:=20,InputChoice1:=Close,InputChoice2:=Close)</stp>
        <stp>FG</stp>
        <stp/>
        <stp>Close</stp>
        <stp>D</stp>
        <stp>-43</stp>
        <stp>all</stp>
        <stp/>
        <stp/>
        <stp>True</stp>
        <stp>T</stp>
        <tr r="Q49" s="5"/>
      </tp>
      <tp>
        <v>-17.71878705</v>
        <stp/>
        <stp>StudyData</stp>
        <stp>Correlation(S.DBC,SIE,Period:=20,InputChoice1:=Close,InputChoice2:=Close)</stp>
        <stp>FG</stp>
        <stp/>
        <stp>Close</stp>
        <stp>D</stp>
        <stp>-13</stp>
        <stp>all</stp>
        <stp/>
        <stp/>
        <stp>True</stp>
        <stp>T</stp>
        <tr r="W19" s="5"/>
      </tp>
      <tp>
        <v>97.408139719999994</v>
        <stp/>
        <stp>StudyData</stp>
        <stp>Correlation(S.DBC,CLE,Period:=20,InputChoice1:=Close,InputChoice2:=Close)</stp>
        <stp>FG</stp>
        <stp/>
        <stp>Close</stp>
        <stp>D</stp>
        <stp>-42</stp>
        <stp>all</stp>
        <stp/>
        <stp/>
        <stp>True</stp>
        <stp>T</stp>
        <tr r="Q48" s="5"/>
      </tp>
      <tp>
        <v>4.4178208200000002</v>
        <stp/>
        <stp>StudyData</stp>
        <stp>Correlation(S.DBC,SIE,Period:=20,InputChoice1:=Close,InputChoice2:=Close)</stp>
        <stp>FG</stp>
        <stp/>
        <stp>Close</stp>
        <stp>D</stp>
        <stp>-12</stp>
        <stp>all</stp>
        <stp/>
        <stp/>
        <stp>True</stp>
        <stp>T</stp>
        <tr r="W18" s="5"/>
      </tp>
      <tp>
        <v>97.608200479999994</v>
        <stp/>
        <stp>StudyData</stp>
        <stp>Correlation(S.DBC,CLE,Period:=20,InputChoice1:=Close,InputChoice2:=Close)</stp>
        <stp>FG</stp>
        <stp/>
        <stp>Close</stp>
        <stp>D</stp>
        <stp>-41</stp>
        <stp>all</stp>
        <stp/>
        <stp/>
        <stp>True</stp>
        <stp>T</stp>
        <tr r="Q47" s="5"/>
      </tp>
      <tp>
        <v>35.665015400000001</v>
        <stp/>
        <stp>StudyData</stp>
        <stp>Correlation(S.DBC,SIE,Period:=20,InputChoice1:=Close,InputChoice2:=Close)</stp>
        <stp>FG</stp>
        <stp/>
        <stp>Close</stp>
        <stp>D</stp>
        <stp>-11</stp>
        <stp>all</stp>
        <stp/>
        <stp/>
        <stp>True</stp>
        <stp>T</stp>
        <tr r="W17" s="5"/>
      </tp>
      <tp>
        <v>97.981766280000002</v>
        <stp/>
        <stp>StudyData</stp>
        <stp>Correlation(S.DBC,CLE,Period:=20,InputChoice1:=Close,InputChoice2:=Close)</stp>
        <stp>FG</stp>
        <stp/>
        <stp>Close</stp>
        <stp>D</stp>
        <stp>-40</stp>
        <stp>all</stp>
        <stp/>
        <stp/>
        <stp>True</stp>
        <stp>T</stp>
        <tr r="Q46" s="5"/>
      </tp>
      <tp>
        <v>65.353198570000004</v>
        <stp/>
        <stp>StudyData</stp>
        <stp>Correlation(S.DBC,SIE,Period:=20,InputChoice1:=Close,InputChoice2:=Close)</stp>
        <stp>FG</stp>
        <stp/>
        <stp>Close</stp>
        <stp>D</stp>
        <stp>-10</stp>
        <stp>all</stp>
        <stp/>
        <stp/>
        <stp>True</stp>
        <stp>T</stp>
        <tr r="W16" s="5"/>
      </tp>
      <tp>
        <v>52.7</v>
        <stp/>
        <stp>StudyData</stp>
        <stp>QO</stp>
        <stp>Bar</stp>
        <stp/>
        <stp>Close</stp>
        <stp>D</stp>
        <stp>-1</stp>
        <stp>primaryOnly</stp>
        <tr r="H4" s="4"/>
      </tp>
      <tp>
        <v>97.75029945</v>
        <stp/>
        <stp>StudyData</stp>
        <stp>Correlation(S.DBC,CLE,Period:=20,InputChoice1:=Close,InputChoice2:=Close)</stp>
        <stp>FG</stp>
        <stp/>
        <stp>Close</stp>
        <stp>D</stp>
        <stp>-49</stp>
        <stp>all</stp>
        <stp/>
        <stp/>
        <stp>True</stp>
        <stp>T</stp>
        <tr r="Q55" s="5"/>
      </tp>
      <tp>
        <v>-57.816299389999998</v>
        <stp/>
        <stp>StudyData</stp>
        <stp>Correlation(S.DBC,SIE,Period:=20,InputChoice1:=Close,InputChoice2:=Close)</stp>
        <stp>FG</stp>
        <stp/>
        <stp>Close</stp>
        <stp>D</stp>
        <stp>-19</stp>
        <stp>all</stp>
        <stp/>
        <stp/>
        <stp>True</stp>
        <stp>T</stp>
        <tr r="W25" s="5"/>
      </tp>
      <tp>
        <v>97.283170499999997</v>
        <stp/>
        <stp>StudyData</stp>
        <stp>Correlation(S.DBC,CLE,Period:=20,InputChoice1:=Close,InputChoice2:=Close)</stp>
        <stp>FG</stp>
        <stp/>
        <stp>Close</stp>
        <stp>D</stp>
        <stp>-48</stp>
        <stp>all</stp>
        <stp/>
        <stp/>
        <stp>True</stp>
        <stp>T</stp>
        <tr r="Q54" s="5"/>
      </tp>
      <tp>
        <v>-56.916165030000002</v>
        <stp/>
        <stp>StudyData</stp>
        <stp>Correlation(S.DBC,SIE,Period:=20,InputChoice1:=Close,InputChoice2:=Close)</stp>
        <stp>FG</stp>
        <stp/>
        <stp>Close</stp>
        <stp>D</stp>
        <stp>-18</stp>
        <stp>all</stp>
        <stp/>
        <stp/>
        <stp>True</stp>
        <stp>T</stp>
        <tr r="W24" s="5"/>
      </tp>
      <tp>
        <v>49.81</v>
        <stp/>
        <stp>StudyData</stp>
        <stp>CLE</stp>
        <stp>Bar</stp>
        <stp/>
        <stp>High</stp>
        <stp>5</stp>
        <stp>-43</stp>
        <stp>All</stp>
        <stp/>
        <stp/>
        <stp>FALSE</stp>
        <stp>T</stp>
        <tr r="D45" s="2"/>
      </tp>
      <tp>
        <v>49.95</v>
        <stp/>
        <stp>StudyData</stp>
        <stp>CLE</stp>
        <stp>Bar</stp>
        <stp/>
        <stp>High</stp>
        <stp>5</stp>
        <stp>-23</stp>
        <stp>All</stp>
        <stp/>
        <stp/>
        <stp>FALSE</stp>
        <stp>T</stp>
        <tr r="D25" s="2"/>
      </tp>
      <tp>
        <v>49.93</v>
        <stp/>
        <stp>StudyData</stp>
        <stp>CLE</stp>
        <stp>Bar</stp>
        <stp/>
        <stp>High</stp>
        <stp>5</stp>
        <stp>-33</stp>
        <stp>All</stp>
        <stp/>
        <stp/>
        <stp>FALSE</stp>
        <stp>T</stp>
        <tr r="D35" s="2"/>
      </tp>
      <tp>
        <v>50.17</v>
        <stp/>
        <stp>StudyData</stp>
        <stp>CLE</stp>
        <stp>Bar</stp>
        <stp/>
        <stp>High</stp>
        <stp>5</stp>
        <stp>-13</stp>
        <stp>All</stp>
        <stp/>
        <stp/>
        <stp>FALSE</stp>
        <stp>T</stp>
        <tr r="D15" s="2"/>
      </tp>
      <tp>
        <v>97.549030689999995</v>
        <stp/>
        <stp>StudyData</stp>
        <stp>Correlation(S.DBC,CLE,Period:=20,InputChoice1:=Close,InputChoice2:=Close)</stp>
        <stp>FG</stp>
        <stp/>
        <stp>Close</stp>
        <stp>D</stp>
        <stp>-8</stp>
        <stp>all</stp>
        <stp/>
        <stp/>
        <stp>True</stp>
        <stp>T</stp>
        <tr r="Q14" s="5"/>
      </tp>
      <tp>
        <v>96.698977600000006</v>
        <stp/>
        <stp>StudyData</stp>
        <stp>Correlation(S.DBC,CLE,Period:=20,InputChoice1:=Close,InputChoice2:=Close)</stp>
        <stp>FG</stp>
        <stp/>
        <stp>Close</stp>
        <stp>D</stp>
        <stp>-9</stp>
        <stp>all</stp>
        <stp/>
        <stp/>
        <stp>True</stp>
        <stp>T</stp>
        <tr r="Q15" s="5"/>
      </tp>
      <tp>
        <v>96.853508599999998</v>
        <stp/>
        <stp>StudyData</stp>
        <stp>Correlation(S.DBC,CLE,Period:=20,InputChoice1:=Close,InputChoice2:=Close)</stp>
        <stp>FG</stp>
        <stp/>
        <stp>Close</stp>
        <stp>D</stp>
        <stp>-1</stp>
        <stp>all</stp>
        <stp/>
        <stp/>
        <stp>True</stp>
        <stp>T</stp>
        <tr r="Q7" s="5"/>
      </tp>
      <tp>
        <v>97.223799600000007</v>
        <stp/>
        <stp>StudyData</stp>
        <stp>Correlation(S.DBC,CLE,Period:=20,InputChoice1:=Close,InputChoice2:=Close)</stp>
        <stp>FG</stp>
        <stp/>
        <stp>Close</stp>
        <stp>D</stp>
        <stp>-2</stp>
        <stp>all</stp>
        <stp/>
        <stp/>
        <stp>True</stp>
        <stp>T</stp>
        <tr r="Q8" s="5"/>
      </tp>
      <tp>
        <v>96.722737940000002</v>
        <stp/>
        <stp>StudyData</stp>
        <stp>Correlation(S.DBC,CLE,Period:=20,InputChoice1:=Close,InputChoice2:=Close)</stp>
        <stp>FG</stp>
        <stp/>
        <stp>Close</stp>
        <stp>D</stp>
        <stp>-3</stp>
        <stp>all</stp>
        <stp/>
        <stp/>
        <stp>True</stp>
        <stp>T</stp>
        <tr r="Q9" s="5"/>
      </tp>
      <tp>
        <v>97.059468390000006</v>
        <stp/>
        <stp>StudyData</stp>
        <stp>Correlation(S.DBC,CLE,Period:=20,InputChoice1:=Close,InputChoice2:=Close)</stp>
        <stp>FG</stp>
        <stp/>
        <stp>Close</stp>
        <stp>D</stp>
        <stp>-4</stp>
        <stp>all</stp>
        <stp/>
        <stp/>
        <stp>True</stp>
        <stp>T</stp>
        <tr r="Q10" s="5"/>
      </tp>
      <tp>
        <v>97.765300460000006</v>
        <stp/>
        <stp>StudyData</stp>
        <stp>Correlation(S.DBC,CLE,Period:=20,InputChoice1:=Close,InputChoice2:=Close)</stp>
        <stp>FG</stp>
        <stp/>
        <stp>Close</stp>
        <stp>D</stp>
        <stp>-5</stp>
        <stp>all</stp>
        <stp/>
        <stp/>
        <stp>True</stp>
        <stp>T</stp>
        <tr r="Q11" s="5"/>
      </tp>
      <tp>
        <v>97.908764489999996</v>
        <stp/>
        <stp>StudyData</stp>
        <stp>Correlation(S.DBC,CLE,Period:=20,InputChoice1:=Close,InputChoice2:=Close)</stp>
        <stp>FG</stp>
        <stp/>
        <stp>Close</stp>
        <stp>D</stp>
        <stp>-6</stp>
        <stp>all</stp>
        <stp/>
        <stp/>
        <stp>True</stp>
        <stp>T</stp>
        <tr r="Q12" s="5"/>
      </tp>
      <tp>
        <v>97.812738039999999</v>
        <stp/>
        <stp>StudyData</stp>
        <stp>Correlation(S.DBC,CLE,Period:=20,InputChoice1:=Close,InputChoice2:=Close)</stp>
        <stp>FG</stp>
        <stp/>
        <stp>Close</stp>
        <stp>D</stp>
        <stp>-7</stp>
        <stp>all</stp>
        <stp/>
        <stp/>
        <stp>True</stp>
        <stp>T</stp>
        <tr r="Q13" s="5"/>
      </tp>
      <tp t="s">
        <v>385'4</v>
        <stp/>
        <stp>ContractData</stp>
        <stp>ZCE</stp>
        <stp>Open</stp>
        <stp/>
        <stp>B</stp>
        <tr r="N17" s="1"/>
        <tr r="N17" s="1"/>
      </tp>
      <tp t="s">
        <v/>
        <stp/>
        <stp>StudyData</stp>
        <stp>Correlation(S.DBC,CLE,Period:=20,InputChoice1:=Close,InputChoice2:=Close)</stp>
        <stp>FG</stp>
        <stp/>
        <stp>Close</stp>
        <stp>D</stp>
        <stp>-51</stp>
        <stp>all</stp>
        <stp/>
        <stp/>
        <stp>True</stp>
        <stp>T</stp>
        <tr r="Q57" s="5"/>
      </tp>
      <tp>
        <v>98.410950929999998</v>
        <stp/>
        <stp>StudyData</stp>
        <stp>Correlation(S.DBC,CLE,Period:=20,InputChoice1:=Close,InputChoice2:=Close)</stp>
        <stp>FG</stp>
        <stp/>
        <stp>Close</stp>
        <stp>D</stp>
        <stp>-50</stp>
        <stp>all</stp>
        <stp/>
        <stp/>
        <stp>True</stp>
        <stp>T</stp>
        <tr r="Q56" s="5"/>
      </tp>
      <tp t="s">
        <v>973'2</v>
        <stp/>
        <stp>ContractData</stp>
        <stp>ZSE</stp>
        <stp>Open</stp>
        <stp/>
        <stp>B</stp>
        <tr r="N18" s="1"/>
        <tr r="N18" s="1"/>
      </tp>
      <tp t="s">
        <v>459'2</v>
        <stp/>
        <stp>ContractData</stp>
        <stp>ZWA</stp>
        <stp>Open</stp>
        <stp/>
        <stp>B</stp>
        <tr r="N16" s="1"/>
        <tr r="N16" s="1"/>
      </tp>
      <tp>
        <v>49.88</v>
        <stp/>
        <stp>StudyData</stp>
        <stp>CLE</stp>
        <stp>Bar</stp>
        <stp/>
        <stp>High</stp>
        <stp>5</stp>
        <stp>-40</stp>
        <stp>All</stp>
        <stp/>
        <stp/>
        <stp>FALSE</stp>
        <stp>T</stp>
        <tr r="D42" s="2"/>
      </tp>
      <tp>
        <v>49.96</v>
        <stp/>
        <stp>StudyData</stp>
        <stp>CLE</stp>
        <stp>Bar</stp>
        <stp/>
        <stp>High</stp>
        <stp>5</stp>
        <stp>-50</stp>
        <stp>All</stp>
        <stp/>
        <stp/>
        <stp>FALSE</stp>
        <stp>T</stp>
        <tr r="D52" s="2"/>
      </tp>
      <tp>
        <v>50.14</v>
        <stp/>
        <stp>StudyData</stp>
        <stp>CLE</stp>
        <stp>Bar</stp>
        <stp/>
        <stp>High</stp>
        <stp>5</stp>
        <stp>-20</stp>
        <stp>All</stp>
        <stp/>
        <stp/>
        <stp>FALSE</stp>
        <stp>T</stp>
        <tr r="D22" s="2"/>
      </tp>
      <tp>
        <v>49.94</v>
        <stp/>
        <stp>StudyData</stp>
        <stp>CLE</stp>
        <stp>Bar</stp>
        <stp/>
        <stp>High</stp>
        <stp>5</stp>
        <stp>-30</stp>
        <stp>All</stp>
        <stp/>
        <stp/>
        <stp>FALSE</stp>
        <stp>T</stp>
        <tr r="D32" s="2"/>
      </tp>
      <tp>
        <v>50.15</v>
        <stp/>
        <stp>StudyData</stp>
        <stp>CLE</stp>
        <stp>Bar</stp>
        <stp/>
        <stp>High</stp>
        <stp>5</stp>
        <stp>-10</stp>
        <stp>All</stp>
        <stp/>
        <stp/>
        <stp>FALSE</stp>
        <stp>T</stp>
        <tr r="D12" s="2"/>
      </tp>
      <tp>
        <v>29.712949040000002</v>
        <stp/>
        <stp>StudyData</stp>
        <stp>Correlation(S.DBC,SIE,Period:=20,InputChoice1:=Close,InputChoice2:=Close)</stp>
        <stp>FG</stp>
        <stp/>
        <stp>Close</stp>
        <stp>D</stp>
        <stp>-37</stp>
        <stp>all</stp>
        <stp/>
        <stp/>
        <stp>True</stp>
        <stp>T</stp>
        <tr r="W43" s="5"/>
      </tp>
      <tp>
        <v>43.651373329999998</v>
        <stp/>
        <stp>StudyData</stp>
        <stp>Correlation(S.DBC,SIE,Period:=20,InputChoice1:=Close,InputChoice2:=Close)</stp>
        <stp>FG</stp>
        <stp/>
        <stp>Close</stp>
        <stp>D</stp>
        <stp>-36</stp>
        <stp>all</stp>
        <stp/>
        <stp/>
        <stp>True</stp>
        <stp>T</stp>
        <tr r="W42" s="5"/>
      </tp>
      <tp>
        <v>58.716198769999998</v>
        <stp/>
        <stp>StudyData</stp>
        <stp>Correlation(S.DBC,SIE,Period:=20,InputChoice1:=Close,InputChoice2:=Close)</stp>
        <stp>FG</stp>
        <stp/>
        <stp>Close</stp>
        <stp>D</stp>
        <stp>-35</stp>
        <stp>all</stp>
        <stp/>
        <stp/>
        <stp>True</stp>
        <stp>T</stp>
        <tr r="W41" s="5"/>
      </tp>
      <tp>
        <v>71.917555050000004</v>
        <stp/>
        <stp>StudyData</stp>
        <stp>Correlation(S.DBC,SIE,Period:=20,InputChoice1:=Close,InputChoice2:=Close)</stp>
        <stp>FG</stp>
        <stp/>
        <stp>Close</stp>
        <stp>D</stp>
        <stp>-34</stp>
        <stp>all</stp>
        <stp/>
        <stp/>
        <stp>True</stp>
        <stp>T</stp>
        <tr r="W40" s="5"/>
      </tp>
      <tp>
        <v>76.315707959999997</v>
        <stp/>
        <stp>StudyData</stp>
        <stp>Correlation(S.DBC,SIE,Period:=20,InputChoice1:=Close,InputChoice2:=Close)</stp>
        <stp>FG</stp>
        <stp/>
        <stp>Close</stp>
        <stp>D</stp>
        <stp>-33</stp>
        <stp>all</stp>
        <stp/>
        <stp/>
        <stp>True</stp>
        <stp>T</stp>
        <tr r="W39" s="5"/>
      </tp>
      <tp>
        <v>81.453436190000005</v>
        <stp/>
        <stp>StudyData</stp>
        <stp>Correlation(S.DBC,SIE,Period:=20,InputChoice1:=Close,InputChoice2:=Close)</stp>
        <stp>FG</stp>
        <stp/>
        <stp>Close</stp>
        <stp>D</stp>
        <stp>-32</stp>
        <stp>all</stp>
        <stp/>
        <stp/>
        <stp>True</stp>
        <stp>T</stp>
        <tr r="W38" s="5"/>
      </tp>
      <tp t="s">
        <v/>
        <stp/>
        <stp>StudyData</stp>
        <stp>Correlation(S.DBC,HOE,Period:=20,InputChoice1:=Close,InputChoice2:=Close)</stp>
        <stp>FG</stp>
        <stp/>
        <stp>Close</stp>
        <stp>D</stp>
        <stp>-51</stp>
        <stp>all</stp>
        <stp/>
        <stp/>
        <stp>True</stp>
        <stp>T</stp>
        <tr r="T57" s="5"/>
      </tp>
      <tp>
        <v>83.213050370000005</v>
        <stp/>
        <stp>StudyData</stp>
        <stp>Correlation(S.DBC,SIE,Period:=20,InputChoice1:=Close,InputChoice2:=Close)</stp>
        <stp>FG</stp>
        <stp/>
        <stp>Close</stp>
        <stp>D</stp>
        <stp>-31</stp>
        <stp>all</stp>
        <stp/>
        <stp/>
        <stp>True</stp>
        <stp>T</stp>
        <tr r="W37" s="5"/>
      </tp>
      <tp>
        <v>97.463944209999994</v>
        <stp/>
        <stp>StudyData</stp>
        <stp>Correlation(S.DBC,HOE,Period:=20,InputChoice1:=Close,InputChoice2:=Close)</stp>
        <stp>FG</stp>
        <stp/>
        <stp>Close</stp>
        <stp>D</stp>
        <stp>-50</stp>
        <stp>all</stp>
        <stp/>
        <stp/>
        <stp>True</stp>
        <stp>T</stp>
        <tr r="T56" s="5"/>
      </tp>
      <tp>
        <v>83.147602939999999</v>
        <stp/>
        <stp>StudyData</stp>
        <stp>Correlation(S.DBC,SIE,Period:=20,InputChoice1:=Close,InputChoice2:=Close)</stp>
        <stp>FG</stp>
        <stp/>
        <stp>Close</stp>
        <stp>D</stp>
        <stp>-30</stp>
        <stp>all</stp>
        <stp/>
        <stp/>
        <stp>True</stp>
        <stp>T</stp>
        <tr r="W36" s="5"/>
      </tp>
      <tp>
        <v>22029</v>
        <stp/>
        <stp>ContractData</stp>
        <stp>YM?</stp>
        <stp>Open</stp>
        <stp/>
        <stp>T</stp>
        <tr r="N22" s="1"/>
      </tp>
      <tp>
        <v>-10.17762456</v>
        <stp/>
        <stp>StudyData</stp>
        <stp>Correlation(S.DBC,SIE,Period:=20,InputChoice1:=Close,InputChoice2:=Close)</stp>
        <stp>FG</stp>
        <stp/>
        <stp>Close</stp>
        <stp>D</stp>
        <stp>-39</stp>
        <stp>all</stp>
        <stp/>
        <stp/>
        <stp>True</stp>
        <stp>T</stp>
        <tr r="W45" s="5"/>
      </tp>
      <tp>
        <v>6.4389657199999997</v>
        <stp/>
        <stp>StudyData</stp>
        <stp>Correlation(S.DBC,SIE,Period:=20,InputChoice1:=Close,InputChoice2:=Close)</stp>
        <stp>FG</stp>
        <stp/>
        <stp>Close</stp>
        <stp>D</stp>
        <stp>-38</stp>
        <stp>all</stp>
        <stp/>
        <stp/>
        <stp>True</stp>
        <stp>T</stp>
        <tr r="W44" s="5"/>
      </tp>
      <tp t="s">
        <v/>
        <stp/>
        <stp>StudyData</stp>
        <stp>Close(LDKZ) when (LocalMonth(LDKZ)=8 And LocalDay(LDKZ)=10 And LocalHour(LDKZ)=13 And LocalMinute(LDKZ)=0)</stp>
        <stp>Bar</stp>
        <stp/>
        <stp>Close</stp>
        <stp>A5C</stp>
        <stp>0</stp>
        <stp>all</stp>
        <stp/>
        <stp/>
        <stp>True</stp>
        <stp/>
        <stp>EndOfBar</stp>
        <tr r="AJ73" s="4"/>
      </tp>
      <tp t="s">
        <v/>
        <stp/>
        <stp>StudyData</stp>
        <stp>Close(LDKZ) when (LocalMonth(LDKZ)=8 And LocalDay(LDKZ)=10 And LocalHour(LDKZ)=12 And LocalMinute(LDKZ)=0)</stp>
        <stp>Bar</stp>
        <stp/>
        <stp>Close</stp>
        <stp>A5C</stp>
        <stp>0</stp>
        <stp>all</stp>
        <stp/>
        <stp/>
        <stp>True</stp>
        <stp/>
        <stp>EndOfBar</stp>
        <tr r="AJ61" s="4"/>
      </tp>
      <tp t="s">
        <v/>
        <stp/>
        <stp>StudyData</stp>
        <stp>Close(LDKZ) when (LocalMonth(LDKZ)=8 And LocalDay(LDKZ)=10 And LocalHour(LDKZ)=11 And LocalMinute(LDKZ)=0)</stp>
        <stp>Bar</stp>
        <stp/>
        <stp>Close</stp>
        <stp>A5C</stp>
        <stp>0</stp>
        <stp>all</stp>
        <stp/>
        <stp/>
        <stp>True</stp>
        <stp/>
        <stp>EndOfBar</stp>
        <tr r="AJ49" s="4"/>
      </tp>
      <tp t="s">
        <v/>
        <stp/>
        <stp>StudyData</stp>
        <stp>Close(LDKZ) when (LocalMonth(LDKZ)=8 And LocalDay(LDKZ)=10 And LocalHour(LDKZ)=14 And LocalMinute(LDKZ)=5)</stp>
        <stp>Bar</stp>
        <stp/>
        <stp>Close</stp>
        <stp>A5C</stp>
        <stp>0</stp>
        <stp>all</stp>
        <stp/>
        <stp/>
        <stp>True</stp>
        <stp/>
        <stp>EndOfBar</stp>
        <tr r="AJ86" s="4"/>
      </tp>
      <tp t="s">
        <v/>
        <stp/>
        <stp>StudyData</stp>
        <stp>Close(LDKZ) when (LocalMonth(LDKZ)=8 And LocalDay(LDKZ)=10 And LocalHour(LDKZ)=10 And LocalMinute(LDKZ)=0)</stp>
        <stp>Bar</stp>
        <stp/>
        <stp>Close</stp>
        <stp>A5C</stp>
        <stp>0</stp>
        <stp>all</stp>
        <stp/>
        <stp/>
        <stp>True</stp>
        <stp/>
        <stp>EndOfBar</stp>
        <tr r="AJ37" s="4"/>
      </tp>
      <tp t="s">
        <v/>
        <stp/>
        <stp>StudyData</stp>
        <stp>Close(LDKZ) when (LocalMonth(LDKZ)=8 And LocalDay(LDKZ)=10 And LocalHour(LDKZ)=15 And LocalMinute(LDKZ)=5)</stp>
        <stp>Bar</stp>
        <stp/>
        <stp>Close</stp>
        <stp>A5C</stp>
        <stp>0</stp>
        <stp>all</stp>
        <stp/>
        <stp/>
        <stp>True</stp>
        <stp/>
        <stp>EndOfBar</stp>
        <tr r="AJ98" s="4"/>
      </tp>
      <tp t="s">
        <v/>
        <stp/>
        <stp>StudyData</stp>
        <stp>Close(LDKZ) when (LocalMonth(LDKZ)=8 And LocalDay(LDKZ)=10 And LocalHour(LDKZ)=12 And LocalMinute(LDKZ)=5)</stp>
        <stp>Bar</stp>
        <stp/>
        <stp>Close</stp>
        <stp>A5C</stp>
        <stp>0</stp>
        <stp>all</stp>
        <stp/>
        <stp/>
        <stp>True</stp>
        <stp/>
        <stp>EndOfBar</stp>
        <tr r="AJ62" s="4"/>
      </tp>
      <tp t="s">
        <v/>
        <stp/>
        <stp>StudyData</stp>
        <stp>Close(LDKZ) when (LocalMonth(LDKZ)=8 And LocalDay(LDKZ)=10 And LocalHour(LDKZ)=13 And LocalMinute(LDKZ)=5)</stp>
        <stp>Bar</stp>
        <stp/>
        <stp>Close</stp>
        <stp>A5C</stp>
        <stp>0</stp>
        <stp>all</stp>
        <stp/>
        <stp/>
        <stp>True</stp>
        <stp/>
        <stp>EndOfBar</stp>
        <tr r="AJ74" s="4"/>
      </tp>
      <tp t="s">
        <v/>
        <stp/>
        <stp>StudyData</stp>
        <stp>Close(LDKZ) when (LocalMonth(LDKZ)=8 And LocalDay(LDKZ)=10 And LocalHour(LDKZ)=10 And LocalMinute(LDKZ)=5)</stp>
        <stp>Bar</stp>
        <stp/>
        <stp>Close</stp>
        <stp>A5C</stp>
        <stp>0</stp>
        <stp>all</stp>
        <stp/>
        <stp/>
        <stp>True</stp>
        <stp/>
        <stp>EndOfBar</stp>
        <tr r="AJ38" s="4"/>
      </tp>
      <tp t="s">
        <v/>
        <stp/>
        <stp>StudyData</stp>
        <stp>Close(LDKZ) when (LocalMonth(LDKZ)=8 And LocalDay(LDKZ)=10 And LocalHour(LDKZ)=15 And LocalMinute(LDKZ)=0)</stp>
        <stp>Bar</stp>
        <stp/>
        <stp>Close</stp>
        <stp>A5C</stp>
        <stp>0</stp>
        <stp>all</stp>
        <stp/>
        <stp/>
        <stp>True</stp>
        <stp/>
        <stp>EndOfBar</stp>
        <tr r="AJ97" s="4"/>
      </tp>
      <tp t="s">
        <v/>
        <stp/>
        <stp>StudyData</stp>
        <stp>Close(LDKZ) when (LocalMonth(LDKZ)=8 And LocalDay(LDKZ)=10 And LocalHour(LDKZ)=11 And LocalMinute(LDKZ)=5)</stp>
        <stp>Bar</stp>
        <stp/>
        <stp>Close</stp>
        <stp>A5C</stp>
        <stp>0</stp>
        <stp>all</stp>
        <stp/>
        <stp/>
        <stp>True</stp>
        <stp/>
        <stp>EndOfBar</stp>
        <tr r="AJ50" s="4"/>
      </tp>
      <tp t="s">
        <v/>
        <stp/>
        <stp>StudyData</stp>
        <stp>Close(LDKZ) when (LocalMonth(LDKZ)=8 And LocalDay(LDKZ)=10 And LocalHour(LDKZ)=14 And LocalMinute(LDKZ)=0)</stp>
        <stp>Bar</stp>
        <stp/>
        <stp>Close</stp>
        <stp>A5C</stp>
        <stp>0</stp>
        <stp>all</stp>
        <stp/>
        <stp/>
        <stp>True</stp>
        <stp/>
        <stp>EndOfBar</stp>
        <tr r="AJ85" s="4"/>
      </tp>
      <tp t="s">
        <v/>
        <stp/>
        <stp>StudyData</stp>
        <stp>Close(LALZ) when (LocalMonth(LALZ)=8 And LocalDay(LALZ)=10 And LocalHour(LALZ)=11 And LocalMinute(LALZ)=5)</stp>
        <stp>Bar</stp>
        <stp/>
        <stp>Close</stp>
        <stp>A5C</stp>
        <stp>0</stp>
        <stp>all</stp>
        <stp/>
        <stp/>
        <stp>True</stp>
        <stp/>
        <stp>EndOfBar</stp>
        <tr r="AP50" s="4"/>
      </tp>
      <tp t="s">
        <v/>
        <stp/>
        <stp>StudyData</stp>
        <stp>Close(LALZ) when (LocalMonth(LALZ)=8 And LocalDay(LALZ)=10 And LocalHour(LALZ)=14 And LocalMinute(LALZ)=0)</stp>
        <stp>Bar</stp>
        <stp/>
        <stp>Close</stp>
        <stp>A5C</stp>
        <stp>0</stp>
        <stp>all</stp>
        <stp/>
        <stp/>
        <stp>True</stp>
        <stp/>
        <stp>EndOfBar</stp>
        <tr r="AP85" s="4"/>
      </tp>
      <tp t="s">
        <v/>
        <stp/>
        <stp>StudyData</stp>
        <stp>Close(LALZ) when (LocalMonth(LALZ)=8 And LocalDay(LALZ)=10 And LocalHour(LALZ)=10 And LocalMinute(LALZ)=5)</stp>
        <stp>Bar</stp>
        <stp/>
        <stp>Close</stp>
        <stp>A5C</stp>
        <stp>0</stp>
        <stp>all</stp>
        <stp/>
        <stp/>
        <stp>True</stp>
        <stp/>
        <stp>EndOfBar</stp>
        <tr r="AP38" s="4"/>
      </tp>
      <tp t="s">
        <v/>
        <stp/>
        <stp>StudyData</stp>
        <stp>Close(LALZ) when (LocalMonth(LALZ)=8 And LocalDay(LALZ)=10 And LocalHour(LALZ)=15 And LocalMinute(LALZ)=0)</stp>
        <stp>Bar</stp>
        <stp/>
        <stp>Close</stp>
        <stp>A5C</stp>
        <stp>0</stp>
        <stp>all</stp>
        <stp/>
        <stp/>
        <stp>True</stp>
        <stp/>
        <stp>EndOfBar</stp>
        <tr r="AP97" s="4"/>
      </tp>
      <tp t="s">
        <v/>
        <stp/>
        <stp>StudyData</stp>
        <stp>Close(LALZ) when (LocalMonth(LALZ)=8 And LocalDay(LALZ)=10 And LocalHour(LALZ)=13 And LocalMinute(LALZ)=5)</stp>
        <stp>Bar</stp>
        <stp/>
        <stp>Close</stp>
        <stp>A5C</stp>
        <stp>0</stp>
        <stp>all</stp>
        <stp/>
        <stp/>
        <stp>True</stp>
        <stp/>
        <stp>EndOfBar</stp>
        <tr r="AP74" s="4"/>
      </tp>
      <tp t="s">
        <v/>
        <stp/>
        <stp>StudyData</stp>
        <stp>Close(LALZ) when (LocalMonth(LALZ)=8 And LocalDay(LALZ)=10 And LocalHour(LALZ)=12 And LocalMinute(LALZ)=5)</stp>
        <stp>Bar</stp>
        <stp/>
        <stp>Close</stp>
        <stp>A5C</stp>
        <stp>0</stp>
        <stp>all</stp>
        <stp/>
        <stp/>
        <stp>True</stp>
        <stp/>
        <stp>EndOfBar</stp>
        <tr r="AP62" s="4"/>
      </tp>
      <tp t="s">
        <v/>
        <stp/>
        <stp>StudyData</stp>
        <stp>Close(LALZ) when (LocalMonth(LALZ)=8 And LocalDay(LALZ)=10 And LocalHour(LALZ)=10 And LocalMinute(LALZ)=0)</stp>
        <stp>Bar</stp>
        <stp/>
        <stp>Close</stp>
        <stp>A5C</stp>
        <stp>0</stp>
        <stp>all</stp>
        <stp/>
        <stp/>
        <stp>True</stp>
        <stp/>
        <stp>EndOfBar</stp>
        <tr r="AP37" s="4"/>
      </tp>
      <tp t="s">
        <v/>
        <stp/>
        <stp>StudyData</stp>
        <stp>Close(LALZ) when (LocalMonth(LALZ)=8 And LocalDay(LALZ)=10 And LocalHour(LALZ)=15 And LocalMinute(LALZ)=5)</stp>
        <stp>Bar</stp>
        <stp/>
        <stp>Close</stp>
        <stp>A5C</stp>
        <stp>0</stp>
        <stp>all</stp>
        <stp/>
        <stp/>
        <stp>True</stp>
        <stp/>
        <stp>EndOfBar</stp>
        <tr r="AP98" s="4"/>
      </tp>
      <tp t="s">
        <v/>
        <stp/>
        <stp>StudyData</stp>
        <stp>Close(LALZ) when (LocalMonth(LALZ)=8 And LocalDay(LALZ)=10 And LocalHour(LALZ)=11 And LocalMinute(LALZ)=0)</stp>
        <stp>Bar</stp>
        <stp/>
        <stp>Close</stp>
        <stp>A5C</stp>
        <stp>0</stp>
        <stp>all</stp>
        <stp/>
        <stp/>
        <stp>True</stp>
        <stp/>
        <stp>EndOfBar</stp>
        <tr r="AP49" s="4"/>
      </tp>
      <tp t="s">
        <v/>
        <stp/>
        <stp>StudyData</stp>
        <stp>Close(LALZ) when (LocalMonth(LALZ)=8 And LocalDay(LALZ)=10 And LocalHour(LALZ)=14 And LocalMinute(LALZ)=5)</stp>
        <stp>Bar</stp>
        <stp/>
        <stp>Close</stp>
        <stp>A5C</stp>
        <stp>0</stp>
        <stp>all</stp>
        <stp/>
        <stp/>
        <stp>True</stp>
        <stp/>
        <stp>EndOfBar</stp>
        <tr r="AP86" s="4"/>
      </tp>
      <tp t="s">
        <v/>
        <stp/>
        <stp>StudyData</stp>
        <stp>Close(LALZ) when (LocalMonth(LALZ)=8 And LocalDay(LALZ)=10 And LocalHour(LALZ)=12 And LocalMinute(LALZ)=0)</stp>
        <stp>Bar</stp>
        <stp/>
        <stp>Close</stp>
        <stp>A5C</stp>
        <stp>0</stp>
        <stp>all</stp>
        <stp/>
        <stp/>
        <stp>True</stp>
        <stp/>
        <stp>EndOfBar</stp>
        <tr r="AP61" s="4"/>
      </tp>
      <tp t="s">
        <v/>
        <stp/>
        <stp>StudyData</stp>
        <stp>Close(LALZ) when (LocalMonth(LALZ)=8 And LocalDay(LALZ)=10 And LocalHour(LALZ)=13 And LocalMinute(LALZ)=0)</stp>
        <stp>Bar</stp>
        <stp/>
        <stp>Close</stp>
        <stp>A5C</stp>
        <stp>0</stp>
        <stp>all</stp>
        <stp/>
        <stp/>
        <stp>True</stp>
        <stp/>
        <stp>EndOfBar</stp>
        <tr r="AP73" s="4"/>
      </tp>
      <tp t="s">
        <v/>
        <stp/>
        <stp>StudyData</stp>
        <stp>Close(LZHZ) when (LocalMonth(LZHZ)=8 And LocalDay(LZHZ)=10 And LocalHour(LZHZ)=10 And LocalMinute(LZHZ)=0)</stp>
        <stp>Bar</stp>
        <stp/>
        <stp>Close</stp>
        <stp>A5C</stp>
        <stp>0</stp>
        <stp>all</stp>
        <stp/>
        <stp/>
        <stp>True</stp>
        <stp/>
        <stp>EndOfBar</stp>
        <tr r="AM37" s="4"/>
      </tp>
      <tp t="s">
        <v/>
        <stp/>
        <stp>StudyData</stp>
        <stp>Close(LZHZ) when (LocalMonth(LZHZ)=8 And LocalDay(LZHZ)=10 And LocalHour(LZHZ)=15 And LocalMinute(LZHZ)=5)</stp>
        <stp>Bar</stp>
        <stp/>
        <stp>Close</stp>
        <stp>A5C</stp>
        <stp>0</stp>
        <stp>all</stp>
        <stp/>
        <stp/>
        <stp>True</stp>
        <stp/>
        <stp>EndOfBar</stp>
        <tr r="AM98" s="4"/>
      </tp>
      <tp t="s">
        <v/>
        <stp/>
        <stp>StudyData</stp>
        <stp>Close(LZHZ) when (LocalMonth(LZHZ)=8 And LocalDay(LZHZ)=10 And LocalHour(LZHZ)=11 And LocalMinute(LZHZ)=0)</stp>
        <stp>Bar</stp>
        <stp/>
        <stp>Close</stp>
        <stp>A5C</stp>
        <stp>0</stp>
        <stp>all</stp>
        <stp/>
        <stp/>
        <stp>True</stp>
        <stp/>
        <stp>EndOfBar</stp>
        <tr r="AM49" s="4"/>
      </tp>
      <tp t="s">
        <v/>
        <stp/>
        <stp>StudyData</stp>
        <stp>Close(LZHZ) when (LocalMonth(LZHZ)=8 And LocalDay(LZHZ)=10 And LocalHour(LZHZ)=14 And LocalMinute(LZHZ)=5)</stp>
        <stp>Bar</stp>
        <stp/>
        <stp>Close</stp>
        <stp>A5C</stp>
        <stp>0</stp>
        <stp>all</stp>
        <stp/>
        <stp/>
        <stp>True</stp>
        <stp/>
        <stp>EndOfBar</stp>
        <tr r="AM86" s="4"/>
      </tp>
      <tp t="s">
        <v/>
        <stp/>
        <stp>StudyData</stp>
        <stp>Close(LZHZ) when (LocalMonth(LZHZ)=8 And LocalDay(LZHZ)=10 And LocalHour(LZHZ)=12 And LocalMinute(LZHZ)=0)</stp>
        <stp>Bar</stp>
        <stp/>
        <stp>Close</stp>
        <stp>A5C</stp>
        <stp>0</stp>
        <stp>all</stp>
        <stp/>
        <stp/>
        <stp>True</stp>
        <stp/>
        <stp>EndOfBar</stp>
        <tr r="AM61" s="4"/>
      </tp>
      <tp t="s">
        <v/>
        <stp/>
        <stp>StudyData</stp>
        <stp>Close(LZHZ) when (LocalMonth(LZHZ)=8 And LocalDay(LZHZ)=10 And LocalHour(LZHZ)=13 And LocalMinute(LZHZ)=0)</stp>
        <stp>Bar</stp>
        <stp/>
        <stp>Close</stp>
        <stp>A5C</stp>
        <stp>0</stp>
        <stp>all</stp>
        <stp/>
        <stp/>
        <stp>True</stp>
        <stp/>
        <stp>EndOfBar</stp>
        <tr r="AM73" s="4"/>
      </tp>
      <tp t="s">
        <v/>
        <stp/>
        <stp>StudyData</stp>
        <stp>Close(LZHZ) when (LocalMonth(LZHZ)=8 And LocalDay(LZHZ)=10 And LocalHour(LZHZ)=11 And LocalMinute(LZHZ)=5)</stp>
        <stp>Bar</stp>
        <stp/>
        <stp>Close</stp>
        <stp>A5C</stp>
        <stp>0</stp>
        <stp>all</stp>
        <stp/>
        <stp/>
        <stp>True</stp>
        <stp/>
        <stp>EndOfBar</stp>
        <tr r="AM50" s="4"/>
      </tp>
      <tp t="s">
        <v/>
        <stp/>
        <stp>StudyData</stp>
        <stp>Close(LZHZ) when (LocalMonth(LZHZ)=8 And LocalDay(LZHZ)=10 And LocalHour(LZHZ)=14 And LocalMinute(LZHZ)=0)</stp>
        <stp>Bar</stp>
        <stp/>
        <stp>Close</stp>
        <stp>A5C</stp>
        <stp>0</stp>
        <stp>all</stp>
        <stp/>
        <stp/>
        <stp>True</stp>
        <stp/>
        <stp>EndOfBar</stp>
        <tr r="AM85" s="4"/>
      </tp>
      <tp t="s">
        <v/>
        <stp/>
        <stp>StudyData</stp>
        <stp>Close(LZHZ) when (LocalMonth(LZHZ)=8 And LocalDay(LZHZ)=10 And LocalHour(LZHZ)=10 And LocalMinute(LZHZ)=5)</stp>
        <stp>Bar</stp>
        <stp/>
        <stp>Close</stp>
        <stp>A5C</stp>
        <stp>0</stp>
        <stp>all</stp>
        <stp/>
        <stp/>
        <stp>True</stp>
        <stp/>
        <stp>EndOfBar</stp>
        <tr r="AM38" s="4"/>
      </tp>
      <tp t="s">
        <v/>
        <stp/>
        <stp>StudyData</stp>
        <stp>Close(LZHZ) when (LocalMonth(LZHZ)=8 And LocalDay(LZHZ)=10 And LocalHour(LZHZ)=15 And LocalMinute(LZHZ)=0)</stp>
        <stp>Bar</stp>
        <stp/>
        <stp>Close</stp>
        <stp>A5C</stp>
        <stp>0</stp>
        <stp>all</stp>
        <stp/>
        <stp/>
        <stp>True</stp>
        <stp/>
        <stp>EndOfBar</stp>
        <tr r="AM97" s="4"/>
      </tp>
      <tp t="s">
        <v/>
        <stp/>
        <stp>StudyData</stp>
        <stp>Close(LZHZ) when (LocalMonth(LZHZ)=8 And LocalDay(LZHZ)=10 And LocalHour(LZHZ)=13 And LocalMinute(LZHZ)=5)</stp>
        <stp>Bar</stp>
        <stp/>
        <stp>Close</stp>
        <stp>A5C</stp>
        <stp>0</stp>
        <stp>all</stp>
        <stp/>
        <stp/>
        <stp>True</stp>
        <stp/>
        <stp>EndOfBar</stp>
        <tr r="AM74" s="4"/>
      </tp>
      <tp t="s">
        <v/>
        <stp/>
        <stp>StudyData</stp>
        <stp>Close(LZHZ) when (LocalMonth(LZHZ)=8 And LocalDay(LZHZ)=10 And LocalHour(LZHZ)=12 And LocalMinute(LZHZ)=5)</stp>
        <stp>Bar</stp>
        <stp/>
        <stp>Close</stp>
        <stp>A5C</stp>
        <stp>0</stp>
        <stp>all</stp>
        <stp/>
        <stp/>
        <stp>True</stp>
        <stp/>
        <stp>EndOfBar</stp>
        <tr r="AM62" s="4"/>
      </tp>
      <tp>
        <v>49.89</v>
        <stp/>
        <stp>StudyData</stp>
        <stp>CLE</stp>
        <stp>Bar</stp>
        <stp/>
        <stp>High</stp>
        <stp>5</stp>
        <stp>-41</stp>
        <stp>All</stp>
        <stp/>
        <stp/>
        <stp>FALSE</stp>
        <stp>T</stp>
        <tr r="D43" s="2"/>
      </tp>
      <tp>
        <v>50.16</v>
        <stp/>
        <stp>StudyData</stp>
        <stp>CLE</stp>
        <stp>Bar</stp>
        <stp/>
        <stp>High</stp>
        <stp>5</stp>
        <stp>-21</stp>
        <stp>All</stp>
        <stp/>
        <stp/>
        <stp>FALSE</stp>
        <stp>T</stp>
        <tr r="D23" s="2"/>
      </tp>
      <tp>
        <v>49.98</v>
        <stp/>
        <stp>StudyData</stp>
        <stp>CLE</stp>
        <stp>Bar</stp>
        <stp/>
        <stp>High</stp>
        <stp>5</stp>
        <stp>-31</stp>
        <stp>All</stp>
        <stp/>
        <stp/>
        <stp>FALSE</stp>
        <stp>T</stp>
        <tr r="D33" s="2"/>
      </tp>
      <tp>
        <v>50.18</v>
        <stp/>
        <stp>StudyData</stp>
        <stp>CLE</stp>
        <stp>Bar</stp>
        <stp/>
        <stp>High</stp>
        <stp>5</stp>
        <stp>-11</stp>
        <stp>All</stp>
        <stp/>
        <stp/>
        <stp>FALSE</stp>
        <stp>T</stp>
        <tr r="D13" s="2"/>
      </tp>
      <tp>
        <v>97.328518669999994</v>
        <stp/>
        <stp>StudyData</stp>
        <stp>Correlation(S.DBC,HOE,Period:=20,InputChoice1:=Close,InputChoice2:=Close)</stp>
        <stp>FG</stp>
        <stp/>
        <stp>Close</stp>
        <stp>D</stp>
        <stp>-47</stp>
        <stp>all</stp>
        <stp/>
        <stp/>
        <stp>True</stp>
        <stp>T</stp>
        <tr r="T53" s="5"/>
      </tp>
      <tp>
        <v>12.198561590000001</v>
        <stp/>
        <stp>StudyData</stp>
        <stp>Correlation(S.DBC,SIE,Period:=20,InputChoice1:=Close,InputChoice2:=Close)</stp>
        <stp>FG</stp>
        <stp/>
        <stp>Close</stp>
        <stp>D</stp>
        <stp>-27</stp>
        <stp>all</stp>
        <stp/>
        <stp/>
        <stp>True</stp>
        <stp>T</stp>
        <tr r="W33" s="5"/>
      </tp>
      <tp>
        <v>97.289644969999998</v>
        <stp/>
        <stp>StudyData</stp>
        <stp>Correlation(S.DBC,HOE,Period:=20,InputChoice1:=Close,InputChoice2:=Close)</stp>
        <stp>FG</stp>
        <stp/>
        <stp>Close</stp>
        <stp>D</stp>
        <stp>-46</stp>
        <stp>all</stp>
        <stp/>
        <stp/>
        <stp>True</stp>
        <stp>T</stp>
        <tr r="T52" s="5"/>
      </tp>
      <tp>
        <v>-7.7440420000000003</v>
        <stp/>
        <stp>StudyData</stp>
        <stp>Correlation(S.DBC,SIE,Period:=20,InputChoice1:=Close,InputChoice2:=Close)</stp>
        <stp>FG</stp>
        <stp/>
        <stp>Close</stp>
        <stp>D</stp>
        <stp>-26</stp>
        <stp>all</stp>
        <stp/>
        <stp/>
        <stp>True</stp>
        <stp>T</stp>
        <tr r="W32" s="5"/>
      </tp>
      <tp>
        <v>97.288800719999998</v>
        <stp/>
        <stp>StudyData</stp>
        <stp>Correlation(S.DBC,HOE,Period:=20,InputChoice1:=Close,InputChoice2:=Close)</stp>
        <stp>FG</stp>
        <stp/>
        <stp>Close</stp>
        <stp>D</stp>
        <stp>-45</stp>
        <stp>all</stp>
        <stp/>
        <stp/>
        <stp>True</stp>
        <stp>T</stp>
        <tr r="T51" s="5"/>
      </tp>
      <tp>
        <v>-24.457622260000001</v>
        <stp/>
        <stp>StudyData</stp>
        <stp>Correlation(S.DBC,SIE,Period:=20,InputChoice1:=Close,InputChoice2:=Close)</stp>
        <stp>FG</stp>
        <stp/>
        <stp>Close</stp>
        <stp>D</stp>
        <stp>-25</stp>
        <stp>all</stp>
        <stp/>
        <stp/>
        <stp>True</stp>
        <stp>T</stp>
        <tr r="W31" s="5"/>
      </tp>
      <tp>
        <v>97.803454759999994</v>
        <stp/>
        <stp>StudyData</stp>
        <stp>Correlation(S.DBC,HOE,Period:=20,InputChoice1:=Close,InputChoice2:=Close)</stp>
        <stp>FG</stp>
        <stp/>
        <stp>Close</stp>
        <stp>D</stp>
        <stp>-44</stp>
        <stp>all</stp>
        <stp/>
        <stp/>
        <stp>True</stp>
        <stp>T</stp>
        <tr r="T50" s="5"/>
      </tp>
      <tp>
        <v>-36.70077963</v>
        <stp/>
        <stp>StudyData</stp>
        <stp>Correlation(S.DBC,SIE,Period:=20,InputChoice1:=Close,InputChoice2:=Close)</stp>
        <stp>FG</stp>
        <stp/>
        <stp>Close</stp>
        <stp>D</stp>
        <stp>-24</stp>
        <stp>all</stp>
        <stp/>
        <stp/>
        <stp>True</stp>
        <stp>T</stp>
        <tr r="W30" s="5"/>
      </tp>
      <tp>
        <v>97.947662989999998</v>
        <stp/>
        <stp>StudyData</stp>
        <stp>Correlation(S.DBC,HOE,Period:=20,InputChoice1:=Close,InputChoice2:=Close)</stp>
        <stp>FG</stp>
        <stp/>
        <stp>Close</stp>
        <stp>D</stp>
        <stp>-43</stp>
        <stp>all</stp>
        <stp/>
        <stp/>
        <stp>True</stp>
        <stp>T</stp>
        <tr r="T49" s="5"/>
      </tp>
      <tp>
        <v>-42.938995689999999</v>
        <stp/>
        <stp>StudyData</stp>
        <stp>Correlation(S.DBC,SIE,Period:=20,InputChoice1:=Close,InputChoice2:=Close)</stp>
        <stp>FG</stp>
        <stp/>
        <stp>Close</stp>
        <stp>D</stp>
        <stp>-23</stp>
        <stp>all</stp>
        <stp/>
        <stp/>
        <stp>True</stp>
        <stp>T</stp>
        <tr r="W29" s="5"/>
      </tp>
      <tp>
        <v>98.249446320000004</v>
        <stp/>
        <stp>StudyData</stp>
        <stp>Correlation(S.DBC,HOE,Period:=20,InputChoice1:=Close,InputChoice2:=Close)</stp>
        <stp>FG</stp>
        <stp/>
        <stp>Close</stp>
        <stp>D</stp>
        <stp>-42</stp>
        <stp>all</stp>
        <stp/>
        <stp/>
        <stp>True</stp>
        <stp>T</stp>
        <tr r="T48" s="5"/>
      </tp>
      <tp>
        <v>-51.704400970000002</v>
        <stp/>
        <stp>StudyData</stp>
        <stp>Correlation(S.DBC,SIE,Period:=20,InputChoice1:=Close,InputChoice2:=Close)</stp>
        <stp>FG</stp>
        <stp/>
        <stp>Close</stp>
        <stp>D</stp>
        <stp>-22</stp>
        <stp>all</stp>
        <stp/>
        <stp/>
        <stp>True</stp>
        <stp>T</stp>
        <tr r="W28" s="5"/>
      </tp>
      <tp>
        <v>98.353541449999994</v>
        <stp/>
        <stp>StudyData</stp>
        <stp>Correlation(S.DBC,HOE,Period:=20,InputChoice1:=Close,InputChoice2:=Close)</stp>
        <stp>FG</stp>
        <stp/>
        <stp>Close</stp>
        <stp>D</stp>
        <stp>-41</stp>
        <stp>all</stp>
        <stp/>
        <stp/>
        <stp>True</stp>
        <stp>T</stp>
        <tr r="T47" s="5"/>
      </tp>
      <tp>
        <v>-53.855453619999999</v>
        <stp/>
        <stp>StudyData</stp>
        <stp>Correlation(S.DBC,SIE,Period:=20,InputChoice1:=Close,InputChoice2:=Close)</stp>
        <stp>FG</stp>
        <stp/>
        <stp>Close</stp>
        <stp>D</stp>
        <stp>-21</stp>
        <stp>all</stp>
        <stp/>
        <stp/>
        <stp>True</stp>
        <stp>T</stp>
        <tr r="W27" s="5"/>
      </tp>
      <tp>
        <v>98.357182260000002</v>
        <stp/>
        <stp>StudyData</stp>
        <stp>Correlation(S.DBC,HOE,Period:=20,InputChoice1:=Close,InputChoice2:=Close)</stp>
        <stp>FG</stp>
        <stp/>
        <stp>Close</stp>
        <stp>D</stp>
        <stp>-40</stp>
        <stp>all</stp>
        <stp/>
        <stp/>
        <stp>True</stp>
        <stp>T</stp>
        <tr r="T46" s="5"/>
      </tp>
      <tp>
        <v>-55.430406089999998</v>
        <stp/>
        <stp>StudyData</stp>
        <stp>Correlation(S.DBC,SIE,Period:=20,InputChoice1:=Close,InputChoice2:=Close)</stp>
        <stp>FG</stp>
        <stp/>
        <stp>Close</stp>
        <stp>D</stp>
        <stp>-20</stp>
        <stp>all</stp>
        <stp/>
        <stp/>
        <stp>True</stp>
        <stp>T</stp>
        <tr r="W26" s="5"/>
      </tp>
      <tp>
        <v>97.179830559999999</v>
        <stp/>
        <stp>StudyData</stp>
        <stp>Correlation(S.DBC,HOE,Period:=20,InputChoice1:=Close,InputChoice2:=Close)</stp>
        <stp>FG</stp>
        <stp/>
        <stp>Close</stp>
        <stp>D</stp>
        <stp>-49</stp>
        <stp>all</stp>
        <stp/>
        <stp/>
        <stp>True</stp>
        <stp>T</stp>
        <tr r="T55" s="5"/>
      </tp>
      <tp>
        <v>81.468502569999998</v>
        <stp/>
        <stp>StudyData</stp>
        <stp>Correlation(S.DBC,SIE,Period:=20,InputChoice1:=Close,InputChoice2:=Close)</stp>
        <stp>FG</stp>
        <stp/>
        <stp>Close</stp>
        <stp>D</stp>
        <stp>-29</stp>
        <stp>all</stp>
        <stp/>
        <stp/>
        <stp>True</stp>
        <stp>T</stp>
        <tr r="W35" s="5"/>
      </tp>
      <tp>
        <v>96.382027949999994</v>
        <stp/>
        <stp>StudyData</stp>
        <stp>Correlation(S.DBC,HOE,Period:=20,InputChoice1:=Close,InputChoice2:=Close)</stp>
        <stp>FG</stp>
        <stp/>
        <stp>Close</stp>
        <stp>D</stp>
        <stp>-48</stp>
        <stp>all</stp>
        <stp/>
        <stp/>
        <stp>True</stp>
        <stp>T</stp>
        <tr r="T54" s="5"/>
      </tp>
      <tp>
        <v>65.738963369999993</v>
        <stp/>
        <stp>StudyData</stp>
        <stp>Correlation(S.DBC,SIE,Period:=20,InputChoice1:=Close,InputChoice2:=Close)</stp>
        <stp>FG</stp>
        <stp/>
        <stp>Close</stp>
        <stp>D</stp>
        <stp>-28</stp>
        <stp>all</stp>
        <stp/>
        <stp/>
        <stp>True</stp>
        <stp>T</stp>
        <tr r="W34" s="5"/>
      </tp>
      <tp>
        <v>49.88</v>
        <stp/>
        <stp>StudyData</stp>
        <stp>CLE</stp>
        <stp>Bar</stp>
        <stp/>
        <stp>High</stp>
        <stp>5</stp>
        <stp>-46</stp>
        <stp>All</stp>
        <stp/>
        <stp/>
        <stp>FALSE</stp>
        <stp>T</stp>
        <tr r="D48" s="2"/>
      </tp>
      <tp>
        <v>49.95</v>
        <stp/>
        <stp>StudyData</stp>
        <stp>CLE</stp>
        <stp>Bar</stp>
        <stp/>
        <stp>High</stp>
        <stp>5</stp>
        <stp>-26</stp>
        <stp>All</stp>
        <stp/>
        <stp/>
        <stp>FALSE</stp>
        <stp>T</stp>
        <tr r="D28" s="2"/>
      </tp>
      <tp>
        <v>49.9</v>
        <stp/>
        <stp>StudyData</stp>
        <stp>CLE</stp>
        <stp>Bar</stp>
        <stp/>
        <stp>High</stp>
        <stp>5</stp>
        <stp>-36</stp>
        <stp>All</stp>
        <stp/>
        <stp/>
        <stp>FALSE</stp>
        <stp>T</stp>
        <tr r="D38" s="2"/>
      </tp>
      <tp>
        <v>50.22</v>
        <stp/>
        <stp>StudyData</stp>
        <stp>CLE</stp>
        <stp>Bar</stp>
        <stp/>
        <stp>High</stp>
        <stp>5</stp>
        <stp>-16</stp>
        <stp>All</stp>
        <stp/>
        <stp/>
        <stp>FALSE</stp>
        <stp>T</stp>
        <tr r="D18" s="2"/>
      </tp>
      <tp>
        <v>98.537843589999994</v>
        <stp/>
        <stp>StudyData</stp>
        <stp>Correlation(S.DBC,HOE,Period:=20,InputChoice1:=Close,InputChoice2:=Close)</stp>
        <stp>FG</stp>
        <stp/>
        <stp>Close</stp>
        <stp>D</stp>
        <stp>-37</stp>
        <stp>all</stp>
        <stp/>
        <stp/>
        <stp>True</stp>
        <stp>T</stp>
        <tr r="T43" s="5"/>
      </tp>
      <tp>
        <v>98.355112009999999</v>
        <stp/>
        <stp>StudyData</stp>
        <stp>Correlation(S.DBC,HOE,Period:=20,InputChoice1:=Close,InputChoice2:=Close)</stp>
        <stp>FG</stp>
        <stp/>
        <stp>Close</stp>
        <stp>D</stp>
        <stp>-36</stp>
        <stp>all</stp>
        <stp/>
        <stp/>
        <stp>True</stp>
        <stp>T</stp>
        <tr r="T42" s="5"/>
      </tp>
      <tp>
        <v>98.084457279999995</v>
        <stp/>
        <stp>StudyData</stp>
        <stp>Correlation(S.DBC,HOE,Period:=20,InputChoice1:=Close,InputChoice2:=Close)</stp>
        <stp>FG</stp>
        <stp/>
        <stp>Close</stp>
        <stp>D</stp>
        <stp>-35</stp>
        <stp>all</stp>
        <stp/>
        <stp/>
        <stp>True</stp>
        <stp>T</stp>
        <tr r="T41" s="5"/>
      </tp>
      <tp>
        <v>97.55566795</v>
        <stp/>
        <stp>StudyData</stp>
        <stp>Correlation(S.DBC,HOE,Period:=20,InputChoice1:=Close,InputChoice2:=Close)</stp>
        <stp>FG</stp>
        <stp/>
        <stp>Close</stp>
        <stp>D</stp>
        <stp>-34</stp>
        <stp>all</stp>
        <stp/>
        <stp/>
        <stp>True</stp>
        <stp>T</stp>
        <tr r="T40" s="5"/>
      </tp>
      <tp>
        <v>97.48928832</v>
        <stp/>
        <stp>StudyData</stp>
        <stp>Correlation(S.DBC,HOE,Period:=20,InputChoice1:=Close,InputChoice2:=Close)</stp>
        <stp>FG</stp>
        <stp/>
        <stp>Close</stp>
        <stp>D</stp>
        <stp>-33</stp>
        <stp>all</stp>
        <stp/>
        <stp/>
        <stp>True</stp>
        <stp>T</stp>
        <tr r="T39" s="5"/>
      </tp>
      <tp>
        <v>96.929475890000006</v>
        <stp/>
        <stp>StudyData</stp>
        <stp>Correlation(S.DBC,HOE,Period:=20,InputChoice1:=Close,InputChoice2:=Close)</stp>
        <stp>FG</stp>
        <stp/>
        <stp>Close</stp>
        <stp>D</stp>
        <stp>-32</stp>
        <stp>all</stp>
        <stp/>
        <stp/>
        <stp>True</stp>
        <stp>T</stp>
        <tr r="T38" s="5"/>
      </tp>
      <tp>
        <v>96.232494470000006</v>
        <stp/>
        <stp>StudyData</stp>
        <stp>Correlation(S.DBC,HOE,Period:=20,InputChoice1:=Close,InputChoice2:=Close)</stp>
        <stp>FG</stp>
        <stp/>
        <stp>Close</stp>
        <stp>D</stp>
        <stp>-31</stp>
        <stp>all</stp>
        <stp/>
        <stp/>
        <stp>True</stp>
        <stp>T</stp>
        <tr r="T37" s="5"/>
      </tp>
      <tp t="s">
        <v/>
        <stp/>
        <stp>StudyData</stp>
        <stp>Correlation(S.DBC,SIE,Period:=20,InputChoice1:=Close,InputChoice2:=Close)</stp>
        <stp>FG</stp>
        <stp/>
        <stp>Close</stp>
        <stp>D</stp>
        <stp>-51</stp>
        <stp>all</stp>
        <stp/>
        <stp/>
        <stp>True</stp>
        <stp>T</stp>
        <tr r="W57" s="5"/>
      </tp>
      <tp>
        <v>95.452928749999998</v>
        <stp/>
        <stp>StudyData</stp>
        <stp>Correlation(S.DBC,HOE,Period:=20,InputChoice1:=Close,InputChoice2:=Close)</stp>
        <stp>FG</stp>
        <stp/>
        <stp>Close</stp>
        <stp>D</stp>
        <stp>-30</stp>
        <stp>all</stp>
        <stp/>
        <stp/>
        <stp>True</stp>
        <stp>T</stp>
        <tr r="T36" s="5"/>
      </tp>
      <tp>
        <v>68.589857969999997</v>
        <stp/>
        <stp>StudyData</stp>
        <stp>Correlation(S.DBC,SIE,Period:=20,InputChoice1:=Close,InputChoice2:=Close)</stp>
        <stp>FG</stp>
        <stp/>
        <stp>Close</stp>
        <stp>D</stp>
        <stp>-50</stp>
        <stp>all</stp>
        <stp/>
        <stp/>
        <stp>True</stp>
        <stp>T</stp>
        <tr r="W56" s="5"/>
      </tp>
      <tp>
        <v>98.496624080000004</v>
        <stp/>
        <stp>StudyData</stp>
        <stp>Correlation(S.DBC,HOE,Period:=20,InputChoice1:=Close,InputChoice2:=Close)</stp>
        <stp>FG</stp>
        <stp/>
        <stp>Close</stp>
        <stp>D</stp>
        <stp>-39</stp>
        <stp>all</stp>
        <stp/>
        <stp/>
        <stp>True</stp>
        <stp>T</stp>
        <tr r="T45" s="5"/>
      </tp>
      <tp>
        <v>98.532867429999996</v>
        <stp/>
        <stp>StudyData</stp>
        <stp>Correlation(S.DBC,HOE,Period:=20,InputChoice1:=Close,InputChoice2:=Close)</stp>
        <stp>FG</stp>
        <stp/>
        <stp>Close</stp>
        <stp>D</stp>
        <stp>-38</stp>
        <stp>all</stp>
        <stp/>
        <stp/>
        <stp>True</stp>
        <stp>T</stp>
        <tr r="T44" s="5"/>
      </tp>
      <tp>
        <v>49.89</v>
        <stp/>
        <stp>StudyData</stp>
        <stp>CLE</stp>
        <stp>Bar</stp>
        <stp/>
        <stp>High</stp>
        <stp>5</stp>
        <stp>-47</stp>
        <stp>All</stp>
        <stp/>
        <stp/>
        <stp>FALSE</stp>
        <stp>T</stp>
        <tr r="D49" s="2"/>
      </tp>
      <tp>
        <v>49.91</v>
        <stp/>
        <stp>StudyData</stp>
        <stp>CLE</stp>
        <stp>Bar</stp>
        <stp/>
        <stp>High</stp>
        <stp>5</stp>
        <stp>-27</stp>
        <stp>All</stp>
        <stp/>
        <stp/>
        <stp>FALSE</stp>
        <stp>T</stp>
        <tr r="D29" s="2"/>
      </tp>
      <tp>
        <v>49.9</v>
        <stp/>
        <stp>StudyData</stp>
        <stp>CLE</stp>
        <stp>Bar</stp>
        <stp/>
        <stp>High</stp>
        <stp>5</stp>
        <stp>-37</stp>
        <stp>All</stp>
        <stp/>
        <stp/>
        <stp>FALSE</stp>
        <stp>T</stp>
        <tr r="D39" s="2"/>
      </tp>
      <tp>
        <v>50.15</v>
        <stp/>
        <stp>StudyData</stp>
        <stp>CLE</stp>
        <stp>Bar</stp>
        <stp/>
        <stp>High</stp>
        <stp>5</stp>
        <stp>-17</stp>
        <stp>All</stp>
        <stp/>
        <stp/>
        <stp>FALSE</stp>
        <stp>T</stp>
        <tr r="D19" s="2"/>
      </tp>
      <tp>
        <v>87.147305489999994</v>
        <stp/>
        <stp>StudyData</stp>
        <stp>Correlation(S.DBC,GCE,Period:=20,InputChoice1:=Close,InputChoice2:=Close)</stp>
        <stp>FG</stp>
        <stp/>
        <stp>Close</stp>
        <stp>D</stp>
        <stp>-7</stp>
        <stp>all</stp>
        <stp/>
        <stp/>
        <stp>True</stp>
        <stp>T</stp>
        <tr r="V13" s="5"/>
      </tp>
      <tp>
        <v>87.911721439999994</v>
        <stp/>
        <stp>StudyData</stp>
        <stp>Correlation(S.DBC,GCE,Period:=20,InputChoice1:=Close,InputChoice2:=Close)</stp>
        <stp>FG</stp>
        <stp/>
        <stp>Close</stp>
        <stp>D</stp>
        <stp>-6</stp>
        <stp>all</stp>
        <stp/>
        <stp/>
        <stp>True</stp>
        <stp>T</stp>
        <tr r="V12" s="5"/>
      </tp>
      <tp>
        <v>87.56462209</v>
        <stp/>
        <stp>StudyData</stp>
        <stp>Correlation(S.DBC,GCE,Period:=20,InputChoice1:=Close,InputChoice2:=Close)</stp>
        <stp>FG</stp>
        <stp/>
        <stp>Close</stp>
        <stp>D</stp>
        <stp>-5</stp>
        <stp>all</stp>
        <stp/>
        <stp/>
        <stp>True</stp>
        <stp>T</stp>
        <tr r="V11" s="5"/>
      </tp>
      <tp>
        <v>85.734112670000002</v>
        <stp/>
        <stp>StudyData</stp>
        <stp>Correlation(S.DBC,GCE,Period:=20,InputChoice1:=Close,InputChoice2:=Close)</stp>
        <stp>FG</stp>
        <stp/>
        <stp>Close</stp>
        <stp>D</stp>
        <stp>-4</stp>
        <stp>all</stp>
        <stp/>
        <stp/>
        <stp>True</stp>
        <stp>T</stp>
        <tr r="V10" s="5"/>
      </tp>
      <tp>
        <v>83.492323429999999</v>
        <stp/>
        <stp>StudyData</stp>
        <stp>Correlation(S.DBC,GCE,Period:=20,InputChoice1:=Close,InputChoice2:=Close)</stp>
        <stp>FG</stp>
        <stp/>
        <stp>Close</stp>
        <stp>D</stp>
        <stp>-3</stp>
        <stp>all</stp>
        <stp/>
        <stp/>
        <stp>True</stp>
        <stp>T</stp>
        <tr r="V9" s="5"/>
      </tp>
      <tp>
        <v>82.776093930000002</v>
        <stp/>
        <stp>StudyData</stp>
        <stp>Correlation(S.DBC,GCE,Period:=20,InputChoice1:=Close,InputChoice2:=Close)</stp>
        <stp>FG</stp>
        <stp/>
        <stp>Close</stp>
        <stp>D</stp>
        <stp>-2</stp>
        <stp>all</stp>
        <stp/>
        <stp/>
        <stp>True</stp>
        <stp>T</stp>
        <tr r="V8" s="5"/>
      </tp>
      <tp>
        <v>81.447693740000005</v>
        <stp/>
        <stp>StudyData</stp>
        <stp>Correlation(S.DBC,GCE,Period:=20,InputChoice1:=Close,InputChoice2:=Close)</stp>
        <stp>FG</stp>
        <stp/>
        <stp>Close</stp>
        <stp>D</stp>
        <stp>-1</stp>
        <stp>all</stp>
        <stp/>
        <stp/>
        <stp>True</stp>
        <stp>T</stp>
        <tr r="V7" s="5"/>
      </tp>
      <tp>
        <v>78.116145250000002</v>
        <stp/>
        <stp>StudyData</stp>
        <stp>Correlation(S.DBC,GCE,Period:=20,InputChoice1:=Close,InputChoice2:=Close)</stp>
        <stp>FG</stp>
        <stp/>
        <stp>Close</stp>
        <stp>D</stp>
        <stp>-9</stp>
        <stp>all</stp>
        <stp/>
        <stp/>
        <stp>True</stp>
        <stp>T</stp>
        <tr r="V15" s="5"/>
      </tp>
      <tp>
        <v>82.746988889999997</v>
        <stp/>
        <stp>StudyData</stp>
        <stp>Correlation(S.DBC,GCE,Period:=20,InputChoice1:=Close,InputChoice2:=Close)</stp>
        <stp>FG</stp>
        <stp/>
        <stp>Close</stp>
        <stp>D</stp>
        <stp>-8</stp>
        <stp>all</stp>
        <stp/>
        <stp/>
        <stp>True</stp>
        <stp>T</stp>
        <tr r="V14" s="5"/>
      </tp>
      <tp>
        <v>94.190751829999996</v>
        <stp/>
        <stp>StudyData</stp>
        <stp>Correlation(S.DBC,CLE,Period:=20,InputChoice1:=Close,InputChoice2:=Close)</stp>
        <stp>FG</stp>
        <stp/>
        <stp>Close</stp>
        <stp>D</stp>
        <stp>-17</stp>
        <stp>all</stp>
        <stp/>
        <stp/>
        <stp>True</stp>
        <stp>T</stp>
        <tr r="Q23" s="5"/>
      </tp>
      <tp>
        <v>96.581067419999997</v>
        <stp/>
        <stp>StudyData</stp>
        <stp>Correlation(S.DBC,HOE,Period:=20,InputChoice1:=Close,InputChoice2:=Close)</stp>
        <stp>FG</stp>
        <stp/>
        <stp>Close</stp>
        <stp>D</stp>
        <stp>-27</stp>
        <stp>all</stp>
        <stp/>
        <stp/>
        <stp>True</stp>
        <stp>T</stp>
        <tr r="T33" s="5"/>
      </tp>
      <tp>
        <v>21.474423699999999</v>
        <stp/>
        <stp>StudyData</stp>
        <stp>Correlation(S.DBC,SIE,Period:=20,InputChoice1:=Close,InputChoice2:=Close)</stp>
        <stp>FG</stp>
        <stp/>
        <stp>Close</stp>
        <stp>D</stp>
        <stp>-47</stp>
        <stp>all</stp>
        <stp/>
        <stp/>
        <stp>True</stp>
        <stp>T</stp>
        <tr r="W53" s="5"/>
      </tp>
      <tp>
        <v>93.63734796</v>
        <stp/>
        <stp>StudyData</stp>
        <stp>Correlation(S.DBC,CLE,Period:=20,InputChoice1:=Close,InputChoice2:=Close)</stp>
        <stp>FG</stp>
        <stp/>
        <stp>Close</stp>
        <stp>D</stp>
        <stp>-16</stp>
        <stp>all</stp>
        <stp/>
        <stp/>
        <stp>True</stp>
        <stp>T</stp>
        <tr r="Q22" s="5"/>
      </tp>
      <tp>
        <v>97.615783030000003</v>
        <stp/>
        <stp>StudyData</stp>
        <stp>Correlation(S.DBC,HOE,Period:=20,InputChoice1:=Close,InputChoice2:=Close)</stp>
        <stp>FG</stp>
        <stp/>
        <stp>Close</stp>
        <stp>D</stp>
        <stp>-26</stp>
        <stp>all</stp>
        <stp/>
        <stp/>
        <stp>True</stp>
        <stp>T</stp>
        <tr r="T32" s="5"/>
      </tp>
      <tp>
        <v>3.5419270200000001</v>
        <stp/>
        <stp>StudyData</stp>
        <stp>Correlation(S.DBC,SIE,Period:=20,InputChoice1:=Close,InputChoice2:=Close)</stp>
        <stp>FG</stp>
        <stp/>
        <stp>Close</stp>
        <stp>D</stp>
        <stp>-46</stp>
        <stp>all</stp>
        <stp/>
        <stp/>
        <stp>True</stp>
        <stp>T</stp>
        <tr r="W52" s="5"/>
      </tp>
      <tp>
        <v>92.458077009999997</v>
        <stp/>
        <stp>StudyData</stp>
        <stp>Correlation(S.DBC,CLE,Period:=20,InputChoice1:=Close,InputChoice2:=Close)</stp>
        <stp>FG</stp>
        <stp/>
        <stp>Close</stp>
        <stp>D</stp>
        <stp>-15</stp>
        <stp>all</stp>
        <stp/>
        <stp/>
        <stp>True</stp>
        <stp>T</stp>
        <tr r="Q21" s="5"/>
      </tp>
      <tp>
        <v>98.322494469999995</v>
        <stp/>
        <stp>StudyData</stp>
        <stp>Correlation(S.DBC,HOE,Period:=20,InputChoice1:=Close,InputChoice2:=Close)</stp>
        <stp>FG</stp>
        <stp/>
        <stp>Close</stp>
        <stp>D</stp>
        <stp>-25</stp>
        <stp>all</stp>
        <stp/>
        <stp/>
        <stp>True</stp>
        <stp>T</stp>
        <tr r="T31" s="5"/>
      </tp>
      <tp>
        <v>-24.523621739999999</v>
        <stp/>
        <stp>StudyData</stp>
        <stp>Correlation(S.DBC,SIE,Period:=20,InputChoice1:=Close,InputChoice2:=Close)</stp>
        <stp>FG</stp>
        <stp/>
        <stp>Close</stp>
        <stp>D</stp>
        <stp>-45</stp>
        <stp>all</stp>
        <stp/>
        <stp/>
        <stp>True</stp>
        <stp>T</stp>
        <tr r="W51" s="5"/>
      </tp>
      <tp>
        <v>89.837311479999997</v>
        <stp/>
        <stp>StudyData</stp>
        <stp>Correlation(S.DBC,CLE,Period:=20,InputChoice1:=Close,InputChoice2:=Close)</stp>
        <stp>FG</stp>
        <stp/>
        <stp>Close</stp>
        <stp>D</stp>
        <stp>-14</stp>
        <stp>all</stp>
        <stp/>
        <stp/>
        <stp>True</stp>
        <stp>T</stp>
        <tr r="Q20" s="5"/>
      </tp>
      <tp>
        <v>99.147680320000006</v>
        <stp/>
        <stp>StudyData</stp>
        <stp>Correlation(S.DBC,HOE,Period:=20,InputChoice1:=Close,InputChoice2:=Close)</stp>
        <stp>FG</stp>
        <stp/>
        <stp>Close</stp>
        <stp>D</stp>
        <stp>-24</stp>
        <stp>all</stp>
        <stp/>
        <stp/>
        <stp>True</stp>
        <stp>T</stp>
        <tr r="T30" s="5"/>
      </tp>
      <tp>
        <v>-37.357569480000002</v>
        <stp/>
        <stp>StudyData</stp>
        <stp>Correlation(S.DBC,SIE,Period:=20,InputChoice1:=Close,InputChoice2:=Close)</stp>
        <stp>FG</stp>
        <stp/>
        <stp>Close</stp>
        <stp>D</stp>
        <stp>-44</stp>
        <stp>all</stp>
        <stp/>
        <stp/>
        <stp>True</stp>
        <stp>T</stp>
        <tr r="W50" s="5"/>
      </tp>
      <tp>
        <v>86.547832220000004</v>
        <stp/>
        <stp>StudyData</stp>
        <stp>Correlation(S.DBC,CLE,Period:=20,InputChoice1:=Close,InputChoice2:=Close)</stp>
        <stp>FG</stp>
        <stp/>
        <stp>Close</stp>
        <stp>D</stp>
        <stp>-13</stp>
        <stp>all</stp>
        <stp/>
        <stp/>
        <stp>True</stp>
        <stp>T</stp>
        <tr r="Q19" s="5"/>
      </tp>
      <tp>
        <v>98.978241600000004</v>
        <stp/>
        <stp>StudyData</stp>
        <stp>Correlation(S.DBC,HOE,Period:=20,InputChoice1:=Close,InputChoice2:=Close)</stp>
        <stp>FG</stp>
        <stp/>
        <stp>Close</stp>
        <stp>D</stp>
        <stp>-23</stp>
        <stp>all</stp>
        <stp/>
        <stp/>
        <stp>True</stp>
        <stp>T</stp>
        <tr r="T29" s="5"/>
      </tp>
      <tp>
        <v>-45.095934489999998</v>
        <stp/>
        <stp>StudyData</stp>
        <stp>Correlation(S.DBC,SIE,Period:=20,InputChoice1:=Close,InputChoice2:=Close)</stp>
        <stp>FG</stp>
        <stp/>
        <stp>Close</stp>
        <stp>D</stp>
        <stp>-43</stp>
        <stp>all</stp>
        <stp/>
        <stp/>
        <stp>True</stp>
        <stp>T</stp>
        <tr r="W49" s="5"/>
      </tp>
      <tp>
        <v>86.185357159999995</v>
        <stp/>
        <stp>StudyData</stp>
        <stp>Correlation(S.DBC,CLE,Period:=20,InputChoice1:=Close,InputChoice2:=Close)</stp>
        <stp>FG</stp>
        <stp/>
        <stp>Close</stp>
        <stp>D</stp>
        <stp>-12</stp>
        <stp>all</stp>
        <stp/>
        <stp/>
        <stp>True</stp>
        <stp>T</stp>
        <tr r="Q18" s="5"/>
      </tp>
      <tp>
        <v>98.77435011</v>
        <stp/>
        <stp>StudyData</stp>
        <stp>Correlation(S.DBC,HOE,Period:=20,InputChoice1:=Close,InputChoice2:=Close)</stp>
        <stp>FG</stp>
        <stp/>
        <stp>Close</stp>
        <stp>D</stp>
        <stp>-22</stp>
        <stp>all</stp>
        <stp/>
        <stp/>
        <stp>True</stp>
        <stp>T</stp>
        <tr r="T28" s="5"/>
      </tp>
      <tp>
        <v>-43.826808759999999</v>
        <stp/>
        <stp>StudyData</stp>
        <stp>Correlation(S.DBC,SIE,Period:=20,InputChoice1:=Close,InputChoice2:=Close)</stp>
        <stp>FG</stp>
        <stp/>
        <stp>Close</stp>
        <stp>D</stp>
        <stp>-42</stp>
        <stp>all</stp>
        <stp/>
        <stp/>
        <stp>True</stp>
        <stp>T</stp>
        <tr r="W48" s="5"/>
      </tp>
      <tp>
        <v>90.761168580000003</v>
        <stp/>
        <stp>StudyData</stp>
        <stp>Correlation(S.DBC,CLE,Period:=20,InputChoice1:=Close,InputChoice2:=Close)</stp>
        <stp>FG</stp>
        <stp/>
        <stp>Close</stp>
        <stp>D</stp>
        <stp>-11</stp>
        <stp>all</stp>
        <stp/>
        <stp/>
        <stp>True</stp>
        <stp>T</stp>
        <tr r="Q17" s="5"/>
      </tp>
      <tp>
        <v>98.856257389999996</v>
        <stp/>
        <stp>StudyData</stp>
        <stp>Correlation(S.DBC,HOE,Period:=20,InputChoice1:=Close,InputChoice2:=Close)</stp>
        <stp>FG</stp>
        <stp/>
        <stp>Close</stp>
        <stp>D</stp>
        <stp>-21</stp>
        <stp>all</stp>
        <stp/>
        <stp/>
        <stp>True</stp>
        <stp>T</stp>
        <tr r="T27" s="5"/>
      </tp>
      <tp>
        <v>-33.591182449999998</v>
        <stp/>
        <stp>StudyData</stp>
        <stp>Correlation(S.DBC,SIE,Period:=20,InputChoice1:=Close,InputChoice2:=Close)</stp>
        <stp>FG</stp>
        <stp/>
        <stp>Close</stp>
        <stp>D</stp>
        <stp>-41</stp>
        <stp>all</stp>
        <stp/>
        <stp/>
        <stp>True</stp>
        <stp>T</stp>
        <tr r="W47" s="5"/>
      </tp>
      <tp>
        <v>95.330380230000003</v>
        <stp/>
        <stp>StudyData</stp>
        <stp>Correlation(S.DBC,CLE,Period:=20,InputChoice1:=Close,InputChoice2:=Close)</stp>
        <stp>FG</stp>
        <stp/>
        <stp>Close</stp>
        <stp>D</stp>
        <stp>-10</stp>
        <stp>all</stp>
        <stp/>
        <stp/>
        <stp>True</stp>
        <stp>T</stp>
        <tr r="Q16" s="5"/>
      </tp>
      <tp>
        <v>98.503268910000003</v>
        <stp/>
        <stp>StudyData</stp>
        <stp>Correlation(S.DBC,HOE,Period:=20,InputChoice1:=Close,InputChoice2:=Close)</stp>
        <stp>FG</stp>
        <stp/>
        <stp>Close</stp>
        <stp>D</stp>
        <stp>-20</stp>
        <stp>all</stp>
        <stp/>
        <stp/>
        <stp>True</stp>
        <stp>T</stp>
        <tr r="T26" s="5"/>
      </tp>
      <tp>
        <v>-28.04307378</v>
        <stp/>
        <stp>StudyData</stp>
        <stp>Correlation(S.DBC,SIE,Period:=20,InputChoice1:=Close,InputChoice2:=Close)</stp>
        <stp>FG</stp>
        <stp/>
        <stp>Close</stp>
        <stp>D</stp>
        <stp>-40</stp>
        <stp>all</stp>
        <stp/>
        <stp/>
        <stp>True</stp>
        <stp>T</stp>
        <tr r="W46" s="5"/>
      </tp>
      <tp>
        <v>93.497368289999997</v>
        <stp/>
        <stp>StudyData</stp>
        <stp>Correlation(S.DBC,CLE,Period:=20,InputChoice1:=Close,InputChoice2:=Close)</stp>
        <stp>FG</stp>
        <stp/>
        <stp>Close</stp>
        <stp>D</stp>
        <stp>-19</stp>
        <stp>all</stp>
        <stp/>
        <stp/>
        <stp>True</stp>
        <stp>T</stp>
        <tr r="Q25" s="5"/>
      </tp>
      <tp>
        <v>95.06684808</v>
        <stp/>
        <stp>StudyData</stp>
        <stp>Correlation(S.DBC,HOE,Period:=20,InputChoice1:=Close,InputChoice2:=Close)</stp>
        <stp>FG</stp>
        <stp/>
        <stp>Close</stp>
        <stp>D</stp>
        <stp>-29</stp>
        <stp>all</stp>
        <stp/>
        <stp/>
        <stp>True</stp>
        <stp>T</stp>
        <tr r="T35" s="5"/>
      </tp>
      <tp>
        <v>59.593905900000003</v>
        <stp/>
        <stp>StudyData</stp>
        <stp>Correlation(S.DBC,SIE,Period:=20,InputChoice1:=Close,InputChoice2:=Close)</stp>
        <stp>FG</stp>
        <stp/>
        <stp>Close</stp>
        <stp>D</stp>
        <stp>-49</stp>
        <stp>all</stp>
        <stp/>
        <stp/>
        <stp>True</stp>
        <stp>T</stp>
        <tr r="W55" s="5"/>
      </tp>
      <tp>
        <v>94.110278620000003</v>
        <stp/>
        <stp>StudyData</stp>
        <stp>Correlation(S.DBC,CLE,Period:=20,InputChoice1:=Close,InputChoice2:=Close)</stp>
        <stp>FG</stp>
        <stp/>
        <stp>Close</stp>
        <stp>D</stp>
        <stp>-18</stp>
        <stp>all</stp>
        <stp/>
        <stp/>
        <stp>True</stp>
        <stp>T</stp>
        <tr r="Q24" s="5"/>
      </tp>
      <tp>
        <v>95.746820560000003</v>
        <stp/>
        <stp>StudyData</stp>
        <stp>Correlation(S.DBC,HOE,Period:=20,InputChoice1:=Close,InputChoice2:=Close)</stp>
        <stp>FG</stp>
        <stp/>
        <stp>Close</stp>
        <stp>D</stp>
        <stp>-28</stp>
        <stp>all</stp>
        <stp/>
        <stp/>
        <stp>True</stp>
        <stp>T</stp>
        <tr r="T34" s="5"/>
      </tp>
      <tp>
        <v>41.078322380000003</v>
        <stp/>
        <stp>StudyData</stp>
        <stp>Correlation(S.DBC,SIE,Period:=20,InputChoice1:=Close,InputChoice2:=Close)</stp>
        <stp>FG</stp>
        <stp/>
        <stp>Close</stp>
        <stp>D</stp>
        <stp>-48</stp>
        <stp>all</stp>
        <stp/>
        <stp/>
        <stp>True</stp>
        <stp>T</stp>
        <tr r="W54" s="5"/>
      </tp>
      <tp>
        <v>14.96</v>
        <stp/>
        <stp>ContractData</stp>
        <stp>S.DBC</stp>
        <stp>Low</stp>
        <stp/>
        <stp>T</stp>
        <tr r="AB5" s="1"/>
        <tr r="P5" s="1"/>
      </tp>
      <tp>
        <v>22034</v>
        <stp/>
        <stp>ContractData</stp>
        <stp>YM?</stp>
        <stp>High</stp>
        <stp/>
        <stp>T</stp>
        <tr r="AA22" s="1"/>
        <tr r="O22" s="1"/>
      </tp>
      <tp>
        <v>14.99</v>
        <stp/>
        <stp>ContractData</stp>
        <stp>S.DBC</stp>
        <stp>Ask</stp>
        <stp/>
        <stp>T</stp>
        <tr r="L5" s="1"/>
      </tp>
      <tp>
        <v>14.98</v>
        <stp/>
        <stp>ContractData</stp>
        <stp>S.DBC</stp>
        <stp>Bid</stp>
        <stp/>
        <stp>T</stp>
        <tr r="K5" s="1"/>
      </tp>
      <tp>
        <v>49.88</v>
        <stp/>
        <stp>StudyData</stp>
        <stp>CLE</stp>
        <stp>Bar</stp>
        <stp/>
        <stp>High</stp>
        <stp>5</stp>
        <stp>-44</stp>
        <stp>All</stp>
        <stp/>
        <stp/>
        <stp>FALSE</stp>
        <stp>T</stp>
        <tr r="D46" s="2"/>
      </tp>
      <tp>
        <v>49.95</v>
        <stp/>
        <stp>StudyData</stp>
        <stp>CLE</stp>
        <stp>Bar</stp>
        <stp/>
        <stp>High</stp>
        <stp>5</stp>
        <stp>-24</stp>
        <stp>All</stp>
        <stp/>
        <stp/>
        <stp>FALSE</stp>
        <stp>T</stp>
        <tr r="D26" s="2"/>
      </tp>
      <tp>
        <v>49.94</v>
        <stp/>
        <stp>StudyData</stp>
        <stp>CLE</stp>
        <stp>Bar</stp>
        <stp/>
        <stp>High</stp>
        <stp>5</stp>
        <stp>-34</stp>
        <stp>All</stp>
        <stp/>
        <stp/>
        <stp>FALSE</stp>
        <stp>T</stp>
        <tr r="D36" s="2"/>
      </tp>
      <tp>
        <v>50.2</v>
        <stp/>
        <stp>StudyData</stp>
        <stp>CLE</stp>
        <stp>Bar</stp>
        <stp/>
        <stp>High</stp>
        <stp>5</stp>
        <stp>-14</stp>
        <stp>All</stp>
        <stp/>
        <stp/>
        <stp>FALSE</stp>
        <stp>T</stp>
        <tr r="D16" s="2"/>
      </tp>
      <tp>
        <v>93.808568179999995</v>
        <stp/>
        <stp>StudyData</stp>
        <stp>Correlation(S.DBC,CLE,Period:=20,InputChoice1:=Close,InputChoice2:=Close)</stp>
        <stp>FG</stp>
        <stp/>
        <stp>Close</stp>
        <stp>D</stp>
        <stp>-27</stp>
        <stp>all</stp>
        <stp/>
        <stp/>
        <stp>True</stp>
        <stp>T</stp>
        <tr r="Q33" s="5"/>
      </tp>
      <tp>
        <v>98.527338090000001</v>
        <stp/>
        <stp>StudyData</stp>
        <stp>Correlation(S.DBC,HOE,Period:=20,InputChoice1:=Close,InputChoice2:=Close)</stp>
        <stp>FG</stp>
        <stp/>
        <stp>Close</stp>
        <stp>D</stp>
        <stp>-17</stp>
        <stp>all</stp>
        <stp/>
        <stp/>
        <stp>True</stp>
        <stp>T</stp>
        <tr r="T23" s="5"/>
      </tp>
      <tp>
        <v>0.62434963579604574</v>
        <stp/>
        <stp>ContractData</stp>
        <stp>NGE</stp>
        <stp>PerCentNetLastTrade</stp>
        <stp/>
        <stp>T</stp>
        <tr r="H23" s="4"/>
        <tr r="F10" s="1"/>
        <tr r="G10" s="1"/>
        <tr r="C23" s="4"/>
      </tp>
      <tp>
        <v>91.810278389999993</v>
        <stp/>
        <stp>StudyData</stp>
        <stp>Correlation(S.DBC,CLE,Period:=20,InputChoice1:=Close,InputChoice2:=Close)</stp>
        <stp>FG</stp>
        <stp/>
        <stp>Close</stp>
        <stp>D</stp>
        <stp>-26</stp>
        <stp>all</stp>
        <stp/>
        <stp/>
        <stp>True</stp>
        <stp>T</stp>
        <tr r="Q32" s="5"/>
      </tp>
      <tp>
        <v>97.903333279999998</v>
        <stp/>
        <stp>StudyData</stp>
        <stp>Correlation(S.DBC,HOE,Period:=20,InputChoice1:=Close,InputChoice2:=Close)</stp>
        <stp>FG</stp>
        <stp/>
        <stp>Close</stp>
        <stp>D</stp>
        <stp>-16</stp>
        <stp>all</stp>
        <stp/>
        <stp/>
        <stp>True</stp>
        <stp>T</stp>
        <tr r="T22" s="5"/>
      </tp>
      <tp>
        <v>91.180482549999994</v>
        <stp/>
        <stp>StudyData</stp>
        <stp>Correlation(S.DBC,CLE,Period:=20,InputChoice1:=Close,InputChoice2:=Close)</stp>
        <stp>FG</stp>
        <stp/>
        <stp>Close</stp>
        <stp>D</stp>
        <stp>-25</stp>
        <stp>all</stp>
        <stp/>
        <stp/>
        <stp>True</stp>
        <stp>T</stp>
        <tr r="Q31" s="5"/>
      </tp>
      <tp>
        <v>97.531720239999999</v>
        <stp/>
        <stp>StudyData</stp>
        <stp>Correlation(S.DBC,HOE,Period:=20,InputChoice1:=Close,InputChoice2:=Close)</stp>
        <stp>FG</stp>
        <stp/>
        <stp>Close</stp>
        <stp>D</stp>
        <stp>-15</stp>
        <stp>all</stp>
        <stp/>
        <stp/>
        <stp>True</stp>
        <stp>T</stp>
        <tr r="T21" s="5"/>
      </tp>
      <tp>
        <v>88.40939659</v>
        <stp/>
        <stp>StudyData</stp>
        <stp>Correlation(S.DBC,CLE,Period:=20,InputChoice1:=Close,InputChoice2:=Close)</stp>
        <stp>FG</stp>
        <stp/>
        <stp>Close</stp>
        <stp>D</stp>
        <stp>-24</stp>
        <stp>all</stp>
        <stp/>
        <stp/>
        <stp>True</stp>
        <stp>T</stp>
        <tr r="Q30" s="5"/>
      </tp>
      <tp>
        <v>96.118274099999994</v>
        <stp/>
        <stp>StudyData</stp>
        <stp>Correlation(S.DBC,HOE,Period:=20,InputChoice1:=Close,InputChoice2:=Close)</stp>
        <stp>FG</stp>
        <stp/>
        <stp>Close</stp>
        <stp>D</stp>
        <stp>-14</stp>
        <stp>all</stp>
        <stp/>
        <stp/>
        <stp>True</stp>
        <stp>T</stp>
        <tr r="T20" s="5"/>
      </tp>
      <tp>
        <v>88.24825749</v>
        <stp/>
        <stp>StudyData</stp>
        <stp>Correlation(S.DBC,CLE,Period:=20,InputChoice1:=Close,InputChoice2:=Close)</stp>
        <stp>FG</stp>
        <stp/>
        <stp>Close</stp>
        <stp>D</stp>
        <stp>-23</stp>
        <stp>all</stp>
        <stp/>
        <stp/>
        <stp>True</stp>
        <stp>T</stp>
        <tr r="Q29" s="5"/>
      </tp>
      <tp>
        <v>94.005806730000003</v>
        <stp/>
        <stp>StudyData</stp>
        <stp>Correlation(S.DBC,HOE,Period:=20,InputChoice1:=Close,InputChoice2:=Close)</stp>
        <stp>FG</stp>
        <stp/>
        <stp>Close</stp>
        <stp>D</stp>
        <stp>-13</stp>
        <stp>all</stp>
        <stp/>
        <stp/>
        <stp>True</stp>
        <stp>T</stp>
        <tr r="T19" s="5"/>
      </tp>
      <tp>
        <v>89.812429129999998</v>
        <stp/>
        <stp>StudyData</stp>
        <stp>Correlation(S.DBC,CLE,Period:=20,InputChoice1:=Close,InputChoice2:=Close)</stp>
        <stp>FG</stp>
        <stp/>
        <stp>Close</stp>
        <stp>D</stp>
        <stp>-22</stp>
        <stp>all</stp>
        <stp/>
        <stp/>
        <stp>True</stp>
        <stp>T</stp>
        <tr r="Q28" s="5"/>
      </tp>
      <tp>
        <v>91.747502089999998</v>
        <stp/>
        <stp>StudyData</stp>
        <stp>Correlation(S.DBC,HOE,Period:=20,InputChoice1:=Close,InputChoice2:=Close)</stp>
        <stp>FG</stp>
        <stp/>
        <stp>Close</stp>
        <stp>D</stp>
        <stp>-12</stp>
        <stp>all</stp>
        <stp/>
        <stp/>
        <stp>True</stp>
        <stp>T</stp>
        <tr r="T18" s="5"/>
      </tp>
      <tp>
        <v>91.893180130000005</v>
        <stp/>
        <stp>StudyData</stp>
        <stp>Correlation(S.DBC,CLE,Period:=20,InputChoice1:=Close,InputChoice2:=Close)</stp>
        <stp>FG</stp>
        <stp/>
        <stp>Close</stp>
        <stp>D</stp>
        <stp>-21</stp>
        <stp>all</stp>
        <stp/>
        <stp/>
        <stp>True</stp>
        <stp>T</stp>
        <tr r="Q27" s="5"/>
      </tp>
      <tp>
        <v>93.40059497</v>
        <stp/>
        <stp>StudyData</stp>
        <stp>Correlation(S.DBC,HOE,Period:=20,InputChoice1:=Close,InputChoice2:=Close)</stp>
        <stp>FG</stp>
        <stp/>
        <stp>Close</stp>
        <stp>D</stp>
        <stp>-11</stp>
        <stp>all</stp>
        <stp/>
        <stp/>
        <stp>True</stp>
        <stp>T</stp>
        <tr r="T17" s="5"/>
      </tp>
      <tp>
        <v>0.46573519627411841</v>
        <stp/>
        <stp>ContractData</stp>
        <stp>HOE</stp>
        <stp>PerCentNetLastTrade</stp>
        <stp/>
        <stp>T</stp>
        <tr r="H24" s="4"/>
        <tr r="G9" s="1"/>
        <tr r="F9" s="1"/>
        <tr r="C22" s="4"/>
      </tp>
      <tp>
        <v>92.366620789999999</v>
        <stp/>
        <stp>StudyData</stp>
        <stp>Correlation(S.DBC,CLE,Period:=20,InputChoice1:=Close,InputChoice2:=Close)</stp>
        <stp>FG</stp>
        <stp/>
        <stp>Close</stp>
        <stp>D</stp>
        <stp>-20</stp>
        <stp>all</stp>
        <stp/>
        <stp/>
        <stp>True</stp>
        <stp>T</stp>
        <tr r="Q26" s="5"/>
      </tp>
      <tp>
        <v>95.900352260000005</v>
        <stp/>
        <stp>StudyData</stp>
        <stp>Correlation(S.DBC,HOE,Period:=20,InputChoice1:=Close,InputChoice2:=Close)</stp>
        <stp>FG</stp>
        <stp/>
        <stp>Close</stp>
        <stp>D</stp>
        <stp>-10</stp>
        <stp>all</stp>
        <stp/>
        <stp/>
        <stp>True</stp>
        <stp>T</stp>
        <tr r="T16" s="5"/>
      </tp>
      <tp>
        <v>1.0083639490346283</v>
        <stp/>
        <stp>ContractData</stp>
        <stp>GCE</stp>
        <stp>PerCentNetLastTrade</stp>
        <stp/>
        <stp>T</stp>
        <tr r="F11" s="1"/>
        <tr r="G11" s="1"/>
        <tr r="H19" s="4"/>
        <tr r="C24" s="4"/>
      </tp>
      <tp>
        <v>-0.71775171856045294</v>
        <stp/>
        <stp>ContractData</stp>
        <stp>EP?</stp>
        <stp>PerCentNetLastTrade</stp>
        <stp/>
        <stp>T</stp>
        <tr r="F21" s="1"/>
        <tr r="G21" s="1"/>
      </tp>
      <tp>
        <v>-0.11038464804279528</v>
        <stp/>
        <stp>ContractData</stp>
        <stp>EU6</stp>
        <stp>PerCentNetLastTrade</stp>
        <stp/>
        <stp>T</stp>
        <tr r="F23" s="1"/>
        <tr r="G23" s="1"/>
      </tp>
      <tp>
        <v>981.75</v>
        <stp/>
        <stp>ContractData</stp>
        <stp>ZSE</stp>
        <stp>High</stp>
        <stp/>
        <stp>T</stp>
        <tr r="AA18" s="1"/>
      </tp>
      <tp t="s">
        <v>981'6</v>
        <stp/>
        <stp>ContractData</stp>
        <stp>ZSE</stp>
        <stp>High</stp>
        <stp/>
        <stp>B</stp>
        <tr r="O18" s="1"/>
        <tr r="O18" s="1"/>
      </tp>
      <tp>
        <v>0.2824858757062147</v>
        <stp/>
        <stp>ContractData</stp>
        <stp>CLE</stp>
        <stp>PerCentNetLastTrade</stp>
        <stp/>
        <stp>T</stp>
        <tr r="G6" s="1"/>
        <tr r="F6" s="1"/>
        <tr r="H25" s="4"/>
        <tr r="C19" s="4"/>
      </tp>
      <tp>
        <v>97.331323310000002</v>
        <stp/>
        <stp>StudyData</stp>
        <stp>Correlation(S.DBC,CLE,Period:=20,InputChoice1:=Close,InputChoice2:=Close)</stp>
        <stp>FG</stp>
        <stp/>
        <stp>Close</stp>
        <stp>D</stp>
        <stp>-29</stp>
        <stp>all</stp>
        <stp/>
        <stp/>
        <stp>True</stp>
        <stp>T</stp>
        <tr r="Q35" s="5"/>
      </tp>
      <tp>
        <v>98.456918540000004</v>
        <stp/>
        <stp>StudyData</stp>
        <stp>Correlation(S.DBC,HOE,Period:=20,InputChoice1:=Close,InputChoice2:=Close)</stp>
        <stp>FG</stp>
        <stp/>
        <stp>Close</stp>
        <stp>D</stp>
        <stp>-19</stp>
        <stp>all</stp>
        <stp/>
        <stp/>
        <stp>True</stp>
        <stp>T</stp>
        <tr r="T25" s="5"/>
      </tp>
      <tp>
        <v>462</v>
        <stp/>
        <stp>ContractData</stp>
        <stp>ZWA</stp>
        <stp>High</stp>
        <stp/>
        <stp>T</stp>
        <tr r="AA16" s="1"/>
      </tp>
      <tp t="s">
        <v>462'0</v>
        <stp/>
        <stp>ContractData</stp>
        <stp>ZWA</stp>
        <stp>High</stp>
        <stp/>
        <stp>B</stp>
        <tr r="O16" s="1"/>
        <tr r="O16" s="1"/>
      </tp>
      <tp>
        <v>94.308094150000002</v>
        <stp/>
        <stp>StudyData</stp>
        <stp>Correlation(S.DBC,CLE,Period:=20,InputChoice1:=Close,InputChoice2:=Close)</stp>
        <stp>FG</stp>
        <stp/>
        <stp>Close</stp>
        <stp>D</stp>
        <stp>-28</stp>
        <stp>all</stp>
        <stp/>
        <stp/>
        <stp>True</stp>
        <stp>T</stp>
        <tr r="Q34" s="5"/>
      </tp>
      <tp>
        <v>98.4922878</v>
        <stp/>
        <stp>StudyData</stp>
        <stp>Correlation(S.DBC,HOE,Period:=20,InputChoice1:=Close,InputChoice2:=Close)</stp>
        <stp>FG</stp>
        <stp/>
        <stp>Close</stp>
        <stp>D</stp>
        <stp>-18</stp>
        <stp>all</stp>
        <stp/>
        <stp/>
        <stp>True</stp>
        <stp>T</stp>
        <tr r="T24" s="5"/>
      </tp>
      <tp>
        <v>0.1941747572815534</v>
        <stp/>
        <stp>ContractData</stp>
        <stp>ZCE</stp>
        <stp>PerCentNetLastTrade</stp>
        <stp/>
        <stp>T</stp>
        <tr r="H27" s="4"/>
        <tr r="F17" s="1"/>
        <tr r="G17" s="1"/>
        <tr r="C30" s="4"/>
      </tp>
      <tp>
        <v>0.82198818391985617</v>
        <stp/>
        <stp>ContractData</stp>
        <stp>ZSE</stp>
        <stp>PerCentNetLastTrade</stp>
        <stp/>
        <stp>T</stp>
        <tr r="G18" s="1"/>
        <tr r="F18" s="1"/>
        <tr r="H20" s="4"/>
        <tr r="C31" s="4"/>
      </tp>
      <tp>
        <v>-0.59847660500544064</v>
        <stp/>
        <stp>ContractData</stp>
        <stp>ZWA</stp>
        <stp>PerCentNetLastTrade</stp>
        <stp/>
        <stp>T</stp>
        <tr r="H30" s="4"/>
        <tr r="G16" s="1"/>
        <tr r="F16" s="1"/>
        <tr r="C29" s="4"/>
      </tp>
      <tp>
        <v>-0.48596602779544007</v>
        <stp/>
        <stp>ContractData</stp>
        <stp>YM?</stp>
        <stp>PerCentNetLastTrade</stp>
        <stp/>
        <stp>T</stp>
        <tr r="G22" s="1"/>
        <tr r="F22" s="1"/>
      </tp>
      <tp>
        <v>387.75</v>
        <stp/>
        <stp>ContractData</stp>
        <stp>ZCE</stp>
        <stp>High</stp>
        <stp/>
        <stp>T</stp>
        <tr r="AA17" s="1"/>
      </tp>
      <tp t="s">
        <v>387'6</v>
        <stp/>
        <stp>ContractData</stp>
        <stp>ZCE</stp>
        <stp>High</stp>
        <stp/>
        <stp>B</stp>
        <tr r="O17" s="1"/>
        <tr r="O17" s="1"/>
      </tp>
      <tp>
        <v>1.9391567336772817</v>
        <stp/>
        <stp>ContractData</stp>
        <stp>SIE</stp>
        <stp>PerCentNetLastTrade</stp>
        <stp/>
        <stp>T</stp>
        <tr r="H18" s="4"/>
        <tr r="G12" s="1"/>
        <tr r="F12" s="1"/>
        <tr r="C25" s="4"/>
      </tp>
      <tp>
        <v>-1.3929618768328447</v>
        <stp/>
        <stp>ContractData</stp>
        <stp>SBE</stp>
        <stp>PerCentNetLastTrade</stp>
        <stp/>
        <stp>T</stp>
        <tr r="H32" s="4"/>
        <tr r="F19" s="1"/>
        <tr r="G19" s="1"/>
        <tr r="C32" s="4"/>
      </tp>
      <tp>
        <v>-7.6900893972892431E-2</v>
        <stp/>
        <stp>ContractData</stp>
        <stp>SF6</stp>
        <stp>PerCentNetLastTrade</stp>
        <stp/>
        <stp>T</stp>
        <tr r="F24" s="1"/>
        <tr r="G24" s="1"/>
      </tp>
      <tp>
        <v>0.70370370370370372</v>
        <stp/>
        <stp>ContractData</stp>
        <stp>RBE</stp>
        <stp>PerCentNetLastTrade</stp>
        <stp/>
        <stp>T</stp>
        <tr r="H22" s="4"/>
        <tr r="G8" s="1"/>
        <tr r="C21" s="4"/>
        <tr r="F8" s="1"/>
      </tp>
      <tp>
        <v>49.89</v>
        <stp/>
        <stp>StudyData</stp>
        <stp>CLE</stp>
        <stp>Bar</stp>
        <stp/>
        <stp>High</stp>
        <stp>5</stp>
        <stp>-45</stp>
        <stp>All</stp>
        <stp/>
        <stp/>
        <stp>FALSE</stp>
        <stp>T</stp>
        <tr r="D47" s="2"/>
      </tp>
      <tp>
        <v>49.98</v>
        <stp/>
        <stp>StudyData</stp>
        <stp>CLE</stp>
        <stp>Bar</stp>
        <stp/>
        <stp>High</stp>
        <stp>5</stp>
        <stp>-25</stp>
        <stp>All</stp>
        <stp/>
        <stp/>
        <stp>FALSE</stp>
        <stp>T</stp>
        <tr r="D27" s="2"/>
      </tp>
      <tp>
        <v>49.93</v>
        <stp/>
        <stp>StudyData</stp>
        <stp>CLE</stp>
        <stp>Bar</stp>
        <stp/>
        <stp>High</stp>
        <stp>5</stp>
        <stp>-35</stp>
        <stp>All</stp>
        <stp/>
        <stp/>
        <stp>FALSE</stp>
        <stp>T</stp>
        <tr r="D37" s="2"/>
      </tp>
      <tp>
        <v>50.22</v>
        <stp/>
        <stp>StudyData</stp>
        <stp>CLE</stp>
        <stp>Bar</stp>
        <stp/>
        <stp>High</stp>
        <stp>5</stp>
        <stp>-15</stp>
        <stp>All</stp>
        <stp/>
        <stp/>
        <stp>FALSE</stp>
        <stp>T</stp>
        <tr r="D17" s="2"/>
      </tp>
      <tp>
        <v>53.1</v>
        <stp/>
        <stp>ContractData</stp>
        <stp>QO</stp>
        <stp>Bid</stp>
        <stp/>
        <stp>T</stp>
        <tr r="K7" s="1"/>
      </tp>
      <tp>
        <v>53.11</v>
        <stp/>
        <stp>ContractData</stp>
        <stp>QO</stp>
        <stp>Ask</stp>
        <stp/>
        <stp>T</stp>
        <tr r="L7" s="1"/>
      </tp>
      <tp>
        <v>52.64</v>
        <stp/>
        <stp>ContractData</stp>
        <stp>QO</stp>
        <stp>Low</stp>
        <stp/>
        <stp>T</stp>
        <tr r="AB7" s="1"/>
        <tr r="P7" s="1"/>
      </tp>
      <tp>
        <v>97.9678009</v>
        <stp/>
        <stp>StudyData</stp>
        <stp>Correlation(S.DBC,CLE,Period:=20,InputChoice1:=Close,InputChoice2:=Close)</stp>
        <stp>FG</stp>
        <stp/>
        <stp>Close</stp>
        <stp>D</stp>
        <stp>-37</stp>
        <stp>all</stp>
        <stp/>
        <stp/>
        <stp>True</stp>
        <stp>T</stp>
        <tr r="Q43" s="5"/>
      </tp>
      <tp>
        <v>98.138767569999999</v>
        <stp/>
        <stp>StudyData</stp>
        <stp>Correlation(S.DBC,CLE,Period:=20,InputChoice1:=Close,InputChoice2:=Close)</stp>
        <stp>FG</stp>
        <stp/>
        <stp>Close</stp>
        <stp>D</stp>
        <stp>-36</stp>
        <stp>all</stp>
        <stp/>
        <stp/>
        <stp>True</stp>
        <stp>T</stp>
        <tr r="Q42" s="5"/>
      </tp>
      <tp>
        <v>98.119348389999999</v>
        <stp/>
        <stp>StudyData</stp>
        <stp>Correlation(S.DBC,CLE,Period:=20,InputChoice1:=Close,InputChoice2:=Close)</stp>
        <stp>FG</stp>
        <stp/>
        <stp>Close</stp>
        <stp>D</stp>
        <stp>-35</stp>
        <stp>all</stp>
        <stp/>
        <stp/>
        <stp>True</stp>
        <stp>T</stp>
        <tr r="Q41" s="5"/>
      </tp>
      <tp>
        <v>98.036538010000001</v>
        <stp/>
        <stp>StudyData</stp>
        <stp>Correlation(S.DBC,CLE,Period:=20,InputChoice1:=Close,InputChoice2:=Close)</stp>
        <stp>FG</stp>
        <stp/>
        <stp>Close</stp>
        <stp>D</stp>
        <stp>-34</stp>
        <stp>all</stp>
        <stp/>
        <stp/>
        <stp>True</stp>
        <stp>T</stp>
        <tr r="Q40" s="5"/>
      </tp>
      <tp>
        <v>98.359073190000004</v>
        <stp/>
        <stp>StudyData</stp>
        <stp>Correlation(S.DBC,CLE,Period:=20,InputChoice1:=Close,InputChoice2:=Close)</stp>
        <stp>FG</stp>
        <stp/>
        <stp>Close</stp>
        <stp>D</stp>
        <stp>-33</stp>
        <stp>all</stp>
        <stp/>
        <stp/>
        <stp>True</stp>
        <stp>T</stp>
        <tr r="Q39" s="5"/>
      </tp>
      <tp>
        <v>98.584750260000007</v>
        <stp/>
        <stp>StudyData</stp>
        <stp>Correlation(S.DBC,CLE,Period:=20,InputChoice1:=Close,InputChoice2:=Close)</stp>
        <stp>FG</stp>
        <stp/>
        <stp>Close</stp>
        <stp>D</stp>
        <stp>-32</stp>
        <stp>all</stp>
        <stp/>
        <stp/>
        <stp>True</stp>
        <stp>T</stp>
        <tr r="Q38" s="5"/>
      </tp>
      <tp>
        <v>98.270261700000006</v>
        <stp/>
        <stp>StudyData</stp>
        <stp>Correlation(S.DBC,CLE,Period:=20,InputChoice1:=Close,InputChoice2:=Close)</stp>
        <stp>FG</stp>
        <stp/>
        <stp>Close</stp>
        <stp>D</stp>
        <stp>-31</stp>
        <stp>all</stp>
        <stp/>
        <stp/>
        <stp>True</stp>
        <stp>T</stp>
        <tr r="Q37" s="5"/>
      </tp>
      <tp>
        <v>98.05187986</v>
        <stp/>
        <stp>StudyData</stp>
        <stp>Correlation(S.DBC,CLE,Period:=20,InputChoice1:=Close,InputChoice2:=Close)</stp>
        <stp>FG</stp>
        <stp/>
        <stp>Close</stp>
        <stp>D</stp>
        <stp>-30</stp>
        <stp>all</stp>
        <stp/>
        <stp/>
        <stp>True</stp>
        <stp>T</stp>
        <tr r="Q36" s="5"/>
      </tp>
      <tp>
        <v>97.987823829999996</v>
        <stp/>
        <stp>StudyData</stp>
        <stp>Correlation(S.DBC,CLE,Period:=20,InputChoice1:=Close,InputChoice2:=Close)</stp>
        <stp>FG</stp>
        <stp/>
        <stp>Close</stp>
        <stp>D</stp>
        <stp>-39</stp>
        <stp>all</stp>
        <stp/>
        <stp/>
        <stp>True</stp>
        <stp>T</stp>
        <tr r="Q45" s="5"/>
      </tp>
      <tp>
        <v>97.965731829999996</v>
        <stp/>
        <stp>StudyData</stp>
        <stp>Correlation(S.DBC,CLE,Period:=20,InputChoice1:=Close,InputChoice2:=Close)</stp>
        <stp>FG</stp>
        <stp/>
        <stp>Close</stp>
        <stp>D</stp>
        <stp>-38</stp>
        <stp>all</stp>
        <stp/>
        <stp/>
        <stp>True</stp>
        <stp>T</stp>
        <tr r="Q44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125340787106947"/>
          <c:y val="2.6569813809363269E-2"/>
          <c:w val="0.6889232563366291"/>
          <c:h val="0.93402037690879636"/>
        </c:manualLayout>
      </c:layout>
      <c:barChart>
        <c:barDir val="bar"/>
        <c:grouping val="clustered"/>
        <c:varyColors val="0"/>
        <c:ser>
          <c:idx val="3"/>
          <c:order val="0"/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MainDisplay!$B$5:$D$19</c:f>
              <c:strCache>
                <c:ptCount val="15"/>
                <c:pt idx="0">
                  <c:v>  PowerShares DB Commodity Index Tracking</c:v>
                </c:pt>
                <c:pt idx="1">
                  <c:v>  Crude Light (Globex), Sep 17</c:v>
                </c:pt>
                <c:pt idx="2">
                  <c:v>  ICE Brent Crude, Oct 17</c:v>
                </c:pt>
                <c:pt idx="3">
                  <c:v>  RBOB Gasoline (Globex), Sep 17</c:v>
                </c:pt>
                <c:pt idx="4">
                  <c:v>  NY Harbor ULSD, Sep 17</c:v>
                </c:pt>
                <c:pt idx="5">
                  <c:v>  Natural Gas (Globex), Sep 17</c:v>
                </c:pt>
                <c:pt idx="6">
                  <c:v>  Gold (Globex), Dec 17</c:v>
                </c:pt>
                <c:pt idx="7">
                  <c:v>  Silver (Globex), Sep 17</c:v>
                </c:pt>
                <c:pt idx="8">
                  <c:v>  Copper (USD, 90d Fwd) SELECT</c:v>
                </c:pt>
                <c:pt idx="9">
                  <c:v>  Zinc (USD, 90d Fwd) SELECT</c:v>
                </c:pt>
                <c:pt idx="10">
                  <c:v>  Aluminium (USD, 90d Fwd) SELECT</c:v>
                </c:pt>
                <c:pt idx="11">
                  <c:v>  Wheat (Globex), Sep 17</c:v>
                </c:pt>
                <c:pt idx="12">
                  <c:v>  Corn (Globex), Dec 17</c:v>
                </c:pt>
                <c:pt idx="13">
                  <c:v>  Soybeans (Globex), Nov 17</c:v>
                </c:pt>
                <c:pt idx="14">
                  <c:v>  Sugar World #11 (ICE), Oct 17</c:v>
                </c:pt>
              </c:strCache>
            </c:strRef>
          </c:cat>
          <c:val>
            <c:numRef>
              <c:f>MainDisplay!$G$5:$G$19</c:f>
              <c:numCache>
                <c:formatCode>0.00%</c:formatCode>
                <c:ptCount val="15"/>
                <c:pt idx="0">
                  <c:v>1.3368983957219253E-3</c:v>
                </c:pt>
                <c:pt idx="1">
                  <c:v>2.8248587570621469E-3</c:v>
                </c:pt>
                <c:pt idx="2">
                  <c:v>7.5901328273244783E-3</c:v>
                </c:pt>
                <c:pt idx="3">
                  <c:v>7.037037037037037E-3</c:v>
                </c:pt>
                <c:pt idx="4">
                  <c:v>4.6573519627411842E-3</c:v>
                </c:pt>
                <c:pt idx="5">
                  <c:v>6.2434963579604576E-3</c:v>
                </c:pt>
                <c:pt idx="6">
                  <c:v>1.0083639490346283E-2</c:v>
                </c:pt>
                <c:pt idx="7">
                  <c:v>1.9391567336772816E-2</c:v>
                </c:pt>
                <c:pt idx="8">
                  <c:v>-7.5910147172734308E-3</c:v>
                </c:pt>
                <c:pt idx="9">
                  <c:v>-4.9462732389561658E-3</c:v>
                </c:pt>
                <c:pt idx="10">
                  <c:v>2.7127003699136871E-3</c:v>
                </c:pt>
                <c:pt idx="11">
                  <c:v>-5.9847660500544067E-3</c:v>
                </c:pt>
                <c:pt idx="12">
                  <c:v>1.9417475728155339E-3</c:v>
                </c:pt>
                <c:pt idx="13">
                  <c:v>8.2198818391985614E-3</c:v>
                </c:pt>
                <c:pt idx="14">
                  <c:v>-1.3929618768328447E-2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F-454D-8104-30B9B9367D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29468592"/>
        <c:axId val="181030864"/>
      </c:barChart>
      <c:catAx>
        <c:axId val="229468592"/>
        <c:scaling>
          <c:orientation val="maxMin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181030864"/>
        <c:crosses val="autoZero"/>
        <c:auto val="1"/>
        <c:lblAlgn val="ctr"/>
        <c:lblOffset val="500"/>
        <c:noMultiLvlLbl val="0"/>
      </c:catAx>
      <c:valAx>
        <c:axId val="181030864"/>
        <c:scaling>
          <c:orientation val="minMax"/>
        </c:scaling>
        <c:delete val="0"/>
        <c:axPos val="t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high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229468592"/>
        <c:crosses val="autoZero"/>
        <c:crossBetween val="between"/>
      </c:valAx>
      <c:spPr>
        <a:noFill/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00144504408843E-2"/>
          <c:y val="1.6279422930903568E-2"/>
          <c:w val="0.84606036745406832"/>
          <c:h val="0.93534246575342461"/>
        </c:manualLayout>
      </c:layout>
      <c:lineChart>
        <c:grouping val="standard"/>
        <c:varyColors val="0"/>
        <c:ser>
          <c:idx val="20"/>
          <c:order val="0"/>
          <c:tx>
            <c:strRef>
              <c:f>Data2!$G$2</c:f>
              <c:strCache>
                <c:ptCount val="1"/>
                <c:pt idx="0">
                  <c:v>S.DBC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Data2!$N$1:$N$103</c:f>
              <c:numCache>
                <c:formatCode>0.00%</c:formatCode>
                <c:ptCount val="10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3.3422459893047412E-3</c:v>
                </c:pt>
                <c:pt idx="19">
                  <c:v>0</c:v>
                </c:pt>
                <c:pt idx="20">
                  <c:v>2.005347593582845E-3</c:v>
                </c:pt>
                <c:pt idx="21">
                  <c:v>2.6737967914437933E-3</c:v>
                </c:pt>
                <c:pt idx="22">
                  <c:v>2.005347593582845E-3</c:v>
                </c:pt>
                <c:pt idx="23">
                  <c:v>2.005347593582845E-3</c:v>
                </c:pt>
                <c:pt idx="24">
                  <c:v>2.005347593582845E-3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453C-4F50-A646-FDFFE531B447}"/>
            </c:ext>
          </c:extLst>
        </c:ser>
        <c:ser>
          <c:idx val="0"/>
          <c:order val="1"/>
          <c:tx>
            <c:strRef>
              <c:f>Data2!$G$3</c:f>
              <c:strCache>
                <c:ptCount val="1"/>
                <c:pt idx="0">
                  <c:v>CLE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93871CC3-0091-41E2-93E1-979917C854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77CCB46-4B28-4318-95B0-22A6754DA2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DD84F9F-5F5A-4AAA-BF77-C077897878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F7A493-EA04-45C1-8970-4010090524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4DA6E02-2ECB-4B98-9662-1F2C19655B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63D65D2-C684-48DD-8E85-3891E80040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E3D99A4-5474-4705-A78D-5356E5CEBC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82D03D3-1103-4CD3-9038-7B60D004AC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643D255-6EDE-43E7-A928-0A6D6CC3E9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852DA09-E1E2-427A-A6F0-AE576DC595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EB45ED2-CA6B-412A-9D64-0B3D8EE16A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46C42F4-9E05-45BB-AC68-695EE09907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8D2C905-EF15-4921-9822-00536D2877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90FBF4F-9BFF-4646-9196-B33C66236A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688D797-B60B-4207-B72F-EBFD551D03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9C4E651-829E-460D-94F1-8E94205DAD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83D99AE-446C-4FBD-A3AD-FFC7C23FCF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6C49190-525D-4D0C-9CCD-5D1C11494B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5FD37CC-E6B1-49F5-B3B2-1976F0C610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F9EC69D-9804-43D3-9DA5-6CB027589E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D761966-9BFC-497C-AF3A-B7DC1C825D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F084E0B-7AF9-4516-80F9-8B01828FF5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68B7B93-399D-4585-8151-F2372CC9E8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FC920F0-08E4-4EDA-A8C4-1DE2192B2C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453C-4F50-A646-FDFFE531B4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3EEF251-EE6A-487F-9D5E-E1584E3ADD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AB7054F-2AB3-4C88-851E-A88D7FD21C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1A8EB46-2A12-4087-9CF1-8024F71105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33FB3450-33DF-4F70-AD27-4CB23E8319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17A262DC-7AC6-4A51-9CEF-8DFC366A1A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6BC10C2-4D2D-4E65-8243-7186914C5C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BDFC3EF-FA9A-479B-AD4C-414177AB9D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4E1D70C-711A-444B-A9D1-F00DAE80F5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DF841B67-FBBF-4214-8F5C-E7520618B9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63F9388-91E1-488A-9F76-3FAC06F059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06038D18-6A55-4A1D-B005-BEF674B41A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453C-4F50-A646-FDFFE531B4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1F4B9500-9890-420C-8CA1-BBE9D71B8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C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42F564CE-FCA0-4609-983C-F4FAAA772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DC5135B7-F5CC-4CF6-A3A2-4C032BB06C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E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16C31D47-591F-486E-B901-840D1DC466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F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89E82D27-467A-4BBD-9A05-C3BE9B1921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549F50D1-771D-491E-B6A8-380816CEC0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2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F20E639C-CB98-4B2D-95F8-428A2D0914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3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8C85BCB4-8629-4C52-AB20-A1E1F2D8DB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7D0F93F7-1C62-47FB-87D0-CB2D556553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E4994B32-5821-48E1-B217-77301DFA56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D0460A53-B049-47D2-8E35-44A23E1D40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EF2D87AF-DBFC-4A3F-9972-E5E07B26F5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8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5B178FEF-B755-49C7-A25C-D0D8BAE326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9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1BE38D93-1C3F-41FE-B502-569FE7FA17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A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2D9F92F-FDEC-4673-9255-DCCC081DF8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B-453C-4F50-A646-FDFFE531B447}"/>
                </c:ext>
              </c:extLst>
            </c:dLbl>
            <c:dLbl>
              <c:idx val="5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600" b="0" i="0" u="none" strike="noStrike" kern="1200" baseline="0">
                        <a:solidFill>
                          <a:schemeClr val="bg1"/>
                        </a:solidFill>
                        <a:latin typeface="Century Gothic" panose="020B0502020202020204" pitchFamily="34" charset="0"/>
                        <a:ea typeface="+mn-ea"/>
                        <a:cs typeface="+mn-cs"/>
                      </a:defRPr>
                    </a:pPr>
                    <a:fld id="{B386AD41-E300-4C35-B1EC-D6C9A893DB7E}" type="CELLRANGE">
                      <a:rPr lang="en-US"/>
                      <a:pPr>
                        <a:defRPr sz="600" b="0" i="0" u="none" strike="noStrike" kern="1200" baseline="0">
                          <a:solidFill>
                            <a:schemeClr val="bg1"/>
                          </a:solidFill>
                          <a:latin typeface="Century Gothic" panose="020B0502020202020204" pitchFamily="34" charset="0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C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1FB5BF52-20DB-4DB9-8CE2-6168C4A32B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031A8F30-6AD7-4C4C-9FAE-4E44981CD9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9FBCD27-8EF7-49F5-82F1-71919F1661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4C2E87EB-7945-407E-A0DF-DA8D81698D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D3DC7F8A-EEA5-4F95-92D3-CEBDCA74B8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5406ED4A-4A54-46EC-8733-107B0CB934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0B394962-BED0-4248-8E3A-86D4F1DA7E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9453C6F8-D194-49A1-8AEE-E718FDFEFC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F61B5BCC-6C8A-4FA4-95B8-AB2AE430F2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0079FDB8-D2B2-487D-BAB8-3FED097D41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7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3539EB5-C70B-45D8-85E5-854D9921BB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8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7F5BD858-220B-4BEB-B82D-1CEFDA7E92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9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8EBB2DD7-83B3-461C-95ED-0F786626BA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A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12A93CB9-8C35-41D6-ABFA-E3B7C06E1E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F8C2C32F-D647-42FD-9123-D1D0DE7B5D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C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AD2E2A8D-27E3-4B02-A67F-0DA7F3CB74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D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8A0E0C16-42C2-48CE-80CA-C2F9E52426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E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3B59DF9D-8BD0-4750-A272-6A43E23E6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F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5A3EB289-D758-4114-A060-5C53F5DB76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0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61858013-D02E-4B15-A8D9-178B987C27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1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6972EB31-ACC3-4C25-9791-97D620812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2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028DAFCE-1C67-4C58-9A2D-4F74021BA7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3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2EE7FD65-C49D-48FA-AB33-7244F94EDF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4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A0095EE7-F978-4FEF-B946-295DBD7E34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5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D7F4419F-8B0B-4A8B-B2CA-B99DDB2375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6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0E70B582-0ED2-473F-99AF-5A9E03084A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7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6AF453D0-D54D-432B-96EB-D862B09D57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8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F9E2E748-5339-4A6E-A9F6-DFE75F8588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9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92C905FB-AB70-4417-BD08-929B743E6F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A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59865EB8-A531-4027-8947-DB9038248A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B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228CACD8-4682-4291-A644-BE71EA1B9D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C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0B3F6728-5CF5-42C2-B2CA-32694BBEEF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D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51CD2D99-AD39-4F54-8FB8-54320A9206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E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EC8DA486-4363-4DEB-BEDF-421FD4C6B8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F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F15306CC-A32E-45C8-8086-9DBA3A8F03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0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C5576DD9-AA44-433A-AAE2-300F5461B4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1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76240F14-3014-4D4F-A951-FE7A8A7EA5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8CFD05FF-9E9F-4F00-8640-2BEE09678B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3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39CF0924-C32F-4907-A0F1-434A1477D3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4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BAFA1626-F053-471D-AC92-C6611C2ECE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5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CF46FEF8-36E1-48A9-94A7-D764044334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6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AD16D4D4-032D-4B10-9130-79B2F28B68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7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Data2!$Q$1:$Q$103</c:f>
              <c:numCache>
                <c:formatCode>0.00%</c:formatCode>
                <c:ptCount val="103"/>
                <c:pt idx="0">
                  <c:v>7.2639225181597945E-3</c:v>
                </c:pt>
                <c:pt idx="1">
                  <c:v>7.2639225181597945E-3</c:v>
                </c:pt>
                <c:pt idx="2">
                  <c:v>7.4656981436641932E-3</c:v>
                </c:pt>
                <c:pt idx="3">
                  <c:v>1.1501210653753032E-2</c:v>
                </c:pt>
                <c:pt idx="4">
                  <c:v>1.049233252623075E-2</c:v>
                </c:pt>
                <c:pt idx="5">
                  <c:v>1.0694108151735294E-2</c:v>
                </c:pt>
                <c:pt idx="6">
                  <c:v>1.190476190476183E-2</c:v>
                </c:pt>
                <c:pt idx="7">
                  <c:v>1.1501210653753032E-2</c:v>
                </c:pt>
                <c:pt idx="8">
                  <c:v>1.3115415657788509E-2</c:v>
                </c:pt>
                <c:pt idx="9">
                  <c:v>1.2711864406779568E-2</c:v>
                </c:pt>
                <c:pt idx="10">
                  <c:v>1.170298627925743E-2</c:v>
                </c:pt>
                <c:pt idx="11">
                  <c:v>1.2106537530266229E-2</c:v>
                </c:pt>
                <c:pt idx="12">
                  <c:v>1.2106537530266229E-2</c:v>
                </c:pt>
                <c:pt idx="13">
                  <c:v>1.1501210653753032E-2</c:v>
                </c:pt>
                <c:pt idx="14">
                  <c:v>1.0694108151735294E-2</c:v>
                </c:pt>
                <c:pt idx="15">
                  <c:v>1.1501210653753032E-2</c:v>
                </c:pt>
                <c:pt idx="16">
                  <c:v>1.049233252623075E-2</c:v>
                </c:pt>
                <c:pt idx="17">
                  <c:v>9.4834543987086118E-3</c:v>
                </c:pt>
                <c:pt idx="18">
                  <c:v>9.4834543987086118E-3</c:v>
                </c:pt>
                <c:pt idx="19">
                  <c:v>2.017756255044276E-3</c:v>
                </c:pt>
                <c:pt idx="20">
                  <c:v>5.6497175141243163E-3</c:v>
                </c:pt>
                <c:pt idx="21">
                  <c:v>5.4479418886197745E-3</c:v>
                </c:pt>
                <c:pt idx="22">
                  <c:v>4.640839386602035E-3</c:v>
                </c:pt>
                <c:pt idx="23">
                  <c:v>4.640839386602035E-3</c:v>
                </c:pt>
                <c:pt idx="24">
                  <c:v>4.640839386602035E-3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Data2!$BO$1:$BO$99</c15:f>
                <c15:dlblRangeCache>
                  <c:ptCount val="99"/>
                </c15:dlblRangeCache>
              </c15:datalabelsRange>
            </c:ext>
            <c:ext xmlns:c16="http://schemas.microsoft.com/office/drawing/2014/chart" uri="{C3380CC4-5D6E-409C-BE32-E72D297353CC}">
              <c16:uniqueId val="{000000CF-453C-4F50-A646-FDFFE531B447}"/>
            </c:ext>
          </c:extLst>
        </c:ser>
        <c:ser>
          <c:idx val="1"/>
          <c:order val="2"/>
          <c:tx>
            <c:strRef>
              <c:f>Data2!$G$4</c:f>
              <c:strCache>
                <c:ptCount val="1"/>
                <c:pt idx="0">
                  <c:v>QO</c:v>
                </c:pt>
              </c:strCache>
            </c:strRef>
          </c:tx>
          <c:spPr>
            <a:ln w="158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Data2!$T$1:$T$103</c:f>
              <c:numCache>
                <c:formatCode>0.00%</c:formatCode>
                <c:ptCount val="103"/>
                <c:pt idx="0">
                  <c:v>1.138519924098661E-2</c:v>
                </c:pt>
                <c:pt idx="1">
                  <c:v>1.1574952561669818E-2</c:v>
                </c:pt>
                <c:pt idx="2">
                  <c:v>1.2144212523719175E-2</c:v>
                </c:pt>
                <c:pt idx="3">
                  <c:v>1.6318785578747618E-2</c:v>
                </c:pt>
                <c:pt idx="4">
                  <c:v>1.4990512333965828E-2</c:v>
                </c:pt>
                <c:pt idx="5">
                  <c:v>1.4990512333965828E-2</c:v>
                </c:pt>
                <c:pt idx="6">
                  <c:v>1.6129032258064408E-2</c:v>
                </c:pt>
                <c:pt idx="7">
                  <c:v>1.5939278937381333E-2</c:v>
                </c:pt>
                <c:pt idx="8">
                  <c:v>1.7457305502846198E-2</c:v>
                </c:pt>
                <c:pt idx="9">
                  <c:v>1.6698292220113764E-2</c:v>
                </c:pt>
                <c:pt idx="10">
                  <c:v>1.5370018975331976E-2</c:v>
                </c:pt>
                <c:pt idx="11">
                  <c:v>1.5559772296015184E-2</c:v>
                </c:pt>
                <c:pt idx="12">
                  <c:v>1.5559772296015184E-2</c:v>
                </c:pt>
                <c:pt idx="13">
                  <c:v>1.5370018975331976E-2</c:v>
                </c:pt>
                <c:pt idx="14">
                  <c:v>1.4800759013282618E-2</c:v>
                </c:pt>
                <c:pt idx="15">
                  <c:v>1.5939278937381333E-2</c:v>
                </c:pt>
                <c:pt idx="16">
                  <c:v>1.4990512333965828E-2</c:v>
                </c:pt>
                <c:pt idx="17">
                  <c:v>1.3662239089184038E-2</c:v>
                </c:pt>
                <c:pt idx="18">
                  <c:v>1.2903225806451606E-2</c:v>
                </c:pt>
                <c:pt idx="19">
                  <c:v>5.8823529411763786E-3</c:v>
                </c:pt>
                <c:pt idx="20">
                  <c:v>9.8671726755217449E-3</c:v>
                </c:pt>
                <c:pt idx="21">
                  <c:v>9.297912713472389E-3</c:v>
                </c:pt>
                <c:pt idx="22">
                  <c:v>8.7286527514230314E-3</c:v>
                </c:pt>
                <c:pt idx="23">
                  <c:v>9.4876660341555973E-3</c:v>
                </c:pt>
                <c:pt idx="24">
                  <c:v>9.4876660341555973E-3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D0-453C-4F50-A646-FDFFE531B447}"/>
            </c:ext>
          </c:extLst>
        </c:ser>
        <c:ser>
          <c:idx val="2"/>
          <c:order val="3"/>
          <c:tx>
            <c:strRef>
              <c:f>Data2!$G$5</c:f>
              <c:strCache>
                <c:ptCount val="1"/>
                <c:pt idx="0">
                  <c:v>RBE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Data2!$W$1:$W$103</c:f>
              <c:numCache>
                <c:formatCode>0.00%</c:formatCode>
                <c:ptCount val="103"/>
                <c:pt idx="0">
                  <c:v>1.148148148148145E-2</c:v>
                </c:pt>
                <c:pt idx="1">
                  <c:v>1.1790123456790058E-2</c:v>
                </c:pt>
                <c:pt idx="2">
                  <c:v>1.2037037037036943E-2</c:v>
                </c:pt>
                <c:pt idx="3">
                  <c:v>1.4382716049382639E-2</c:v>
                </c:pt>
                <c:pt idx="4">
                  <c:v>1.4135802469135752E-2</c:v>
                </c:pt>
                <c:pt idx="5">
                  <c:v>1.6481481481481448E-2</c:v>
                </c:pt>
                <c:pt idx="6">
                  <c:v>1.7962962962962903E-2</c:v>
                </c:pt>
                <c:pt idx="7">
                  <c:v>1.7283950617283828E-2</c:v>
                </c:pt>
                <c:pt idx="8">
                  <c:v>1.7716049382716016E-2</c:v>
                </c:pt>
                <c:pt idx="9">
                  <c:v>1.6543209876543168E-2</c:v>
                </c:pt>
                <c:pt idx="10">
                  <c:v>1.7037037037036941E-2</c:v>
                </c:pt>
                <c:pt idx="11">
                  <c:v>1.6481481481481448E-2</c:v>
                </c:pt>
                <c:pt idx="12">
                  <c:v>1.5679012345678929E-2</c:v>
                </c:pt>
                <c:pt idx="13">
                  <c:v>1.5308641975308599E-2</c:v>
                </c:pt>
                <c:pt idx="14">
                  <c:v>1.4197530864197474E-2</c:v>
                </c:pt>
                <c:pt idx="15">
                  <c:v>1.5370370370370321E-2</c:v>
                </c:pt>
                <c:pt idx="16">
                  <c:v>1.4135802469135752E-2</c:v>
                </c:pt>
                <c:pt idx="17">
                  <c:v>1.2592592592592575E-2</c:v>
                </c:pt>
                <c:pt idx="18">
                  <c:v>1.2592592592592575E-2</c:v>
                </c:pt>
                <c:pt idx="19">
                  <c:v>6.234567901234566E-3</c:v>
                </c:pt>
                <c:pt idx="20">
                  <c:v>9.1975308641974764E-3</c:v>
                </c:pt>
                <c:pt idx="21">
                  <c:v>9.6913580246912497E-3</c:v>
                </c:pt>
                <c:pt idx="22">
                  <c:v>9.3209876543209197E-3</c:v>
                </c:pt>
                <c:pt idx="23">
                  <c:v>7.5308641975308571E-3</c:v>
                </c:pt>
                <c:pt idx="24">
                  <c:v>7.5308641975308571E-3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38-453C-4F50-A646-FDFFE531B447}"/>
            </c:ext>
          </c:extLst>
        </c:ser>
        <c:ser>
          <c:idx val="3"/>
          <c:order val="4"/>
          <c:tx>
            <c:strRef>
              <c:f>Data2!$G$6</c:f>
              <c:strCache>
                <c:ptCount val="1"/>
                <c:pt idx="0">
                  <c:v>HOE</c:v>
                </c:pt>
              </c:strCache>
            </c:strRef>
          </c:tx>
          <c:spPr>
            <a:ln w="158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Data2!$Z$1:$Z$102</c:f>
              <c:numCache>
                <c:formatCode>0.00%</c:formatCode>
                <c:ptCount val="102"/>
                <c:pt idx="0">
                  <c:v>1.0161495191435266E-2</c:v>
                </c:pt>
                <c:pt idx="1">
                  <c:v>1.0403435553136215E-2</c:v>
                </c:pt>
                <c:pt idx="2">
                  <c:v>1.0826831186112639E-2</c:v>
                </c:pt>
                <c:pt idx="3">
                  <c:v>1.3730115526522677E-2</c:v>
                </c:pt>
                <c:pt idx="4">
                  <c:v>1.2641383898868879E-2</c:v>
                </c:pt>
                <c:pt idx="5">
                  <c:v>1.3004294441420235E-2</c:v>
                </c:pt>
                <c:pt idx="6">
                  <c:v>1.4758362063751272E-2</c:v>
                </c:pt>
                <c:pt idx="7">
                  <c:v>1.4153511159499236E-2</c:v>
                </c:pt>
                <c:pt idx="8">
                  <c:v>1.5726123510554663E-2</c:v>
                </c:pt>
                <c:pt idx="9">
                  <c:v>1.4758362063751272E-2</c:v>
                </c:pt>
                <c:pt idx="10">
                  <c:v>1.439545152120005E-2</c:v>
                </c:pt>
                <c:pt idx="11">
                  <c:v>1.3911570797798287E-2</c:v>
                </c:pt>
                <c:pt idx="12">
                  <c:v>1.3548660255247067E-2</c:v>
                </c:pt>
                <c:pt idx="13">
                  <c:v>1.2157503175467252E-2</c:v>
                </c:pt>
                <c:pt idx="14">
                  <c:v>1.1552652271215217E-2</c:v>
                </c:pt>
                <c:pt idx="15">
                  <c:v>1.2459928627593269E-2</c:v>
                </c:pt>
                <c:pt idx="16">
                  <c:v>1.161313736164042E-2</c:v>
                </c:pt>
                <c:pt idx="17">
                  <c:v>1.0463920643561419E-2</c:v>
                </c:pt>
                <c:pt idx="18">
                  <c:v>9.5566442871832316E-3</c:v>
                </c:pt>
                <c:pt idx="19">
                  <c:v>1.6935825319058331E-3</c:v>
                </c:pt>
                <c:pt idx="20">
                  <c:v>5.8065686808202099E-3</c:v>
                </c:pt>
                <c:pt idx="21">
                  <c:v>5.8670537712454136E-3</c:v>
                </c:pt>
                <c:pt idx="22">
                  <c:v>5.9275388616706172E-3</c:v>
                </c:pt>
                <c:pt idx="23">
                  <c:v>5.9275388616706172E-3</c:v>
                </c:pt>
                <c:pt idx="24">
                  <c:v>5.9275388616706172E-3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A0-453C-4F50-A646-FDFFE531B447}"/>
            </c:ext>
          </c:extLst>
        </c:ser>
        <c:ser>
          <c:idx val="4"/>
          <c:order val="5"/>
          <c:tx>
            <c:strRef>
              <c:f>Data2!$G$7</c:f>
              <c:strCache>
                <c:ptCount val="1"/>
                <c:pt idx="0">
                  <c:v>NGE</c:v>
                </c:pt>
              </c:strCache>
            </c:strRef>
          </c:tx>
          <c:spPr>
            <a:ln w="158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Data2!$AC$1:$AC$103</c:f>
              <c:numCache>
                <c:formatCode>0.00%</c:formatCode>
                <c:ptCount val="103"/>
                <c:pt idx="0">
                  <c:v>6.9372181755116263E-3</c:v>
                </c:pt>
                <c:pt idx="1">
                  <c:v>9.018383628165037E-3</c:v>
                </c:pt>
                <c:pt idx="2">
                  <c:v>8.6715227193894934E-3</c:v>
                </c:pt>
                <c:pt idx="3">
                  <c:v>1.0058966354491819E-2</c:v>
                </c:pt>
                <c:pt idx="4">
                  <c:v>9.018383628165037E-3</c:v>
                </c:pt>
                <c:pt idx="5">
                  <c:v>9.7121054457162768E-3</c:v>
                </c:pt>
                <c:pt idx="6">
                  <c:v>1.0752688172043058E-2</c:v>
                </c:pt>
                <c:pt idx="7">
                  <c:v>1.0058966354491819E-2</c:v>
                </c:pt>
                <c:pt idx="8">
                  <c:v>1.2486992715920927E-2</c:v>
                </c:pt>
                <c:pt idx="9">
                  <c:v>1.1446409989594144E-2</c:v>
                </c:pt>
                <c:pt idx="10">
                  <c:v>1.2486992715920927E-2</c:v>
                </c:pt>
                <c:pt idx="11">
                  <c:v>1.1099549080818602E-2</c:v>
                </c:pt>
                <c:pt idx="12">
                  <c:v>9.7121054457162768E-3</c:v>
                </c:pt>
                <c:pt idx="13">
                  <c:v>1.0405827263267362E-2</c:v>
                </c:pt>
                <c:pt idx="14">
                  <c:v>9.018383628165037E-3</c:v>
                </c:pt>
                <c:pt idx="15">
                  <c:v>6.2434963579603864E-3</c:v>
                </c:pt>
                <c:pt idx="16">
                  <c:v>6.2434963579603864E-3</c:v>
                </c:pt>
                <c:pt idx="17">
                  <c:v>6.2434963579603864E-3</c:v>
                </c:pt>
                <c:pt idx="18">
                  <c:v>5.8966354491848437E-3</c:v>
                </c:pt>
                <c:pt idx="19">
                  <c:v>3.8154699965314326E-3</c:v>
                </c:pt>
                <c:pt idx="20">
                  <c:v>5.8966354491848437E-3</c:v>
                </c:pt>
                <c:pt idx="21">
                  <c:v>6.9372181755116263E-3</c:v>
                </c:pt>
                <c:pt idx="22">
                  <c:v>6.9372181755116263E-3</c:v>
                </c:pt>
                <c:pt idx="23">
                  <c:v>7.9778009018384079E-3</c:v>
                </c:pt>
                <c:pt idx="24">
                  <c:v>7.9778009018384079E-3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208-453C-4F50-A646-FDFFE531B447}"/>
            </c:ext>
          </c:extLst>
        </c:ser>
        <c:ser>
          <c:idx val="5"/>
          <c:order val="6"/>
          <c:tx>
            <c:strRef>
              <c:f>Data2!$G$8</c:f>
              <c:strCache>
                <c:ptCount val="1"/>
                <c:pt idx="0">
                  <c:v>GCE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Data2!$AF$1:$AF$103</c:f>
              <c:numCache>
                <c:formatCode>0.00%</c:formatCode>
                <c:ptCount val="103"/>
                <c:pt idx="0">
                  <c:v>6.253419838974439E-3</c:v>
                </c:pt>
                <c:pt idx="1">
                  <c:v>6.018916595012933E-3</c:v>
                </c:pt>
                <c:pt idx="2">
                  <c:v>6.1752520909873296E-3</c:v>
                </c:pt>
                <c:pt idx="3">
                  <c:v>5.7844133510514279E-3</c:v>
                </c:pt>
                <c:pt idx="4">
                  <c:v>6.4097553349488356E-3</c:v>
                </c:pt>
                <c:pt idx="5">
                  <c:v>6.018916595012933E-3</c:v>
                </c:pt>
                <c:pt idx="6">
                  <c:v>8.3639490346283478E-3</c:v>
                </c:pt>
                <c:pt idx="7">
                  <c:v>7.5041038067694341E-3</c:v>
                </c:pt>
                <c:pt idx="8">
                  <c:v>7.1132650668335315E-3</c:v>
                </c:pt>
                <c:pt idx="9">
                  <c:v>7.2696005628077503E-3</c:v>
                </c:pt>
                <c:pt idx="10">
                  <c:v>7.9731102946924461E-3</c:v>
                </c:pt>
                <c:pt idx="11">
                  <c:v>8.676620026577141E-3</c:v>
                </c:pt>
                <c:pt idx="12">
                  <c:v>8.8329555225513598E-3</c:v>
                </c:pt>
                <c:pt idx="13">
                  <c:v>8.1294457906668418E-3</c:v>
                </c:pt>
                <c:pt idx="14">
                  <c:v>8.5202845306027453E-3</c:v>
                </c:pt>
                <c:pt idx="15">
                  <c:v>9.145626514500153E-3</c:v>
                </c:pt>
                <c:pt idx="16">
                  <c:v>8.9892910185257573E-3</c:v>
                </c:pt>
                <c:pt idx="17">
                  <c:v>8.5202845306027453E-3</c:v>
                </c:pt>
                <c:pt idx="18">
                  <c:v>8.5984522785898538E-3</c:v>
                </c:pt>
                <c:pt idx="19">
                  <c:v>8.2857812866412393E-3</c:v>
                </c:pt>
                <c:pt idx="20">
                  <c:v>9.3019620104745505E-3</c:v>
                </c:pt>
                <c:pt idx="21">
                  <c:v>9.614633002423165E-3</c:v>
                </c:pt>
                <c:pt idx="22">
                  <c:v>8.9892910185257573E-3</c:v>
                </c:pt>
                <c:pt idx="23">
                  <c:v>9.614633002423165E-3</c:v>
                </c:pt>
                <c:pt idx="24">
                  <c:v>9.614633002423165E-3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270-453C-4F50-A646-FDFFE531B447}"/>
            </c:ext>
          </c:extLst>
        </c:ser>
        <c:ser>
          <c:idx val="6"/>
          <c:order val="7"/>
          <c:tx>
            <c:strRef>
              <c:f>Data2!$G$9</c:f>
              <c:strCache>
                <c:ptCount val="1"/>
                <c:pt idx="0">
                  <c:v>SIE</c:v>
                </c:pt>
              </c:strCache>
            </c:strRef>
          </c:tx>
          <c:spPr>
            <a:ln w="158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Data2!$AI$1:$AI$103</c:f>
              <c:numCache>
                <c:formatCode>0.00%</c:formatCode>
                <c:ptCount val="103"/>
                <c:pt idx="0">
                  <c:v>1.731601731601741E-2</c:v>
                </c:pt>
                <c:pt idx="1">
                  <c:v>1.6129988732728581E-2</c:v>
                </c:pt>
                <c:pt idx="2">
                  <c:v>1.7019510170195044E-2</c:v>
                </c:pt>
                <c:pt idx="3">
                  <c:v>1.6129988732728581E-2</c:v>
                </c:pt>
                <c:pt idx="4">
                  <c:v>1.6426495878550735E-2</c:v>
                </c:pt>
                <c:pt idx="5">
                  <c:v>1.6723003024372889E-2</c:v>
                </c:pt>
                <c:pt idx="6">
                  <c:v>1.9688074482595075E-2</c:v>
                </c:pt>
                <c:pt idx="7">
                  <c:v>1.7909031607661722E-2</c:v>
                </c:pt>
                <c:pt idx="8">
                  <c:v>1.7909031607661722E-2</c:v>
                </c:pt>
                <c:pt idx="9">
                  <c:v>1.8205538753484088E-2</c:v>
                </c:pt>
                <c:pt idx="10">
                  <c:v>1.9688074482595075E-2</c:v>
                </c:pt>
                <c:pt idx="11">
                  <c:v>1.9984581628417229E-2</c:v>
                </c:pt>
                <c:pt idx="12">
                  <c:v>1.9984581628417229E-2</c:v>
                </c:pt>
                <c:pt idx="13">
                  <c:v>1.8798553045128397E-2</c:v>
                </c:pt>
                <c:pt idx="14">
                  <c:v>1.9984581628417229E-2</c:v>
                </c:pt>
                <c:pt idx="15">
                  <c:v>2.1170610211706062E-2</c:v>
                </c:pt>
                <c:pt idx="16">
                  <c:v>2.1170610211706062E-2</c:v>
                </c:pt>
                <c:pt idx="17">
                  <c:v>1.9984581628417229E-2</c:v>
                </c:pt>
                <c:pt idx="18">
                  <c:v>2.0281088774239387E-2</c:v>
                </c:pt>
                <c:pt idx="19">
                  <c:v>1.731601731601741E-2</c:v>
                </c:pt>
                <c:pt idx="20">
                  <c:v>1.8798553045128397E-2</c:v>
                </c:pt>
                <c:pt idx="21">
                  <c:v>1.8798553045128397E-2</c:v>
                </c:pt>
                <c:pt idx="22">
                  <c:v>1.7909031607661722E-2</c:v>
                </c:pt>
                <c:pt idx="23">
                  <c:v>1.939156733677292E-2</c:v>
                </c:pt>
                <c:pt idx="24">
                  <c:v>1.939156733677292E-2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2D8-453C-4F50-A646-FDFFE531B447}"/>
            </c:ext>
          </c:extLst>
        </c:ser>
        <c:ser>
          <c:idx val="7"/>
          <c:order val="8"/>
          <c:tx>
            <c:strRef>
              <c:f>Data2!$G$10</c:f>
              <c:strCache>
                <c:ptCount val="1"/>
                <c:pt idx="0">
                  <c:v>LDKZ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96C69D9F-027C-408B-907A-43620455DC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D9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BB5C008-B02C-4D4B-9274-45A3867FC1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E4878E6-0323-4FCD-92E1-48C03300AC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937F94A-6C08-4D09-AF24-17BCCA9EBA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6C77128-ADA0-40F1-ACA4-FAAA96B0B5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3695DB5-132E-472E-BBD8-F3DE03E09D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8CC017-BD71-459F-AF7E-5F84D55F79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8E2AD7B-BC3D-4ED9-95FE-3AC6A0B4F1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FC0C27E-2520-4EF8-8D1A-EEA6693171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BA946A1-5DB7-47E0-9E64-E85E6A998D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F53123B-777A-48C1-A239-ACF97A0D5E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AA21768-CDFA-4F27-A720-DD05C1A23C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C12BDEE-3393-4BE6-9E72-649C06028F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1165486-5FF5-4DEA-9DF7-F8066222BE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CA95AD3-FA40-4904-832F-62BE817352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BB37032-2AC0-4A29-96BF-78BF188480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4F79778-C9A7-4CA1-BDE8-40733AE522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F55D91B-DD7B-4AB3-8941-DF2DA2E6B0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FC8840F-A2B4-46B1-83EC-67593FC001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CAB4A85-73A5-407D-A629-6A1ADB16E9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F2B633A-98E4-4BD0-B2A4-2A18E60B06A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C207F39-C5C2-473B-A129-908B7F65FC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430D50C-C141-4562-9880-9E6BFDE988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87F566B3-580C-4A0D-A3D3-2978344D03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453C-4F50-A646-FDFFE531B4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2D475DD-3080-4657-B04C-028D67F085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9EC23AF-2436-4672-A0D2-52AD3F7DEE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2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5D08535-13BA-4179-9851-7DECF8BC75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3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F28D546D-34CB-49C3-BCF4-53F29A6153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4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92ED39F-DBE1-45D4-AA12-0012CE62A1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5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CFB8CED-E17A-4354-B6EE-5FCFBB38D1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6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F7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3CA226D4-6CFF-413B-ABBE-DCEA98793A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8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D1AE5BA-FB89-4D6D-A57F-92A8612720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9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96EE7C77-5A5A-45B9-B77B-C029E07F9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A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541C757D-B174-4777-B074-5F32CB26F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B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B1EE2F3-E1DC-4FAD-B68D-AC82D82972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C-453C-4F50-A646-FDFFE531B4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3A98FE38-BCB4-4722-8618-A607F2662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D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1F5A0817-C3E1-4AC4-8646-4885EF53FB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E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D4C286F-94D6-41CB-B816-0336936758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F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EFC929C-02A4-40C1-920B-74D4FF33F4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0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E91379C8-BF32-4625-AC65-336118EBD5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1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02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DE3342B-AF2C-45E5-89F8-0A57784732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3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396AD156-89BF-4661-88D9-965678690B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4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7FBF4428-4CFB-4955-88F5-3CB2A1C402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5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2B36D39F-CD91-4B00-9716-6B56D4DA99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6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13F1098-E4FE-4140-AE70-CCA1F5C225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7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E4A79916-5CC1-4080-A448-243033815E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8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57B706F4-8D8F-496E-9C08-70B7C4FEA2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9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853621E-1B8F-423E-B1EE-4EDA5C4773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A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E6C44C14-4435-4DC1-A90B-AA77491277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B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222D100C-3B49-480B-BA64-7FD591E8F9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C-453C-4F50-A646-FDFFE531B447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14D3BA05-9A56-4B99-9E43-44CE71AE31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D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0E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898D094D-EA71-46D1-BC07-570E91A5CA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F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6E0213CC-41B8-4C63-A208-6D951F05C0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0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85E327D-2959-47A8-9C05-7C845EDE9D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1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8208288F-8042-47E6-AC7B-FB03BE970C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2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AE01561B-FD74-413E-B7B9-C9B4BB615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3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C52255EA-6CB0-4EF1-A893-6AAF040071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4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172F17C0-6573-4AF2-AC26-CE019BFFF3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5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734C54CB-0047-4438-A7CA-E59959E34B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6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6C9CBC4D-93D1-4179-B37A-8725F92129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7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4D3708BF-EDA4-4EE7-97AC-4C7EFD83C6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8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A0DB858-0CD5-4635-8C0C-CC274B8F15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9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FAD545D6-6FA4-4FBA-9BE2-3FD1D155E5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A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44120762-132A-4D39-A3FA-EFF4922CF5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B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17BDEC6B-F430-4AA4-8DFF-15F132A8F8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C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CAF76C57-F791-40A3-8C53-004049BDA3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D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1E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1F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0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1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2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3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4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5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6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7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8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9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A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B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C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D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E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F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0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1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2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3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4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5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6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7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8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9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A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B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C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D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E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F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Data2!$AL$1:$AL$103</c:f>
              <c:numCache>
                <c:formatCode>0.00%</c:formatCode>
                <c:ptCount val="103"/>
                <c:pt idx="0">
                  <c:v>-8.5205267234701786E-4</c:v>
                </c:pt>
                <c:pt idx="1">
                  <c:v>-1.0069713400464755E-3</c:v>
                </c:pt>
                <c:pt idx="2">
                  <c:v>-1.0069713400464755E-3</c:v>
                </c:pt>
                <c:pt idx="3">
                  <c:v>-1.0069713400464755E-3</c:v>
                </c:pt>
                <c:pt idx="4">
                  <c:v>-1.0069713400464755E-3</c:v>
                </c:pt>
                <c:pt idx="5">
                  <c:v>-3.0983733539891554E-4</c:v>
                </c:pt>
                <c:pt idx="6">
                  <c:v>1.5491866769945777E-4</c:v>
                </c:pt>
                <c:pt idx="7">
                  <c:v>-4.6475600309837337E-4</c:v>
                </c:pt>
                <c:pt idx="8">
                  <c:v>-3.8729666924864449E-4</c:v>
                </c:pt>
                <c:pt idx="9">
                  <c:v>-7.7459333849728897E-4</c:v>
                </c:pt>
                <c:pt idx="10">
                  <c:v>-1.0069713400464755E-3</c:v>
                </c:pt>
                <c:pt idx="11">
                  <c:v>-1.0844306738962044E-3</c:v>
                </c:pt>
                <c:pt idx="12">
                  <c:v>-1.0069713400464755E-3</c:v>
                </c:pt>
                <c:pt idx="13">
                  <c:v>-3.718048024786987E-3</c:v>
                </c:pt>
                <c:pt idx="14">
                  <c:v>-3.4856700232378003E-3</c:v>
                </c:pt>
                <c:pt idx="15">
                  <c:v>-3.4856700232378003E-3</c:v>
                </c:pt>
                <c:pt idx="16">
                  <c:v>-3.6405886909372581E-3</c:v>
                </c:pt>
                <c:pt idx="17">
                  <c:v>-9.2176607281177388E-3</c:v>
                </c:pt>
                <c:pt idx="18">
                  <c:v>-8.443067389620449E-3</c:v>
                </c:pt>
                <c:pt idx="19">
                  <c:v>-9.450038729666925E-3</c:v>
                </c:pt>
                <c:pt idx="20">
                  <c:v>-8.1332300542215335E-3</c:v>
                </c:pt>
                <c:pt idx="21">
                  <c:v>-7.5910147172734317E-3</c:v>
                </c:pt>
                <c:pt idx="22">
                  <c:v>-7.0487993803253291E-3</c:v>
                </c:pt>
                <c:pt idx="23">
                  <c:v>-7.9783113865220766E-3</c:v>
                </c:pt>
                <c:pt idx="24">
                  <c:v>-7.9783113865220766E-3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Data2!$BS$1:$BS$72</c15:f>
                <c15:dlblRangeCache>
                  <c:ptCount val="72"/>
                </c15:dlblRangeCache>
              </c15:datalabelsRange>
            </c:ext>
            <c:ext xmlns:c16="http://schemas.microsoft.com/office/drawing/2014/chart" uri="{C3380CC4-5D6E-409C-BE32-E72D297353CC}">
              <c16:uniqueId val="{00000340-453C-4F50-A646-FDFFE531B447}"/>
            </c:ext>
          </c:extLst>
        </c:ser>
        <c:ser>
          <c:idx val="8"/>
          <c:order val="9"/>
          <c:tx>
            <c:strRef>
              <c:f>Data2!$G$11</c:f>
              <c:strCache>
                <c:ptCount val="1"/>
                <c:pt idx="0">
                  <c:v>LZHZ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Data2!$AO$1:$AO$99</c:f>
              <c:numCache>
                <c:formatCode>0.00%</c:formatCode>
                <c:ptCount val="99"/>
                <c:pt idx="0">
                  <c:v>4.6051509466143612E-3</c:v>
                </c:pt>
                <c:pt idx="1">
                  <c:v>4.434589800443459E-3</c:v>
                </c:pt>
                <c:pt idx="2">
                  <c:v>4.2640286542725567E-3</c:v>
                </c:pt>
                <c:pt idx="3">
                  <c:v>4.434589800443459E-3</c:v>
                </c:pt>
                <c:pt idx="4">
                  <c:v>4.2640286542725567E-3</c:v>
                </c:pt>
                <c:pt idx="5">
                  <c:v>4.7757120927852635E-3</c:v>
                </c:pt>
                <c:pt idx="6">
                  <c:v>4.0934675081016544E-3</c:v>
                </c:pt>
                <c:pt idx="7">
                  <c:v>4.2640286542725567E-3</c:v>
                </c:pt>
                <c:pt idx="8">
                  <c:v>4.6051509466143612E-3</c:v>
                </c:pt>
                <c:pt idx="9">
                  <c:v>3.9229063619307522E-3</c:v>
                </c:pt>
                <c:pt idx="10">
                  <c:v>3.5817840695889476E-3</c:v>
                </c:pt>
                <c:pt idx="11">
                  <c:v>3.7523452157598499E-3</c:v>
                </c:pt>
                <c:pt idx="12">
                  <c:v>2.7289783387344363E-3</c:v>
                </c:pt>
                <c:pt idx="13">
                  <c:v>-3.5817840695889476E-3</c:v>
                </c:pt>
                <c:pt idx="14">
                  <c:v>-2.8995394849053386E-3</c:v>
                </c:pt>
                <c:pt idx="15">
                  <c:v>-2.8995394849053386E-3</c:v>
                </c:pt>
                <c:pt idx="16">
                  <c:v>-2.558417192563534E-3</c:v>
                </c:pt>
                <c:pt idx="17">
                  <c:v>-8.0163738700324075E-3</c:v>
                </c:pt>
                <c:pt idx="18">
                  <c:v>-6.993006993006993E-3</c:v>
                </c:pt>
                <c:pt idx="19">
                  <c:v>-6.8224458468360907E-3</c:v>
                </c:pt>
                <c:pt idx="20">
                  <c:v>-5.2873955312979703E-3</c:v>
                </c:pt>
                <c:pt idx="21">
                  <c:v>-4.434589800443459E-3</c:v>
                </c:pt>
                <c:pt idx="22">
                  <c:v>-3.5817840695889476E-3</c:v>
                </c:pt>
                <c:pt idx="23">
                  <c:v>-4.2640286542725567E-3</c:v>
                </c:pt>
                <c:pt idx="24">
                  <c:v>-4.2640286542725567E-3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3A4-453C-4F50-A646-FDFFE531B447}"/>
            </c:ext>
          </c:extLst>
        </c:ser>
        <c:ser>
          <c:idx val="9"/>
          <c:order val="10"/>
          <c:tx>
            <c:strRef>
              <c:f>Data2!$G$12</c:f>
              <c:strCache>
                <c:ptCount val="1"/>
                <c:pt idx="0">
                  <c:v>LALZ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Data2!$AR$1:$AR$72</c:f>
              <c:numCache>
                <c:formatCode>0.00%</c:formatCode>
                <c:ptCount val="72"/>
                <c:pt idx="0">
                  <c:v>2.9593094944512948E-3</c:v>
                </c:pt>
                <c:pt idx="1">
                  <c:v>2.7127003699136867E-3</c:v>
                </c:pt>
                <c:pt idx="2">
                  <c:v>3.6991368680641184E-3</c:v>
                </c:pt>
                <c:pt idx="3">
                  <c:v>3.6991368680641184E-3</c:v>
                </c:pt>
                <c:pt idx="4">
                  <c:v>3.9457459926017261E-3</c:v>
                </c:pt>
                <c:pt idx="5">
                  <c:v>4.9321824907521579E-3</c:v>
                </c:pt>
                <c:pt idx="6">
                  <c:v>5.4254007398273733E-3</c:v>
                </c:pt>
                <c:pt idx="7">
                  <c:v>4.1923551171393339E-3</c:v>
                </c:pt>
                <c:pt idx="8">
                  <c:v>5.9186189889025896E-3</c:v>
                </c:pt>
                <c:pt idx="9">
                  <c:v>5.1787916152897656E-3</c:v>
                </c:pt>
                <c:pt idx="10">
                  <c:v>5.6720098643649819E-3</c:v>
                </c:pt>
                <c:pt idx="11">
                  <c:v>5.9186189889025896E-3</c:v>
                </c:pt>
                <c:pt idx="12">
                  <c:v>5.4254007398273733E-3</c:v>
                </c:pt>
                <c:pt idx="13">
                  <c:v>9.8643649815043154E-4</c:v>
                </c:pt>
                <c:pt idx="14">
                  <c:v>2.4660912453760789E-3</c:v>
                </c:pt>
                <c:pt idx="15">
                  <c:v>3.2059186189889025E-3</c:v>
                </c:pt>
                <c:pt idx="16">
                  <c:v>2.9593094944512948E-3</c:v>
                </c:pt>
                <c:pt idx="17">
                  <c:v>-2.7127003699136867E-3</c:v>
                </c:pt>
                <c:pt idx="18">
                  <c:v>-1.2330456226880395E-3</c:v>
                </c:pt>
                <c:pt idx="19">
                  <c:v>-9.8643649815043154E-4</c:v>
                </c:pt>
                <c:pt idx="20">
                  <c:v>2.4660912453760788E-4</c:v>
                </c:pt>
                <c:pt idx="21">
                  <c:v>1.2330456226880395E-3</c:v>
                </c:pt>
                <c:pt idx="22">
                  <c:v>2.4660912453760789E-3</c:v>
                </c:pt>
                <c:pt idx="23">
                  <c:v>2.4660912453760789E-3</c:v>
                </c:pt>
                <c:pt idx="24">
                  <c:v>2.4660912453760789E-3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40C-453C-4F50-A646-FDFFE531B447}"/>
            </c:ext>
          </c:extLst>
        </c:ser>
        <c:ser>
          <c:idx val="10"/>
          <c:order val="11"/>
          <c:tx>
            <c:strRef>
              <c:f>Data2!$G$13</c:f>
              <c:strCache>
                <c:ptCount val="1"/>
                <c:pt idx="0">
                  <c:v>ZWA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Data2!$AU$1:$AU$76</c:f>
              <c:numCache>
                <c:formatCode>0.00%</c:formatCode>
                <c:ptCount val="76"/>
                <c:pt idx="0">
                  <c:v>-8.7070091423595991E-4</c:v>
                </c:pt>
                <c:pt idx="1">
                  <c:v>4.3535045711797995E-4</c:v>
                </c:pt>
                <c:pt idx="2">
                  <c:v>2.6121027427078798E-3</c:v>
                </c:pt>
                <c:pt idx="3">
                  <c:v>3.91815411406182E-3</c:v>
                </c:pt>
                <c:pt idx="4">
                  <c:v>3.91815411406182E-3</c:v>
                </c:pt>
                <c:pt idx="5">
                  <c:v>4.7888550282977798E-3</c:v>
                </c:pt>
                <c:pt idx="6">
                  <c:v>3.4828036569438396E-3</c:v>
                </c:pt>
                <c:pt idx="7">
                  <c:v>2.6121027427078798E-3</c:v>
                </c:pt>
                <c:pt idx="8">
                  <c:v>2.1767522855898999E-3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-2.1767522855898999E-3</c:v>
                </c:pt>
                <c:pt idx="19">
                  <c:v>-2.1767522855898999E-3</c:v>
                </c:pt>
                <c:pt idx="20">
                  <c:v>-2.6121027427078798E-3</c:v>
                </c:pt>
                <c:pt idx="21">
                  <c:v>-2.1767522855898999E-3</c:v>
                </c:pt>
                <c:pt idx="22">
                  <c:v>-5.2242054854157597E-3</c:v>
                </c:pt>
                <c:pt idx="23">
                  <c:v>-5.2242054854157597E-3</c:v>
                </c:pt>
                <c:pt idx="24">
                  <c:v>-5.2242054854157597E-3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474-453C-4F50-A646-FDFFE531B447}"/>
            </c:ext>
          </c:extLst>
        </c:ser>
        <c:ser>
          <c:idx val="11"/>
          <c:order val="12"/>
          <c:tx>
            <c:strRef>
              <c:f>Data2!$G$14</c:f>
              <c:strCache>
                <c:ptCount val="1"/>
                <c:pt idx="0">
                  <c:v>ZCE</c:v>
                </c:pt>
              </c:strCache>
            </c:strRef>
          </c:tx>
          <c:spPr>
            <a:ln w="158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Data2!$AX$1:$AX$103</c:f>
              <c:numCache>
                <c:formatCode>0.00%</c:formatCode>
                <c:ptCount val="103"/>
                <c:pt idx="0">
                  <c:v>-5.1786639047125837E-4</c:v>
                </c:pt>
                <c:pt idx="1">
                  <c:v>0</c:v>
                </c:pt>
                <c:pt idx="2">
                  <c:v>5.1786639047125837E-4</c:v>
                </c:pt>
                <c:pt idx="3">
                  <c:v>5.1786639047125837E-4</c:v>
                </c:pt>
                <c:pt idx="4">
                  <c:v>5.1786639047125837E-4</c:v>
                </c:pt>
                <c:pt idx="5">
                  <c:v>1.0357327809425167E-3</c:v>
                </c:pt>
                <c:pt idx="6">
                  <c:v>5.1786639047125837E-4</c:v>
                </c:pt>
                <c:pt idx="7">
                  <c:v>5.1786639047125837E-4</c:v>
                </c:pt>
                <c:pt idx="8">
                  <c:v>5.1786639047125837E-4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5.1786639047125837E-4</c:v>
                </c:pt>
                <c:pt idx="20">
                  <c:v>5.1786639047125837E-4</c:v>
                </c:pt>
                <c:pt idx="21">
                  <c:v>3.1071983428275505E-3</c:v>
                </c:pt>
                <c:pt idx="22">
                  <c:v>2.5893319523562922E-3</c:v>
                </c:pt>
                <c:pt idx="23">
                  <c:v>2.5893319523562922E-3</c:v>
                </c:pt>
                <c:pt idx="24">
                  <c:v>2.5893319523562922E-3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4DC-453C-4F50-A646-FDFFE531B447}"/>
            </c:ext>
          </c:extLst>
        </c:ser>
        <c:ser>
          <c:idx val="12"/>
          <c:order val="13"/>
          <c:tx>
            <c:strRef>
              <c:f>Data2!$G$15</c:f>
              <c:strCache>
                <c:ptCount val="1"/>
                <c:pt idx="0">
                  <c:v>ZSE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5D5D871A-D315-4540-A48B-6323637102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DD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1449EDD-9084-415E-B5EF-9009943EE9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E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3BB34EA-2A10-4F89-BBE7-3A1A21DDA7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F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7A30823-1BBA-4DB4-BBD2-D645D20143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0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87E76C6-B94A-452A-BE29-A73077D724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1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C2A0CCE-1B3D-475C-AE15-A911B5505F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2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3F898F-283A-491A-A992-0A74AE431E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3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DB5F974-A2AF-4BAA-9F3D-8109DB3199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4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248CE95-04C7-40A7-AC5C-4B9799163E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5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6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7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8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9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A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B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C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D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E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CA5C232-4CC1-4F8E-9778-52DAA1689D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F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53B689D-43E6-4CC1-9938-FEC7483D3E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0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514C8DE-E8AA-4685-8130-1038614218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1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32299C2-A667-4E9A-927C-CA66D75E3C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2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1A545F0-2ADF-4D26-96BC-0F68C07269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3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712F2AF-1010-4207-8B04-FB30EDB29F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4-453C-4F50-A646-FDFFE531B4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A251E65-FB8B-474B-A5F4-9A7473906B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5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4F6FBD03-B149-4769-822B-A04E1270B9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6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6D34F219-85DD-4E84-889B-145C6DDEF3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7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BA2ACCF0-DC67-4E7D-88CE-8152BB8FCE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8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614A67B-E57B-4554-A629-1B4C00A81F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9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E4B16DB0-842D-4134-AC54-BFAB936A07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A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FB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1BA0C13F-8686-4FAA-BE13-6C27D79113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C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1C91A65F-07D4-4CE9-B379-B9A470635C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D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CD99B86-31AB-4991-820F-04889BCC29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E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99D50C0B-82EB-4327-9D99-032941C05F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F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F7002D1-B558-4ED4-995C-3205D739EB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0-453C-4F50-A646-FDFFE531B4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AD9CC6E8-FE51-471C-BE57-5700F2A3AA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1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678ABCB2-6F6A-488E-9496-32BCF6A49E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2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18024822-AD94-4D22-8C85-3356F43D7D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3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41D0239B-91EF-487B-A692-041F5F274E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4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A77F62D1-502A-446C-9268-7C57463964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5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06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0BC2E0D-DD5B-4EE1-9A42-CB6CB20A73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7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DA037C4-6F83-4949-A37D-71387E3630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8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22DAB8D-2012-4407-A2A0-7611602345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9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9BF908DA-BEC2-4DBD-8996-D110E9FD0E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A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3313780-5F66-4AA5-B7FF-0DB585CC37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B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615AA1E5-10FE-4F24-BC52-B752686759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C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574DBC97-D057-4B02-AEA7-DB44C9FE0A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D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028F09C6-8195-43D0-9EDD-6FB17BD371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E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1DB0B8B2-89E9-40A4-8ADA-4A6B77B782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F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DD2F5DB2-CE9D-4A87-B159-2DE6DCD68B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0-453C-4F50-A646-FDFFE531B447}"/>
                </c:ext>
              </c:extLst>
            </c:dLbl>
            <c:dLbl>
              <c:idx val="5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600" b="0" i="0" u="none" strike="noStrike" kern="1200" baseline="0">
                        <a:solidFill>
                          <a:schemeClr val="bg1"/>
                        </a:solidFill>
                        <a:latin typeface="Century Gothic" panose="020B0502020202020204" pitchFamily="34" charset="0"/>
                        <a:ea typeface="+mn-ea"/>
                        <a:cs typeface="+mn-cs"/>
                      </a:defRPr>
                    </a:pPr>
                    <a:fld id="{1EEA41E6-400B-4590-A205-BC9409925256}" type="CELLRANGE">
                      <a:rPr lang="en-US"/>
                      <a:pPr>
                        <a:defRPr sz="600" b="0" i="0" u="none" strike="noStrike" kern="1200" baseline="0">
                          <a:solidFill>
                            <a:schemeClr val="bg1"/>
                          </a:solidFill>
                          <a:latin typeface="Century Gothic" panose="020B0502020202020204" pitchFamily="34" charset="0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1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12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A534C689-08F4-4339-A348-8E27379AA1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3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B52D8D1B-A28C-4E55-964D-7E6C02EBE1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4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7CBC7B0D-FED7-4E9F-A091-161BFC6ED4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5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FEEE1D71-C05B-40D9-ADBA-69FD08FA50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6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CB97603E-5F86-4599-9974-EDE4B42A86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7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4BF490AF-DBBD-4A4D-92D9-F965238390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8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7F5A204C-14C2-4E2B-8E1F-22F8E03B49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9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9CA58B23-B637-4658-ACAF-1E485626F0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A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EBA12D54-66B2-40B6-9710-F525B22336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B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A978F708-E08E-483C-9A06-CDBD48F232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C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50E395C-9043-41F9-B5BC-B2C7EA3026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D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51985814-4C13-4182-AE8D-30C37B39D0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E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506F7956-656A-4D78-93B1-8D8B6D09C1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F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58339521-08BC-48D8-B4C7-005F7A8582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0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E88B6D4B-8C59-413C-815D-E8EBB5396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1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911B903A-13DE-43D9-AD2C-3FB9252021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2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8B6365DF-3AF0-4B1F-A22D-28F1DD7A61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3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E86AE816-5125-4E03-BC76-8D0FFD2B77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4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08F24629-6DAE-497A-8C8C-F068270A58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5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6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7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8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9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A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B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C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D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E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F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0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1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2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3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4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5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6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7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8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9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A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B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C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D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E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F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0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1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2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3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Data2!$BA$1:$BA$103</c:f>
              <c:numCache>
                <c:formatCode>0.00%</c:formatCode>
                <c:ptCount val="103"/>
                <c:pt idx="0">
                  <c:v>4.5211672831894784E-3</c:v>
                </c:pt>
                <c:pt idx="1">
                  <c:v>4.9321824907521579E-3</c:v>
                </c:pt>
                <c:pt idx="2">
                  <c:v>5.5487053020961772E-3</c:v>
                </c:pt>
                <c:pt idx="3">
                  <c:v>5.9597205096588576E-3</c:v>
                </c:pt>
                <c:pt idx="4">
                  <c:v>6.1652281134401974E-3</c:v>
                </c:pt>
                <c:pt idx="5">
                  <c:v>6.3707357172215371E-3</c:v>
                </c:pt>
                <c:pt idx="6">
                  <c:v>5.9597205096588576E-3</c:v>
                </c:pt>
                <c:pt idx="7">
                  <c:v>5.5487053020961772E-3</c:v>
                </c:pt>
                <c:pt idx="8">
                  <c:v>4.9321824907521579E-3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4.9321824907521579E-3</c:v>
                </c:pt>
                <c:pt idx="19">
                  <c:v>5.9597205096588576E-3</c:v>
                </c:pt>
                <c:pt idx="20">
                  <c:v>5.5487053020961772E-3</c:v>
                </c:pt>
                <c:pt idx="21">
                  <c:v>7.3982737361282368E-3</c:v>
                </c:pt>
                <c:pt idx="22">
                  <c:v>7.3982737361282368E-3</c:v>
                </c:pt>
                <c:pt idx="23">
                  <c:v>8.2203041512535959E-3</c:v>
                </c:pt>
                <c:pt idx="24">
                  <c:v>8.2203041512535959E-3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Data2!$BM$1:$BM$99</c15:f>
                <c15:dlblRangeCache>
                  <c:ptCount val="99"/>
                </c15:dlblRangeCache>
              </c15:datalabelsRange>
            </c:ext>
            <c:ext xmlns:c16="http://schemas.microsoft.com/office/drawing/2014/chart" uri="{C3380CC4-5D6E-409C-BE32-E72D297353CC}">
              <c16:uniqueId val="{00000544-453C-4F50-A646-FDFFE531B447}"/>
            </c:ext>
          </c:extLst>
        </c:ser>
        <c:ser>
          <c:idx val="13"/>
          <c:order val="14"/>
          <c:tx>
            <c:strRef>
              <c:f>Data2!$G$16</c:f>
              <c:strCache>
                <c:ptCount val="1"/>
                <c:pt idx="0">
                  <c:v>SBE</c:v>
                </c:pt>
              </c:strCache>
            </c:strRef>
          </c:tx>
          <c:spPr>
            <a:ln w="158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0B08A044-E139-4216-BFE6-07B10B63DE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45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073A09-B878-455C-8991-CB3B68391B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6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B61312-FC04-4335-A762-3D5A4C6449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7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C114993-C728-4542-B599-68A7164647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8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36B0C7A-C766-4D55-9F02-C59D3C6F5A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9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AE08D7C-884C-4A87-AFC0-6DC04C99E6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A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9FE249D-DF2D-4F6F-A43C-7648A81595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B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7C13067-0703-4F8D-A71D-8FEA09E498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C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EFA2EEE-E7CD-4DA1-B7CA-C3E3284A38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D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AA78FC9-3A24-4CB9-9CEE-CF99D982CE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E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B03322F-B0C6-4480-BAC4-F80B984AD2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F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32B5856-A51A-4457-A63B-D7B8C20D09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0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3161E5F-C8A4-40B9-B1DD-4C83F762F6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1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2402D36-1D26-4138-BD72-B8B248F203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2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66978D1-6BA0-4D87-8B1F-D9557531C8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3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C28B30F-0291-4634-8892-410A9DDA4F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4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FB5077E-5BE5-4686-A5B9-783FB6896C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5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1066E90-AE80-4067-ADDF-1903D0F28A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6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1E5CB73-91BE-47E2-B979-0693BE5CE9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7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073F700-E9AD-4A7E-8A21-188D935660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8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07462C7D-45AA-4AD8-893A-548687685D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9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44FDABF-E837-4AFD-B8E5-76FA0EDE51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A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20C7732-B77D-4E9C-AC50-ECF515EDAD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B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E333613-1EC2-4062-AA64-0110F03A0E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C-453C-4F50-A646-FDFFE531B447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55D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5E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5F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0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1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2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3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4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5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6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7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8-453C-4F50-A646-FDFFE531B44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9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A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B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C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D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E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F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0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1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2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3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4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5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6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7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8-453C-4F50-A646-FDFFE531B447}"/>
                </c:ext>
              </c:extLst>
            </c:dLbl>
            <c:dLbl>
              <c:idx val="5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600" b="0" i="0" u="none" strike="noStrike" kern="1200" baseline="0">
                        <a:solidFill>
                          <a:schemeClr val="bg1"/>
                        </a:solidFill>
                        <a:latin typeface="Century Gothic" panose="020B0502020202020204" pitchFamily="34" charset="0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9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A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B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C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D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E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F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0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1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2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3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4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5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6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7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8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9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A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B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C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D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E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F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0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1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2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3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4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5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6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7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8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9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A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B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C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D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E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F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0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1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2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3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4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5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6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7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8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9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A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B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Data2!$BD$1:$BD$103</c:f>
              <c:numCache>
                <c:formatCode>0.00%</c:formatCode>
                <c:ptCount val="103"/>
                <c:pt idx="0">
                  <c:v>-5.8651026392961929E-3</c:v>
                </c:pt>
                <c:pt idx="1">
                  <c:v>-8.0645161290323463E-3</c:v>
                </c:pt>
                <c:pt idx="2">
                  <c:v>-8.0645161290323463E-3</c:v>
                </c:pt>
                <c:pt idx="3">
                  <c:v>-1.026392961876837E-2</c:v>
                </c:pt>
                <c:pt idx="4">
                  <c:v>-1.026392961876837E-2</c:v>
                </c:pt>
                <c:pt idx="5">
                  <c:v>-1.026392961876837E-2</c:v>
                </c:pt>
                <c:pt idx="6">
                  <c:v>-1.3929618768328539E-2</c:v>
                </c:pt>
                <c:pt idx="7">
                  <c:v>-1.026392961876837E-2</c:v>
                </c:pt>
                <c:pt idx="8">
                  <c:v>-9.5307917888563624E-3</c:v>
                </c:pt>
                <c:pt idx="9">
                  <c:v>-1.026392961876837E-2</c:v>
                </c:pt>
                <c:pt idx="10">
                  <c:v>-8.0645161290323463E-3</c:v>
                </c:pt>
                <c:pt idx="11">
                  <c:v>-6.5982404692082001E-3</c:v>
                </c:pt>
                <c:pt idx="12">
                  <c:v>1.4662756598240157E-3</c:v>
                </c:pt>
                <c:pt idx="13">
                  <c:v>7.3313782991200785E-4</c:v>
                </c:pt>
                <c:pt idx="14">
                  <c:v>-7.3313782991200785E-4</c:v>
                </c:pt>
                <c:pt idx="15">
                  <c:v>-7.3313782991200785E-4</c:v>
                </c:pt>
                <c:pt idx="16">
                  <c:v>-2.9325513196481615E-3</c:v>
                </c:pt>
                <c:pt idx="17">
                  <c:v>-5.1319648093841848E-3</c:v>
                </c:pt>
                <c:pt idx="18">
                  <c:v>-5.8651026392961929E-3</c:v>
                </c:pt>
                <c:pt idx="19">
                  <c:v>-8.7976539589443535E-3</c:v>
                </c:pt>
                <c:pt idx="20">
                  <c:v>-8.0645161290323463E-3</c:v>
                </c:pt>
                <c:pt idx="21">
                  <c:v>-8.7976539589443535E-3</c:v>
                </c:pt>
                <c:pt idx="22">
                  <c:v>-8.7976539589443535E-3</c:v>
                </c:pt>
                <c:pt idx="23">
                  <c:v>-1.2463343108504393E-2</c:v>
                </c:pt>
                <c:pt idx="24">
                  <c:v>-1.2463343108504393E-2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Data2!$BN$1:$BN$99</c15:f>
                <c15:dlblRangeCache>
                  <c:ptCount val="99"/>
                </c15:dlblRangeCache>
              </c15:datalabelsRange>
            </c:ext>
            <c:ext xmlns:c16="http://schemas.microsoft.com/office/drawing/2014/chart" uri="{C3380CC4-5D6E-409C-BE32-E72D297353CC}">
              <c16:uniqueId val="{000005AC-453C-4F50-A646-FDFFE531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894560"/>
        <c:axId val="232895120"/>
      </c:lineChart>
      <c:catAx>
        <c:axId val="2328945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895120"/>
        <c:crosses val="max"/>
        <c:auto val="1"/>
        <c:lblAlgn val="ctr"/>
        <c:lblOffset val="1"/>
        <c:tickLblSkip val="12"/>
        <c:noMultiLvlLbl val="0"/>
      </c:catAx>
      <c:valAx>
        <c:axId val="2328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8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291603998938333E-2"/>
          <c:y val="0.14593080410403245"/>
          <c:w val="7.7986220472440942E-2"/>
          <c:h val="0.75856973357782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72948297730728E-2"/>
          <c:y val="4.226705091258405E-2"/>
          <c:w val="0.90160837550808537"/>
          <c:h val="0.8762343900096061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Data!$C$2:$C$52</c:f>
              <c:numCache>
                <c:formatCode>0.00</c:formatCode>
                <c:ptCount val="51"/>
                <c:pt idx="0">
                  <c:v>49.79</c:v>
                </c:pt>
                <c:pt idx="1">
                  <c:v>49.78</c:v>
                </c:pt>
                <c:pt idx="2">
                  <c:v>49.83</c:v>
                </c:pt>
                <c:pt idx="3">
                  <c:v>49.84</c:v>
                </c:pt>
                <c:pt idx="4">
                  <c:v>49.67</c:v>
                </c:pt>
                <c:pt idx="5">
                  <c:v>50.03</c:v>
                </c:pt>
                <c:pt idx="6">
                  <c:v>50.03</c:v>
                </c:pt>
                <c:pt idx="7">
                  <c:v>50.08</c:v>
                </c:pt>
                <c:pt idx="8">
                  <c:v>50.13</c:v>
                </c:pt>
                <c:pt idx="9">
                  <c:v>50.09</c:v>
                </c:pt>
                <c:pt idx="10">
                  <c:v>50.13</c:v>
                </c:pt>
                <c:pt idx="11">
                  <c:v>50.15</c:v>
                </c:pt>
                <c:pt idx="12">
                  <c:v>50.16</c:v>
                </c:pt>
                <c:pt idx="13">
                  <c:v>50.13</c:v>
                </c:pt>
                <c:pt idx="14">
                  <c:v>50.19</c:v>
                </c:pt>
                <c:pt idx="15">
                  <c:v>50.2</c:v>
                </c:pt>
                <c:pt idx="16">
                  <c:v>50.14</c:v>
                </c:pt>
                <c:pt idx="17">
                  <c:v>50.14</c:v>
                </c:pt>
                <c:pt idx="18">
                  <c:v>50.09</c:v>
                </c:pt>
                <c:pt idx="19">
                  <c:v>50.08</c:v>
                </c:pt>
                <c:pt idx="20">
                  <c:v>50.13</c:v>
                </c:pt>
                <c:pt idx="21">
                  <c:v>49.94</c:v>
                </c:pt>
                <c:pt idx="22">
                  <c:v>49.91</c:v>
                </c:pt>
                <c:pt idx="23">
                  <c:v>49.92</c:v>
                </c:pt>
                <c:pt idx="24">
                  <c:v>49.93</c:v>
                </c:pt>
                <c:pt idx="25">
                  <c:v>49.93</c:v>
                </c:pt>
                <c:pt idx="26">
                  <c:v>49.88</c:v>
                </c:pt>
                <c:pt idx="27">
                  <c:v>49.85</c:v>
                </c:pt>
                <c:pt idx="28">
                  <c:v>49.85</c:v>
                </c:pt>
                <c:pt idx="29">
                  <c:v>49.91</c:v>
                </c:pt>
                <c:pt idx="30">
                  <c:v>49.92</c:v>
                </c:pt>
                <c:pt idx="31">
                  <c:v>49.96</c:v>
                </c:pt>
                <c:pt idx="32">
                  <c:v>49.93</c:v>
                </c:pt>
                <c:pt idx="33">
                  <c:v>49.9</c:v>
                </c:pt>
                <c:pt idx="34">
                  <c:v>49.93</c:v>
                </c:pt>
                <c:pt idx="35">
                  <c:v>49.86</c:v>
                </c:pt>
                <c:pt idx="36">
                  <c:v>49.88</c:v>
                </c:pt>
                <c:pt idx="37">
                  <c:v>49.85</c:v>
                </c:pt>
                <c:pt idx="38">
                  <c:v>49.81</c:v>
                </c:pt>
                <c:pt idx="39">
                  <c:v>49.82</c:v>
                </c:pt>
                <c:pt idx="40">
                  <c:v>49.85</c:v>
                </c:pt>
                <c:pt idx="41">
                  <c:v>49.84</c:v>
                </c:pt>
                <c:pt idx="42">
                  <c:v>49.79</c:v>
                </c:pt>
                <c:pt idx="43">
                  <c:v>49.8</c:v>
                </c:pt>
                <c:pt idx="44">
                  <c:v>49.88</c:v>
                </c:pt>
                <c:pt idx="45">
                  <c:v>49.87</c:v>
                </c:pt>
                <c:pt idx="46">
                  <c:v>49.87</c:v>
                </c:pt>
                <c:pt idx="47">
                  <c:v>49.87</c:v>
                </c:pt>
                <c:pt idx="48">
                  <c:v>49.93</c:v>
                </c:pt>
                <c:pt idx="49">
                  <c:v>49.9</c:v>
                </c:pt>
                <c:pt idx="50">
                  <c:v>49.94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2-49FE-AD9A-14FB066B8D8F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Data!$D$2:$D$52</c:f>
              <c:numCache>
                <c:formatCode>0.00</c:formatCode>
                <c:ptCount val="51"/>
                <c:pt idx="0">
                  <c:v>49.79</c:v>
                </c:pt>
                <c:pt idx="1">
                  <c:v>49.78</c:v>
                </c:pt>
                <c:pt idx="2">
                  <c:v>49.83</c:v>
                </c:pt>
                <c:pt idx="3">
                  <c:v>49.84</c:v>
                </c:pt>
                <c:pt idx="4">
                  <c:v>49.67</c:v>
                </c:pt>
                <c:pt idx="5">
                  <c:v>50.03</c:v>
                </c:pt>
                <c:pt idx="6">
                  <c:v>50.03</c:v>
                </c:pt>
                <c:pt idx="7">
                  <c:v>50.08</c:v>
                </c:pt>
                <c:pt idx="8">
                  <c:v>50.13</c:v>
                </c:pt>
                <c:pt idx="9">
                  <c:v>50.09</c:v>
                </c:pt>
                <c:pt idx="10">
                  <c:v>50.13</c:v>
                </c:pt>
                <c:pt idx="11">
                  <c:v>50.15</c:v>
                </c:pt>
                <c:pt idx="12">
                  <c:v>50.16</c:v>
                </c:pt>
                <c:pt idx="13">
                  <c:v>50.13</c:v>
                </c:pt>
                <c:pt idx="14">
                  <c:v>50.19</c:v>
                </c:pt>
                <c:pt idx="15">
                  <c:v>50.2</c:v>
                </c:pt>
                <c:pt idx="16">
                  <c:v>50.14</c:v>
                </c:pt>
                <c:pt idx="17">
                  <c:v>50.14</c:v>
                </c:pt>
                <c:pt idx="18">
                  <c:v>50.09</c:v>
                </c:pt>
                <c:pt idx="19">
                  <c:v>50.08</c:v>
                </c:pt>
                <c:pt idx="20">
                  <c:v>50.13</c:v>
                </c:pt>
                <c:pt idx="21">
                  <c:v>49.94</c:v>
                </c:pt>
                <c:pt idx="22">
                  <c:v>49.91</c:v>
                </c:pt>
                <c:pt idx="23">
                  <c:v>49.92</c:v>
                </c:pt>
                <c:pt idx="24">
                  <c:v>49.93</c:v>
                </c:pt>
                <c:pt idx="25">
                  <c:v>49.93</c:v>
                </c:pt>
                <c:pt idx="26">
                  <c:v>49.88</c:v>
                </c:pt>
                <c:pt idx="27">
                  <c:v>49.85</c:v>
                </c:pt>
                <c:pt idx="28">
                  <c:v>49.85</c:v>
                </c:pt>
                <c:pt idx="29">
                  <c:v>49.91</c:v>
                </c:pt>
                <c:pt idx="30">
                  <c:v>49.92</c:v>
                </c:pt>
                <c:pt idx="31">
                  <c:v>49.96</c:v>
                </c:pt>
                <c:pt idx="32">
                  <c:v>49.93</c:v>
                </c:pt>
                <c:pt idx="33">
                  <c:v>49.9</c:v>
                </c:pt>
                <c:pt idx="34">
                  <c:v>49.93</c:v>
                </c:pt>
                <c:pt idx="35">
                  <c:v>49.86</c:v>
                </c:pt>
                <c:pt idx="36">
                  <c:v>49.88</c:v>
                </c:pt>
                <c:pt idx="37">
                  <c:v>49.85</c:v>
                </c:pt>
                <c:pt idx="38">
                  <c:v>49.81</c:v>
                </c:pt>
                <c:pt idx="39">
                  <c:v>49.82</c:v>
                </c:pt>
                <c:pt idx="40">
                  <c:v>49.85</c:v>
                </c:pt>
                <c:pt idx="41">
                  <c:v>49.84</c:v>
                </c:pt>
                <c:pt idx="42">
                  <c:v>49.79</c:v>
                </c:pt>
                <c:pt idx="43">
                  <c:v>49.8</c:v>
                </c:pt>
                <c:pt idx="44">
                  <c:v>49.88</c:v>
                </c:pt>
                <c:pt idx="45">
                  <c:v>49.87</c:v>
                </c:pt>
                <c:pt idx="46">
                  <c:v>49.87</c:v>
                </c:pt>
                <c:pt idx="47">
                  <c:v>49.87</c:v>
                </c:pt>
                <c:pt idx="48">
                  <c:v>49.93</c:v>
                </c:pt>
                <c:pt idx="49">
                  <c:v>49.9</c:v>
                </c:pt>
                <c:pt idx="50">
                  <c:v>49.94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2-49FE-AD9A-14FB066B8D8F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Data!$E$2:$E$52</c:f>
              <c:numCache>
                <c:formatCode>0.00</c:formatCode>
                <c:ptCount val="51"/>
                <c:pt idx="0">
                  <c:v>49.69</c:v>
                </c:pt>
                <c:pt idx="1">
                  <c:v>49.64</c:v>
                </c:pt>
                <c:pt idx="2">
                  <c:v>49.74</c:v>
                </c:pt>
                <c:pt idx="3">
                  <c:v>49.79</c:v>
                </c:pt>
                <c:pt idx="4">
                  <c:v>49.65</c:v>
                </c:pt>
                <c:pt idx="5">
                  <c:v>49.61</c:v>
                </c:pt>
                <c:pt idx="6">
                  <c:v>50</c:v>
                </c:pt>
                <c:pt idx="7">
                  <c:v>50.02</c:v>
                </c:pt>
                <c:pt idx="8">
                  <c:v>50.08</c:v>
                </c:pt>
                <c:pt idx="9">
                  <c:v>50.06</c:v>
                </c:pt>
                <c:pt idx="10">
                  <c:v>50.05</c:v>
                </c:pt>
                <c:pt idx="11">
                  <c:v>50.09</c:v>
                </c:pt>
                <c:pt idx="12">
                  <c:v>50.09</c:v>
                </c:pt>
                <c:pt idx="13">
                  <c:v>50.11</c:v>
                </c:pt>
                <c:pt idx="14">
                  <c:v>50.13</c:v>
                </c:pt>
                <c:pt idx="15">
                  <c:v>50.13</c:v>
                </c:pt>
                <c:pt idx="16">
                  <c:v>50.11</c:v>
                </c:pt>
                <c:pt idx="17">
                  <c:v>50.03</c:v>
                </c:pt>
                <c:pt idx="18">
                  <c:v>50.09</c:v>
                </c:pt>
                <c:pt idx="19">
                  <c:v>50.06</c:v>
                </c:pt>
                <c:pt idx="20">
                  <c:v>50.06</c:v>
                </c:pt>
                <c:pt idx="21">
                  <c:v>49.92</c:v>
                </c:pt>
                <c:pt idx="22">
                  <c:v>49.91</c:v>
                </c:pt>
                <c:pt idx="23">
                  <c:v>49.85</c:v>
                </c:pt>
                <c:pt idx="24">
                  <c:v>49.89</c:v>
                </c:pt>
                <c:pt idx="25">
                  <c:v>49.92</c:v>
                </c:pt>
                <c:pt idx="26">
                  <c:v>49.87</c:v>
                </c:pt>
                <c:pt idx="27">
                  <c:v>49.84</c:v>
                </c:pt>
                <c:pt idx="28">
                  <c:v>49.84</c:v>
                </c:pt>
                <c:pt idx="29">
                  <c:v>49.78</c:v>
                </c:pt>
                <c:pt idx="30">
                  <c:v>49.9</c:v>
                </c:pt>
                <c:pt idx="31">
                  <c:v>49.91</c:v>
                </c:pt>
                <c:pt idx="32">
                  <c:v>49.91</c:v>
                </c:pt>
                <c:pt idx="33">
                  <c:v>49.88</c:v>
                </c:pt>
                <c:pt idx="34">
                  <c:v>49.89</c:v>
                </c:pt>
                <c:pt idx="35">
                  <c:v>49.86</c:v>
                </c:pt>
                <c:pt idx="36">
                  <c:v>49.86</c:v>
                </c:pt>
                <c:pt idx="37">
                  <c:v>49.84</c:v>
                </c:pt>
                <c:pt idx="38">
                  <c:v>49.77</c:v>
                </c:pt>
                <c:pt idx="39">
                  <c:v>49.8</c:v>
                </c:pt>
                <c:pt idx="40">
                  <c:v>49.82</c:v>
                </c:pt>
                <c:pt idx="41">
                  <c:v>49.82</c:v>
                </c:pt>
                <c:pt idx="42">
                  <c:v>49.76</c:v>
                </c:pt>
                <c:pt idx="43">
                  <c:v>49.75</c:v>
                </c:pt>
                <c:pt idx="44">
                  <c:v>49.8</c:v>
                </c:pt>
                <c:pt idx="45">
                  <c:v>49.85</c:v>
                </c:pt>
                <c:pt idx="46">
                  <c:v>49.83</c:v>
                </c:pt>
                <c:pt idx="47">
                  <c:v>49.85</c:v>
                </c:pt>
                <c:pt idx="48">
                  <c:v>49.84</c:v>
                </c:pt>
                <c:pt idx="49">
                  <c:v>49.88</c:v>
                </c:pt>
                <c:pt idx="50">
                  <c:v>49.89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2-49FE-AD9A-14FB066B8D8F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Data!$F$2:$F$52</c:f>
              <c:numCache>
                <c:formatCode>0.00</c:formatCode>
                <c:ptCount val="51"/>
                <c:pt idx="0">
                  <c:v>49.7</c:v>
                </c:pt>
                <c:pt idx="1">
                  <c:v>49.79</c:v>
                </c:pt>
                <c:pt idx="2">
                  <c:v>49.79</c:v>
                </c:pt>
                <c:pt idx="3">
                  <c:v>49.83</c:v>
                </c:pt>
                <c:pt idx="4">
                  <c:v>49.84</c:v>
                </c:pt>
                <c:pt idx="5">
                  <c:v>49.66</c:v>
                </c:pt>
                <c:pt idx="6">
                  <c:v>50.03</c:v>
                </c:pt>
                <c:pt idx="7">
                  <c:v>50.03</c:v>
                </c:pt>
                <c:pt idx="8">
                  <c:v>50.08</c:v>
                </c:pt>
                <c:pt idx="9">
                  <c:v>50.13</c:v>
                </c:pt>
                <c:pt idx="10">
                  <c:v>50.09</c:v>
                </c:pt>
                <c:pt idx="11">
                  <c:v>50.13</c:v>
                </c:pt>
                <c:pt idx="12">
                  <c:v>50.16</c:v>
                </c:pt>
                <c:pt idx="13">
                  <c:v>50.16</c:v>
                </c:pt>
                <c:pt idx="14">
                  <c:v>50.14</c:v>
                </c:pt>
                <c:pt idx="15">
                  <c:v>50.19</c:v>
                </c:pt>
                <c:pt idx="16">
                  <c:v>50.21</c:v>
                </c:pt>
                <c:pt idx="17">
                  <c:v>50.13</c:v>
                </c:pt>
                <c:pt idx="18">
                  <c:v>50.15</c:v>
                </c:pt>
                <c:pt idx="19">
                  <c:v>50.09</c:v>
                </c:pt>
                <c:pt idx="20">
                  <c:v>50.08</c:v>
                </c:pt>
                <c:pt idx="21">
                  <c:v>50.13</c:v>
                </c:pt>
                <c:pt idx="22">
                  <c:v>49.93</c:v>
                </c:pt>
                <c:pt idx="23">
                  <c:v>49.92</c:v>
                </c:pt>
                <c:pt idx="24">
                  <c:v>49.92</c:v>
                </c:pt>
                <c:pt idx="25">
                  <c:v>49.94</c:v>
                </c:pt>
                <c:pt idx="26">
                  <c:v>49.93</c:v>
                </c:pt>
                <c:pt idx="27">
                  <c:v>49.88</c:v>
                </c:pt>
                <c:pt idx="28">
                  <c:v>49.85</c:v>
                </c:pt>
                <c:pt idx="29">
                  <c:v>49.85</c:v>
                </c:pt>
                <c:pt idx="30">
                  <c:v>49.9</c:v>
                </c:pt>
                <c:pt idx="31">
                  <c:v>49.91</c:v>
                </c:pt>
                <c:pt idx="32">
                  <c:v>49.96</c:v>
                </c:pt>
                <c:pt idx="33">
                  <c:v>49.92</c:v>
                </c:pt>
                <c:pt idx="34">
                  <c:v>49.89</c:v>
                </c:pt>
                <c:pt idx="35">
                  <c:v>49.93</c:v>
                </c:pt>
                <c:pt idx="36">
                  <c:v>49.87</c:v>
                </c:pt>
                <c:pt idx="37">
                  <c:v>49.89</c:v>
                </c:pt>
                <c:pt idx="38">
                  <c:v>49.85</c:v>
                </c:pt>
                <c:pt idx="39">
                  <c:v>49.81</c:v>
                </c:pt>
                <c:pt idx="40">
                  <c:v>49.83</c:v>
                </c:pt>
                <c:pt idx="41">
                  <c:v>49.85</c:v>
                </c:pt>
                <c:pt idx="42">
                  <c:v>49.84</c:v>
                </c:pt>
                <c:pt idx="43">
                  <c:v>49.78</c:v>
                </c:pt>
                <c:pt idx="44">
                  <c:v>49.8</c:v>
                </c:pt>
                <c:pt idx="45">
                  <c:v>49.88</c:v>
                </c:pt>
                <c:pt idx="46">
                  <c:v>49.87</c:v>
                </c:pt>
                <c:pt idx="47">
                  <c:v>49.87</c:v>
                </c:pt>
                <c:pt idx="48">
                  <c:v>49.86</c:v>
                </c:pt>
                <c:pt idx="49">
                  <c:v>49.93</c:v>
                </c:pt>
                <c:pt idx="50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52-49FE-AD9A-14FB066B8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rgbClr val="002060"/>
                  </a:gs>
                  <a:gs pos="76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rgbClr val="00206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rgbClr val="FF0000"/>
                  </a:gs>
                  <a:gs pos="76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2899600"/>
        <c:axId val="232900160"/>
      </c:stockChart>
      <c:catAx>
        <c:axId val="232899600"/>
        <c:scaling>
          <c:orientation val="maxMin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900160"/>
        <c:crosses val="autoZero"/>
        <c:auto val="0"/>
        <c:lblAlgn val="ctr"/>
        <c:lblOffset val="100"/>
        <c:tickLblSkip val="3"/>
        <c:noMultiLvlLbl val="0"/>
      </c:catAx>
      <c:valAx>
        <c:axId val="232900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89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730417</xdr:colOff>
      <xdr:row>1</xdr:row>
      <xdr:rowOff>110790</xdr:rowOff>
    </xdr:from>
    <xdr:to>
      <xdr:col>2</xdr:col>
      <xdr:colOff>914222</xdr:colOff>
      <xdr:row>1</xdr:row>
      <xdr:rowOff>393436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092" y="167940"/>
          <a:ext cx="1222030" cy="282646"/>
        </a:xfrm>
        <a:prstGeom prst="rect">
          <a:avLst/>
        </a:prstGeom>
      </xdr:spPr>
    </xdr:pic>
    <xdr:clientData/>
  </xdr:twoCellAnchor>
  <xdr:twoCellAnchor>
    <xdr:from>
      <xdr:col>17</xdr:col>
      <xdr:colOff>1</xdr:colOff>
      <xdr:row>3</xdr:row>
      <xdr:rowOff>152401</xdr:rowOff>
    </xdr:from>
    <xdr:to>
      <xdr:col>25</xdr:col>
      <xdr:colOff>9525</xdr:colOff>
      <xdr:row>24</xdr:row>
      <xdr:rowOff>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447675</xdr:colOff>
      <xdr:row>2</xdr:row>
      <xdr:rowOff>123825</xdr:rowOff>
    </xdr:from>
    <xdr:to>
      <xdr:col>24</xdr:col>
      <xdr:colOff>520790</xdr:colOff>
      <xdr:row>3</xdr:row>
      <xdr:rowOff>100821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0700" y="619125"/>
          <a:ext cx="806540" cy="1865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200025</xdr:rowOff>
    </xdr:from>
    <xdr:to>
      <xdr:col>11</xdr:col>
      <xdr:colOff>695325</xdr:colOff>
      <xdr:row>44</xdr:row>
      <xdr:rowOff>190500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268859</xdr:colOff>
      <xdr:row>26</xdr:row>
      <xdr:rowOff>171450</xdr:rowOff>
    </xdr:from>
    <xdr:to>
      <xdr:col>15</xdr:col>
      <xdr:colOff>130747</xdr:colOff>
      <xdr:row>27</xdr:row>
      <xdr:rowOff>111536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1059" y="5753100"/>
          <a:ext cx="595313" cy="14963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26</xdr:row>
      <xdr:rowOff>38100</xdr:rowOff>
    </xdr:from>
    <xdr:to>
      <xdr:col>1</xdr:col>
      <xdr:colOff>826073</xdr:colOff>
      <xdr:row>26</xdr:row>
      <xdr:rowOff>187736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619750"/>
          <a:ext cx="645098" cy="149636"/>
        </a:xfrm>
        <a:prstGeom prst="rect">
          <a:avLst/>
        </a:prstGeom>
      </xdr:spPr>
    </xdr:pic>
    <xdr:clientData/>
  </xdr:twoCellAnchor>
  <xdr:twoCellAnchor>
    <xdr:from>
      <xdr:col>14</xdr:col>
      <xdr:colOff>19049</xdr:colOff>
      <xdr:row>26</xdr:row>
      <xdr:rowOff>200024</xdr:rowOff>
    </xdr:from>
    <xdr:to>
      <xdr:col>25</xdr:col>
      <xdr:colOff>38099</xdr:colOff>
      <xdr:row>44</xdr:row>
      <xdr:rowOff>209549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428625</xdr:colOff>
      <xdr:row>43</xdr:row>
      <xdr:rowOff>171450</xdr:rowOff>
    </xdr:from>
    <xdr:to>
      <xdr:col>13</xdr:col>
      <xdr:colOff>299980</xdr:colOff>
      <xdr:row>44</xdr:row>
      <xdr:rowOff>102184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9315450"/>
          <a:ext cx="604780" cy="140284"/>
        </a:xfrm>
        <a:prstGeom prst="rect">
          <a:avLst/>
        </a:prstGeom>
      </xdr:spPr>
    </xdr:pic>
    <xdr:clientData/>
  </xdr:twoCellAnchor>
  <xdr:oneCellAnchor>
    <xdr:from>
      <xdr:col>1</xdr:col>
      <xdr:colOff>276226</xdr:colOff>
      <xdr:row>45</xdr:row>
      <xdr:rowOff>76200</xdr:rowOff>
    </xdr:from>
    <xdr:ext cx="297195" cy="70662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9639300"/>
          <a:ext cx="297195" cy="706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D46"/>
  <sheetViews>
    <sheetView showGridLines="0" showRowColHeaders="0" tabSelected="1" zoomScaleNormal="100" workbookViewId="0">
      <selection activeCell="O26" sqref="O26"/>
    </sheetView>
  </sheetViews>
  <sheetFormatPr defaultRowHeight="16.5" x14ac:dyDescent="0.3"/>
  <cols>
    <col min="1" max="1" width="0.875" style="1" customWidth="1"/>
    <col min="2" max="4" width="13.625" style="1" customWidth="1"/>
    <col min="5" max="5" width="8.625" style="1" customWidth="1"/>
    <col min="6" max="7" width="6.625" style="1" customWidth="1"/>
    <col min="8" max="25" width="9.625" style="1" customWidth="1"/>
    <col min="26" max="16384" width="9" style="1"/>
  </cols>
  <sheetData>
    <row r="1" spans="2:28" ht="5.0999999999999996" customHeight="1" x14ac:dyDescent="0.3"/>
    <row r="2" spans="2:28" s="8" customFormat="1" ht="35.1" customHeight="1" x14ac:dyDescent="0.3">
      <c r="B2" s="83"/>
      <c r="C2" s="84"/>
      <c r="D2" s="84"/>
      <c r="E2" s="85" t="s">
        <v>60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6">
        <f>RTD("cqg.rtd", ,"SystemInfo", "Linetime")+W46/24</f>
        <v>42957.418333333328</v>
      </c>
      <c r="W2" s="86"/>
      <c r="X2" s="86"/>
      <c r="Y2" s="87"/>
      <c r="Z2" s="17"/>
      <c r="AA2" s="17"/>
      <c r="AB2" s="17"/>
    </row>
    <row r="3" spans="2:28" ht="16.5" customHeight="1" x14ac:dyDescent="0.3">
      <c r="B3" s="46" t="s">
        <v>0</v>
      </c>
      <c r="C3" s="47"/>
      <c r="D3" s="48"/>
      <c r="E3" s="52" t="s">
        <v>1</v>
      </c>
      <c r="F3" s="55" t="s">
        <v>2</v>
      </c>
      <c r="G3" s="56"/>
      <c r="H3" s="42" t="s">
        <v>3</v>
      </c>
      <c r="I3" s="42" t="s">
        <v>4</v>
      </c>
      <c r="J3" s="42" t="s">
        <v>5</v>
      </c>
      <c r="K3" s="42" t="s">
        <v>6</v>
      </c>
      <c r="L3" s="42" t="s">
        <v>7</v>
      </c>
      <c r="M3" s="42" t="s">
        <v>8</v>
      </c>
      <c r="N3" s="52" t="s">
        <v>9</v>
      </c>
      <c r="O3" s="52" t="s">
        <v>10</v>
      </c>
      <c r="P3" s="52" t="s">
        <v>11</v>
      </c>
      <c r="Q3" s="59" t="s">
        <v>34</v>
      </c>
      <c r="R3" s="60"/>
      <c r="S3" s="2" t="s">
        <v>20</v>
      </c>
      <c r="T3" s="61" t="s">
        <v>12</v>
      </c>
      <c r="U3" s="47"/>
      <c r="V3" s="47"/>
      <c r="W3" s="47"/>
      <c r="X3" s="47"/>
      <c r="Y3" s="62"/>
      <c r="Z3" s="18"/>
      <c r="AA3" s="18"/>
      <c r="AB3" s="18"/>
    </row>
    <row r="4" spans="2:28" ht="16.5" customHeight="1" x14ac:dyDescent="0.3">
      <c r="B4" s="49"/>
      <c r="C4" s="50"/>
      <c r="D4" s="51"/>
      <c r="E4" s="53"/>
      <c r="F4" s="57"/>
      <c r="G4" s="58"/>
      <c r="H4" s="43"/>
      <c r="I4" s="43"/>
      <c r="J4" s="43"/>
      <c r="K4" s="44"/>
      <c r="L4" s="45"/>
      <c r="M4" s="65"/>
      <c r="N4" s="65"/>
      <c r="O4" s="65"/>
      <c r="P4" s="65"/>
      <c r="Q4" s="35" t="s">
        <v>35</v>
      </c>
      <c r="R4" s="36">
        <v>20</v>
      </c>
      <c r="S4" s="36">
        <v>0</v>
      </c>
      <c r="T4" s="63"/>
      <c r="U4" s="50"/>
      <c r="V4" s="50"/>
      <c r="W4" s="50"/>
      <c r="X4" s="50"/>
      <c r="Y4" s="64"/>
      <c r="Z4" s="18"/>
      <c r="AA4" s="18" t="s">
        <v>44</v>
      </c>
      <c r="AB4" s="18" t="s">
        <v>45</v>
      </c>
    </row>
    <row r="5" spans="2:28" x14ac:dyDescent="0.3">
      <c r="B5" s="88" t="str">
        <f>"  "&amp;RTD("cqg.rtd", , "ContractData",E5,"LongDescription")</f>
        <v xml:space="preserve">  PowerShares DB Commodity Index Tracking</v>
      </c>
      <c r="C5" s="89"/>
      <c r="D5" s="89"/>
      <c r="E5" s="90" t="s">
        <v>16</v>
      </c>
      <c r="F5" s="91">
        <f>IFERROR(RTD("cqg.rtd", , "ContractData",E5,"PerCentNetLastTrade",,"T")/100,"")</f>
        <v>1.3368983957219253E-3</v>
      </c>
      <c r="G5" s="92">
        <f>IFERROR(RTD("cqg.rtd", , "ContractData",E5,"PerCentNetLastTrade",,"T")/100,"")</f>
        <v>1.3368983957219253E-3</v>
      </c>
      <c r="H5" s="93">
        <f>RTD("cqg.rtd", , "ContractData",E5,"LastTrade",,"T")</f>
        <v>14.98</v>
      </c>
      <c r="I5" s="93">
        <f>RTD("cqg.rtd", , "ContractData",E5,"NetChange",,"T")</f>
        <v>0.03</v>
      </c>
      <c r="J5" s="94">
        <f>RTD("cqg.rtd", ,"ContractData",E5, "MT_LastBidVolume",, "T")</f>
        <v>800</v>
      </c>
      <c r="K5" s="95">
        <f>RTD("cqg.rtd", ,"ContractData",E5, "Bid",, "T")</f>
        <v>14.98</v>
      </c>
      <c r="L5" s="96">
        <f>RTD("cqg.rtd", ,"ContractData",E5, "Ask",, "T")</f>
        <v>14.99</v>
      </c>
      <c r="M5" s="97">
        <f>RTD("cqg.rtd", ,"ContractData",E5, "MT_LastAskVolume",, "T")</f>
        <v>189700</v>
      </c>
      <c r="N5" s="93">
        <f>RTD("cqg.rtd", , "ContractData",E5,"Open",,"T")</f>
        <v>15.030000000000001</v>
      </c>
      <c r="O5" s="93">
        <f>RTD("cqg.rtd", , "ContractData",E5,"High",,"T")</f>
        <v>15.030000000000001</v>
      </c>
      <c r="P5" s="93">
        <f>RTD("cqg.rtd", , "ContractData",E5,"Low",,"T")</f>
        <v>14.96</v>
      </c>
      <c r="Q5" s="98"/>
      <c r="Y5" s="99"/>
      <c r="Z5" s="18"/>
      <c r="AA5" s="18">
        <f>IF(RTD("cqg.rtd", ,"ContractData", E5, "High",, "T")-RTD("cqg.rtd", ,"ContractData", E5, "LastTradeToday",, "T")&lt;=2*RTD("cqg.rtd", ,"ContractData", "TickSize("&amp;E5&amp;")", "LastQuoteToday",, "T"),1,0)</f>
        <v>0</v>
      </c>
      <c r="AB5" s="18">
        <f>IF(RTD("cqg.rtd", ,"ContractData", E5, "LastTradeToday",, "T")-RTD("cqg.rtd", ,"ContractData", E5, "Low",, "T")&lt;=2*RTD("cqg.rtd", ,"ContractData", "TickSize("&amp;E5&amp;")", "LastQuoteToday",, "T"),1,0)</f>
        <v>1</v>
      </c>
    </row>
    <row r="6" spans="2:28" x14ac:dyDescent="0.3">
      <c r="B6" s="88" t="str">
        <f>"  "&amp;RTD("cqg.rtd", , "ContractData",E6,"LongDescription")</f>
        <v xml:space="preserve">  Crude Light (Globex), Sep 17</v>
      </c>
      <c r="C6" s="89"/>
      <c r="D6" s="89"/>
      <c r="E6" s="90" t="s">
        <v>48</v>
      </c>
      <c r="F6" s="91">
        <f>IFERROR(RTD("cqg.rtd", , "ContractData",E6,"PerCentNetLastTrade",,"T")/100,"")</f>
        <v>2.8248587570621469E-3</v>
      </c>
      <c r="G6" s="92">
        <f>IFERROR(RTD("cqg.rtd", , "ContractData",E6,"PerCentNetLastTrade",,"T")/100,"")</f>
        <v>2.8248587570621469E-3</v>
      </c>
      <c r="H6" s="93">
        <f>RTD("cqg.rtd", , "ContractData",E6,"LastTrade",,"T")</f>
        <v>49.7</v>
      </c>
      <c r="I6" s="93">
        <f>RTD("cqg.rtd", , "ContractData",E6,"NetChange",,"T")</f>
        <v>0.15</v>
      </c>
      <c r="J6" s="94">
        <f>RTD("cqg.rtd", ,"ContractData",E6, "MT_LastBidVolume",, "T")</f>
        <v>74</v>
      </c>
      <c r="K6" s="100">
        <f>RTD("cqg.rtd", ,"ContractData",E6, "Bid",, "T")</f>
        <v>49.7</v>
      </c>
      <c r="L6" s="101">
        <f>RTD("cqg.rtd", ,"ContractData",E6, "Ask",, "T")</f>
        <v>49.71</v>
      </c>
      <c r="M6" s="97">
        <f>RTD("cqg.rtd", ,"ContractData",E6, "MT_LastAskVolume",, "T")</f>
        <v>28</v>
      </c>
      <c r="N6" s="93">
        <f>RTD("cqg.rtd", , "ContractData",E6,"Open",,"T")</f>
        <v>49.68</v>
      </c>
      <c r="O6" s="93">
        <f>RTD("cqg.rtd", , "ContractData",E6,"High",,"T")</f>
        <v>50.22</v>
      </c>
      <c r="P6" s="93">
        <f>RTD("cqg.rtd", , "ContractData",E6,"Low",,"T")</f>
        <v>49.49</v>
      </c>
      <c r="Q6" s="98">
        <f>RTD("cqg.rtd",,"StudyData", "Correlation("&amp;$E$5&amp;","&amp;$E6&amp;",Period:="&amp;$R$4&amp;",InputChoice1:=Close,InputChoice2:=Close)", "FG", "", "Close",$Q$4,$S$4, "all","", "","True","T")/100</f>
        <v>0.97271009730000002</v>
      </c>
      <c r="Y6" s="31"/>
      <c r="Z6" s="18"/>
      <c r="AA6" s="18">
        <f>IF(RTD("cqg.rtd", ,"ContractData", E6, "High",, "T")-RTD("cqg.rtd", ,"ContractData", E6, "LastTradeToday",, "T")&lt;=2*RTD("cqg.rtd", ,"ContractData", "TickSize("&amp;E6&amp;")", "LastQuoteToday",, "T"),1,0)</f>
        <v>0</v>
      </c>
      <c r="AB6" s="18">
        <f>IF(RTD("cqg.rtd", ,"ContractData", E6, "LastTradeToday",, "T")-RTD("cqg.rtd", ,"ContractData", E6, "Low",, "T")&lt;=2*RTD("cqg.rtd", ,"ContractData", "TickSize("&amp;E6&amp;")", "LastQuoteToday",, "T"),1,0)</f>
        <v>0</v>
      </c>
    </row>
    <row r="7" spans="2:28" x14ac:dyDescent="0.3">
      <c r="B7" s="88" t="str">
        <f>"  "&amp;RTD("cqg.rtd", , "ContractData",E7,"LongDescription")</f>
        <v xml:space="preserve">  ICE Brent Crude, Oct 17</v>
      </c>
      <c r="C7" s="89"/>
      <c r="D7" s="89"/>
      <c r="E7" s="90" t="s">
        <v>49</v>
      </c>
      <c r="F7" s="91">
        <f>IFERROR(RTD("cqg.rtd", , "ContractData",E7,"PerCentNetLastTrade",,"T")/100,"")</f>
        <v>7.5901328273244783E-3</v>
      </c>
      <c r="G7" s="92">
        <f>IFERROR(RTD("cqg.rtd", , "ContractData",E7,"PerCentNetLastTrade",,"T")/100,"")</f>
        <v>7.5901328273244783E-3</v>
      </c>
      <c r="H7" s="93">
        <f>RTD("cqg.rtd", , "ContractData",E7,"LastTrade",,"T")</f>
        <v>53.1</v>
      </c>
      <c r="I7" s="93">
        <f>RTD("cqg.rtd", , "ContractData",E7,"NetChange",,"T")</f>
        <v>0.41000000000000003</v>
      </c>
      <c r="J7" s="94">
        <f>RTD("cqg.rtd", ,"ContractData",E7, "MT_LastBidVolume",, "T")</f>
        <v>22</v>
      </c>
      <c r="K7" s="102">
        <f>RTD("cqg.rtd", ,"ContractData",E7, "Bid",, "T")</f>
        <v>53.1</v>
      </c>
      <c r="L7" s="96">
        <f>RTD("cqg.rtd", ,"ContractData",E7, "Ask",, "T")</f>
        <v>53.11</v>
      </c>
      <c r="M7" s="97">
        <f>RTD("cqg.rtd", ,"ContractData",E7, "MT_LastAskVolume",, "T")</f>
        <v>5</v>
      </c>
      <c r="N7" s="93">
        <f>RTD("cqg.rtd", , "ContractData",E7,"Open",,"T")</f>
        <v>52.72</v>
      </c>
      <c r="O7" s="93">
        <f>RTD("cqg.rtd", , "ContractData",E7,"High",,"T")</f>
        <v>53.64</v>
      </c>
      <c r="P7" s="93">
        <f>RTD("cqg.rtd", , "ContractData",E7,"Low",,"T")</f>
        <v>52.64</v>
      </c>
      <c r="Q7" s="98">
        <f>RTD("cqg.rtd",,"StudyData", "Correlation("&amp;$E$5&amp;","&amp;$E7&amp;",Period:="&amp;$R$4&amp;",InputChoice1:=Close,InputChoice2:=Close)", "FG", "", "Close",$Q$4,$S$4, "all","", "","True","T")/100</f>
        <v>0.96622317949999992</v>
      </c>
      <c r="Y7" s="31"/>
      <c r="Z7" s="18"/>
      <c r="AA7" s="18">
        <f>IF(RTD("cqg.rtd", ,"ContractData", E7, "High",, "T")-RTD("cqg.rtd", ,"ContractData", E7, "LastTradeToday",, "T")&lt;=2*RTD("cqg.rtd", ,"ContractData", "TickSize("&amp;E7&amp;")", "LastQuoteToday",, "T"),1,0)</f>
        <v>0</v>
      </c>
      <c r="AB7" s="18">
        <f>IF(RTD("cqg.rtd", ,"ContractData", E7, "LastTradeToday",, "T")-RTD("cqg.rtd", ,"ContractData", E7, "Low",, "T")&lt;=2*RTD("cqg.rtd", ,"ContractData", "TickSize("&amp;E7&amp;")", "LastQuoteToday",, "T"),1,0)</f>
        <v>0</v>
      </c>
    </row>
    <row r="8" spans="2:28" x14ac:dyDescent="0.3">
      <c r="B8" s="88" t="str">
        <f>"  "&amp;RTD("cqg.rtd", , "ContractData",E8,"LongDescription")</f>
        <v xml:space="preserve">  RBOB Gasoline (Globex), Sep 17</v>
      </c>
      <c r="C8" s="89"/>
      <c r="D8" s="89"/>
      <c r="E8" s="90" t="s">
        <v>50</v>
      </c>
      <c r="F8" s="91">
        <f>IFERROR(RTD("cqg.rtd", , "ContractData",E8,"PerCentNetLastTrade",,"T")/100,"")</f>
        <v>7.037037037037037E-3</v>
      </c>
      <c r="G8" s="92">
        <f>IFERROR(RTD("cqg.rtd",,"ContractData",E8,"PerCentNetLastTrade",,"T")/100,"")</f>
        <v>7.037037037037037E-3</v>
      </c>
      <c r="H8" s="103">
        <f>RTD("cqg.rtd", , "ContractData",E8,"LastTrade",,"T")</f>
        <v>1.6314000000000002</v>
      </c>
      <c r="I8" s="103">
        <f>RTD("cqg.rtd", , "ContractData",E8,"NetChange",,"T")</f>
        <v>1.12E-2</v>
      </c>
      <c r="J8" s="94">
        <f>RTD("cqg.rtd", ,"ContractData",E8, "MT_LastBidVolume",, "T")</f>
        <v>3</v>
      </c>
      <c r="K8" s="104">
        <f>RTD("cqg.rtd", ,"ContractData",E8, "Bid",, "T")</f>
        <v>1.6312</v>
      </c>
      <c r="L8" s="105">
        <f>RTD("cqg.rtd", ,"ContractData",E8, "Ask",, "T")</f>
        <v>1.6315000000000002</v>
      </c>
      <c r="M8" s="97">
        <f>RTD("cqg.rtd", ,"ContractData",E8, "MT_LastAskVolume",, "T")</f>
        <v>2</v>
      </c>
      <c r="N8" s="103">
        <f>RTD("cqg.rtd", , "ContractData",E8,"Open",,"T")</f>
        <v>1.6223000000000001</v>
      </c>
      <c r="O8" s="103">
        <f>RTD("cqg.rtd", , "ContractData",E8,"High",,"T")</f>
        <v>1.6494</v>
      </c>
      <c r="P8" s="103">
        <f>RTD("cqg.rtd", , "ContractData",E8,"Low",,"T")</f>
        <v>1.62</v>
      </c>
      <c r="Q8" s="98">
        <f>RTD("cqg.rtd",,"StudyData", "Correlation("&amp;$E$5&amp;","&amp;$E8&amp;",Period:="&amp;$R$4&amp;",InputChoice1:=Close,InputChoice2:=Close)", "FG", "", "Close",$Q$4,$S$4, "all","", "","True","T")/100</f>
        <v>0.94471918650000009</v>
      </c>
      <c r="Y8" s="31"/>
      <c r="Z8" s="18"/>
      <c r="AA8" s="18">
        <f>IF(RTD("cqg.rtd", ,"ContractData", E8, "High",, "T")-RTD("cqg.rtd", ,"ContractData", E8, "LastTradeToday",, "T")&lt;=2*RTD("cqg.rtd", ,"ContractData", "TickSize("&amp;E8&amp;")", "LastQuoteToday",, "T"),1,0)</f>
        <v>0</v>
      </c>
      <c r="AB8" s="18">
        <f>IF(RTD("cqg.rtd", ,"ContractData", E8, "LastTradeToday",, "T")-RTD("cqg.rtd", ,"ContractData", E8, "Low",, "T")&lt;=2*RTD("cqg.rtd", ,"ContractData", "TickSize("&amp;E8&amp;")", "LastQuoteToday",, "T"),1,0)</f>
        <v>0</v>
      </c>
    </row>
    <row r="9" spans="2:28" x14ac:dyDescent="0.3">
      <c r="B9" s="88" t="str">
        <f>"  "&amp;RTD("cqg.rtd", , "ContractData",E9,"LongDescription")</f>
        <v xml:space="preserve">  NY Harbor ULSD, Sep 17</v>
      </c>
      <c r="C9" s="89"/>
      <c r="D9" s="89"/>
      <c r="E9" s="90" t="s">
        <v>41</v>
      </c>
      <c r="F9" s="91">
        <f>IFERROR(RTD("cqg.rtd", , "ContractData",E9,"PerCentNetLastTrade",,"T")/100,"")</f>
        <v>4.6573519627411842E-3</v>
      </c>
      <c r="G9" s="92">
        <f>IFERROR(RTD("cqg.rtd", , "ContractData",E9,"PerCentNetLastTrade",,"T")/100,"")</f>
        <v>4.6573519627411842E-3</v>
      </c>
      <c r="H9" s="103">
        <f>RTD("cqg.rtd", , "ContractData",E9,"LastTrade",,"T")</f>
        <v>1.661</v>
      </c>
      <c r="I9" s="103">
        <f>RTD("cqg.rtd", , "ContractData",E9,"NetChange",,"T")</f>
        <v>7.8000000000000005E-3</v>
      </c>
      <c r="J9" s="94">
        <f>RTD("cqg.rtd", ,"ContractData",E9, "MT_LastBidVolume",, "T")</f>
        <v>3</v>
      </c>
      <c r="K9" s="104">
        <f>RTD("cqg.rtd", ,"ContractData",E9, "Bid",, "T")</f>
        <v>1.6607000000000001</v>
      </c>
      <c r="L9" s="105">
        <f>RTD("cqg.rtd", ,"ContractData",E9, "Ask",, "T")</f>
        <v>1.6611</v>
      </c>
      <c r="M9" s="97">
        <f>RTD("cqg.rtd", ,"ContractData",E9, "MT_LastAskVolume",, "T")</f>
        <v>2</v>
      </c>
      <c r="N9" s="103">
        <f>RTD("cqg.rtd", , "ContractData",E9,"Open",,"T")</f>
        <v>1.6560000000000001</v>
      </c>
      <c r="O9" s="103">
        <f>RTD("cqg.rtd", , "ContractData",E9,"High",,"T")</f>
        <v>1.6797</v>
      </c>
      <c r="P9" s="103">
        <f>RTD("cqg.rtd", , "ContractData",E9,"Low",,"T")</f>
        <v>1.6521000000000001</v>
      </c>
      <c r="Q9" s="98">
        <f>RTD("cqg.rtd",,"StudyData", "Correlation("&amp;$E$5&amp;","&amp;$E9&amp;",Period:="&amp;$R$4&amp;",InputChoice1:=Close,InputChoice2:=Close)", "FG", "", "Close",$Q$4,$S$4, "all","", "","True","T")/100</f>
        <v>0.95893030609999996</v>
      </c>
      <c r="Y9" s="31"/>
      <c r="Z9" s="18"/>
      <c r="AA9" s="18">
        <f>IF(RTD("cqg.rtd", ,"ContractData", E9, "High",, "T")-RTD("cqg.rtd", ,"ContractData", E9, "LastTradeToday",, "T")&lt;=2*RTD("cqg.rtd", ,"ContractData", "TickSize("&amp;E9&amp;")", "LastQuoteToday",, "T"),1,0)</f>
        <v>0</v>
      </c>
      <c r="AB9" s="18">
        <f>IF(RTD("cqg.rtd", ,"ContractData", E9, "LastTradeToday",, "T")-RTD("cqg.rtd", ,"ContractData", E9, "Low",, "T")&lt;=2*RTD("cqg.rtd", ,"ContractData", "TickSize("&amp;E9&amp;")", "LastQuoteToday",, "T"),1,0)</f>
        <v>0</v>
      </c>
    </row>
    <row r="10" spans="2:28" x14ac:dyDescent="0.3">
      <c r="B10" s="88" t="str">
        <f>"  "&amp;RTD("cqg.rtd", , "ContractData",E10,"LongDescription")</f>
        <v xml:space="preserve">  Natural Gas (Globex), Sep 17</v>
      </c>
      <c r="C10" s="89"/>
      <c r="D10" s="89"/>
      <c r="E10" s="90" t="s">
        <v>51</v>
      </c>
      <c r="F10" s="91">
        <f>IFERROR(RTD("cqg.rtd", , "ContractData",E10,"PerCentNetLastTrade",,"T")/100,"")</f>
        <v>6.2434963579604576E-3</v>
      </c>
      <c r="G10" s="92">
        <f>IFERROR(RTD("cqg.rtd", , "ContractData",E10,"PerCentNetLastTrade",,"T")/100,"")</f>
        <v>6.2434963579604576E-3</v>
      </c>
      <c r="H10" s="106">
        <f>RTD("cqg.rtd", , "ContractData",E10,"LastTrade",,"T")</f>
        <v>2.9010000000000002</v>
      </c>
      <c r="I10" s="106">
        <f>RTD("cqg.rtd", , "ContractData",E10,"NetChange",,"T")</f>
        <v>1.9E-2</v>
      </c>
      <c r="J10" s="94">
        <f>RTD("cqg.rtd", ,"ContractData",E10, "MT_LastBidVolume",, "T")</f>
        <v>18</v>
      </c>
      <c r="K10" s="107">
        <f>RTD("cqg.rtd", ,"ContractData",E10, "Bid",, "T")</f>
        <v>2.9010000000000002</v>
      </c>
      <c r="L10" s="108">
        <f>RTD("cqg.rtd", ,"ContractData",E10, "Ask",, "T")</f>
        <v>2.9020000000000001</v>
      </c>
      <c r="M10" s="97">
        <f>RTD("cqg.rtd", ,"ContractData",E10, "MT_LastAskVolume",, "T")</f>
        <v>32</v>
      </c>
      <c r="N10" s="106">
        <f>RTD("cqg.rtd", , "ContractData",E10,"Open",,"T")</f>
        <v>2.8770000000000002</v>
      </c>
      <c r="O10" s="106">
        <f>RTD("cqg.rtd", , "ContractData",E10,"High",,"T")</f>
        <v>2.919</v>
      </c>
      <c r="P10" s="106">
        <f>RTD("cqg.rtd", , "ContractData",E10,"Low",,"T")</f>
        <v>2.8719999999999999</v>
      </c>
      <c r="Q10" s="98">
        <f>RTD("cqg.rtd",,"StudyData", "Correlation("&amp;$E$5&amp;","&amp;$E10&amp;",Period:="&amp;$R$4&amp;",InputChoice1:=Close,InputChoice2:=Close)", "FG", "", "Close",$Q$4,$S$4, "all","", "","True","T")/100</f>
        <v>-0.59232857230000002</v>
      </c>
      <c r="Y10" s="31"/>
      <c r="Z10" s="18"/>
      <c r="AA10" s="18">
        <f>IF(RTD("cqg.rtd", ,"ContractData", E10, "High",, "T")-RTD("cqg.rtd", ,"ContractData", E10, "LastTradeToday",, "T")&lt;=2*RTD("cqg.rtd", ,"ContractData", "TickSize("&amp;E10&amp;")", "LastQuoteToday",, "T"),1,0)</f>
        <v>0</v>
      </c>
      <c r="AB10" s="18">
        <f>IF(RTD("cqg.rtd", ,"ContractData", E10, "LastTradeToday",, "T")-RTD("cqg.rtd", ,"ContractData", E10, "Low",, "T")&lt;=2*RTD("cqg.rtd", ,"ContractData", "TickSize("&amp;E10&amp;")", "LastQuoteToday",, "T"),1,0)</f>
        <v>0</v>
      </c>
    </row>
    <row r="11" spans="2:28" x14ac:dyDescent="0.3">
      <c r="B11" s="88" t="str">
        <f>"  "&amp;RTD("cqg.rtd", , "ContractData",E11,"LongDescription")</f>
        <v xml:space="preserve">  Gold (Globex), Dec 17</v>
      </c>
      <c r="C11" s="89"/>
      <c r="D11" s="89"/>
      <c r="E11" s="90" t="s">
        <v>52</v>
      </c>
      <c r="F11" s="91">
        <f>IFERROR(RTD("cqg.rtd", , "ContractData",E11,"PerCentNetLastTrade",,"T")/100,"")</f>
        <v>1.0083639490346283E-2</v>
      </c>
      <c r="G11" s="92">
        <f>IFERROR(RTD("cqg.rtd", , "ContractData",E11,"PerCentNetLastTrade",,"T")/100,"")</f>
        <v>1.0083639490346283E-2</v>
      </c>
      <c r="H11" s="93">
        <f>RTD("cqg.rtd", , "ContractData",E11,"LastTrade",,"T")</f>
        <v>1292.2</v>
      </c>
      <c r="I11" s="93">
        <f>RTD("cqg.rtd", , "ContractData",E11,"NetChange",,"T")</f>
        <v>13</v>
      </c>
      <c r="J11" s="94">
        <f>RTD("cqg.rtd", ,"ContractData",E11, "MT_LastBidVolume",, "T")</f>
        <v>27</v>
      </c>
      <c r="K11" s="102">
        <f>RTD("cqg.rtd", ,"ContractData",E11, "Bid",, "T")</f>
        <v>1292.2</v>
      </c>
      <c r="L11" s="96">
        <f>RTD("cqg.rtd", ,"ContractData",E11, "Ask",, "T")</f>
        <v>1292.3000000000002</v>
      </c>
      <c r="M11" s="97">
        <f>RTD("cqg.rtd", ,"ContractData",E11, "MT_LastAskVolume",, "T")</f>
        <v>22</v>
      </c>
      <c r="N11" s="93">
        <f>RTD("cqg.rtd", , "ContractData",E11,"Open",,"T")</f>
        <v>1283.2</v>
      </c>
      <c r="O11" s="93">
        <f>RTD("cqg.rtd", , "ContractData",E11,"High",,"T")</f>
        <v>1292.8000000000002</v>
      </c>
      <c r="P11" s="93">
        <f>RTD("cqg.rtd", , "ContractData",E11,"Low",,"T")</f>
        <v>1280.3000000000002</v>
      </c>
      <c r="Q11" s="98">
        <f>RTD("cqg.rtd",,"StudyData", "Correlation("&amp;$E$5&amp;","&amp;$E11&amp;",Period:="&amp;$R$4&amp;",InputChoice1:=Close,InputChoice2:=Close)", "FG", "", "Close",$Q$4,$S$4, "all","", "","True","T")/100</f>
        <v>0.78419332339999992</v>
      </c>
      <c r="Y11" s="31"/>
      <c r="Z11" s="18"/>
      <c r="AA11" s="18">
        <f>IF(RTD("cqg.rtd", ,"ContractData", E11, "High",, "T")-RTD("cqg.rtd", ,"ContractData", E11, "LastTradeToday",, "T")&lt;=2*RTD("cqg.rtd", ,"ContractData", "TickSize("&amp;E11&amp;")", "LastQuoteToday",, "T"),1,0)</f>
        <v>0</v>
      </c>
      <c r="AB11" s="18">
        <f>IF(RTD("cqg.rtd", ,"ContractData", E11, "LastTradeToday",, "T")-RTD("cqg.rtd", ,"ContractData", E11, "Low",, "T")&lt;=2*RTD("cqg.rtd", ,"ContractData", "TickSize("&amp;E11&amp;")", "LastQuoteToday",, "T"),1,0)</f>
        <v>0</v>
      </c>
    </row>
    <row r="12" spans="2:28" x14ac:dyDescent="0.3">
      <c r="B12" s="88" t="str">
        <f>"  "&amp;RTD("cqg.rtd", , "ContractData",E12,"LongDescription")</f>
        <v xml:space="preserve">  Silver (Globex), Sep 17</v>
      </c>
      <c r="C12" s="89"/>
      <c r="D12" s="89"/>
      <c r="E12" s="90" t="s">
        <v>53</v>
      </c>
      <c r="F12" s="91">
        <f>IFERROR(RTD("cqg.rtd", , "ContractData",E12,"PerCentNetLastTrade",,"T")/100,"")</f>
        <v>1.9391567336772816E-2</v>
      </c>
      <c r="G12" s="92">
        <f>IFERROR(RTD("cqg.rtd", , "ContractData",E12,"PerCentNetLastTrade",,"T")/100,"")</f>
        <v>1.9391567336772816E-2</v>
      </c>
      <c r="H12" s="106">
        <f>RTD("cqg.rtd", , "ContractData",E12,"LastTrade",,"T")</f>
        <v>17.190000000000001</v>
      </c>
      <c r="I12" s="106">
        <f>RTD("cqg.rtd", , "ContractData",E12,"NetChange",,"T")</f>
        <v>0.32200000000000001</v>
      </c>
      <c r="J12" s="94">
        <f>RTD("cqg.rtd", ,"ContractData",E12, "MT_LastBidVolume",, "T")</f>
        <v>35</v>
      </c>
      <c r="K12" s="107">
        <f>RTD("cqg.rtd", ,"ContractData",E12, "Bid",, "T")</f>
        <v>17.184999999999999</v>
      </c>
      <c r="L12" s="108">
        <f>RTD("cqg.rtd", ,"ContractData",E12, "Ask",, "T")</f>
        <v>17.190000000000001</v>
      </c>
      <c r="M12" s="97">
        <f>RTD("cqg.rtd", ,"ContractData",E12, "MT_LastAskVolume",, "T")</f>
        <v>10</v>
      </c>
      <c r="N12" s="106">
        <f>RTD("cqg.rtd", , "ContractData",E12,"Open",,"T")</f>
        <v>16.940000000000001</v>
      </c>
      <c r="O12" s="106">
        <f>RTD("cqg.rtd", , "ContractData",E12,"High",,"T")</f>
        <v>17.240000000000002</v>
      </c>
      <c r="P12" s="106">
        <f>RTD("cqg.rtd", , "ContractData",E12,"Low",,"T")</f>
        <v>16.850000000000001</v>
      </c>
      <c r="Q12" s="98">
        <f>RTD("cqg.rtd",,"StudyData", "Correlation("&amp;$E$5&amp;","&amp;$E12&amp;",Period:="&amp;$R$4&amp;",InputChoice1:=Close,InputChoice2:=Close)", "FG", "", "Close",$Q$4,$S$4, "all","", "","True","T")/100</f>
        <v>0.69650929930000005</v>
      </c>
      <c r="Y12" s="31"/>
      <c r="Z12" s="18"/>
      <c r="AA12" s="18">
        <f>IF(RTD("cqg.rtd", ,"ContractData", E12, "High",, "T")-RTD("cqg.rtd", ,"ContractData", E12, "LastTradeToday",, "T")&lt;=2*RTD("cqg.rtd", ,"ContractData", "TickSize("&amp;E12&amp;")", "LastQuoteToday",, "T"),1,0)</f>
        <v>0</v>
      </c>
      <c r="AB12" s="18">
        <f>IF(RTD("cqg.rtd", ,"ContractData", E12, "LastTradeToday",, "T")-RTD("cqg.rtd", ,"ContractData", E12, "Low",, "T")&lt;=2*RTD("cqg.rtd", ,"ContractData", "TickSize("&amp;E12&amp;")", "LastQuoteToday",, "T"),1,0)</f>
        <v>0</v>
      </c>
    </row>
    <row r="13" spans="2:28" ht="17.25" thickBot="1" x14ac:dyDescent="0.35">
      <c r="B13" s="88" t="str">
        <f>"  "&amp;RTD("cqg.rtd", , "ContractData",E13,"LongDescription")</f>
        <v xml:space="preserve">  Copper (USD, 90d Fwd) SELECT</v>
      </c>
      <c r="C13" s="89"/>
      <c r="D13" s="89"/>
      <c r="E13" s="90" t="s">
        <v>13</v>
      </c>
      <c r="F13" s="91">
        <f>IFERROR(RTD("cqg.rtd", , "ContractData",E13,"PerCentNetLastTrade",,"T")/100,"")</f>
        <v>-7.5910147172734308E-3</v>
      </c>
      <c r="G13" s="92">
        <f>IFERROR(RTD("cqg.rtd", , "ContractData",E13,"PerCentNetLastTrade",,"T")/100,"")</f>
        <v>-7.5910147172734308E-3</v>
      </c>
      <c r="H13" s="109">
        <f>RTD("cqg.rtd", , "ContractData",E13,"LastTrade",,"T")</f>
        <v>6406</v>
      </c>
      <c r="I13" s="109">
        <f>RTD("cqg.rtd", , "ContractData",E13,"NetChange",,"T")</f>
        <v>-49.5</v>
      </c>
      <c r="J13" s="110">
        <f>RTD("cqg.rtd", ,"ContractData",E13, "MT_LastBidVolume",, "T")</f>
        <v>1</v>
      </c>
      <c r="K13" s="102">
        <f>RTD("cqg.rtd", ,"ContractData",E13, "Bid",, "T")</f>
        <v>6405</v>
      </c>
      <c r="L13" s="96">
        <f>RTD("cqg.rtd", ,"ContractData",E13, "Ask",, "T")</f>
        <v>6405.5</v>
      </c>
      <c r="M13" s="111">
        <f>RTD("cqg.rtd", ,"ContractData",E13, "MT_LastAskVolume",, "T")</f>
        <v>3</v>
      </c>
      <c r="N13" s="109">
        <f>RTD("cqg.rtd", , "ContractData",E13,"Open",,"T")</f>
        <v>6459</v>
      </c>
      <c r="O13" s="93">
        <f>RTD("cqg.rtd", , "ContractData",E13,"High",,"T")</f>
        <v>6479</v>
      </c>
      <c r="P13" s="93">
        <f>RTD("cqg.rtd", , "ContractData",E13,"Low",,"T")</f>
        <v>6382</v>
      </c>
      <c r="Q13" s="98">
        <f>RTD("cqg.rtd",,"StudyData", "Correlation("&amp;$E$5&amp;","&amp;$E13&amp;",Period:="&amp;$R$4&amp;",InputChoice1:=Close,InputChoice2:=Close)", "FG", "", "Close",$Q$4,$S$4, "all","", "","True","T")/100</f>
        <v>0.87491810830000005</v>
      </c>
      <c r="Y13" s="31"/>
      <c r="Z13" s="18"/>
      <c r="AA13" s="18">
        <f>IF(RTD("cqg.rtd", ,"ContractData", E13, "High",, "T")-RTD("cqg.rtd", ,"ContractData", E13, "LastTradeToday",, "T")&lt;=2*RTD("cqg.rtd", ,"ContractData", "TickSize("&amp;E13&amp;")", "LastQuoteToday",, "T"),1,0)</f>
        <v>0</v>
      </c>
      <c r="AB13" s="18">
        <f>IF(RTD("cqg.rtd", ,"ContractData", E13, "LastTradeToday",, "T")-RTD("cqg.rtd", ,"ContractData", E13, "Low",, "T")&lt;=2*RTD("cqg.rtd", ,"ContractData", "TickSize("&amp;E13&amp;")", "LastQuoteToday",, "T"),1,0)</f>
        <v>0</v>
      </c>
    </row>
    <row r="14" spans="2:28" ht="17.25" thickBot="1" x14ac:dyDescent="0.35">
      <c r="B14" s="88" t="str">
        <f>"  "&amp;RTD("cqg.rtd", , "ContractData",E14,"LongDescription")</f>
        <v xml:space="preserve">  Zinc (USD, 90d Fwd) SELECT</v>
      </c>
      <c r="C14" s="89"/>
      <c r="D14" s="89"/>
      <c r="E14" s="90" t="s">
        <v>14</v>
      </c>
      <c r="F14" s="91">
        <f>IFERROR(RTD("cqg.rtd", , "ContractData",E14,"PerCentNetLastTrade",,"T")/100,"")</f>
        <v>-4.9462732389561658E-3</v>
      </c>
      <c r="G14" s="92">
        <f>IFERROR(RTD("cqg.rtd", , "ContractData",E14,"PerCentNetLastTrade",,"T")/100,"")</f>
        <v>-4.9462732389561658E-3</v>
      </c>
      <c r="H14" s="109">
        <f>RTD("cqg.rtd", , "ContractData",E14,"LastTrade",,"T")</f>
        <v>2917</v>
      </c>
      <c r="I14" s="109">
        <f>RTD("cqg.rtd", , "ContractData",E14,"NetChange",,"T")</f>
        <v>-14</v>
      </c>
      <c r="J14" s="110">
        <f>RTD("cqg.rtd", ,"ContractData",E14, "MT_LastBidVolume",, "T")</f>
        <v>1</v>
      </c>
      <c r="K14" s="102">
        <f>RTD("cqg.rtd", ,"ContractData",E14, "Bid",, "T")</f>
        <v>2916.5</v>
      </c>
      <c r="L14" s="96">
        <f>RTD("cqg.rtd", ,"ContractData",E14, "Ask",, "T")</f>
        <v>2917.5</v>
      </c>
      <c r="M14" s="111">
        <f>RTD("cqg.rtd", ,"ContractData",E14, "MT_LastAskVolume",, "T")</f>
        <v>2</v>
      </c>
      <c r="N14" s="109">
        <f>RTD("cqg.rtd", , "ContractData",E14,"Open",,"T")</f>
        <v>2935</v>
      </c>
      <c r="O14" s="93">
        <f>RTD("cqg.rtd", , "ContractData",E14,"High",,"T")</f>
        <v>2957.5</v>
      </c>
      <c r="P14" s="93">
        <f>RTD("cqg.rtd", , "ContractData",E14,"Low",,"T")</f>
        <v>2906.5</v>
      </c>
      <c r="Q14" s="98">
        <f>RTD("cqg.rtd",,"StudyData", "Correlation("&amp;$E$5&amp;","&amp;$E14&amp;",Period:="&amp;$R$4&amp;",InputChoice1:=Close,InputChoice2:=Close)", "FG", "", "Close",$Q$4,$S$4, "all","", "","True","T")/100</f>
        <v>0.45238034720000003</v>
      </c>
      <c r="Y14" s="31"/>
      <c r="Z14" s="18"/>
      <c r="AA14" s="18">
        <f>IF(RTD("cqg.rtd", ,"ContractData", E14, "High",, "T")-RTD("cqg.rtd", ,"ContractData", E14, "LastTradeToday",, "T")&lt;=2*RTD("cqg.rtd", ,"ContractData", "TickSize("&amp;E14&amp;")", "LastQuoteToday",, "T"),1,0)</f>
        <v>0</v>
      </c>
      <c r="AB14" s="18">
        <f>IF(RTD("cqg.rtd", ,"ContractData", E14, "LastTradeToday",, "T")-RTD("cqg.rtd", ,"ContractData", E14, "Low",, "T")&lt;=2*RTD("cqg.rtd", ,"ContractData", "TickSize("&amp;E14&amp;")", "LastQuoteToday",, "T"),1,0)</f>
        <v>0</v>
      </c>
    </row>
    <row r="15" spans="2:28" ht="17.25" thickBot="1" x14ac:dyDescent="0.35">
      <c r="B15" s="88" t="str">
        <f>"  "&amp;RTD("cqg.rtd", , "ContractData",E15,"LongDescription")</f>
        <v xml:space="preserve">  Aluminium (USD, 90d Fwd) SELECT</v>
      </c>
      <c r="C15" s="89"/>
      <c r="D15" s="89"/>
      <c r="E15" s="90" t="s">
        <v>15</v>
      </c>
      <c r="F15" s="91">
        <f>IFERROR(RTD("cqg.rtd", , "ContractData",E15,"PerCentNetLastTrade",,"T")/100,"")</f>
        <v>2.7127003699136871E-3</v>
      </c>
      <c r="G15" s="92">
        <f>IFERROR(RTD("cqg.rtd", , "ContractData",E15,"PerCentNetLastTrade",,"T")/100,"")</f>
        <v>2.7127003699136871E-3</v>
      </c>
      <c r="H15" s="109">
        <f>RTD("cqg.rtd", , "ContractData",E15,"LastTrade",,"T")</f>
        <v>2033</v>
      </c>
      <c r="I15" s="109">
        <f>RTD("cqg.rtd", , "ContractData",E15,"NetChange",,"T")</f>
        <v>5</v>
      </c>
      <c r="J15" s="110">
        <f>RTD("cqg.rtd", ,"ContractData",E15, "MT_LastBidVolume",, "T")</f>
        <v>9</v>
      </c>
      <c r="K15" s="102">
        <f>RTD("cqg.rtd", ,"ContractData",E15, "Bid",, "T")</f>
        <v>2032.5</v>
      </c>
      <c r="L15" s="96">
        <f>RTD("cqg.rtd", ,"ContractData",E15, "Ask",, "T")</f>
        <v>2033</v>
      </c>
      <c r="M15" s="111">
        <f>RTD("cqg.rtd", ,"ContractData",E15, "MT_LastAskVolume",, "T")</f>
        <v>24</v>
      </c>
      <c r="N15" s="109">
        <f>RTD("cqg.rtd", , "ContractData",E15,"Open",,"T")</f>
        <v>2022</v>
      </c>
      <c r="O15" s="93">
        <f>RTD("cqg.rtd", , "ContractData",E15,"High",,"T")</f>
        <v>2045</v>
      </c>
      <c r="P15" s="93">
        <f>RTD("cqg.rtd", , "ContractData",E15,"Low",,"T")</f>
        <v>2017</v>
      </c>
      <c r="Q15" s="98">
        <f>RTD("cqg.rtd",,"StudyData", "Correlation("&amp;$E$5&amp;","&amp;$E15&amp;",Period:="&amp;$R$4&amp;",InputChoice1:=Close,InputChoice2:=Close)", "FG", "", "Close",$Q$4,$S$4, "all","", "","True","T")/100</f>
        <v>0.41483584499999998</v>
      </c>
      <c r="Y15" s="31"/>
      <c r="Z15" s="18"/>
      <c r="AA15" s="18">
        <f>IF(RTD("cqg.rtd", ,"ContractData", E15, "High",, "T")-RTD("cqg.rtd", ,"ContractData", E15, "LastTradeToday",, "T")&lt;=2*RTD("cqg.rtd", ,"ContractData", "TickSize("&amp;E15&amp;")", "LastQuoteToday",, "T"),1,0)</f>
        <v>0</v>
      </c>
      <c r="AB15" s="18">
        <f>IF(RTD("cqg.rtd", ,"ContractData", E15, "LastTradeToday",, "T")-RTD("cqg.rtd", ,"ContractData", E15, "Low",, "T")&lt;=2*RTD("cqg.rtd", ,"ContractData", "TickSize("&amp;E15&amp;")", "LastQuoteToday",, "T"),1,0)</f>
        <v>0</v>
      </c>
    </row>
    <row r="16" spans="2:28" ht="17.25" thickBot="1" x14ac:dyDescent="0.35">
      <c r="B16" s="88" t="str">
        <f>"  "&amp;RTD("cqg.rtd", , "ContractData",E16,"LongDescription")</f>
        <v xml:space="preserve">  Wheat (Globex), Sep 17</v>
      </c>
      <c r="C16" s="89"/>
      <c r="D16" s="89"/>
      <c r="E16" s="90" t="s">
        <v>47</v>
      </c>
      <c r="F16" s="91">
        <f>IFERROR(RTD("cqg.rtd", , "ContractData",E16,"PerCentNetLastTrade",,"T")/100,"")</f>
        <v>-5.9847660500544067E-3</v>
      </c>
      <c r="G16" s="92">
        <f>IFERROR(RTD("cqg.rtd", , "ContractData",E16,"PerCentNetLastTrade",,"T")/100,"")</f>
        <v>-5.9847660500544067E-3</v>
      </c>
      <c r="H16" s="112" t="str">
        <f>RTD("cqg.rtd", , "ContractData",E16,"LastTrade",,"B")</f>
        <v>456'6</v>
      </c>
      <c r="I16" s="112" t="str">
        <f>RTD("cqg.rtd", , "ContractData",E16,"NetChange",,"B")</f>
        <v>-2'6</v>
      </c>
      <c r="J16" s="113">
        <f>RTD("cqg.rtd", ,"ContractData",E16, "MT_LastBidVolume",, "B")</f>
        <v>36</v>
      </c>
      <c r="K16" s="114" t="str">
        <f>RTD("cqg.rtd", ,"ContractData",E16, "Bid",, "B")</f>
        <v>456'6</v>
      </c>
      <c r="L16" s="115" t="str">
        <f>RTD("cqg.rtd", ,"ContractData",E16, "Ask",, "B")</f>
        <v>457'0</v>
      </c>
      <c r="M16" s="116">
        <f>RTD("cqg.rtd", ,"ContractData",E16, "MT_LastAskVolume",, "B")</f>
        <v>63</v>
      </c>
      <c r="N16" s="112" t="str">
        <f>IF(RTD("cqg.rtd", , "ContractData",E16,"Open",,"B")="",RTD("cqg.rtd", , "ContractData",E16,"Y_Open",,"B"),RTD("cqg.rtd", , "ContractData",E16,"Open",,"B"))</f>
        <v>459'2</v>
      </c>
      <c r="O16" s="93" t="str">
        <f>IF(RTD("cqg.rtd",,"ContractData",E16,"High",,"B")="",RTD("cqg.rtd",,"ContractData",E16,"Y_High",,"B"),RTD("cqg.rtd",,"ContractData",E16,"High",,"B"))</f>
        <v>462'0</v>
      </c>
      <c r="P16" s="93" t="str">
        <f>IF(RTD("cqg.rtd",,"ContractData",E16,"Low",,"B")="",RTD("cqg.rtd",,"ContractData",E16,"Y_High",,"B"),RTD("cqg.rtd",,"ContractData",E16,"Low",,"B"))</f>
        <v>456'2</v>
      </c>
      <c r="Q16" s="98">
        <f>RTD("cqg.rtd",,"StudyData", "Correlation("&amp;$E$5&amp;","&amp;$E16&amp;",Period:="&amp;$R$4&amp;",InputChoice1:=Close,InputChoice2:=Close)", "FG", "", "Close",$Q$4,$S$4, "all","", "","True","T")/100</f>
        <v>-0.76447084599999993</v>
      </c>
      <c r="Y16" s="31"/>
      <c r="Z16" s="18"/>
      <c r="AA16" s="18">
        <f>IF(RTD("cqg.rtd", ,"ContractData", E16, "High",, "T")-RTD("cqg.rtd", ,"ContractData", E16, "LastTradeToday",, "T")&lt;=2*RTD("cqg.rtd", ,"ContractData", "TickSize("&amp;E16&amp;")", "LastQuoteToday",, "T"),1,0)</f>
        <v>0</v>
      </c>
      <c r="AB16" s="18">
        <f>IF(RTD("cqg.rtd", ,"ContractData", E16, "LastTradeToday",, "T")-RTD("cqg.rtd", ,"ContractData", E16, "Low",, "T")&lt;=2*RTD("cqg.rtd", ,"ContractData", "TickSize("&amp;E16&amp;")", "LastQuoteToday",, "T"),1,0)</f>
        <v>1</v>
      </c>
    </row>
    <row r="17" spans="2:30" ht="17.25" thickBot="1" x14ac:dyDescent="0.35">
      <c r="B17" s="88" t="str">
        <f>"  "&amp;RTD("cqg.rtd", , "ContractData",E17,"LongDescription")</f>
        <v xml:space="preserve">  Corn (Globex), Dec 17</v>
      </c>
      <c r="C17" s="89"/>
      <c r="D17" s="89"/>
      <c r="E17" s="90" t="s">
        <v>54</v>
      </c>
      <c r="F17" s="91">
        <f>IFERROR(RTD("cqg.rtd", , "ContractData",E17,"PerCentNetLastTrade",,"T")/100,"")</f>
        <v>1.9417475728155339E-3</v>
      </c>
      <c r="G17" s="92">
        <f>IFERROR(RTD("cqg.rtd", , "ContractData",E17,"PerCentNetLastTrade",,"T")/100,"")</f>
        <v>1.9417475728155339E-3</v>
      </c>
      <c r="H17" s="112" t="str">
        <f>RTD("cqg.rtd", , "ContractData",E17,"LastTrade",,"B")</f>
        <v>387'0</v>
      </c>
      <c r="I17" s="112" t="str">
        <f>RTD("cqg.rtd", , "ContractData",E17,"NetChange",,"B")</f>
        <v>+1'0</v>
      </c>
      <c r="J17" s="113">
        <f>RTD("cqg.rtd", ,"ContractData",E17, "MT_LastBidVolume",, "B")</f>
        <v>79</v>
      </c>
      <c r="K17" s="114" t="str">
        <f>RTD("cqg.rtd", ,"ContractData",E17, "Bid",, "B")</f>
        <v>387'0</v>
      </c>
      <c r="L17" s="115" t="str">
        <f>RTD("cqg.rtd", ,"ContractData",E17, "Ask",, "B")</f>
        <v>387'2</v>
      </c>
      <c r="M17" s="116">
        <f>RTD("cqg.rtd", ,"ContractData",E17, "MT_LastAskVolume",, "B")</f>
        <v>112</v>
      </c>
      <c r="N17" s="112" t="str">
        <f>IF(RTD("cqg.rtd", , "ContractData",E17,"Open",,"B")="",RTD("cqg.rtd", , "ContractData",E17,"Y_Open",,"B"),RTD("cqg.rtd", , "ContractData",E17,"Open",,"B"))</f>
        <v>385'4</v>
      </c>
      <c r="O17" s="93" t="str">
        <f>IF(RTD("cqg.rtd",,"ContractData",E17,"High",,"B")="",RTD("cqg.rtd",,"ContractData",E17,"Y_High",,"B"),RTD("cqg.rtd",,"ContractData",E17,"High",,"B"))</f>
        <v>387'6</v>
      </c>
      <c r="P17" s="93" t="str">
        <f>IF(RTD("cqg.rtd",,"ContractData",E17,"Low",,"B")="",RTD("cqg.rtd",,"ContractData",E17,"Y_High",,"B"),RTD("cqg.rtd",,"ContractData",E17,"Low",,"B"))</f>
        <v>384'6</v>
      </c>
      <c r="Q17" s="98">
        <f>RTD("cqg.rtd",,"StudyData", "Correlation("&amp;$E$5&amp;","&amp;$E17&amp;",Period:="&amp;$R$4&amp;",InputChoice1:=Close,InputChoice2:=Close)", "FG", "", "Close",$Q$4,$S$4, "all","", "","True","T")/100</f>
        <v>-0.4638987349</v>
      </c>
      <c r="Y17" s="31"/>
      <c r="Z17" s="18"/>
      <c r="AA17" s="18">
        <f>IF(RTD("cqg.rtd", ,"ContractData", E17, "High",, "T")-RTD("cqg.rtd", ,"ContractData", E17, "LastTradeToday",, "T")&lt;=2*RTD("cqg.rtd", ,"ContractData", "TickSize("&amp;E17&amp;")", "LastQuoteToday",, "T"),1,0)</f>
        <v>0</v>
      </c>
      <c r="AB17" s="18">
        <f>IF(RTD("cqg.rtd", ,"ContractData", E17, "LastTradeToday",, "T")-RTD("cqg.rtd", ,"ContractData", E17, "Low",, "T")&lt;=2*RTD("cqg.rtd", ,"ContractData", "TickSize("&amp;E17&amp;")", "LastQuoteToday",, "T"),1,0)</f>
        <v>0</v>
      </c>
    </row>
    <row r="18" spans="2:30" ht="17.25" thickBot="1" x14ac:dyDescent="0.35">
      <c r="B18" s="88" t="str">
        <f>"  "&amp;RTD("cqg.rtd", , "ContractData",E18,"LongDescription")</f>
        <v xml:space="preserve">  Soybeans (Globex), Nov 17</v>
      </c>
      <c r="C18" s="89"/>
      <c r="D18" s="89"/>
      <c r="E18" s="90" t="s">
        <v>55</v>
      </c>
      <c r="F18" s="91">
        <f>IFERROR(RTD("cqg.rtd", , "ContractData",E18,"PerCentNetLastTrade",,"T")/100,"")</f>
        <v>8.2198818391985614E-3</v>
      </c>
      <c r="G18" s="92">
        <f>IFERROR(RTD("cqg.rtd", , "ContractData",E18,"PerCentNetLastTrade",,"T")/100,"")</f>
        <v>8.2198818391985614E-3</v>
      </c>
      <c r="H18" s="112" t="str">
        <f>RTD("cqg.rtd", , "ContractData",E18,"LastTrade",,"B")</f>
        <v>981'2</v>
      </c>
      <c r="I18" s="112" t="str">
        <f>RTD("cqg.rtd", , "ContractData",E18,"NetChange",,"B")</f>
        <v>+8'0</v>
      </c>
      <c r="J18" s="113">
        <f>RTD("cqg.rtd", ,"ContractData",E18, "MT_LastBidVolume",, "B")</f>
        <v>51</v>
      </c>
      <c r="K18" s="117" t="str">
        <f>RTD("cqg.rtd", ,"ContractData",E18, "Bid",, "B")</f>
        <v>981'0</v>
      </c>
      <c r="L18" s="118" t="str">
        <f>RTD("cqg.rtd", ,"ContractData",E18, "Ask",, "B")</f>
        <v>981'2</v>
      </c>
      <c r="M18" s="116">
        <f>RTD("cqg.rtd", ,"ContractData",E18, "MT_LastAskVolume",, "B")</f>
        <v>15</v>
      </c>
      <c r="N18" s="112" t="str">
        <f>IF(RTD("cqg.rtd", , "ContractData",E18,"Open",,"B")="",RTD("cqg.rtd", , "ContractData",E18,"Y_Open",,"B"),RTD("cqg.rtd", , "ContractData",E18,"Open",,"B"))</f>
        <v>973'2</v>
      </c>
      <c r="O18" s="93" t="str">
        <f>IF(RTD("cqg.rtd",,"ContractData",E18,"High",,"B")="",RTD("cqg.rtd",,"ContractData",E18,"Y_High",,"B"),RTD("cqg.rtd",,"ContractData",E18,"High",,"B"))</f>
        <v>981'6</v>
      </c>
      <c r="P18" s="93" t="str">
        <f>IF(RTD("cqg.rtd",,"ContractData",E18,"Low",,"B")="",RTD("cqg.rtd",,"ContractData",E18,"Y_High",,"B"),RTD("cqg.rtd",,"ContractData",E18,"Low",,"B"))</f>
        <v>971'0</v>
      </c>
      <c r="Q18" s="98">
        <f>RTD("cqg.rtd",,"StudyData", "Correlation("&amp;$E$5&amp;","&amp;$E18&amp;",Period:="&amp;$R$4&amp;",InputChoice1:=Close,InputChoice2:=Close)", "FG", "", "Close",$Q$4,$S$4, "all","", "","True","T")/100</f>
        <v>-0.45060776760000004</v>
      </c>
      <c r="Y18" s="31"/>
      <c r="Z18" s="18"/>
      <c r="AA18" s="18">
        <f>IF(RTD("cqg.rtd", ,"ContractData", E18, "High",, "T")-RTD("cqg.rtd", ,"ContractData", E18, "LastTradeToday",, "T")&lt;=2*RTD("cqg.rtd", ,"ContractData", "TickSize("&amp;E18&amp;")", "LastQuoteToday",, "T"),1,0)</f>
        <v>1</v>
      </c>
      <c r="AB18" s="18">
        <f>IF(RTD("cqg.rtd", ,"ContractData", E18, "LastTradeToday",, "T")-RTD("cqg.rtd", ,"ContractData", E18, "Low",, "T")&lt;=2*RTD("cqg.rtd", ,"ContractData", "TickSize("&amp;E18&amp;")", "LastQuoteToday",, "T"),1,0)</f>
        <v>0</v>
      </c>
    </row>
    <row r="19" spans="2:30" x14ac:dyDescent="0.3">
      <c r="B19" s="88" t="str">
        <f>"  "&amp;RTD("cqg.rtd", , "ContractData",E19,"LongDescription")</f>
        <v xml:space="preserve">  Sugar World #11 (ICE), Oct 17</v>
      </c>
      <c r="C19" s="89"/>
      <c r="D19" s="89"/>
      <c r="E19" s="119" t="s">
        <v>46</v>
      </c>
      <c r="F19" s="120">
        <f>IFERROR(RTD("cqg.rtd", , "ContractData",E19,"PerCentNetLastTrade",,"T")/100,"")</f>
        <v>-1.3929618768328447E-2</v>
      </c>
      <c r="G19" s="121">
        <f>IFERROR(RTD("cqg.rtd", , "ContractData",E19,"PerCentNetLastTrade",,"T")/100,"")</f>
        <v>-1.3929618768328447E-2</v>
      </c>
      <c r="H19" s="122">
        <f>RTD("cqg.rtd", , "ContractData",E19,"LastTrade",,"T")</f>
        <v>13.450000000000001</v>
      </c>
      <c r="I19" s="122">
        <f>RTD("cqg.rtd", , "ContractData",E19,"NetChange",,"T")</f>
        <v>-0.18</v>
      </c>
      <c r="J19" s="123">
        <f>RTD("cqg.rtd", ,"ContractData",E19, "MT_LastBidVolume",, "T")</f>
        <v>8</v>
      </c>
      <c r="K19" s="95">
        <f>RTD("cqg.rtd", ,"ContractData",E19, "Bid",, "T")</f>
        <v>13.450000000000001</v>
      </c>
      <c r="L19" s="96">
        <f>RTD("cqg.rtd", ,"ContractData",E19, "Ask",, "T")</f>
        <v>13.46</v>
      </c>
      <c r="M19" s="124">
        <f>RTD("cqg.rtd", ,"ContractData",E19, "MT_LastAskVolume",, "T")</f>
        <v>36</v>
      </c>
      <c r="N19" s="122">
        <f>RTD("cqg.rtd", , "ContractData",E19,"Open",,"T")</f>
        <v>13.620000000000001</v>
      </c>
      <c r="O19" s="93">
        <f>RTD("cqg.rtd", , "ContractData",E19,"High",,"T")</f>
        <v>13.72</v>
      </c>
      <c r="P19" s="93">
        <f>RTD("cqg.rtd", , "ContractData",E19,"Low",,"T")</f>
        <v>13.450000000000001</v>
      </c>
      <c r="Q19" s="98">
        <f>RTD("cqg.rtd",,"StudyData", "Correlation("&amp;$E$5&amp;","&amp;$E19&amp;",Period:="&amp;$R$4&amp;",InputChoice1:=Close,InputChoice2:=Close)", "FG", "", "Close",$Q$4,$S$4, "all","", "","True","T")/100</f>
        <v>-2.3902458000000001E-2</v>
      </c>
      <c r="Y19" s="31"/>
      <c r="Z19" s="18"/>
      <c r="AA19" s="18">
        <f>IF(RTD("cqg.rtd", ,"ContractData", E19, "High",, "T")-RTD("cqg.rtd", ,"ContractData", E19, "LastTradeToday",, "T")&lt;=2*RTD("cqg.rtd", ,"ContractData", "TickSize("&amp;E19&amp;")", "LastQuoteToday",, "T"),1,0)</f>
        <v>0</v>
      </c>
      <c r="AB19" s="18">
        <f>IF(RTD("cqg.rtd", ,"ContractData", E19, "LastTradeToday",, "T")-RTD("cqg.rtd", ,"ContractData", E19, "Low",, "T")&lt;=2*RTD("cqg.rtd", ,"ContractData", "TickSize("&amp;E19&amp;")", "LastQuoteToday",, "T"),1,0)</f>
        <v>1</v>
      </c>
    </row>
    <row r="20" spans="2:30" x14ac:dyDescent="0.3">
      <c r="B20" s="39" t="s">
        <v>21</v>
      </c>
      <c r="C20" s="40"/>
      <c r="D20" s="40"/>
      <c r="E20" s="3" t="str">
        <f>E3</f>
        <v>Symbol</v>
      </c>
      <c r="F20" s="41" t="str">
        <f t="shared" ref="F20:P20" si="0">F3</f>
        <v>Percent NC</v>
      </c>
      <c r="G20" s="41"/>
      <c r="H20" s="23" t="str">
        <f t="shared" si="0"/>
        <v>Last</v>
      </c>
      <c r="I20" s="23" t="str">
        <f t="shared" si="0"/>
        <v>NC</v>
      </c>
      <c r="J20" s="23" t="str">
        <f t="shared" si="0"/>
        <v>Bid Vol</v>
      </c>
      <c r="K20" s="5" t="str">
        <f t="shared" si="0"/>
        <v>Bid</v>
      </c>
      <c r="L20" s="5" t="str">
        <f t="shared" si="0"/>
        <v>Ask</v>
      </c>
      <c r="M20" s="23" t="str">
        <f t="shared" si="0"/>
        <v>Ask Vol</v>
      </c>
      <c r="N20" s="23" t="str">
        <f t="shared" si="0"/>
        <v>Open</v>
      </c>
      <c r="O20" s="23" t="str">
        <f t="shared" si="0"/>
        <v>High</v>
      </c>
      <c r="P20" s="4" t="str">
        <f t="shared" si="0"/>
        <v>Low</v>
      </c>
      <c r="Q20" s="20" t="s">
        <v>17</v>
      </c>
      <c r="Y20" s="31"/>
      <c r="Z20" s="18"/>
      <c r="AA20" s="18"/>
      <c r="AB20" s="18"/>
    </row>
    <row r="21" spans="2:30" x14ac:dyDescent="0.3">
      <c r="B21" s="88" t="str">
        <f>"  "&amp;RTD("cqg.rtd", , "ContractData",E21,"LongDescription")</f>
        <v xml:space="preserve">  E-Mini S&amp;P 500, Sep 17</v>
      </c>
      <c r="C21" s="89"/>
      <c r="D21" s="89"/>
      <c r="E21" s="125" t="s">
        <v>22</v>
      </c>
      <c r="F21" s="126">
        <f>IFERROR(RTD("cqg.rtd", , "ContractData",E21,"PerCentNetLastTrade",,"T")/100,"")</f>
        <v>-7.1775171856045296E-3</v>
      </c>
      <c r="G21" s="127">
        <f>IFERROR(RTD("cqg.rtd", , "ContractData",E21,"PerCentNetLastTrade",,"T")/100,"")</f>
        <v>-7.1775171856045296E-3</v>
      </c>
      <c r="H21" s="128">
        <f>RTD("cqg.rtd", , "ContractData",E21,"LastTrade",,"T")</f>
        <v>2455.25</v>
      </c>
      <c r="I21" s="128">
        <f>RTD("cqg.rtd", , "ContractData",E21,"NetChange",,"T")</f>
        <v>-18</v>
      </c>
      <c r="J21" s="129">
        <f>RTD("cqg.rtd", ,"ContractData",E21, "MT_LastBidVolume",, "T")</f>
        <v>165</v>
      </c>
      <c r="K21" s="95">
        <f>RTD("cqg.rtd", ,"ContractData",E21, "Bid",, "T")</f>
        <v>2455</v>
      </c>
      <c r="L21" s="96">
        <f>RTD("cqg.rtd", ,"ContractData",E21, "Ask",, "T")</f>
        <v>2455.25</v>
      </c>
      <c r="M21" s="130">
        <f>RTD("cqg.rtd", ,"ContractData",E21, "MT_LastAskVolume",, "T")</f>
        <v>401</v>
      </c>
      <c r="N21" s="128">
        <f>RTD("cqg.rtd", , "ContractData",E21,"Open",,"T")</f>
        <v>2474</v>
      </c>
      <c r="O21" s="93">
        <f>RTD("cqg.rtd", , "ContractData",E21,"High",,"T")</f>
        <v>2474.25</v>
      </c>
      <c r="P21" s="93">
        <f>RTD("cqg.rtd", , "ContractData",E21,"Low",,"T")</f>
        <v>2454.25</v>
      </c>
      <c r="Q21" s="98">
        <f>RTD("cqg.rtd",,"StudyData", "Correlation("&amp;$E$5&amp;","&amp;$E21&amp;",Period:="&amp;$R$4&amp;",InputChoice1:=Close,InputChoice2:=Close)", "FG", "", "Close",$Q$4,$S$4, "all","", "","True","T")/100</f>
        <v>0.33974121080000003</v>
      </c>
      <c r="R21" s="131"/>
      <c r="S21" s="131"/>
      <c r="T21" s="131"/>
      <c r="U21" s="131"/>
      <c r="V21" s="131"/>
      <c r="W21" s="131"/>
      <c r="X21" s="131"/>
      <c r="Y21" s="31"/>
      <c r="Z21" s="18"/>
      <c r="AA21" s="18">
        <f>IF(RTD("cqg.rtd", ,"ContractData", E21, "High",, "T")-RTD("cqg.rtd", ,"ContractData", E21, "LastTradeToday",, "T")&lt;=2*RTD("cqg.rtd", ,"ContractData", "TickSize("&amp;E21&amp;")", "LastQuoteToday",, "T"),1,0)</f>
        <v>0</v>
      </c>
      <c r="AB21" s="18">
        <f>IF(RTD("cqg.rtd", ,"ContractData", E21, "LastTradeToday",, "T")-RTD("cqg.rtd", ,"ContractData", E21, "Low",, "T")&lt;=2*RTD("cqg.rtd", ,"ContractData", "TickSize("&amp;E21&amp;")", "LastQuoteToday",, "T"),1,0)</f>
        <v>0</v>
      </c>
    </row>
    <row r="22" spans="2:30" x14ac:dyDescent="0.3">
      <c r="B22" s="88" t="str">
        <f>"  "&amp;RTD("cqg.rtd", , "ContractData",E22,"LongDescription")</f>
        <v xml:space="preserve">  E-mini Dow ($5), Sep 17</v>
      </c>
      <c r="C22" s="89"/>
      <c r="D22" s="89"/>
      <c r="E22" s="125" t="s">
        <v>23</v>
      </c>
      <c r="F22" s="126">
        <f>IFERROR(RTD("cqg.rtd", , "ContractData",E22,"PerCentNetLastTrade",,"T")/100,"")</f>
        <v>-4.8596602779544008E-3</v>
      </c>
      <c r="G22" s="127">
        <f>IFERROR(RTD("cqg.rtd", , "ContractData",E22,"PerCentNetLastTrade",,"T")/100,"")</f>
        <v>-4.8596602779544008E-3</v>
      </c>
      <c r="H22" s="128">
        <f>RTD("cqg.rtd", , "ContractData",E22,"LastTrade",,"T")</f>
        <v>21911</v>
      </c>
      <c r="I22" s="128">
        <f>RTD("cqg.rtd", , "ContractData",E22,"NetChange",,"T")</f>
        <v>-108</v>
      </c>
      <c r="J22" s="129">
        <f>RTD("cqg.rtd", ,"ContractData",E22, "MT_LastBidVolume",, "T")</f>
        <v>10</v>
      </c>
      <c r="K22" s="132">
        <f>RTD("cqg.rtd", ,"ContractData",E22, "Bid",, "T")</f>
        <v>21910</v>
      </c>
      <c r="L22" s="101">
        <f>RTD("cqg.rtd", ,"ContractData",E22, "Ask",, "T")</f>
        <v>21911</v>
      </c>
      <c r="M22" s="130">
        <f>RTD("cqg.rtd", ,"ContractData",E22, "MT_LastAskVolume",, "T")</f>
        <v>10</v>
      </c>
      <c r="N22" s="128">
        <f>RTD("cqg.rtd", , "ContractData",E22,"Open",,"T")</f>
        <v>22029</v>
      </c>
      <c r="O22" s="93">
        <f>RTD("cqg.rtd", , "ContractData",E22,"High",,"T")</f>
        <v>22034</v>
      </c>
      <c r="P22" s="93">
        <f>RTD("cqg.rtd", , "ContractData",E22,"Low",,"T")</f>
        <v>21901</v>
      </c>
      <c r="Q22" s="98">
        <f>RTD("cqg.rtd",,"StudyData", "Correlation("&amp;$E$5&amp;","&amp;$E22&amp;",Period:="&amp;$R$4&amp;",InputChoice1:=Close,InputChoice2:=Close)", "FG", "", "Close",$Q$4,$S$4, "all","", "","True","T")/100</f>
        <v>0.79760773340000002</v>
      </c>
      <c r="R22" s="131"/>
      <c r="S22" s="131"/>
      <c r="T22" s="131"/>
      <c r="U22" s="131"/>
      <c r="V22" s="131"/>
      <c r="W22" s="131"/>
      <c r="X22" s="131"/>
      <c r="Y22" s="31"/>
      <c r="Z22" s="18"/>
      <c r="AA22" s="18">
        <f>IF(RTD("cqg.rtd", ,"ContractData", E22, "High",, "T")-RTD("cqg.rtd", ,"ContractData", E22, "LastTradeToday",, "T")&lt;=2*RTD("cqg.rtd", ,"ContractData", "TickSize("&amp;E22&amp;")", "LastQuoteToday",, "T"),1,0)</f>
        <v>0</v>
      </c>
      <c r="AB22" s="18">
        <f>IF(RTD("cqg.rtd", ,"ContractData", E22, "LastTradeToday",, "T")-RTD("cqg.rtd", ,"ContractData", E22, "Low",, "T")&lt;=2*RTD("cqg.rtd", ,"ContractData", "TickSize("&amp;E22&amp;")", "LastQuoteToday",, "T"),1,0)</f>
        <v>0</v>
      </c>
    </row>
    <row r="23" spans="2:30" x14ac:dyDescent="0.3">
      <c r="B23" s="88" t="str">
        <f>"  "&amp;RTD("cqg.rtd", , "ContractData",E23,"LongDescription")</f>
        <v xml:space="preserve">  Euro FX (Globex), Sep 17</v>
      </c>
      <c r="C23" s="89"/>
      <c r="D23" s="89"/>
      <c r="E23" s="125" t="s">
        <v>24</v>
      </c>
      <c r="F23" s="126">
        <f>IFERROR(RTD("cqg.rtd", , "ContractData",E23,"PerCentNetLastTrade",,"T")/100,"")</f>
        <v>-1.1038464804279528E-3</v>
      </c>
      <c r="G23" s="127">
        <f>IFERROR(RTD("cqg.rtd", , "ContractData",E23,"PerCentNetLastTrade",,"T")/100,"")</f>
        <v>-1.1038464804279528E-3</v>
      </c>
      <c r="H23" s="133">
        <f>RTD("cqg.rtd", , "ContractData",E23,"LastTrade",,"T")</f>
        <v>1.1764000000000001</v>
      </c>
      <c r="I23" s="133">
        <f>RTD("cqg.rtd", , "ContractData",E23,"NetChange",,"T")</f>
        <v>-1.25E-3</v>
      </c>
      <c r="J23" s="129">
        <f>RTD("cqg.rtd", ,"ContractData",E23, "MT_LastBidVolume",, "T")</f>
        <v>23</v>
      </c>
      <c r="K23" s="134">
        <f>RTD("cqg.rtd", ,"ContractData",E23, "Bid",, "T")</f>
        <v>1.1764000000000001</v>
      </c>
      <c r="L23" s="135">
        <f>RTD("cqg.rtd", ,"ContractData",E23, "Ask",, "T")</f>
        <v>1.17645</v>
      </c>
      <c r="M23" s="130">
        <f>RTD("cqg.rtd", ,"ContractData",E23, "MT_LastAskVolume",, "T")</f>
        <v>11</v>
      </c>
      <c r="N23" s="133">
        <f>RTD("cqg.rtd", , "ContractData",E23,"Open",,"T")</f>
        <v>1.17825</v>
      </c>
      <c r="O23" s="136">
        <f>RTD("cqg.rtd", , "ContractData",E23,"High",,"T")</f>
        <v>1.1792</v>
      </c>
      <c r="P23" s="136">
        <f>RTD("cqg.rtd", , "ContractData",E23,"Low",,"T")</f>
        <v>1.1726500000000002</v>
      </c>
      <c r="Q23" s="98">
        <f>RTD("cqg.rtd",,"StudyData", "Correlation("&amp;$E$5&amp;","&amp;$E23&amp;",Period:="&amp;$R$4&amp;",InputChoice1:=Close,InputChoice2:=Close)", "FG", "", "Close",$Q$4,$S$4, "all","", "","True","T")/100</f>
        <v>0.75084163450000008</v>
      </c>
      <c r="R23" s="131"/>
      <c r="S23" s="131"/>
      <c r="T23" s="131"/>
      <c r="U23" s="131"/>
      <c r="V23" s="131"/>
      <c r="W23" s="131"/>
      <c r="X23" s="131"/>
      <c r="Y23" s="31"/>
      <c r="Z23" s="18"/>
      <c r="AA23" s="18">
        <f>IF(RTD("cqg.rtd", ,"ContractData", E23, "High",, "T")-RTD("cqg.rtd", ,"ContractData", E23, "LastTradeToday",, "T")&lt;=2*RTD("cqg.rtd", ,"ContractData", "TickSize("&amp;E23&amp;")", "LastQuoteToday",, "T"),1,0)</f>
        <v>0</v>
      </c>
      <c r="AB23" s="18">
        <f>IF(RTD("cqg.rtd", ,"ContractData", E23, "LastTradeToday",, "T")-RTD("cqg.rtd", ,"ContractData", E23, "Low",, "T")&lt;=2*RTD("cqg.rtd", ,"ContractData", "TickSize("&amp;E23&amp;")", "LastQuoteToday",, "T"),1,0)</f>
        <v>0</v>
      </c>
    </row>
    <row r="24" spans="2:30" x14ac:dyDescent="0.3">
      <c r="B24" s="88" t="str">
        <f>"  "&amp;RTD("cqg.rtd", , "ContractData",E24,"LongDescription")</f>
        <v xml:space="preserve">  Swiss Franc (Globex), Sep 17</v>
      </c>
      <c r="C24" s="89"/>
      <c r="D24" s="89"/>
      <c r="E24" s="125" t="s">
        <v>61</v>
      </c>
      <c r="F24" s="126">
        <f>IFERROR(RTD("cqg.rtd", , "ContractData",E24,"PerCentNetLastTrade",,"T")/100,"")</f>
        <v>-7.6900893972892429E-4</v>
      </c>
      <c r="G24" s="127">
        <f>IFERROR(RTD("cqg.rtd", , "ContractData",E24,"PerCentNetLastTrade",,"T")/100,"")</f>
        <v>-7.6900893972892429E-4</v>
      </c>
      <c r="H24" s="133">
        <f>RTD("cqg.rtd", , "ContractData",E24,"LastTrade",,"T")</f>
        <v>1.0395000000000001</v>
      </c>
      <c r="I24" s="133">
        <f>RTD("cqg.rtd", , "ContractData",E24,"NetChange",,"T")</f>
        <v>-9.0000000000000008E-4</v>
      </c>
      <c r="J24" s="129">
        <f>RTD("cqg.rtd", ,"ContractData",E24, "MT_LastBidVolume",, "T")</f>
        <v>25</v>
      </c>
      <c r="K24" s="134">
        <f>RTD("cqg.rtd", ,"ContractData",E24, "Bid",, "T")</f>
        <v>1.0394000000000001</v>
      </c>
      <c r="L24" s="135">
        <f>RTD("cqg.rtd", ,"ContractData",E24, "Ask",, "T")</f>
        <v>1.0395000000000001</v>
      </c>
      <c r="M24" s="130">
        <f>RTD("cqg.rtd", ,"ContractData",E24, "MT_LastAskVolume",, "T")</f>
        <v>1</v>
      </c>
      <c r="N24" s="133">
        <f>RTD("cqg.rtd", , "ContractData",E24,"Open",,"T")</f>
        <v>1.04</v>
      </c>
      <c r="O24" s="136">
        <f>RTD("cqg.rtd", , "ContractData",E24,"High",,"T")</f>
        <v>1.0407</v>
      </c>
      <c r="P24" s="136">
        <f>RTD("cqg.rtd", , "ContractData",E24,"Low",,"T")</f>
        <v>1.0359</v>
      </c>
      <c r="Q24" s="98">
        <f>RTD("cqg.rtd",,"StudyData", "Correlation("&amp;$E$5&amp;","&amp;$E24&amp;",Period:="&amp;$R$4&amp;",InputChoice1:=Close,InputChoice2:=Close)", "FG", "", "Close",$Q$4,$S$4, "all","", "","True","T")/100</f>
        <v>-0.70860097909999997</v>
      </c>
      <c r="R24" s="131"/>
      <c r="S24" s="131"/>
      <c r="T24" s="131"/>
      <c r="U24" s="131"/>
      <c r="V24" s="131"/>
      <c r="W24" s="131"/>
      <c r="X24" s="131"/>
      <c r="Y24" s="31"/>
      <c r="Z24" s="18"/>
      <c r="AA24" s="18">
        <f>IF(RTD("cqg.rtd", ,"ContractData", E24, "High",, "T")-RTD("cqg.rtd", ,"ContractData", E24, "LastTradeToday",, "T")&lt;=2*RTD("cqg.rtd", ,"ContractData", "TickSize("&amp;E24&amp;")", "LastQuoteToday",, "T"),1,0)</f>
        <v>0</v>
      </c>
      <c r="AB24" s="18">
        <f>IF(RTD("cqg.rtd", ,"ContractData", E24, "LastTradeToday",, "T")-RTD("cqg.rtd", ,"ContractData", E24, "Low",, "T")&lt;=2*RTD("cqg.rtd", ,"ContractData", "TickSize("&amp;E24&amp;")", "LastQuoteToday",, "T"),1,0)</f>
        <v>0</v>
      </c>
      <c r="AC24" s="18"/>
      <c r="AD24" s="18"/>
    </row>
    <row r="25" spans="2:30" x14ac:dyDescent="0.3">
      <c r="B25" s="37" t="s">
        <v>32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54" t="str">
        <f>RTD("cqg.rtd", , "ContractData",O26,"LongDescription")</f>
        <v>Crude Light (Globex), Sep 17</v>
      </c>
      <c r="O25" s="54"/>
      <c r="P25" s="54"/>
      <c r="Q25" s="54"/>
      <c r="R25" s="54"/>
      <c r="S25" s="54"/>
      <c r="T25" s="54"/>
      <c r="U25" s="54"/>
      <c r="V25" s="54"/>
      <c r="W25" s="13"/>
      <c r="X25" s="14"/>
      <c r="Y25" s="12"/>
      <c r="Z25" s="18"/>
      <c r="AA25" s="18"/>
      <c r="AB25" s="18"/>
      <c r="AC25" s="18"/>
      <c r="AD25" s="18"/>
    </row>
    <row r="26" spans="2:30" x14ac:dyDescent="0.3">
      <c r="B26" s="139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6"/>
      <c r="N26" s="15" t="s">
        <v>33</v>
      </c>
      <c r="O26" s="19" t="s">
        <v>48</v>
      </c>
      <c r="P26" s="9" t="s">
        <v>37</v>
      </c>
      <c r="Q26" s="19">
        <v>2</v>
      </c>
      <c r="R26" s="11" t="s">
        <v>36</v>
      </c>
      <c r="S26" s="19">
        <v>5</v>
      </c>
      <c r="T26" s="10" t="s">
        <v>38</v>
      </c>
      <c r="U26" s="81" t="str">
        <f>IFERROR(TEXT(RTD("cqg.rtd", , "ContractData",O26,"Open",,"T"),Q27),"")</f>
        <v>49.68</v>
      </c>
      <c r="V26" s="10" t="s">
        <v>39</v>
      </c>
      <c r="W26" s="81" t="str">
        <f>IFERROR(TEXT(RTD("cqg.rtd", , "ContractData",O26,"High",,"T"),Q27),"")</f>
        <v>50.22</v>
      </c>
      <c r="X26" s="10" t="s">
        <v>40</v>
      </c>
      <c r="Y26" s="82" t="str">
        <f>IFERROR(TEXT(RTD("cqg.rtd", , "ContractData",O26,"Low",,"T"),Q27),"")</f>
        <v>49.49</v>
      </c>
      <c r="AA26" s="18">
        <f>IF(RTD("cqg.rtd", ,"ContractData",O26, "High",, "T")-RTD("cqg.rtd", ,"ContractData",O26, "LastTradeToday",, "T")&lt;=2*RTD("cqg.rtd", ,"ContractData", "TickSize("&amp;O26&amp;")", "LastQuoteToday",, "T"),1,0)</f>
        <v>0</v>
      </c>
      <c r="AB26" s="18">
        <f>IF(RTD("cqg.rtd", ,"ContractData",O26, "LastTradeToday",, "T")-RTD("cqg.rtd", ,"ContractData",O26, "Low",, "T")&lt;=2*RTD("cqg.rtd", ,"ContractData", "TickSize("&amp;O26&amp;")", "LastQuoteToday",, "T"),1,0)</f>
        <v>0</v>
      </c>
      <c r="AC26" s="18"/>
      <c r="AD26" s="18"/>
    </row>
    <row r="27" spans="2:30" x14ac:dyDescent="0.3">
      <c r="B27" s="139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79" t="s">
        <v>43</v>
      </c>
      <c r="N27" s="80"/>
      <c r="O27" s="137" t="str">
        <f>"Last Trade: "&amp;TEXT(RTD("cqg.rtd", , "ContractData",O26,"LastTrade",,"T"),Q27)</f>
        <v>Last Trade: 49.70</v>
      </c>
      <c r="P27" s="131"/>
      <c r="Q27" s="137" t="str">
        <f>IF(Q26=0,"#",IF(Q26=1,"#.0",IF(Q26=2,"#.00",IF(Q26=3,"#.000",IF(Q26=4,"#.0000",IF(Q26=5,"#.00000",IF(Q26=6,"#.000000",IF(Q26=7,"#.0000000"))))))))</f>
        <v>#.00</v>
      </c>
      <c r="R27" s="131"/>
      <c r="S27" s="131"/>
      <c r="T27" s="131"/>
      <c r="U27" s="131"/>
      <c r="V27" s="66" t="str">
        <f>$O$27&amp;"  NC: "&amp;IFERROR(TEXT(RTD("cqg.rtd", , "ContractData",O26,"NetChange",,"T"),Q27),"")</f>
        <v>Last Trade: 49.70  NC: .15</v>
      </c>
      <c r="W27" s="66"/>
      <c r="X27" s="66"/>
      <c r="Y27" s="31"/>
      <c r="AA27" s="18"/>
      <c r="AB27" s="18"/>
      <c r="AC27" s="18"/>
      <c r="AD27" s="18"/>
    </row>
    <row r="28" spans="2:30" x14ac:dyDescent="0.3">
      <c r="B28" s="139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77" t="s">
        <v>42</v>
      </c>
      <c r="N28" s="78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31"/>
    </row>
    <row r="29" spans="2:30" x14ac:dyDescent="0.3">
      <c r="B29" s="139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21" t="str">
        <f>IFERROR(Data2!G18,"")</f>
        <v>SIE</v>
      </c>
      <c r="N29" s="138">
        <f>IFERROR(Data2!H18,"")</f>
        <v>1.9391567336772816E-2</v>
      </c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31"/>
    </row>
    <row r="30" spans="2:30" x14ac:dyDescent="0.3">
      <c r="B30" s="139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22" t="str">
        <f>IFERROR(Data2!G19,"")</f>
        <v>GCE</v>
      </c>
      <c r="N30" s="138">
        <f>IFERROR(Data2!H19,"")</f>
        <v>1.0083639490346283E-2</v>
      </c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31"/>
    </row>
    <row r="31" spans="2:30" x14ac:dyDescent="0.3">
      <c r="B31" s="139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21" t="str">
        <f>IFERROR(Data2!G20,"")</f>
        <v>ZSE</v>
      </c>
      <c r="N31" s="138">
        <f>IFERROR(Data2!H20,"")</f>
        <v>8.2198818391985614E-3</v>
      </c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31"/>
    </row>
    <row r="32" spans="2:30" x14ac:dyDescent="0.3">
      <c r="B32" s="139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22" t="str">
        <f>IFERROR(Data2!G21,"")</f>
        <v>QO</v>
      </c>
      <c r="N32" s="138">
        <f>IFERROR(Data2!H21,"")</f>
        <v>7.5901328273244783E-3</v>
      </c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31"/>
    </row>
    <row r="33" spans="2:25" x14ac:dyDescent="0.3">
      <c r="B33" s="139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21" t="str">
        <f>IFERROR(Data2!G22,"")</f>
        <v>RBE</v>
      </c>
      <c r="N33" s="138">
        <f>IFERROR(Data2!H22,"")</f>
        <v>7.037037037037037E-3</v>
      </c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31"/>
    </row>
    <row r="34" spans="2:25" x14ac:dyDescent="0.3">
      <c r="B34" s="139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2" t="str">
        <f>IFERROR(Data2!G23,"")</f>
        <v>NGE</v>
      </c>
      <c r="N34" s="138">
        <f>IFERROR(Data2!H23,"")</f>
        <v>6.2434963579604576E-3</v>
      </c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31"/>
    </row>
    <row r="35" spans="2:25" x14ac:dyDescent="0.3">
      <c r="B35" s="139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21" t="str">
        <f>IFERROR(Data2!G24,"")</f>
        <v>HOE</v>
      </c>
      <c r="N35" s="138">
        <f>IFERROR(Data2!H24,"")</f>
        <v>4.6573519627411842E-3</v>
      </c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31"/>
    </row>
    <row r="36" spans="2:25" x14ac:dyDescent="0.3">
      <c r="B36" s="139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22" t="str">
        <f>IFERROR(Data2!G25,"")</f>
        <v>CLE</v>
      </c>
      <c r="N36" s="138">
        <f>IFERROR(Data2!H25,"")</f>
        <v>2.8248587570621469E-3</v>
      </c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31"/>
    </row>
    <row r="37" spans="2:25" x14ac:dyDescent="0.3">
      <c r="B37" s="139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21" t="str">
        <f>IFERROR(Data2!G26,"")</f>
        <v>LALZ</v>
      </c>
      <c r="N37" s="138">
        <f>IFERROR(Data2!H26,"")</f>
        <v>2.7127003699136871E-3</v>
      </c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31"/>
    </row>
    <row r="38" spans="2:25" x14ac:dyDescent="0.3">
      <c r="B38" s="139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22" t="str">
        <f>IFERROR(Data2!G27,"")</f>
        <v>ZCE</v>
      </c>
      <c r="N38" s="138">
        <f>IFERROR(Data2!H27,"")</f>
        <v>1.9417475728155339E-3</v>
      </c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31"/>
    </row>
    <row r="39" spans="2:25" x14ac:dyDescent="0.3">
      <c r="B39" s="139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21" t="str">
        <f>IFERROR(Data2!G28,"")</f>
        <v>S.DBC</v>
      </c>
      <c r="N39" s="138">
        <f>IFERROR(Data2!H28,"")</f>
        <v>1.3368983957219253E-3</v>
      </c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31"/>
    </row>
    <row r="40" spans="2:25" x14ac:dyDescent="0.3">
      <c r="B40" s="139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22" t="str">
        <f>IFERROR(Data2!G29,"")</f>
        <v>LZHZ</v>
      </c>
      <c r="N40" s="138">
        <f>IFERROR(Data2!H29,"")</f>
        <v>-4.9462732389561658E-3</v>
      </c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31"/>
    </row>
    <row r="41" spans="2:25" x14ac:dyDescent="0.3">
      <c r="B41" s="139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21" t="str">
        <f>IFERROR(Data2!G30,"")</f>
        <v>ZWA</v>
      </c>
      <c r="N41" s="138">
        <f>IFERROR(Data2!H30,"")</f>
        <v>-5.9847660500544067E-3</v>
      </c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31"/>
    </row>
    <row r="42" spans="2:25" x14ac:dyDescent="0.3">
      <c r="B42" s="139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22" t="str">
        <f>IFERROR(Data2!G31,"")</f>
        <v>LDKZ</v>
      </c>
      <c r="N42" s="138">
        <f>IFERROR(Data2!H31,"")</f>
        <v>-7.5910147172734308E-3</v>
      </c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31"/>
    </row>
    <row r="43" spans="2:25" x14ac:dyDescent="0.3">
      <c r="B43" s="139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21" t="str">
        <f>IFERROR(Data2!G32,"")</f>
        <v>SBE</v>
      </c>
      <c r="N43" s="138">
        <f>IFERROR(Data2!H32,"")</f>
        <v>-1.3929618768328447E-2</v>
      </c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31"/>
    </row>
    <row r="44" spans="2:25" x14ac:dyDescent="0.3">
      <c r="B44" s="139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74"/>
      <c r="N44" s="75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31"/>
    </row>
    <row r="45" spans="2:25" x14ac:dyDescent="0.3">
      <c r="B45" s="139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76"/>
      <c r="N45" s="75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31"/>
    </row>
    <row r="46" spans="2:25" x14ac:dyDescent="0.3">
      <c r="B46" s="68" t="s">
        <v>58</v>
      </c>
      <c r="C46" s="69"/>
      <c r="D46" s="70" t="s">
        <v>57</v>
      </c>
      <c r="E46" s="71"/>
      <c r="F46" s="69"/>
      <c r="G46" s="33"/>
      <c r="H46" s="67" t="s">
        <v>56</v>
      </c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32"/>
      <c r="T46" s="6"/>
      <c r="U46" s="72" t="s">
        <v>59</v>
      </c>
      <c r="V46" s="73"/>
      <c r="W46" s="34">
        <v>1</v>
      </c>
      <c r="X46" s="6"/>
      <c r="Y46" s="7"/>
    </row>
  </sheetData>
  <sheetProtection algorithmName="SHA-512" hashValue="ufXfzQa3jRi/pv/o+XVIrgfxsE5m5FwXSDzGG4K7BBd7bhqFTCzn9/0y/2hM+nXbnyU5SvZQFYRgXQ4nfESHlg==" saltValue="I789R9NqkzJmTRsPRAU2Gw==" spinCount="100000" sheet="1" objects="1" scenarios="1" selectLockedCells="1"/>
  <mergeCells count="48">
    <mergeCell ref="V27:X27"/>
    <mergeCell ref="H46:R46"/>
    <mergeCell ref="B46:C46"/>
    <mergeCell ref="D46:F46"/>
    <mergeCell ref="U46:V46"/>
    <mergeCell ref="M44:N45"/>
    <mergeCell ref="M28:N28"/>
    <mergeCell ref="M27:N27"/>
    <mergeCell ref="N25:V25"/>
    <mergeCell ref="B9:D9"/>
    <mergeCell ref="B10:D10"/>
    <mergeCell ref="E2:U2"/>
    <mergeCell ref="V2:Y2"/>
    <mergeCell ref="B2:D2"/>
    <mergeCell ref="F3:G4"/>
    <mergeCell ref="H3:H4"/>
    <mergeCell ref="I3:I4"/>
    <mergeCell ref="Q3:R3"/>
    <mergeCell ref="T3:Y4"/>
    <mergeCell ref="M3:M4"/>
    <mergeCell ref="N3:N4"/>
    <mergeCell ref="O3:O4"/>
    <mergeCell ref="P3:P4"/>
    <mergeCell ref="B12:D12"/>
    <mergeCell ref="B13:D13"/>
    <mergeCell ref="J3:J4"/>
    <mergeCell ref="K3:K4"/>
    <mergeCell ref="L3:L4"/>
    <mergeCell ref="B3:D4"/>
    <mergeCell ref="E3:E4"/>
    <mergeCell ref="B11:D11"/>
    <mergeCell ref="B6:D6"/>
    <mergeCell ref="B5:D5"/>
    <mergeCell ref="B7:D7"/>
    <mergeCell ref="B8:D8"/>
    <mergeCell ref="B14:D14"/>
    <mergeCell ref="B15:D15"/>
    <mergeCell ref="B25:M25"/>
    <mergeCell ref="B21:D21"/>
    <mergeCell ref="B22:D22"/>
    <mergeCell ref="B23:D23"/>
    <mergeCell ref="B24:D24"/>
    <mergeCell ref="B20:D20"/>
    <mergeCell ref="F20:G20"/>
    <mergeCell ref="B17:D17"/>
    <mergeCell ref="B18:D18"/>
    <mergeCell ref="B19:D19"/>
    <mergeCell ref="B16:D16"/>
  </mergeCells>
  <conditionalFormatting sqref="F5:F19">
    <cfRule type="dataBar" priority="148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{91E13A85-3A3F-43C4-BBC8-E3A2F78FED52}</x14:id>
        </ext>
      </extLst>
    </cfRule>
  </conditionalFormatting>
  <conditionalFormatting sqref="G5:G19">
    <cfRule type="colorScale" priority="147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Q6:Q19">
    <cfRule type="colorScale" priority="144">
      <colorScale>
        <cfvo type="min"/>
        <cfvo type="percentile" val="50"/>
        <cfvo type="max"/>
        <color rgb="FFFF0000"/>
        <color rgb="FF00000F"/>
        <color rgb="FF00B050"/>
      </colorScale>
    </cfRule>
  </conditionalFormatting>
  <conditionalFormatting sqref="F21">
    <cfRule type="dataBar" priority="143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{20E7AACA-FC71-40DB-9356-293BD0C850AA}</x14:id>
        </ext>
      </extLst>
    </cfRule>
  </conditionalFormatting>
  <conditionalFormatting sqref="G21">
    <cfRule type="colorScale" priority="142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F22:F24 F26:F28">
    <cfRule type="dataBar" priority="141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{4DE1CA39-B441-427C-A7B8-532BB7B3973F}</x14:id>
        </ext>
      </extLst>
    </cfRule>
  </conditionalFormatting>
  <conditionalFormatting sqref="G22:G24 G26:G28">
    <cfRule type="colorScale" priority="140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O5">
    <cfRule type="expression" dxfId="91" priority="135">
      <formula>AA5=1</formula>
    </cfRule>
  </conditionalFormatting>
  <conditionalFormatting sqref="O16">
    <cfRule type="expression" dxfId="90" priority="134">
      <formula>AA16=1</formula>
    </cfRule>
  </conditionalFormatting>
  <conditionalFormatting sqref="W26">
    <cfRule type="expression" dxfId="0" priority="129">
      <formula>AA26=1</formula>
    </cfRule>
  </conditionalFormatting>
  <conditionalFormatting sqref="Y26">
    <cfRule type="expression" dxfId="89" priority="128">
      <formula>AB26=1</formula>
    </cfRule>
  </conditionalFormatting>
  <conditionalFormatting sqref="N29">
    <cfRule type="expression" dxfId="88" priority="127">
      <formula>$N$29&gt;=0</formula>
    </cfRule>
  </conditionalFormatting>
  <conditionalFormatting sqref="N30">
    <cfRule type="expression" dxfId="87" priority="126">
      <formula>$N$30&gt;0</formula>
    </cfRule>
  </conditionalFormatting>
  <conditionalFormatting sqref="N31">
    <cfRule type="expression" dxfId="86" priority="125">
      <formula>$N$31&gt;0</formula>
    </cfRule>
  </conditionalFormatting>
  <conditionalFormatting sqref="N32">
    <cfRule type="expression" dxfId="85" priority="124">
      <formula>$N$32&gt;0</formula>
    </cfRule>
  </conditionalFormatting>
  <conditionalFormatting sqref="N33">
    <cfRule type="expression" dxfId="84" priority="123">
      <formula>$N$33&gt;0</formula>
    </cfRule>
  </conditionalFormatting>
  <conditionalFormatting sqref="N34">
    <cfRule type="expression" dxfId="83" priority="122">
      <formula>$N$34&gt;0</formula>
    </cfRule>
  </conditionalFormatting>
  <conditionalFormatting sqref="N35">
    <cfRule type="expression" dxfId="82" priority="121">
      <formula>$N$35&gt;0</formula>
    </cfRule>
  </conditionalFormatting>
  <conditionalFormatting sqref="N36">
    <cfRule type="expression" dxfId="81" priority="120">
      <formula>$N$36&gt;=0</formula>
    </cfRule>
  </conditionalFormatting>
  <conditionalFormatting sqref="N37">
    <cfRule type="expression" dxfId="80" priority="119">
      <formula>$N$37&gt;=0</formula>
    </cfRule>
  </conditionalFormatting>
  <conditionalFormatting sqref="N38">
    <cfRule type="expression" dxfId="79" priority="118">
      <formula>$N$38&gt;=0</formula>
    </cfRule>
  </conditionalFormatting>
  <conditionalFormatting sqref="N39">
    <cfRule type="expression" dxfId="78" priority="117">
      <formula>$N$39&gt;=0</formula>
    </cfRule>
  </conditionalFormatting>
  <conditionalFormatting sqref="N40">
    <cfRule type="expression" dxfId="77" priority="116">
      <formula>$N$40&gt;=0</formula>
    </cfRule>
  </conditionalFormatting>
  <conditionalFormatting sqref="N41">
    <cfRule type="expression" dxfId="76" priority="115">
      <formula>$N$41&gt;=0</formula>
    </cfRule>
  </conditionalFormatting>
  <conditionalFormatting sqref="N42">
    <cfRule type="expression" dxfId="75" priority="114">
      <formula>$N$42&gt;=0</formula>
    </cfRule>
  </conditionalFormatting>
  <conditionalFormatting sqref="N43">
    <cfRule type="expression" priority="113">
      <formula>$N$43&gt;=0</formula>
    </cfRule>
  </conditionalFormatting>
  <conditionalFormatting sqref="B5:D5">
    <cfRule type="expression" dxfId="74" priority="112">
      <formula>AA5=1</formula>
    </cfRule>
    <cfRule type="expression" dxfId="73" priority="111">
      <formula>AB5=1</formula>
    </cfRule>
  </conditionalFormatting>
  <conditionalFormatting sqref="P5">
    <cfRule type="expression" dxfId="72" priority="74">
      <formula>AB5=1</formula>
    </cfRule>
  </conditionalFormatting>
  <conditionalFormatting sqref="P6">
    <cfRule type="expression" dxfId="71" priority="73">
      <formula>AB6=1</formula>
    </cfRule>
  </conditionalFormatting>
  <conditionalFormatting sqref="P7">
    <cfRule type="expression" dxfId="70" priority="71">
      <formula>AB7=1</formula>
    </cfRule>
  </conditionalFormatting>
  <conditionalFormatting sqref="P8">
    <cfRule type="expression" dxfId="69" priority="70">
      <formula>AB8=1</formula>
    </cfRule>
  </conditionalFormatting>
  <conditionalFormatting sqref="P9">
    <cfRule type="expression" dxfId="68" priority="69">
      <formula>AB9=1</formula>
    </cfRule>
  </conditionalFormatting>
  <conditionalFormatting sqref="P10">
    <cfRule type="expression" dxfId="67" priority="68">
      <formula>AB10=1</formula>
    </cfRule>
  </conditionalFormatting>
  <conditionalFormatting sqref="P11">
    <cfRule type="expression" dxfId="66" priority="67">
      <formula>AB11=1</formula>
    </cfRule>
  </conditionalFormatting>
  <conditionalFormatting sqref="P12">
    <cfRule type="expression" dxfId="65" priority="66">
      <formula>AB12=1</formula>
    </cfRule>
  </conditionalFormatting>
  <conditionalFormatting sqref="P13">
    <cfRule type="expression" dxfId="64" priority="65">
      <formula>AB13=1</formula>
    </cfRule>
  </conditionalFormatting>
  <conditionalFormatting sqref="P14">
    <cfRule type="expression" dxfId="63" priority="64">
      <formula>AB14=1</formula>
    </cfRule>
  </conditionalFormatting>
  <conditionalFormatting sqref="P15">
    <cfRule type="expression" dxfId="62" priority="63">
      <formula>AB15=1</formula>
    </cfRule>
  </conditionalFormatting>
  <conditionalFormatting sqref="P16">
    <cfRule type="expression" dxfId="61" priority="62">
      <formula>AB16=1</formula>
    </cfRule>
  </conditionalFormatting>
  <conditionalFormatting sqref="P17">
    <cfRule type="expression" dxfId="60" priority="61">
      <formula>AB17=1</formula>
    </cfRule>
  </conditionalFormatting>
  <conditionalFormatting sqref="P18">
    <cfRule type="expression" dxfId="59" priority="60">
      <formula>AB18=1</formula>
    </cfRule>
  </conditionalFormatting>
  <conditionalFormatting sqref="P19">
    <cfRule type="expression" dxfId="58" priority="59">
      <formula>AB19=1</formula>
    </cfRule>
  </conditionalFormatting>
  <conditionalFormatting sqref="P21">
    <cfRule type="expression" dxfId="57" priority="58">
      <formula>AB21=1</formula>
    </cfRule>
  </conditionalFormatting>
  <conditionalFormatting sqref="P22">
    <cfRule type="expression" dxfId="56" priority="57">
      <formula>AB22=1</formula>
    </cfRule>
  </conditionalFormatting>
  <conditionalFormatting sqref="P23">
    <cfRule type="expression" dxfId="55" priority="56">
      <formula>AB23=1</formula>
    </cfRule>
  </conditionalFormatting>
  <conditionalFormatting sqref="P24">
    <cfRule type="expression" dxfId="54" priority="54">
      <formula>AB24=1</formula>
    </cfRule>
  </conditionalFormatting>
  <conditionalFormatting sqref="B6:D6">
    <cfRule type="expression" dxfId="53" priority="52">
      <formula>AB6=1</formula>
    </cfRule>
    <cfRule type="expression" dxfId="52" priority="53">
      <formula>AA6=1</formula>
    </cfRule>
  </conditionalFormatting>
  <conditionalFormatting sqref="B7:D7">
    <cfRule type="expression" dxfId="51" priority="50">
      <formula>AB7=1</formula>
    </cfRule>
    <cfRule type="expression" dxfId="50" priority="51">
      <formula>AA7=1</formula>
    </cfRule>
  </conditionalFormatting>
  <conditionalFormatting sqref="B8:D8">
    <cfRule type="expression" dxfId="49" priority="48">
      <formula>AB8=1</formula>
    </cfRule>
    <cfRule type="expression" dxfId="48" priority="49">
      <formula>AA8=1</formula>
    </cfRule>
  </conditionalFormatting>
  <conditionalFormatting sqref="B9:D9">
    <cfRule type="expression" dxfId="47" priority="46">
      <formula>AB9=1</formula>
    </cfRule>
    <cfRule type="expression" dxfId="46" priority="47">
      <formula>AA9=1</formula>
    </cfRule>
  </conditionalFormatting>
  <conditionalFormatting sqref="B10:D10">
    <cfRule type="expression" dxfId="45" priority="44">
      <formula>AB10=1</formula>
    </cfRule>
    <cfRule type="expression" dxfId="44" priority="45">
      <formula>AA10=1</formula>
    </cfRule>
  </conditionalFormatting>
  <conditionalFormatting sqref="B11:D11">
    <cfRule type="expression" dxfId="43" priority="42">
      <formula>AB11=1</formula>
    </cfRule>
    <cfRule type="expression" dxfId="42" priority="43">
      <formula>AA11=1</formula>
    </cfRule>
  </conditionalFormatting>
  <conditionalFormatting sqref="B12:D12">
    <cfRule type="expression" dxfId="41" priority="40">
      <formula>AB12=1</formula>
    </cfRule>
    <cfRule type="expression" dxfId="40" priority="41">
      <formula>AA12=1</formula>
    </cfRule>
  </conditionalFormatting>
  <conditionalFormatting sqref="B13:D13">
    <cfRule type="expression" dxfId="39" priority="38">
      <formula>AB13=1</formula>
    </cfRule>
    <cfRule type="expression" dxfId="38" priority="39">
      <formula>AA13=1</formula>
    </cfRule>
  </conditionalFormatting>
  <conditionalFormatting sqref="B14:D14">
    <cfRule type="expression" dxfId="37" priority="36">
      <formula>AB14=1</formula>
    </cfRule>
    <cfRule type="expression" dxfId="36" priority="37">
      <formula>AA14=1</formula>
    </cfRule>
  </conditionalFormatting>
  <conditionalFormatting sqref="B15:D15">
    <cfRule type="expression" dxfId="35" priority="34">
      <formula>AB15=1</formula>
    </cfRule>
    <cfRule type="expression" dxfId="34" priority="35">
      <formula>AA15=1</formula>
    </cfRule>
  </conditionalFormatting>
  <conditionalFormatting sqref="B16:D16">
    <cfRule type="expression" dxfId="33" priority="32">
      <formula>AB16=1</formula>
    </cfRule>
    <cfRule type="expression" dxfId="32" priority="33">
      <formula>AA16=1</formula>
    </cfRule>
  </conditionalFormatting>
  <conditionalFormatting sqref="B17:D17">
    <cfRule type="expression" dxfId="31" priority="30">
      <formula>AB17=1</formula>
    </cfRule>
    <cfRule type="expression" dxfId="30" priority="31">
      <formula>AA17=1</formula>
    </cfRule>
  </conditionalFormatting>
  <conditionalFormatting sqref="B18:D18">
    <cfRule type="expression" dxfId="29" priority="28">
      <formula>AB18=1</formula>
    </cfRule>
    <cfRule type="expression" dxfId="28" priority="29">
      <formula>AA18=1</formula>
    </cfRule>
  </conditionalFormatting>
  <conditionalFormatting sqref="B19:D19">
    <cfRule type="expression" dxfId="27" priority="26">
      <formula>AB19=1</formula>
    </cfRule>
    <cfRule type="expression" dxfId="26" priority="27">
      <formula>AA19=1</formula>
    </cfRule>
  </conditionalFormatting>
  <conditionalFormatting sqref="B21:D21">
    <cfRule type="expression" dxfId="25" priority="24">
      <formula>AB21=1</formula>
    </cfRule>
    <cfRule type="expression" dxfId="24" priority="25">
      <formula>AA21=1</formula>
    </cfRule>
  </conditionalFormatting>
  <conditionalFormatting sqref="B22:D22">
    <cfRule type="expression" dxfId="23" priority="22">
      <formula>AB22=1</formula>
    </cfRule>
    <cfRule type="expression" dxfId="22" priority="23">
      <formula>AA22=1</formula>
    </cfRule>
  </conditionalFormatting>
  <conditionalFormatting sqref="B23:D23">
    <cfRule type="expression" dxfId="21" priority="20">
      <formula>AB23=1</formula>
    </cfRule>
    <cfRule type="expression" dxfId="20" priority="21">
      <formula>AA23=1</formula>
    </cfRule>
  </conditionalFormatting>
  <conditionalFormatting sqref="B24:D24">
    <cfRule type="expression" dxfId="19" priority="18">
      <formula>AB24=1</formula>
    </cfRule>
    <cfRule type="expression" dxfId="18" priority="19">
      <formula>AA24=1</formula>
    </cfRule>
  </conditionalFormatting>
  <conditionalFormatting sqref="O6">
    <cfRule type="expression" dxfId="17" priority="17">
      <formula>AA6=1</formula>
    </cfRule>
  </conditionalFormatting>
  <conditionalFormatting sqref="O7">
    <cfRule type="expression" dxfId="16" priority="16">
      <formula>AA7=1</formula>
    </cfRule>
  </conditionalFormatting>
  <conditionalFormatting sqref="O8">
    <cfRule type="expression" dxfId="15" priority="15">
      <formula>AA8=1</formula>
    </cfRule>
  </conditionalFormatting>
  <conditionalFormatting sqref="O9">
    <cfRule type="expression" dxfId="14" priority="14">
      <formula>AA9=1</formula>
    </cfRule>
  </conditionalFormatting>
  <conditionalFormatting sqref="O10">
    <cfRule type="expression" dxfId="13" priority="13">
      <formula>AA10=1</formula>
    </cfRule>
  </conditionalFormatting>
  <conditionalFormatting sqref="O11">
    <cfRule type="expression" dxfId="12" priority="12">
      <formula>AA11=1</formula>
    </cfRule>
  </conditionalFormatting>
  <conditionalFormatting sqref="O12">
    <cfRule type="expression" dxfId="11" priority="11">
      <formula>AA12=1</formula>
    </cfRule>
  </conditionalFormatting>
  <conditionalFormatting sqref="O13">
    <cfRule type="expression" dxfId="10" priority="10">
      <formula>AA13=1</formula>
    </cfRule>
  </conditionalFormatting>
  <conditionalFormatting sqref="O14">
    <cfRule type="expression" dxfId="9" priority="9">
      <formula>AA14=1</formula>
    </cfRule>
  </conditionalFormatting>
  <conditionalFormatting sqref="O15">
    <cfRule type="expression" dxfId="8" priority="8">
      <formula>AA15=1</formula>
    </cfRule>
  </conditionalFormatting>
  <conditionalFormatting sqref="O17">
    <cfRule type="expression" dxfId="7" priority="7">
      <formula>AA17=1</formula>
    </cfRule>
  </conditionalFormatting>
  <conditionalFormatting sqref="O18">
    <cfRule type="expression" dxfId="6" priority="6">
      <formula>AA18=1</formula>
    </cfRule>
  </conditionalFormatting>
  <conditionalFormatting sqref="O19">
    <cfRule type="expression" dxfId="5" priority="5">
      <formula>AA19=1</formula>
    </cfRule>
  </conditionalFormatting>
  <conditionalFormatting sqref="O21">
    <cfRule type="expression" dxfId="4" priority="4">
      <formula>AA21=1</formula>
    </cfRule>
  </conditionalFormatting>
  <conditionalFormatting sqref="O22">
    <cfRule type="expression" dxfId="3" priority="3">
      <formula>AA22=1</formula>
    </cfRule>
  </conditionalFormatting>
  <conditionalFormatting sqref="O23">
    <cfRule type="expression" dxfId="2" priority="2">
      <formula>AA23=1</formula>
    </cfRule>
  </conditionalFormatting>
  <conditionalFormatting sqref="O24">
    <cfRule type="expression" dxfId="1" priority="1">
      <formula>AA24=1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E13A85-3A3F-43C4-BBC8-E3A2F78FED52}">
            <x14:dataBar axisPosition="middle">
              <x14:cfvo type="min"/>
              <x14:cfvo type="max"/>
              <x14:negativeFillColor rgb="FFFF0000"/>
              <x14:axisColor rgb="FF000000"/>
            </x14:dataBar>
          </x14:cfRule>
          <xm:sqref>F5:F19</xm:sqref>
        </x14:conditionalFormatting>
        <x14:conditionalFormatting xmlns:xm="http://schemas.microsoft.com/office/excel/2006/main">
          <x14:cfRule type="dataBar" id="{20E7AACA-FC71-40DB-9356-293BD0C850AA}">
            <x14:dataBar axisPosition="middle">
              <x14:cfvo type="min"/>
              <x14:cfvo type="max"/>
              <x14:negativeFillColor rgb="FFFF0000"/>
              <x14:axisColor rgb="FF000000"/>
            </x14:dataBar>
          </x14:cfRule>
          <xm:sqref>F21</xm:sqref>
        </x14:conditionalFormatting>
        <x14:conditionalFormatting xmlns:xm="http://schemas.microsoft.com/office/excel/2006/main">
          <x14:cfRule type="dataBar" id="{4DE1CA39-B441-427C-A7B8-532BB7B3973F}">
            <x14:dataBar axisPosition="middle">
              <x14:cfvo type="min"/>
              <x14:cfvo type="max"/>
              <x14:negativeFillColor rgb="FFFF0000"/>
              <x14:axisColor rgb="FF000000"/>
            </x14:dataBar>
          </x14:cfRule>
          <xm:sqref>F22:F24 F26:F28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2"/>
  <sheetViews>
    <sheetView workbookViewId="0">
      <selection sqref="A1:XFD1048576"/>
    </sheetView>
  </sheetViews>
  <sheetFormatPr defaultRowHeight="16.5" x14ac:dyDescent="0.3"/>
  <cols>
    <col min="1" max="1" width="9" style="24"/>
    <col min="2" max="2" width="15.375" style="24" customWidth="1"/>
    <col min="3" max="3" width="13.75" style="25" bestFit="1" customWidth="1"/>
    <col min="4" max="16384" width="9" style="24"/>
  </cols>
  <sheetData>
    <row r="1" spans="1:6" x14ac:dyDescent="0.3">
      <c r="A1" s="24">
        <f>MainDisplay!S26</f>
        <v>5</v>
      </c>
      <c r="B1" s="24" t="str">
        <f>MainDisplay!O26</f>
        <v>CLE</v>
      </c>
      <c r="C1" s="25" t="b">
        <v>0</v>
      </c>
      <c r="D1" s="24" t="s">
        <v>18</v>
      </c>
      <c r="F1" s="24" t="s">
        <v>19</v>
      </c>
    </row>
    <row r="2" spans="1:6" x14ac:dyDescent="0.3">
      <c r="A2" s="24">
        <v>0</v>
      </c>
      <c r="B2" s="25">
        <f>IF(RTD("cqg.rtd",,"StudyData", $B$1, "Bar", "", "Time", $A$1, -$A2,$F$1,$E$1, "","False")="",NA(),RTD("cqg.rtd",,"StudyData", $B$1, "Bar", "", "Time", $A$1, -$A2,$F$1,$E$1, "","False"))</f>
        <v>42957.375</v>
      </c>
      <c r="C2" s="26">
        <f>IF( RTD("cqg.rtd",,"StudyData", $B$1, "Bar", "", "Open", $A$1, -$A2, $F$1,$E$1,,$C$1,$D$1)="",NA(), RTD("cqg.rtd",,"StudyData", $B$1, "Bar", "", "Open", $A$1, -$A2, $F$1,$E$1,,$C$1,$D$1))</f>
        <v>49.79</v>
      </c>
      <c r="D2" s="26">
        <f xml:space="preserve"> IF(RTD("cqg.rtd",,"StudyData", $B$1, "Bar", "", "High", $A$1, -$A2, $F$1,$E$1,,$C$1,$D$1)="",NA(), RTD("cqg.rtd",,"StudyData", $B$1, "Bar", "", "Open", $A$1, -$A2, $F$1,$E$1,,$C$1,$D$1))</f>
        <v>49.79</v>
      </c>
      <c r="E2" s="26">
        <f>IF(RTD("cqg.rtd",,"StudyData",$B$1,"Bar","","Low",$A$1,-$A2,$F$1,$E$1,,$C$1,$D$1)="",NA(),RTD("cqg.rtd",,"StudyData",$B$1,"Bar","","Low",$A$1,-$A2,$F$1,$E$1,,$C$1,$D$1))</f>
        <v>49.69</v>
      </c>
      <c r="F2" s="26">
        <f>IF( RTD("cqg.rtd",,"StudyData", $B$1, "Bar", "", "Close", $A$1, -$A2, $F$1,$E$1,,$C$1,$D$1)="",NA(),RTD("cqg.rtd",,"StudyData", $B$1, "Bar", "", "Close", $A$1, -$A2, $F$1,$E$1,,$C$1,$D$1))</f>
        <v>49.7</v>
      </c>
    </row>
    <row r="3" spans="1:6" x14ac:dyDescent="0.3">
      <c r="A3" s="24">
        <f>A2+1</f>
        <v>1</v>
      </c>
      <c r="B3" s="25">
        <f>IF(RTD("cqg.rtd",,"StudyData", $B$1, "Bar", "", "Time", $A$1, -$A3,$F$1,$E$1, "","False")="",NA(),RTD("cqg.rtd",,"StudyData", $B$1, "Bar", "", "Time", $A$1, -$A3,$F$1,$E$1, "","False"))</f>
        <v>42957.371527777781</v>
      </c>
      <c r="C3" s="26">
        <f>IF( RTD("cqg.rtd",,"StudyData", $B$1, "Bar", "", "Open", $A$1, -$A3, $F$1,$E$1,,$C$1,$D$1)="",NA(), RTD("cqg.rtd",,"StudyData", $B$1, "Bar", "", "Open", $A$1, -$A3, $F$1,$E$1,,$C$1,$D$1))</f>
        <v>49.78</v>
      </c>
      <c r="D3" s="26">
        <f xml:space="preserve"> IF(RTD("cqg.rtd",,"StudyData", $B$1, "Bar", "", "High", $A$1, -$A3, $F$1,$E$1,,$C$1,$D$1)="",NA(), RTD("cqg.rtd",,"StudyData", $B$1, "Bar", "", "Open", $A$1, -$A3, $F$1,$E$1,,$C$1,$D$1))</f>
        <v>49.78</v>
      </c>
      <c r="E3" s="26">
        <f>IF(RTD("cqg.rtd",,"StudyData",$B$1,"Bar","","Low",$A$1,-$A3,$F$1,$E$1,,$C$1,$D$1)="",NA(),RTD("cqg.rtd",,"StudyData",$B$1,"Bar","","Low",$A$1,-$A3,$F$1,$E$1,,$C$1,$D$1))</f>
        <v>49.64</v>
      </c>
      <c r="F3" s="26">
        <f>IF( RTD("cqg.rtd",,"StudyData", $B$1, "Bar", "", "Close", $A$1, -$A3, $F$1,$E$1,,$C$1,$D$1)="",NA(),RTD("cqg.rtd",,"StudyData", $B$1, "Bar", "", "Close", $A$1, -$A3, $F$1,$E$1,,$C$1,$D$1))</f>
        <v>49.79</v>
      </c>
    </row>
    <row r="4" spans="1:6" x14ac:dyDescent="0.3">
      <c r="A4" s="24">
        <f t="shared" ref="A4:A52" si="0">A3+1</f>
        <v>2</v>
      </c>
      <c r="B4" s="25">
        <f>IF(RTD("cqg.rtd",,"StudyData", $B$1, "Bar", "", "Time", $A$1, -$A4,$F$1,$E$1, "","False")="",NA(),RTD("cqg.rtd",,"StudyData", $B$1, "Bar", "", "Time", $A$1, -$A4,$F$1,$E$1, "","False"))</f>
        <v>42957.368055555555</v>
      </c>
      <c r="C4" s="26">
        <f>IF( RTD("cqg.rtd",,"StudyData", $B$1, "Bar", "", "Open", $A$1, -$A4, $F$1,$E$1,,$C$1,$D$1)="",NA(), RTD("cqg.rtd",,"StudyData", $B$1, "Bar", "", "Open", $A$1, -$A4, $F$1,$E$1,,$C$1,$D$1))</f>
        <v>49.83</v>
      </c>
      <c r="D4" s="26">
        <f xml:space="preserve"> IF(RTD("cqg.rtd",,"StudyData", $B$1, "Bar", "", "High", $A$1, -$A4, $F$1,$E$1,,$C$1,$D$1)="",NA(), RTD("cqg.rtd",,"StudyData", $B$1, "Bar", "", "Open", $A$1, -$A4, $F$1,$E$1,,$C$1,$D$1))</f>
        <v>49.83</v>
      </c>
      <c r="E4" s="26">
        <f>IF(RTD("cqg.rtd",,"StudyData",$B$1,"Bar","","Low",$A$1,-$A4,$F$1,$E$1,,$C$1,$D$1)="",NA(),RTD("cqg.rtd",,"StudyData",$B$1,"Bar","","Low",$A$1,-$A4,$F$1,$E$1,,$C$1,$D$1))</f>
        <v>49.74</v>
      </c>
      <c r="F4" s="26">
        <f>IF( RTD("cqg.rtd",,"StudyData", $B$1, "Bar", "", "Close", $A$1, -$A4, $F$1,$E$1,,$C$1,$D$1)="",NA(),RTD("cqg.rtd",,"StudyData", $B$1, "Bar", "", "Close", $A$1, -$A4, $F$1,$E$1,,$C$1,$D$1))</f>
        <v>49.79</v>
      </c>
    </row>
    <row r="5" spans="1:6" x14ac:dyDescent="0.3">
      <c r="A5" s="24">
        <f t="shared" si="0"/>
        <v>3</v>
      </c>
      <c r="B5" s="25">
        <f>IF(RTD("cqg.rtd",,"StudyData", $B$1, "Bar", "", "Time", $A$1, -$A5,$F$1,$E$1, "","False")="",NA(),RTD("cqg.rtd",,"StudyData", $B$1, "Bar", "", "Time", $A$1, -$A5,$F$1,$E$1, "","False"))</f>
        <v>42957.364583333336</v>
      </c>
      <c r="C5" s="26">
        <f>IF( RTD("cqg.rtd",,"StudyData", $B$1, "Bar", "", "Open", $A$1, -$A5, $F$1,$E$1,,$C$1,$D$1)="",NA(), RTD("cqg.rtd",,"StudyData", $B$1, "Bar", "", "Open", $A$1, -$A5, $F$1,$E$1,,$C$1,$D$1))</f>
        <v>49.84</v>
      </c>
      <c r="D5" s="26">
        <f xml:space="preserve"> IF(RTD("cqg.rtd",,"StudyData", $B$1, "Bar", "", "High", $A$1, -$A5, $F$1,$E$1,,$C$1,$D$1)="",NA(), RTD("cqg.rtd",,"StudyData", $B$1, "Bar", "", "Open", $A$1, -$A5, $F$1,$E$1,,$C$1,$D$1))</f>
        <v>49.84</v>
      </c>
      <c r="E5" s="26">
        <f>IF(RTD("cqg.rtd",,"StudyData",$B$1,"Bar","","Low",$A$1,-$A5,$F$1,$E$1,,$C$1,$D$1)="",NA(),RTD("cqg.rtd",,"StudyData",$B$1,"Bar","","Low",$A$1,-$A5,$F$1,$E$1,,$C$1,$D$1))</f>
        <v>49.79</v>
      </c>
      <c r="F5" s="26">
        <f>IF( RTD("cqg.rtd",,"StudyData", $B$1, "Bar", "", "Close", $A$1, -$A5, $F$1,$E$1,,$C$1,$D$1)="",NA(),RTD("cqg.rtd",,"StudyData", $B$1, "Bar", "", "Close", $A$1, -$A5, $F$1,$E$1,,$C$1,$D$1))</f>
        <v>49.83</v>
      </c>
    </row>
    <row r="6" spans="1:6" x14ac:dyDescent="0.3">
      <c r="A6" s="24">
        <f t="shared" si="0"/>
        <v>4</v>
      </c>
      <c r="B6" s="25">
        <f>IF(RTD("cqg.rtd",,"StudyData", $B$1, "Bar", "", "Time", $A$1, -$A6,$F$1,$E$1, "","False")="",NA(),RTD("cqg.rtd",,"StudyData", $B$1, "Bar", "", "Time", $A$1, -$A6,$F$1,$E$1, "","False"))</f>
        <v>42957.361111111109</v>
      </c>
      <c r="C6" s="26">
        <f>IF( RTD("cqg.rtd",,"StudyData", $B$1, "Bar", "", "Open", $A$1, -$A6, $F$1,$E$1,,$C$1,$D$1)="",NA(), RTD("cqg.rtd",,"StudyData", $B$1, "Bar", "", "Open", $A$1, -$A6, $F$1,$E$1,,$C$1,$D$1))</f>
        <v>49.67</v>
      </c>
      <c r="D6" s="26">
        <f xml:space="preserve"> IF(RTD("cqg.rtd",,"StudyData", $B$1, "Bar", "", "High", $A$1, -$A6, $F$1,$E$1,,$C$1,$D$1)="",NA(), RTD("cqg.rtd",,"StudyData", $B$1, "Bar", "", "Open", $A$1, -$A6, $F$1,$E$1,,$C$1,$D$1))</f>
        <v>49.67</v>
      </c>
      <c r="E6" s="26">
        <f>IF(RTD("cqg.rtd",,"StudyData",$B$1,"Bar","","Low",$A$1,-$A6,$F$1,$E$1,,$C$1,$D$1)="",NA(),RTD("cqg.rtd",,"StudyData",$B$1,"Bar","","Low",$A$1,-$A6,$F$1,$E$1,,$C$1,$D$1))</f>
        <v>49.65</v>
      </c>
      <c r="F6" s="26">
        <f>IF( RTD("cqg.rtd",,"StudyData", $B$1, "Bar", "", "Close", $A$1, -$A6, $F$1,$E$1,,$C$1,$D$1)="",NA(),RTD("cqg.rtd",,"StudyData", $B$1, "Bar", "", "Close", $A$1, -$A6, $F$1,$E$1,,$C$1,$D$1))</f>
        <v>49.84</v>
      </c>
    </row>
    <row r="7" spans="1:6" x14ac:dyDescent="0.3">
      <c r="A7" s="24">
        <f t="shared" si="0"/>
        <v>5</v>
      </c>
      <c r="B7" s="25">
        <f>IF(RTD("cqg.rtd",,"StudyData", $B$1, "Bar", "", "Time", $A$1, -$A7,$F$1,$E$1, "","False")="",NA(),RTD("cqg.rtd",,"StudyData", $B$1, "Bar", "", "Time", $A$1, -$A7,$F$1,$E$1, "","False"))</f>
        <v>42957.357638888891</v>
      </c>
      <c r="C7" s="26">
        <f>IF( RTD("cqg.rtd",,"StudyData", $B$1, "Bar", "", "Open", $A$1, -$A7, $F$1,$E$1,,$C$1,$D$1)="",NA(), RTD("cqg.rtd",,"StudyData", $B$1, "Bar", "", "Open", $A$1, -$A7, $F$1,$E$1,,$C$1,$D$1))</f>
        <v>50.03</v>
      </c>
      <c r="D7" s="26">
        <f xml:space="preserve"> IF(RTD("cqg.rtd",,"StudyData", $B$1, "Bar", "", "High", $A$1, -$A7, $F$1,$E$1,,$C$1,$D$1)="",NA(), RTD("cqg.rtd",,"StudyData", $B$1, "Bar", "", "Open", $A$1, -$A7, $F$1,$E$1,,$C$1,$D$1))</f>
        <v>50.03</v>
      </c>
      <c r="E7" s="26">
        <f>IF(RTD("cqg.rtd",,"StudyData",$B$1,"Bar","","Low",$A$1,-$A7,$F$1,$E$1,,$C$1,$D$1)="",NA(),RTD("cqg.rtd",,"StudyData",$B$1,"Bar","","Low",$A$1,-$A7,$F$1,$E$1,,$C$1,$D$1))</f>
        <v>49.61</v>
      </c>
      <c r="F7" s="26">
        <f>IF( RTD("cqg.rtd",,"StudyData", $B$1, "Bar", "", "Close", $A$1, -$A7, $F$1,$E$1,,$C$1,$D$1)="",NA(),RTD("cqg.rtd",,"StudyData", $B$1, "Bar", "", "Close", $A$1, -$A7, $F$1,$E$1,,$C$1,$D$1))</f>
        <v>49.66</v>
      </c>
    </row>
    <row r="8" spans="1:6" x14ac:dyDescent="0.3">
      <c r="A8" s="24">
        <f t="shared" si="0"/>
        <v>6</v>
      </c>
      <c r="B8" s="25">
        <f>IF(RTD("cqg.rtd",,"StudyData", $B$1, "Bar", "", "Time", $A$1, -$A8,$F$1,$E$1, "","False")="",NA(),RTD("cqg.rtd",,"StudyData", $B$1, "Bar", "", "Time", $A$1, -$A8,$F$1,$E$1, "","False"))</f>
        <v>42957.354166666664</v>
      </c>
      <c r="C8" s="26">
        <f>IF( RTD("cqg.rtd",,"StudyData", $B$1, "Bar", "", "Open", $A$1, -$A8, $F$1,$E$1,,$C$1,$D$1)="",NA(), RTD("cqg.rtd",,"StudyData", $B$1, "Bar", "", "Open", $A$1, -$A8, $F$1,$E$1,,$C$1,$D$1))</f>
        <v>50.03</v>
      </c>
      <c r="D8" s="26">
        <f xml:space="preserve"> IF(RTD("cqg.rtd",,"StudyData", $B$1, "Bar", "", "High", $A$1, -$A8, $F$1,$E$1,,$C$1,$D$1)="",NA(), RTD("cqg.rtd",,"StudyData", $B$1, "Bar", "", "Open", $A$1, -$A8, $F$1,$E$1,,$C$1,$D$1))</f>
        <v>50.03</v>
      </c>
      <c r="E8" s="26">
        <f>IF(RTD("cqg.rtd",,"StudyData",$B$1,"Bar","","Low",$A$1,-$A8,$F$1,$E$1,,$C$1,$D$1)="",NA(),RTD("cqg.rtd",,"StudyData",$B$1,"Bar","","Low",$A$1,-$A8,$F$1,$E$1,,$C$1,$D$1))</f>
        <v>50</v>
      </c>
      <c r="F8" s="26">
        <f>IF( RTD("cqg.rtd",,"StudyData", $B$1, "Bar", "", "Close", $A$1, -$A8, $F$1,$E$1,,$C$1,$D$1)="",NA(),RTD("cqg.rtd",,"StudyData", $B$1, "Bar", "", "Close", $A$1, -$A8, $F$1,$E$1,,$C$1,$D$1))</f>
        <v>50.03</v>
      </c>
    </row>
    <row r="9" spans="1:6" x14ac:dyDescent="0.3">
      <c r="A9" s="24">
        <f t="shared" si="0"/>
        <v>7</v>
      </c>
      <c r="B9" s="25">
        <f>IF(RTD("cqg.rtd",,"StudyData", $B$1, "Bar", "", "Time", $A$1, -$A9,$F$1,$E$1, "","False")="",NA(),RTD("cqg.rtd",,"StudyData", $B$1, "Bar", "", "Time", $A$1, -$A9,$F$1,$E$1, "","False"))</f>
        <v>42957.350694444445</v>
      </c>
      <c r="C9" s="26">
        <f>IF( RTD("cqg.rtd",,"StudyData", $B$1, "Bar", "", "Open", $A$1, -$A9, $F$1,$E$1,,$C$1,$D$1)="",NA(), RTD("cqg.rtd",,"StudyData", $B$1, "Bar", "", "Open", $A$1, -$A9, $F$1,$E$1,,$C$1,$D$1))</f>
        <v>50.08</v>
      </c>
      <c r="D9" s="26">
        <f xml:space="preserve"> IF(RTD("cqg.rtd",,"StudyData", $B$1, "Bar", "", "High", $A$1, -$A9, $F$1,$E$1,,$C$1,$D$1)="",NA(), RTD("cqg.rtd",,"StudyData", $B$1, "Bar", "", "Open", $A$1, -$A9, $F$1,$E$1,,$C$1,$D$1))</f>
        <v>50.08</v>
      </c>
      <c r="E9" s="26">
        <f>IF(RTD("cqg.rtd",,"StudyData",$B$1,"Bar","","Low",$A$1,-$A9,$F$1,$E$1,,$C$1,$D$1)="",NA(),RTD("cqg.rtd",,"StudyData",$B$1,"Bar","","Low",$A$1,-$A9,$F$1,$E$1,,$C$1,$D$1))</f>
        <v>50.02</v>
      </c>
      <c r="F9" s="26">
        <f>IF( RTD("cqg.rtd",,"StudyData", $B$1, "Bar", "", "Close", $A$1, -$A9, $F$1,$E$1,,$C$1,$D$1)="",NA(),RTD("cqg.rtd",,"StudyData", $B$1, "Bar", "", "Close", $A$1, -$A9, $F$1,$E$1,,$C$1,$D$1))</f>
        <v>50.03</v>
      </c>
    </row>
    <row r="10" spans="1:6" x14ac:dyDescent="0.3">
      <c r="A10" s="24">
        <f t="shared" si="0"/>
        <v>8</v>
      </c>
      <c r="B10" s="25">
        <f>IF(RTD("cqg.rtd",,"StudyData", $B$1, "Bar", "", "Time", $A$1, -$A10,$F$1,$E$1, "","False")="",NA(),RTD("cqg.rtd",,"StudyData", $B$1, "Bar", "", "Time", $A$1, -$A10,$F$1,$E$1, "","False"))</f>
        <v>42957.347222222219</v>
      </c>
      <c r="C10" s="26">
        <f>IF( RTD("cqg.rtd",,"StudyData", $B$1, "Bar", "", "Open", $A$1, -$A10, $F$1,$E$1,,$C$1,$D$1)="",NA(), RTD("cqg.rtd",,"StudyData", $B$1, "Bar", "", "Open", $A$1, -$A10, $F$1,$E$1,,$C$1,$D$1))</f>
        <v>50.13</v>
      </c>
      <c r="D10" s="26">
        <f xml:space="preserve"> IF(RTD("cqg.rtd",,"StudyData", $B$1, "Bar", "", "High", $A$1, -$A10, $F$1,$E$1,,$C$1,$D$1)="",NA(), RTD("cqg.rtd",,"StudyData", $B$1, "Bar", "", "Open", $A$1, -$A10, $F$1,$E$1,,$C$1,$D$1))</f>
        <v>50.13</v>
      </c>
      <c r="E10" s="26">
        <f>IF(RTD("cqg.rtd",,"StudyData",$B$1,"Bar","","Low",$A$1,-$A10,$F$1,$E$1,,$C$1,$D$1)="",NA(),RTD("cqg.rtd",,"StudyData",$B$1,"Bar","","Low",$A$1,-$A10,$F$1,$E$1,,$C$1,$D$1))</f>
        <v>50.08</v>
      </c>
      <c r="F10" s="26">
        <f>IF( RTD("cqg.rtd",,"StudyData", $B$1, "Bar", "", "Close", $A$1, -$A10, $F$1,$E$1,,$C$1,$D$1)="",NA(),RTD("cqg.rtd",,"StudyData", $B$1, "Bar", "", "Close", $A$1, -$A10, $F$1,$E$1,,$C$1,$D$1))</f>
        <v>50.08</v>
      </c>
    </row>
    <row r="11" spans="1:6" x14ac:dyDescent="0.3">
      <c r="A11" s="24">
        <f t="shared" si="0"/>
        <v>9</v>
      </c>
      <c r="B11" s="25">
        <f>IF(RTD("cqg.rtd",,"StudyData", $B$1, "Bar", "", "Time", $A$1, -$A11,$F$1,$E$1, "","False")="",NA(),RTD("cqg.rtd",,"StudyData", $B$1, "Bar", "", "Time", $A$1, -$A11,$F$1,$E$1, "","False"))</f>
        <v>42957.34375</v>
      </c>
      <c r="C11" s="26">
        <f>IF( RTD("cqg.rtd",,"StudyData", $B$1, "Bar", "", "Open", $A$1, -$A11, $F$1,$E$1,,$C$1,$D$1)="",NA(), RTD("cqg.rtd",,"StudyData", $B$1, "Bar", "", "Open", $A$1, -$A11, $F$1,$E$1,,$C$1,$D$1))</f>
        <v>50.09</v>
      </c>
      <c r="D11" s="26">
        <f xml:space="preserve"> IF(RTD("cqg.rtd",,"StudyData", $B$1, "Bar", "", "High", $A$1, -$A11, $F$1,$E$1,,$C$1,$D$1)="",NA(), RTD("cqg.rtd",,"StudyData", $B$1, "Bar", "", "Open", $A$1, -$A11, $F$1,$E$1,,$C$1,$D$1))</f>
        <v>50.09</v>
      </c>
      <c r="E11" s="26">
        <f>IF(RTD("cqg.rtd",,"StudyData",$B$1,"Bar","","Low",$A$1,-$A11,$F$1,$E$1,,$C$1,$D$1)="",NA(),RTD("cqg.rtd",,"StudyData",$B$1,"Bar","","Low",$A$1,-$A11,$F$1,$E$1,,$C$1,$D$1))</f>
        <v>50.06</v>
      </c>
      <c r="F11" s="26">
        <f>IF( RTD("cqg.rtd",,"StudyData", $B$1, "Bar", "", "Close", $A$1, -$A11, $F$1,$E$1,,$C$1,$D$1)="",NA(),RTD("cqg.rtd",,"StudyData", $B$1, "Bar", "", "Close", $A$1, -$A11, $F$1,$E$1,,$C$1,$D$1))</f>
        <v>50.13</v>
      </c>
    </row>
    <row r="12" spans="1:6" x14ac:dyDescent="0.3">
      <c r="A12" s="24">
        <f t="shared" si="0"/>
        <v>10</v>
      </c>
      <c r="B12" s="25">
        <f>IF(RTD("cqg.rtd",,"StudyData", $B$1, "Bar", "", "Time", $A$1, -$A12,$F$1,$E$1, "","False")="",NA(),RTD("cqg.rtd",,"StudyData", $B$1, "Bar", "", "Time", $A$1, -$A12,$F$1,$E$1, "","False"))</f>
        <v>42957.340277777781</v>
      </c>
      <c r="C12" s="26">
        <f>IF( RTD("cqg.rtd",,"StudyData", $B$1, "Bar", "", "Open", $A$1, -$A12, $F$1,$E$1,,$C$1,$D$1)="",NA(), RTD("cqg.rtd",,"StudyData", $B$1, "Bar", "", "Open", $A$1, -$A12, $F$1,$E$1,,$C$1,$D$1))</f>
        <v>50.13</v>
      </c>
      <c r="D12" s="26">
        <f xml:space="preserve"> IF(RTD("cqg.rtd",,"StudyData", $B$1, "Bar", "", "High", $A$1, -$A12, $F$1,$E$1,,$C$1,$D$1)="",NA(), RTD("cqg.rtd",,"StudyData", $B$1, "Bar", "", "Open", $A$1, -$A12, $F$1,$E$1,,$C$1,$D$1))</f>
        <v>50.13</v>
      </c>
      <c r="E12" s="26">
        <f>IF(RTD("cqg.rtd",,"StudyData",$B$1,"Bar","","Low",$A$1,-$A12,$F$1,$E$1,,$C$1,$D$1)="",NA(),RTD("cqg.rtd",,"StudyData",$B$1,"Bar","","Low",$A$1,-$A12,$F$1,$E$1,,$C$1,$D$1))</f>
        <v>50.05</v>
      </c>
      <c r="F12" s="26">
        <f>IF( RTD("cqg.rtd",,"StudyData", $B$1, "Bar", "", "Close", $A$1, -$A12, $F$1,$E$1,,$C$1,$D$1)="",NA(),RTD("cqg.rtd",,"StudyData", $B$1, "Bar", "", "Close", $A$1, -$A12, $F$1,$E$1,,$C$1,$D$1))</f>
        <v>50.09</v>
      </c>
    </row>
    <row r="13" spans="1:6" x14ac:dyDescent="0.3">
      <c r="A13" s="24">
        <f t="shared" si="0"/>
        <v>11</v>
      </c>
      <c r="B13" s="25">
        <f>IF(RTD("cqg.rtd",,"StudyData", $B$1, "Bar", "", "Time", $A$1, -$A13,$F$1,$E$1, "","False")="",NA(),RTD("cqg.rtd",,"StudyData", $B$1, "Bar", "", "Time", $A$1, -$A13,$F$1,$E$1, "","False"))</f>
        <v>42957.336805555555</v>
      </c>
      <c r="C13" s="26">
        <f>IF( RTD("cqg.rtd",,"StudyData", $B$1, "Bar", "", "Open", $A$1, -$A13, $F$1,$E$1,,$C$1,$D$1)="",NA(), RTD("cqg.rtd",,"StudyData", $B$1, "Bar", "", "Open", $A$1, -$A13, $F$1,$E$1,,$C$1,$D$1))</f>
        <v>50.15</v>
      </c>
      <c r="D13" s="26">
        <f xml:space="preserve"> IF(RTD("cqg.rtd",,"StudyData", $B$1, "Bar", "", "High", $A$1, -$A13, $F$1,$E$1,,$C$1,$D$1)="",NA(), RTD("cqg.rtd",,"StudyData", $B$1, "Bar", "", "Open", $A$1, -$A13, $F$1,$E$1,,$C$1,$D$1))</f>
        <v>50.15</v>
      </c>
      <c r="E13" s="26">
        <f>IF(RTD("cqg.rtd",,"StudyData",$B$1,"Bar","","Low",$A$1,-$A13,$F$1,$E$1,,$C$1,$D$1)="",NA(),RTD("cqg.rtd",,"StudyData",$B$1,"Bar","","Low",$A$1,-$A13,$F$1,$E$1,,$C$1,$D$1))</f>
        <v>50.09</v>
      </c>
      <c r="F13" s="26">
        <f>IF( RTD("cqg.rtd",,"StudyData", $B$1, "Bar", "", "Close", $A$1, -$A13, $F$1,$E$1,,$C$1,$D$1)="",NA(),RTD("cqg.rtd",,"StudyData", $B$1, "Bar", "", "Close", $A$1, -$A13, $F$1,$E$1,,$C$1,$D$1))</f>
        <v>50.13</v>
      </c>
    </row>
    <row r="14" spans="1:6" x14ac:dyDescent="0.3">
      <c r="A14" s="24">
        <f t="shared" si="0"/>
        <v>12</v>
      </c>
      <c r="B14" s="25">
        <f>IF(RTD("cqg.rtd",,"StudyData", $B$1, "Bar", "", "Time", $A$1, -$A14,$F$1,$E$1, "","False")="",NA(),RTD("cqg.rtd",,"StudyData", $B$1, "Bar", "", "Time", $A$1, -$A14,$F$1,$E$1, "","False"))</f>
        <v>42957.333333333336</v>
      </c>
      <c r="C14" s="26">
        <f>IF( RTD("cqg.rtd",,"StudyData", $B$1, "Bar", "", "Open", $A$1, -$A14, $F$1,$E$1,,$C$1,$D$1)="",NA(), RTD("cqg.rtd",,"StudyData", $B$1, "Bar", "", "Open", $A$1, -$A14, $F$1,$E$1,,$C$1,$D$1))</f>
        <v>50.16</v>
      </c>
      <c r="D14" s="26">
        <f xml:space="preserve"> IF(RTD("cqg.rtd",,"StudyData", $B$1, "Bar", "", "High", $A$1, -$A14, $F$1,$E$1,,$C$1,$D$1)="",NA(), RTD("cqg.rtd",,"StudyData", $B$1, "Bar", "", "Open", $A$1, -$A14, $F$1,$E$1,,$C$1,$D$1))</f>
        <v>50.16</v>
      </c>
      <c r="E14" s="26">
        <f>IF(RTD("cqg.rtd",,"StudyData",$B$1,"Bar","","Low",$A$1,-$A14,$F$1,$E$1,,$C$1,$D$1)="",NA(),RTD("cqg.rtd",,"StudyData",$B$1,"Bar","","Low",$A$1,-$A14,$F$1,$E$1,,$C$1,$D$1))</f>
        <v>50.09</v>
      </c>
      <c r="F14" s="26">
        <f>IF( RTD("cqg.rtd",,"StudyData", $B$1, "Bar", "", "Close", $A$1, -$A14, $F$1,$E$1,,$C$1,$D$1)="",NA(),RTD("cqg.rtd",,"StudyData", $B$1, "Bar", "", "Close", $A$1, -$A14, $F$1,$E$1,,$C$1,$D$1))</f>
        <v>50.16</v>
      </c>
    </row>
    <row r="15" spans="1:6" x14ac:dyDescent="0.3">
      <c r="A15" s="24">
        <f t="shared" si="0"/>
        <v>13</v>
      </c>
      <c r="B15" s="25">
        <f>IF(RTD("cqg.rtd",,"StudyData", $B$1, "Bar", "", "Time", $A$1, -$A15,$F$1,$E$1, "","False")="",NA(),RTD("cqg.rtd",,"StudyData", $B$1, "Bar", "", "Time", $A$1, -$A15,$F$1,$E$1, "","False"))</f>
        <v>42957.329861111109</v>
      </c>
      <c r="C15" s="26">
        <f>IF( RTD("cqg.rtd",,"StudyData", $B$1, "Bar", "", "Open", $A$1, -$A15, $F$1,$E$1,,$C$1,$D$1)="",NA(), RTD("cqg.rtd",,"StudyData", $B$1, "Bar", "", "Open", $A$1, -$A15, $F$1,$E$1,,$C$1,$D$1))</f>
        <v>50.13</v>
      </c>
      <c r="D15" s="26">
        <f xml:space="preserve"> IF(RTD("cqg.rtd",,"StudyData", $B$1, "Bar", "", "High", $A$1, -$A15, $F$1,$E$1,,$C$1,$D$1)="",NA(), RTD("cqg.rtd",,"StudyData", $B$1, "Bar", "", "Open", $A$1, -$A15, $F$1,$E$1,,$C$1,$D$1))</f>
        <v>50.13</v>
      </c>
      <c r="E15" s="26">
        <f>IF(RTD("cqg.rtd",,"StudyData",$B$1,"Bar","","Low",$A$1,-$A15,$F$1,$E$1,,$C$1,$D$1)="",NA(),RTD("cqg.rtd",,"StudyData",$B$1,"Bar","","Low",$A$1,-$A15,$F$1,$E$1,,$C$1,$D$1))</f>
        <v>50.11</v>
      </c>
      <c r="F15" s="26">
        <f>IF( RTD("cqg.rtd",,"StudyData", $B$1, "Bar", "", "Close", $A$1, -$A15, $F$1,$E$1,,$C$1,$D$1)="",NA(),RTD("cqg.rtd",,"StudyData", $B$1, "Bar", "", "Close", $A$1, -$A15, $F$1,$E$1,,$C$1,$D$1))</f>
        <v>50.16</v>
      </c>
    </row>
    <row r="16" spans="1:6" x14ac:dyDescent="0.3">
      <c r="A16" s="24">
        <f t="shared" si="0"/>
        <v>14</v>
      </c>
      <c r="B16" s="25">
        <f>IF(RTD("cqg.rtd",,"StudyData", $B$1, "Bar", "", "Time", $A$1, -$A16,$F$1,$E$1, "","False")="",NA(),RTD("cqg.rtd",,"StudyData", $B$1, "Bar", "", "Time", $A$1, -$A16,$F$1,$E$1, "","False"))</f>
        <v>42957.326388888891</v>
      </c>
      <c r="C16" s="26">
        <f>IF( RTD("cqg.rtd",,"StudyData", $B$1, "Bar", "", "Open", $A$1, -$A16, $F$1,$E$1,,$C$1,$D$1)="",NA(), RTD("cqg.rtd",,"StudyData", $B$1, "Bar", "", "Open", $A$1, -$A16, $F$1,$E$1,,$C$1,$D$1))</f>
        <v>50.19</v>
      </c>
      <c r="D16" s="26">
        <f xml:space="preserve"> IF(RTD("cqg.rtd",,"StudyData", $B$1, "Bar", "", "High", $A$1, -$A16, $F$1,$E$1,,$C$1,$D$1)="",NA(), RTD("cqg.rtd",,"StudyData", $B$1, "Bar", "", "Open", $A$1, -$A16, $F$1,$E$1,,$C$1,$D$1))</f>
        <v>50.19</v>
      </c>
      <c r="E16" s="26">
        <f>IF(RTD("cqg.rtd",,"StudyData",$B$1,"Bar","","Low",$A$1,-$A16,$F$1,$E$1,,$C$1,$D$1)="",NA(),RTD("cqg.rtd",,"StudyData",$B$1,"Bar","","Low",$A$1,-$A16,$F$1,$E$1,,$C$1,$D$1))</f>
        <v>50.13</v>
      </c>
      <c r="F16" s="26">
        <f>IF( RTD("cqg.rtd",,"StudyData", $B$1, "Bar", "", "Close", $A$1, -$A16, $F$1,$E$1,,$C$1,$D$1)="",NA(),RTD("cqg.rtd",,"StudyData", $B$1, "Bar", "", "Close", $A$1, -$A16, $F$1,$E$1,,$C$1,$D$1))</f>
        <v>50.14</v>
      </c>
    </row>
    <row r="17" spans="1:6" x14ac:dyDescent="0.3">
      <c r="A17" s="24">
        <f t="shared" si="0"/>
        <v>15</v>
      </c>
      <c r="B17" s="25">
        <f>IF(RTD("cqg.rtd",,"StudyData", $B$1, "Bar", "", "Time", $A$1, -$A17,$F$1,$E$1, "","False")="",NA(),RTD("cqg.rtd",,"StudyData", $B$1, "Bar", "", "Time", $A$1, -$A17,$F$1,$E$1, "","False"))</f>
        <v>42957.322916666664</v>
      </c>
      <c r="C17" s="26">
        <f>IF( RTD("cqg.rtd",,"StudyData", $B$1, "Bar", "", "Open", $A$1, -$A17, $F$1,$E$1,,$C$1,$D$1)="",NA(), RTD("cqg.rtd",,"StudyData", $B$1, "Bar", "", "Open", $A$1, -$A17, $F$1,$E$1,,$C$1,$D$1))</f>
        <v>50.2</v>
      </c>
      <c r="D17" s="26">
        <f xml:space="preserve"> IF(RTD("cqg.rtd",,"StudyData", $B$1, "Bar", "", "High", $A$1, -$A17, $F$1,$E$1,,$C$1,$D$1)="",NA(), RTD("cqg.rtd",,"StudyData", $B$1, "Bar", "", "Open", $A$1, -$A17, $F$1,$E$1,,$C$1,$D$1))</f>
        <v>50.2</v>
      </c>
      <c r="E17" s="26">
        <f>IF(RTD("cqg.rtd",,"StudyData",$B$1,"Bar","","Low",$A$1,-$A17,$F$1,$E$1,,$C$1,$D$1)="",NA(),RTD("cqg.rtd",,"StudyData",$B$1,"Bar","","Low",$A$1,-$A17,$F$1,$E$1,,$C$1,$D$1))</f>
        <v>50.13</v>
      </c>
      <c r="F17" s="26">
        <f>IF( RTD("cqg.rtd",,"StudyData", $B$1, "Bar", "", "Close", $A$1, -$A17, $F$1,$E$1,,$C$1,$D$1)="",NA(),RTD("cqg.rtd",,"StudyData", $B$1, "Bar", "", "Close", $A$1, -$A17, $F$1,$E$1,,$C$1,$D$1))</f>
        <v>50.19</v>
      </c>
    </row>
    <row r="18" spans="1:6" x14ac:dyDescent="0.3">
      <c r="A18" s="24">
        <f t="shared" si="0"/>
        <v>16</v>
      </c>
      <c r="B18" s="25">
        <f>IF(RTD("cqg.rtd",,"StudyData", $B$1, "Bar", "", "Time", $A$1, -$A18,$F$1,$E$1, "","False")="",NA(),RTD("cqg.rtd",,"StudyData", $B$1, "Bar", "", "Time", $A$1, -$A18,$F$1,$E$1, "","False"))</f>
        <v>42957.319444444445</v>
      </c>
      <c r="C18" s="26">
        <f>IF( RTD("cqg.rtd",,"StudyData", $B$1, "Bar", "", "Open", $A$1, -$A18, $F$1,$E$1,,$C$1,$D$1)="",NA(), RTD("cqg.rtd",,"StudyData", $B$1, "Bar", "", "Open", $A$1, -$A18, $F$1,$E$1,,$C$1,$D$1))</f>
        <v>50.14</v>
      </c>
      <c r="D18" s="26">
        <f xml:space="preserve"> IF(RTD("cqg.rtd",,"StudyData", $B$1, "Bar", "", "High", $A$1, -$A18, $F$1,$E$1,,$C$1,$D$1)="",NA(), RTD("cqg.rtd",,"StudyData", $B$1, "Bar", "", "Open", $A$1, -$A18, $F$1,$E$1,,$C$1,$D$1))</f>
        <v>50.14</v>
      </c>
      <c r="E18" s="26">
        <f>IF(RTD("cqg.rtd",,"StudyData",$B$1,"Bar","","Low",$A$1,-$A18,$F$1,$E$1,,$C$1,$D$1)="",NA(),RTD("cqg.rtd",,"StudyData",$B$1,"Bar","","Low",$A$1,-$A18,$F$1,$E$1,,$C$1,$D$1))</f>
        <v>50.11</v>
      </c>
      <c r="F18" s="26">
        <f>IF( RTD("cqg.rtd",,"StudyData", $B$1, "Bar", "", "Close", $A$1, -$A18, $F$1,$E$1,,$C$1,$D$1)="",NA(),RTD("cqg.rtd",,"StudyData", $B$1, "Bar", "", "Close", $A$1, -$A18, $F$1,$E$1,,$C$1,$D$1))</f>
        <v>50.21</v>
      </c>
    </row>
    <row r="19" spans="1:6" x14ac:dyDescent="0.3">
      <c r="A19" s="24">
        <f t="shared" si="0"/>
        <v>17</v>
      </c>
      <c r="B19" s="25">
        <f>IF(RTD("cqg.rtd",,"StudyData", $B$1, "Bar", "", "Time", $A$1, -$A19,$F$1,$E$1, "","False")="",NA(),RTD("cqg.rtd",,"StudyData", $B$1, "Bar", "", "Time", $A$1, -$A19,$F$1,$E$1, "","False"))</f>
        <v>42957.315972222219</v>
      </c>
      <c r="C19" s="26">
        <f>IF( RTD("cqg.rtd",,"StudyData", $B$1, "Bar", "", "Open", $A$1, -$A19, $F$1,$E$1,,$C$1,$D$1)="",NA(), RTD("cqg.rtd",,"StudyData", $B$1, "Bar", "", "Open", $A$1, -$A19, $F$1,$E$1,,$C$1,$D$1))</f>
        <v>50.14</v>
      </c>
      <c r="D19" s="26">
        <f xml:space="preserve"> IF(RTD("cqg.rtd",,"StudyData", $B$1, "Bar", "", "High", $A$1, -$A19, $F$1,$E$1,,$C$1,$D$1)="",NA(), RTD("cqg.rtd",,"StudyData", $B$1, "Bar", "", "Open", $A$1, -$A19, $F$1,$E$1,,$C$1,$D$1))</f>
        <v>50.14</v>
      </c>
      <c r="E19" s="26">
        <f>IF(RTD("cqg.rtd",,"StudyData",$B$1,"Bar","","Low",$A$1,-$A19,$F$1,$E$1,,$C$1,$D$1)="",NA(),RTD("cqg.rtd",,"StudyData",$B$1,"Bar","","Low",$A$1,-$A19,$F$1,$E$1,,$C$1,$D$1))</f>
        <v>50.03</v>
      </c>
      <c r="F19" s="26">
        <f>IF( RTD("cqg.rtd",,"StudyData", $B$1, "Bar", "", "Close", $A$1, -$A19, $F$1,$E$1,,$C$1,$D$1)="",NA(),RTD("cqg.rtd",,"StudyData", $B$1, "Bar", "", "Close", $A$1, -$A19, $F$1,$E$1,,$C$1,$D$1))</f>
        <v>50.13</v>
      </c>
    </row>
    <row r="20" spans="1:6" x14ac:dyDescent="0.3">
      <c r="A20" s="24">
        <f t="shared" si="0"/>
        <v>18</v>
      </c>
      <c r="B20" s="25">
        <f>IF(RTD("cqg.rtd",,"StudyData", $B$1, "Bar", "", "Time", $A$1, -$A20,$F$1,$E$1, "","False")="",NA(),RTD("cqg.rtd",,"StudyData", $B$1, "Bar", "", "Time", $A$1, -$A20,$F$1,$E$1, "","False"))</f>
        <v>42957.3125</v>
      </c>
      <c r="C20" s="26">
        <f>IF( RTD("cqg.rtd",,"StudyData", $B$1, "Bar", "", "Open", $A$1, -$A20, $F$1,$E$1,,$C$1,$D$1)="",NA(), RTD("cqg.rtd",,"StudyData", $B$1, "Bar", "", "Open", $A$1, -$A20, $F$1,$E$1,,$C$1,$D$1))</f>
        <v>50.09</v>
      </c>
      <c r="D20" s="26">
        <f xml:space="preserve"> IF(RTD("cqg.rtd",,"StudyData", $B$1, "Bar", "", "High", $A$1, -$A20, $F$1,$E$1,,$C$1,$D$1)="",NA(), RTD("cqg.rtd",,"StudyData", $B$1, "Bar", "", "Open", $A$1, -$A20, $F$1,$E$1,,$C$1,$D$1))</f>
        <v>50.09</v>
      </c>
      <c r="E20" s="26">
        <f>IF(RTD("cqg.rtd",,"StudyData",$B$1,"Bar","","Low",$A$1,-$A20,$F$1,$E$1,,$C$1,$D$1)="",NA(),RTD("cqg.rtd",,"StudyData",$B$1,"Bar","","Low",$A$1,-$A20,$F$1,$E$1,,$C$1,$D$1))</f>
        <v>50.09</v>
      </c>
      <c r="F20" s="26">
        <f>IF( RTD("cqg.rtd",,"StudyData", $B$1, "Bar", "", "Close", $A$1, -$A20, $F$1,$E$1,,$C$1,$D$1)="",NA(),RTD("cqg.rtd",,"StudyData", $B$1, "Bar", "", "Close", $A$1, -$A20, $F$1,$E$1,,$C$1,$D$1))</f>
        <v>50.15</v>
      </c>
    </row>
    <row r="21" spans="1:6" x14ac:dyDescent="0.3">
      <c r="A21" s="24">
        <f t="shared" si="0"/>
        <v>19</v>
      </c>
      <c r="B21" s="25">
        <f>IF(RTD("cqg.rtd",,"StudyData", $B$1, "Bar", "", "Time", $A$1, -$A21,$F$1,$E$1, "","False")="",NA(),RTD("cqg.rtd",,"StudyData", $B$1, "Bar", "", "Time", $A$1, -$A21,$F$1,$E$1, "","False"))</f>
        <v>42957.309027777781</v>
      </c>
      <c r="C21" s="26">
        <f>IF( RTD("cqg.rtd",,"StudyData", $B$1, "Bar", "", "Open", $A$1, -$A21, $F$1,$E$1,,$C$1,$D$1)="",NA(), RTD("cqg.rtd",,"StudyData", $B$1, "Bar", "", "Open", $A$1, -$A21, $F$1,$E$1,,$C$1,$D$1))</f>
        <v>50.08</v>
      </c>
      <c r="D21" s="26">
        <f xml:space="preserve"> IF(RTD("cqg.rtd",,"StudyData", $B$1, "Bar", "", "High", $A$1, -$A21, $F$1,$E$1,,$C$1,$D$1)="",NA(), RTD("cqg.rtd",,"StudyData", $B$1, "Bar", "", "Open", $A$1, -$A21, $F$1,$E$1,,$C$1,$D$1))</f>
        <v>50.08</v>
      </c>
      <c r="E21" s="26">
        <f>IF(RTD("cqg.rtd",,"StudyData",$B$1,"Bar","","Low",$A$1,-$A21,$F$1,$E$1,,$C$1,$D$1)="",NA(),RTD("cqg.rtd",,"StudyData",$B$1,"Bar","","Low",$A$1,-$A21,$F$1,$E$1,,$C$1,$D$1))</f>
        <v>50.06</v>
      </c>
      <c r="F21" s="26">
        <f>IF( RTD("cqg.rtd",,"StudyData", $B$1, "Bar", "", "Close", $A$1, -$A21, $F$1,$E$1,,$C$1,$D$1)="",NA(),RTD("cqg.rtd",,"StudyData", $B$1, "Bar", "", "Close", $A$1, -$A21, $F$1,$E$1,,$C$1,$D$1))</f>
        <v>50.09</v>
      </c>
    </row>
    <row r="22" spans="1:6" x14ac:dyDescent="0.3">
      <c r="A22" s="24">
        <f t="shared" si="0"/>
        <v>20</v>
      </c>
      <c r="B22" s="25">
        <f>IF(RTD("cqg.rtd",,"StudyData", $B$1, "Bar", "", "Time", $A$1, -$A22,$F$1,$E$1, "","False")="",NA(),RTD("cqg.rtd",,"StudyData", $B$1, "Bar", "", "Time", $A$1, -$A22,$F$1,$E$1, "","False"))</f>
        <v>42957.305555555555</v>
      </c>
      <c r="C22" s="26">
        <f>IF( RTD("cqg.rtd",,"StudyData", $B$1, "Bar", "", "Open", $A$1, -$A22, $F$1,$E$1,,$C$1,$D$1)="",NA(), RTD("cqg.rtd",,"StudyData", $B$1, "Bar", "", "Open", $A$1, -$A22, $F$1,$E$1,,$C$1,$D$1))</f>
        <v>50.13</v>
      </c>
      <c r="D22" s="26">
        <f xml:space="preserve"> IF(RTD("cqg.rtd",,"StudyData", $B$1, "Bar", "", "High", $A$1, -$A22, $F$1,$E$1,,$C$1,$D$1)="",NA(), RTD("cqg.rtd",,"StudyData", $B$1, "Bar", "", "Open", $A$1, -$A22, $F$1,$E$1,,$C$1,$D$1))</f>
        <v>50.13</v>
      </c>
      <c r="E22" s="26">
        <f>IF(RTD("cqg.rtd",,"StudyData",$B$1,"Bar","","Low",$A$1,-$A22,$F$1,$E$1,,$C$1,$D$1)="",NA(),RTD("cqg.rtd",,"StudyData",$B$1,"Bar","","Low",$A$1,-$A22,$F$1,$E$1,,$C$1,$D$1))</f>
        <v>50.06</v>
      </c>
      <c r="F22" s="26">
        <f>IF( RTD("cqg.rtd",,"StudyData", $B$1, "Bar", "", "Close", $A$1, -$A22, $F$1,$E$1,,$C$1,$D$1)="",NA(),RTD("cqg.rtd",,"StudyData", $B$1, "Bar", "", "Close", $A$1, -$A22, $F$1,$E$1,,$C$1,$D$1))</f>
        <v>50.08</v>
      </c>
    </row>
    <row r="23" spans="1:6" x14ac:dyDescent="0.3">
      <c r="A23" s="24">
        <f t="shared" si="0"/>
        <v>21</v>
      </c>
      <c r="B23" s="25">
        <f>IF(RTD("cqg.rtd",,"StudyData", $B$1, "Bar", "", "Time", $A$1, -$A23,$F$1,$E$1, "","False")="",NA(),RTD("cqg.rtd",,"StudyData", $B$1, "Bar", "", "Time", $A$1, -$A23,$F$1,$E$1, "","False"))</f>
        <v>42957.302083333336</v>
      </c>
      <c r="C23" s="26">
        <f>IF( RTD("cqg.rtd",,"StudyData", $B$1, "Bar", "", "Open", $A$1, -$A23, $F$1,$E$1,,$C$1,$D$1)="",NA(), RTD("cqg.rtd",,"StudyData", $B$1, "Bar", "", "Open", $A$1, -$A23, $F$1,$E$1,,$C$1,$D$1))</f>
        <v>49.94</v>
      </c>
      <c r="D23" s="26">
        <f xml:space="preserve"> IF(RTD("cqg.rtd",,"StudyData", $B$1, "Bar", "", "High", $A$1, -$A23, $F$1,$E$1,,$C$1,$D$1)="",NA(), RTD("cqg.rtd",,"StudyData", $B$1, "Bar", "", "Open", $A$1, -$A23, $F$1,$E$1,,$C$1,$D$1))</f>
        <v>49.94</v>
      </c>
      <c r="E23" s="26">
        <f>IF(RTD("cqg.rtd",,"StudyData",$B$1,"Bar","","Low",$A$1,-$A23,$F$1,$E$1,,$C$1,$D$1)="",NA(),RTD("cqg.rtd",,"StudyData",$B$1,"Bar","","Low",$A$1,-$A23,$F$1,$E$1,,$C$1,$D$1))</f>
        <v>49.92</v>
      </c>
      <c r="F23" s="26">
        <f>IF( RTD("cqg.rtd",,"StudyData", $B$1, "Bar", "", "Close", $A$1, -$A23, $F$1,$E$1,,$C$1,$D$1)="",NA(),RTD("cqg.rtd",,"StudyData", $B$1, "Bar", "", "Close", $A$1, -$A23, $F$1,$E$1,,$C$1,$D$1))</f>
        <v>50.13</v>
      </c>
    </row>
    <row r="24" spans="1:6" x14ac:dyDescent="0.3">
      <c r="A24" s="24">
        <f t="shared" si="0"/>
        <v>22</v>
      </c>
      <c r="B24" s="25">
        <f>IF(RTD("cqg.rtd",,"StudyData", $B$1, "Bar", "", "Time", $A$1, -$A24,$F$1,$E$1, "","False")="",NA(),RTD("cqg.rtd",,"StudyData", $B$1, "Bar", "", "Time", $A$1, -$A24,$F$1,$E$1, "","False"))</f>
        <v>42957.298611111109</v>
      </c>
      <c r="C24" s="26">
        <f>IF( RTD("cqg.rtd",,"StudyData", $B$1, "Bar", "", "Open", $A$1, -$A24, $F$1,$E$1,,$C$1,$D$1)="",NA(), RTD("cqg.rtd",,"StudyData", $B$1, "Bar", "", "Open", $A$1, -$A24, $F$1,$E$1,,$C$1,$D$1))</f>
        <v>49.91</v>
      </c>
      <c r="D24" s="26">
        <f xml:space="preserve"> IF(RTD("cqg.rtd",,"StudyData", $B$1, "Bar", "", "High", $A$1, -$A24, $F$1,$E$1,,$C$1,$D$1)="",NA(), RTD("cqg.rtd",,"StudyData", $B$1, "Bar", "", "Open", $A$1, -$A24, $F$1,$E$1,,$C$1,$D$1))</f>
        <v>49.91</v>
      </c>
      <c r="E24" s="26">
        <f>IF(RTD("cqg.rtd",,"StudyData",$B$1,"Bar","","Low",$A$1,-$A24,$F$1,$E$1,,$C$1,$D$1)="",NA(),RTD("cqg.rtd",,"StudyData",$B$1,"Bar","","Low",$A$1,-$A24,$F$1,$E$1,,$C$1,$D$1))</f>
        <v>49.91</v>
      </c>
      <c r="F24" s="26">
        <f>IF( RTD("cqg.rtd",,"StudyData", $B$1, "Bar", "", "Close", $A$1, -$A24, $F$1,$E$1,,$C$1,$D$1)="",NA(),RTD("cqg.rtd",,"StudyData", $B$1, "Bar", "", "Close", $A$1, -$A24, $F$1,$E$1,,$C$1,$D$1))</f>
        <v>49.93</v>
      </c>
    </row>
    <row r="25" spans="1:6" x14ac:dyDescent="0.3">
      <c r="A25" s="24">
        <f t="shared" si="0"/>
        <v>23</v>
      </c>
      <c r="B25" s="25">
        <f>IF(RTD("cqg.rtd",,"StudyData", $B$1, "Bar", "", "Time", $A$1, -$A25,$F$1,$E$1, "","False")="",NA(),RTD("cqg.rtd",,"StudyData", $B$1, "Bar", "", "Time", $A$1, -$A25,$F$1,$E$1, "","False"))</f>
        <v>42957.295138888891</v>
      </c>
      <c r="C25" s="26">
        <f>IF( RTD("cqg.rtd",,"StudyData", $B$1, "Bar", "", "Open", $A$1, -$A25, $F$1,$E$1,,$C$1,$D$1)="",NA(), RTD("cqg.rtd",,"StudyData", $B$1, "Bar", "", "Open", $A$1, -$A25, $F$1,$E$1,,$C$1,$D$1))</f>
        <v>49.92</v>
      </c>
      <c r="D25" s="26">
        <f xml:space="preserve"> IF(RTD("cqg.rtd",,"StudyData", $B$1, "Bar", "", "High", $A$1, -$A25, $F$1,$E$1,,$C$1,$D$1)="",NA(), RTD("cqg.rtd",,"StudyData", $B$1, "Bar", "", "Open", $A$1, -$A25, $F$1,$E$1,,$C$1,$D$1))</f>
        <v>49.92</v>
      </c>
      <c r="E25" s="26">
        <f>IF(RTD("cqg.rtd",,"StudyData",$B$1,"Bar","","Low",$A$1,-$A25,$F$1,$E$1,,$C$1,$D$1)="",NA(),RTD("cqg.rtd",,"StudyData",$B$1,"Bar","","Low",$A$1,-$A25,$F$1,$E$1,,$C$1,$D$1))</f>
        <v>49.85</v>
      </c>
      <c r="F25" s="26">
        <f>IF( RTD("cqg.rtd",,"StudyData", $B$1, "Bar", "", "Close", $A$1, -$A25, $F$1,$E$1,,$C$1,$D$1)="",NA(),RTD("cqg.rtd",,"StudyData", $B$1, "Bar", "", "Close", $A$1, -$A25, $F$1,$E$1,,$C$1,$D$1))</f>
        <v>49.92</v>
      </c>
    </row>
    <row r="26" spans="1:6" x14ac:dyDescent="0.3">
      <c r="A26" s="24">
        <f t="shared" si="0"/>
        <v>24</v>
      </c>
      <c r="B26" s="25">
        <f>IF(RTD("cqg.rtd",,"StudyData", $B$1, "Bar", "", "Time", $A$1, -$A26,$F$1,$E$1, "","False")="",NA(),RTD("cqg.rtd",,"StudyData", $B$1, "Bar", "", "Time", $A$1, -$A26,$F$1,$E$1, "","False"))</f>
        <v>42957.291666666664</v>
      </c>
      <c r="C26" s="26">
        <f>IF( RTD("cqg.rtd",,"StudyData", $B$1, "Bar", "", "Open", $A$1, -$A26, $F$1,$E$1,,$C$1,$D$1)="",NA(), RTD("cqg.rtd",,"StudyData", $B$1, "Bar", "", "Open", $A$1, -$A26, $F$1,$E$1,,$C$1,$D$1))</f>
        <v>49.93</v>
      </c>
      <c r="D26" s="26">
        <f xml:space="preserve"> IF(RTD("cqg.rtd",,"StudyData", $B$1, "Bar", "", "High", $A$1, -$A26, $F$1,$E$1,,$C$1,$D$1)="",NA(), RTD("cqg.rtd",,"StudyData", $B$1, "Bar", "", "Open", $A$1, -$A26, $F$1,$E$1,,$C$1,$D$1))</f>
        <v>49.93</v>
      </c>
      <c r="E26" s="26">
        <f>IF(RTD("cqg.rtd",,"StudyData",$B$1,"Bar","","Low",$A$1,-$A26,$F$1,$E$1,,$C$1,$D$1)="",NA(),RTD("cqg.rtd",,"StudyData",$B$1,"Bar","","Low",$A$1,-$A26,$F$1,$E$1,,$C$1,$D$1))</f>
        <v>49.89</v>
      </c>
      <c r="F26" s="26">
        <f>IF( RTD("cqg.rtd",,"StudyData", $B$1, "Bar", "", "Close", $A$1, -$A26, $F$1,$E$1,,$C$1,$D$1)="",NA(),RTD("cqg.rtd",,"StudyData", $B$1, "Bar", "", "Close", $A$1, -$A26, $F$1,$E$1,,$C$1,$D$1))</f>
        <v>49.92</v>
      </c>
    </row>
    <row r="27" spans="1:6" x14ac:dyDescent="0.3">
      <c r="A27" s="24">
        <f t="shared" si="0"/>
        <v>25</v>
      </c>
      <c r="B27" s="25">
        <f>IF(RTD("cqg.rtd",,"StudyData", $B$1, "Bar", "", "Time", $A$1, -$A27,$F$1,$E$1, "","False")="",NA(),RTD("cqg.rtd",,"StudyData", $B$1, "Bar", "", "Time", $A$1, -$A27,$F$1,$E$1, "","False"))</f>
        <v>42957.288194444445</v>
      </c>
      <c r="C27" s="26">
        <f>IF( RTD("cqg.rtd",,"StudyData", $B$1, "Bar", "", "Open", $A$1, -$A27, $F$1,$E$1,,$C$1,$D$1)="",NA(), RTD("cqg.rtd",,"StudyData", $B$1, "Bar", "", "Open", $A$1, -$A27, $F$1,$E$1,,$C$1,$D$1))</f>
        <v>49.93</v>
      </c>
      <c r="D27" s="26">
        <f xml:space="preserve"> IF(RTD("cqg.rtd",,"StudyData", $B$1, "Bar", "", "High", $A$1, -$A27, $F$1,$E$1,,$C$1,$D$1)="",NA(), RTD("cqg.rtd",,"StudyData", $B$1, "Bar", "", "Open", $A$1, -$A27, $F$1,$E$1,,$C$1,$D$1))</f>
        <v>49.93</v>
      </c>
      <c r="E27" s="26">
        <f>IF(RTD("cqg.rtd",,"StudyData",$B$1,"Bar","","Low",$A$1,-$A27,$F$1,$E$1,,$C$1,$D$1)="",NA(),RTD("cqg.rtd",,"StudyData",$B$1,"Bar","","Low",$A$1,-$A27,$F$1,$E$1,,$C$1,$D$1))</f>
        <v>49.92</v>
      </c>
      <c r="F27" s="26">
        <f>IF( RTD("cqg.rtd",,"StudyData", $B$1, "Bar", "", "Close", $A$1, -$A27, $F$1,$E$1,,$C$1,$D$1)="",NA(),RTD("cqg.rtd",,"StudyData", $B$1, "Bar", "", "Close", $A$1, -$A27, $F$1,$E$1,,$C$1,$D$1))</f>
        <v>49.94</v>
      </c>
    </row>
    <row r="28" spans="1:6" x14ac:dyDescent="0.3">
      <c r="A28" s="24">
        <f t="shared" si="0"/>
        <v>26</v>
      </c>
      <c r="B28" s="25">
        <f>IF(RTD("cqg.rtd",,"StudyData", $B$1, "Bar", "", "Time", $A$1, -$A28,$F$1,$E$1, "","False")="",NA(),RTD("cqg.rtd",,"StudyData", $B$1, "Bar", "", "Time", $A$1, -$A28,$F$1,$E$1, "","False"))</f>
        <v>42957.284722222219</v>
      </c>
      <c r="C28" s="26">
        <f>IF( RTD("cqg.rtd",,"StudyData", $B$1, "Bar", "", "Open", $A$1, -$A28, $F$1,$E$1,,$C$1,$D$1)="",NA(), RTD("cqg.rtd",,"StudyData", $B$1, "Bar", "", "Open", $A$1, -$A28, $F$1,$E$1,,$C$1,$D$1))</f>
        <v>49.88</v>
      </c>
      <c r="D28" s="26">
        <f xml:space="preserve"> IF(RTD("cqg.rtd",,"StudyData", $B$1, "Bar", "", "High", $A$1, -$A28, $F$1,$E$1,,$C$1,$D$1)="",NA(), RTD("cqg.rtd",,"StudyData", $B$1, "Bar", "", "Open", $A$1, -$A28, $F$1,$E$1,,$C$1,$D$1))</f>
        <v>49.88</v>
      </c>
      <c r="E28" s="26">
        <f>IF(RTD("cqg.rtd",,"StudyData",$B$1,"Bar","","Low",$A$1,-$A28,$F$1,$E$1,,$C$1,$D$1)="",NA(),RTD("cqg.rtd",,"StudyData",$B$1,"Bar","","Low",$A$1,-$A28,$F$1,$E$1,,$C$1,$D$1))</f>
        <v>49.87</v>
      </c>
      <c r="F28" s="26">
        <f>IF( RTD("cqg.rtd",,"StudyData", $B$1, "Bar", "", "Close", $A$1, -$A28, $F$1,$E$1,,$C$1,$D$1)="",NA(),RTD("cqg.rtd",,"StudyData", $B$1, "Bar", "", "Close", $A$1, -$A28, $F$1,$E$1,,$C$1,$D$1))</f>
        <v>49.93</v>
      </c>
    </row>
    <row r="29" spans="1:6" x14ac:dyDescent="0.3">
      <c r="A29" s="24">
        <f t="shared" si="0"/>
        <v>27</v>
      </c>
      <c r="B29" s="25">
        <f>IF(RTD("cqg.rtd",,"StudyData", $B$1, "Bar", "", "Time", $A$1, -$A29,$F$1,$E$1, "","False")="",NA(),RTD("cqg.rtd",,"StudyData", $B$1, "Bar", "", "Time", $A$1, -$A29,$F$1,$E$1, "","False"))</f>
        <v>42957.28125</v>
      </c>
      <c r="C29" s="26">
        <f>IF( RTD("cqg.rtd",,"StudyData", $B$1, "Bar", "", "Open", $A$1, -$A29, $F$1,$E$1,,$C$1,$D$1)="",NA(), RTD("cqg.rtd",,"StudyData", $B$1, "Bar", "", "Open", $A$1, -$A29, $F$1,$E$1,,$C$1,$D$1))</f>
        <v>49.85</v>
      </c>
      <c r="D29" s="26">
        <f xml:space="preserve"> IF(RTD("cqg.rtd",,"StudyData", $B$1, "Bar", "", "High", $A$1, -$A29, $F$1,$E$1,,$C$1,$D$1)="",NA(), RTD("cqg.rtd",,"StudyData", $B$1, "Bar", "", "Open", $A$1, -$A29, $F$1,$E$1,,$C$1,$D$1))</f>
        <v>49.85</v>
      </c>
      <c r="E29" s="26">
        <f>IF(RTD("cqg.rtd",,"StudyData",$B$1,"Bar","","Low",$A$1,-$A29,$F$1,$E$1,,$C$1,$D$1)="",NA(),RTD("cqg.rtd",,"StudyData",$B$1,"Bar","","Low",$A$1,-$A29,$F$1,$E$1,,$C$1,$D$1))</f>
        <v>49.84</v>
      </c>
      <c r="F29" s="26">
        <f>IF( RTD("cqg.rtd",,"StudyData", $B$1, "Bar", "", "Close", $A$1, -$A29, $F$1,$E$1,,$C$1,$D$1)="",NA(),RTD("cqg.rtd",,"StudyData", $B$1, "Bar", "", "Close", $A$1, -$A29, $F$1,$E$1,,$C$1,$D$1))</f>
        <v>49.88</v>
      </c>
    </row>
    <row r="30" spans="1:6" x14ac:dyDescent="0.3">
      <c r="A30" s="24">
        <f t="shared" si="0"/>
        <v>28</v>
      </c>
      <c r="B30" s="25">
        <f>IF(RTD("cqg.rtd",,"StudyData", $B$1, "Bar", "", "Time", $A$1, -$A30,$F$1,$E$1, "","False")="",NA(),RTD("cqg.rtd",,"StudyData", $B$1, "Bar", "", "Time", $A$1, -$A30,$F$1,$E$1, "","False"))</f>
        <v>42957.277777777781</v>
      </c>
      <c r="C30" s="26">
        <f>IF( RTD("cqg.rtd",,"StudyData", $B$1, "Bar", "", "Open", $A$1, -$A30, $F$1,$E$1,,$C$1,$D$1)="",NA(), RTD("cqg.rtd",,"StudyData", $B$1, "Bar", "", "Open", $A$1, -$A30, $F$1,$E$1,,$C$1,$D$1))</f>
        <v>49.85</v>
      </c>
      <c r="D30" s="26">
        <f xml:space="preserve"> IF(RTD("cqg.rtd",,"StudyData", $B$1, "Bar", "", "High", $A$1, -$A30, $F$1,$E$1,,$C$1,$D$1)="",NA(), RTD("cqg.rtd",,"StudyData", $B$1, "Bar", "", "Open", $A$1, -$A30, $F$1,$E$1,,$C$1,$D$1))</f>
        <v>49.85</v>
      </c>
      <c r="E30" s="26">
        <f>IF(RTD("cqg.rtd",,"StudyData",$B$1,"Bar","","Low",$A$1,-$A30,$F$1,$E$1,,$C$1,$D$1)="",NA(),RTD("cqg.rtd",,"StudyData",$B$1,"Bar","","Low",$A$1,-$A30,$F$1,$E$1,,$C$1,$D$1))</f>
        <v>49.84</v>
      </c>
      <c r="F30" s="26">
        <f>IF( RTD("cqg.rtd",,"StudyData", $B$1, "Bar", "", "Close", $A$1, -$A30, $F$1,$E$1,,$C$1,$D$1)="",NA(),RTD("cqg.rtd",,"StudyData", $B$1, "Bar", "", "Close", $A$1, -$A30, $F$1,$E$1,,$C$1,$D$1))</f>
        <v>49.85</v>
      </c>
    </row>
    <row r="31" spans="1:6" x14ac:dyDescent="0.3">
      <c r="A31" s="24">
        <f t="shared" si="0"/>
        <v>29</v>
      </c>
      <c r="B31" s="25">
        <f>IF(RTD("cqg.rtd",,"StudyData", $B$1, "Bar", "", "Time", $A$1, -$A31,$F$1,$E$1, "","False")="",NA(),RTD("cqg.rtd",,"StudyData", $B$1, "Bar", "", "Time", $A$1, -$A31,$F$1,$E$1, "","False"))</f>
        <v>42957.274305555555</v>
      </c>
      <c r="C31" s="26">
        <f>IF( RTD("cqg.rtd",,"StudyData", $B$1, "Bar", "", "Open", $A$1, -$A31, $F$1,$E$1,,$C$1,$D$1)="",NA(), RTD("cqg.rtd",,"StudyData", $B$1, "Bar", "", "Open", $A$1, -$A31, $F$1,$E$1,,$C$1,$D$1))</f>
        <v>49.91</v>
      </c>
      <c r="D31" s="26">
        <f xml:space="preserve"> IF(RTD("cqg.rtd",,"StudyData", $B$1, "Bar", "", "High", $A$1, -$A31, $F$1,$E$1,,$C$1,$D$1)="",NA(), RTD("cqg.rtd",,"StudyData", $B$1, "Bar", "", "Open", $A$1, -$A31, $F$1,$E$1,,$C$1,$D$1))</f>
        <v>49.91</v>
      </c>
      <c r="E31" s="26">
        <f>IF(RTD("cqg.rtd",,"StudyData",$B$1,"Bar","","Low",$A$1,-$A31,$F$1,$E$1,,$C$1,$D$1)="",NA(),RTD("cqg.rtd",,"StudyData",$B$1,"Bar","","Low",$A$1,-$A31,$F$1,$E$1,,$C$1,$D$1))</f>
        <v>49.78</v>
      </c>
      <c r="F31" s="26">
        <f>IF( RTD("cqg.rtd",,"StudyData", $B$1, "Bar", "", "Close", $A$1, -$A31, $F$1,$E$1,,$C$1,$D$1)="",NA(),RTD("cqg.rtd",,"StudyData", $B$1, "Bar", "", "Close", $A$1, -$A31, $F$1,$E$1,,$C$1,$D$1))</f>
        <v>49.85</v>
      </c>
    </row>
    <row r="32" spans="1:6" x14ac:dyDescent="0.3">
      <c r="A32" s="24">
        <f t="shared" si="0"/>
        <v>30</v>
      </c>
      <c r="B32" s="25">
        <f>IF(RTD("cqg.rtd",,"StudyData", $B$1, "Bar", "", "Time", $A$1, -$A32,$F$1,$E$1, "","False")="",NA(),RTD("cqg.rtd",,"StudyData", $B$1, "Bar", "", "Time", $A$1, -$A32,$F$1,$E$1, "","False"))</f>
        <v>42957.270833333336</v>
      </c>
      <c r="C32" s="26">
        <f>IF( RTD("cqg.rtd",,"StudyData", $B$1, "Bar", "", "Open", $A$1, -$A32, $F$1,$E$1,,$C$1,$D$1)="",NA(), RTD("cqg.rtd",,"StudyData", $B$1, "Bar", "", "Open", $A$1, -$A32, $F$1,$E$1,,$C$1,$D$1))</f>
        <v>49.92</v>
      </c>
      <c r="D32" s="26">
        <f xml:space="preserve"> IF(RTD("cqg.rtd",,"StudyData", $B$1, "Bar", "", "High", $A$1, -$A32, $F$1,$E$1,,$C$1,$D$1)="",NA(), RTD("cqg.rtd",,"StudyData", $B$1, "Bar", "", "Open", $A$1, -$A32, $F$1,$E$1,,$C$1,$D$1))</f>
        <v>49.92</v>
      </c>
      <c r="E32" s="26">
        <f>IF(RTD("cqg.rtd",,"StudyData",$B$1,"Bar","","Low",$A$1,-$A32,$F$1,$E$1,,$C$1,$D$1)="",NA(),RTD("cqg.rtd",,"StudyData",$B$1,"Bar","","Low",$A$1,-$A32,$F$1,$E$1,,$C$1,$D$1))</f>
        <v>49.9</v>
      </c>
      <c r="F32" s="26">
        <f>IF( RTD("cqg.rtd",,"StudyData", $B$1, "Bar", "", "Close", $A$1, -$A32, $F$1,$E$1,,$C$1,$D$1)="",NA(),RTD("cqg.rtd",,"StudyData", $B$1, "Bar", "", "Close", $A$1, -$A32, $F$1,$E$1,,$C$1,$D$1))</f>
        <v>49.9</v>
      </c>
    </row>
    <row r="33" spans="1:6" x14ac:dyDescent="0.3">
      <c r="A33" s="24">
        <f t="shared" si="0"/>
        <v>31</v>
      </c>
      <c r="B33" s="25">
        <f>IF(RTD("cqg.rtd",,"StudyData", $B$1, "Bar", "", "Time", $A$1, -$A33,$F$1,$E$1, "","False")="",NA(),RTD("cqg.rtd",,"StudyData", $B$1, "Bar", "", "Time", $A$1, -$A33,$F$1,$E$1, "","False"))</f>
        <v>42957.267361111109</v>
      </c>
      <c r="C33" s="26">
        <f>IF( RTD("cqg.rtd",,"StudyData", $B$1, "Bar", "", "Open", $A$1, -$A33, $F$1,$E$1,,$C$1,$D$1)="",NA(), RTD("cqg.rtd",,"StudyData", $B$1, "Bar", "", "Open", $A$1, -$A33, $F$1,$E$1,,$C$1,$D$1))</f>
        <v>49.96</v>
      </c>
      <c r="D33" s="26">
        <f xml:space="preserve"> IF(RTD("cqg.rtd",,"StudyData", $B$1, "Bar", "", "High", $A$1, -$A33, $F$1,$E$1,,$C$1,$D$1)="",NA(), RTD("cqg.rtd",,"StudyData", $B$1, "Bar", "", "Open", $A$1, -$A33, $F$1,$E$1,,$C$1,$D$1))</f>
        <v>49.96</v>
      </c>
      <c r="E33" s="26">
        <f>IF(RTD("cqg.rtd",,"StudyData",$B$1,"Bar","","Low",$A$1,-$A33,$F$1,$E$1,,$C$1,$D$1)="",NA(),RTD("cqg.rtd",,"StudyData",$B$1,"Bar","","Low",$A$1,-$A33,$F$1,$E$1,,$C$1,$D$1))</f>
        <v>49.91</v>
      </c>
      <c r="F33" s="26">
        <f>IF( RTD("cqg.rtd",,"StudyData", $B$1, "Bar", "", "Close", $A$1, -$A33, $F$1,$E$1,,$C$1,$D$1)="",NA(),RTD("cqg.rtd",,"StudyData", $B$1, "Bar", "", "Close", $A$1, -$A33, $F$1,$E$1,,$C$1,$D$1))</f>
        <v>49.91</v>
      </c>
    </row>
    <row r="34" spans="1:6" x14ac:dyDescent="0.3">
      <c r="A34" s="24">
        <f t="shared" si="0"/>
        <v>32</v>
      </c>
      <c r="B34" s="25">
        <f>IF(RTD("cqg.rtd",,"StudyData", $B$1, "Bar", "", "Time", $A$1, -$A34,$F$1,$E$1, "","False")="",NA(),RTD("cqg.rtd",,"StudyData", $B$1, "Bar", "", "Time", $A$1, -$A34,$F$1,$E$1, "","False"))</f>
        <v>42957.263888888891</v>
      </c>
      <c r="C34" s="26">
        <f>IF( RTD("cqg.rtd",,"StudyData", $B$1, "Bar", "", "Open", $A$1, -$A34, $F$1,$E$1,,$C$1,$D$1)="",NA(), RTD("cqg.rtd",,"StudyData", $B$1, "Bar", "", "Open", $A$1, -$A34, $F$1,$E$1,,$C$1,$D$1))</f>
        <v>49.93</v>
      </c>
      <c r="D34" s="26">
        <f xml:space="preserve"> IF(RTD("cqg.rtd",,"StudyData", $B$1, "Bar", "", "High", $A$1, -$A34, $F$1,$E$1,,$C$1,$D$1)="",NA(), RTD("cqg.rtd",,"StudyData", $B$1, "Bar", "", "Open", $A$1, -$A34, $F$1,$E$1,,$C$1,$D$1))</f>
        <v>49.93</v>
      </c>
      <c r="E34" s="26">
        <f>IF(RTD("cqg.rtd",,"StudyData",$B$1,"Bar","","Low",$A$1,-$A34,$F$1,$E$1,,$C$1,$D$1)="",NA(),RTD("cqg.rtd",,"StudyData",$B$1,"Bar","","Low",$A$1,-$A34,$F$1,$E$1,,$C$1,$D$1))</f>
        <v>49.91</v>
      </c>
      <c r="F34" s="26">
        <f>IF( RTD("cqg.rtd",,"StudyData", $B$1, "Bar", "", "Close", $A$1, -$A34, $F$1,$E$1,,$C$1,$D$1)="",NA(),RTD("cqg.rtd",,"StudyData", $B$1, "Bar", "", "Close", $A$1, -$A34, $F$1,$E$1,,$C$1,$D$1))</f>
        <v>49.96</v>
      </c>
    </row>
    <row r="35" spans="1:6" x14ac:dyDescent="0.3">
      <c r="A35" s="24">
        <f t="shared" si="0"/>
        <v>33</v>
      </c>
      <c r="B35" s="25">
        <f>IF(RTD("cqg.rtd",,"StudyData", $B$1, "Bar", "", "Time", $A$1, -$A35,$F$1,$E$1, "","False")="",NA(),RTD("cqg.rtd",,"StudyData", $B$1, "Bar", "", "Time", $A$1, -$A35,$F$1,$E$1, "","False"))</f>
        <v>42957.260416666664</v>
      </c>
      <c r="C35" s="26">
        <f>IF( RTD("cqg.rtd",,"StudyData", $B$1, "Bar", "", "Open", $A$1, -$A35, $F$1,$E$1,,$C$1,$D$1)="",NA(), RTD("cqg.rtd",,"StudyData", $B$1, "Bar", "", "Open", $A$1, -$A35, $F$1,$E$1,,$C$1,$D$1))</f>
        <v>49.9</v>
      </c>
      <c r="D35" s="26">
        <f xml:space="preserve"> IF(RTD("cqg.rtd",,"StudyData", $B$1, "Bar", "", "High", $A$1, -$A35, $F$1,$E$1,,$C$1,$D$1)="",NA(), RTD("cqg.rtd",,"StudyData", $B$1, "Bar", "", "Open", $A$1, -$A35, $F$1,$E$1,,$C$1,$D$1))</f>
        <v>49.9</v>
      </c>
      <c r="E35" s="26">
        <f>IF(RTD("cqg.rtd",,"StudyData",$B$1,"Bar","","Low",$A$1,-$A35,$F$1,$E$1,,$C$1,$D$1)="",NA(),RTD("cqg.rtd",,"StudyData",$B$1,"Bar","","Low",$A$1,-$A35,$F$1,$E$1,,$C$1,$D$1))</f>
        <v>49.88</v>
      </c>
      <c r="F35" s="26">
        <f>IF( RTD("cqg.rtd",,"StudyData", $B$1, "Bar", "", "Close", $A$1, -$A35, $F$1,$E$1,,$C$1,$D$1)="",NA(),RTD("cqg.rtd",,"StudyData", $B$1, "Bar", "", "Close", $A$1, -$A35, $F$1,$E$1,,$C$1,$D$1))</f>
        <v>49.92</v>
      </c>
    </row>
    <row r="36" spans="1:6" x14ac:dyDescent="0.3">
      <c r="A36" s="24">
        <f t="shared" si="0"/>
        <v>34</v>
      </c>
      <c r="B36" s="25">
        <f>IF(RTD("cqg.rtd",,"StudyData", $B$1, "Bar", "", "Time", $A$1, -$A36,$F$1,$E$1, "","False")="",NA(),RTD("cqg.rtd",,"StudyData", $B$1, "Bar", "", "Time", $A$1, -$A36,$F$1,$E$1, "","False"))</f>
        <v>42957.256944444445</v>
      </c>
      <c r="C36" s="26">
        <f>IF( RTD("cqg.rtd",,"StudyData", $B$1, "Bar", "", "Open", $A$1, -$A36, $F$1,$E$1,,$C$1,$D$1)="",NA(), RTD("cqg.rtd",,"StudyData", $B$1, "Bar", "", "Open", $A$1, -$A36, $F$1,$E$1,,$C$1,$D$1))</f>
        <v>49.93</v>
      </c>
      <c r="D36" s="26">
        <f xml:space="preserve"> IF(RTD("cqg.rtd",,"StudyData", $B$1, "Bar", "", "High", $A$1, -$A36, $F$1,$E$1,,$C$1,$D$1)="",NA(), RTD("cqg.rtd",,"StudyData", $B$1, "Bar", "", "Open", $A$1, -$A36, $F$1,$E$1,,$C$1,$D$1))</f>
        <v>49.93</v>
      </c>
      <c r="E36" s="26">
        <f>IF(RTD("cqg.rtd",,"StudyData",$B$1,"Bar","","Low",$A$1,-$A36,$F$1,$E$1,,$C$1,$D$1)="",NA(),RTD("cqg.rtd",,"StudyData",$B$1,"Bar","","Low",$A$1,-$A36,$F$1,$E$1,,$C$1,$D$1))</f>
        <v>49.89</v>
      </c>
      <c r="F36" s="26">
        <f>IF( RTD("cqg.rtd",,"StudyData", $B$1, "Bar", "", "Close", $A$1, -$A36, $F$1,$E$1,,$C$1,$D$1)="",NA(),RTD("cqg.rtd",,"StudyData", $B$1, "Bar", "", "Close", $A$1, -$A36, $F$1,$E$1,,$C$1,$D$1))</f>
        <v>49.89</v>
      </c>
    </row>
    <row r="37" spans="1:6" x14ac:dyDescent="0.3">
      <c r="A37" s="24">
        <f t="shared" si="0"/>
        <v>35</v>
      </c>
      <c r="B37" s="25">
        <f>IF(RTD("cqg.rtd",,"StudyData", $B$1, "Bar", "", "Time", $A$1, -$A37,$F$1,$E$1, "","False")="",NA(),RTD("cqg.rtd",,"StudyData", $B$1, "Bar", "", "Time", $A$1, -$A37,$F$1,$E$1, "","False"))</f>
        <v>42957.253472222219</v>
      </c>
      <c r="C37" s="26">
        <f>IF( RTD("cqg.rtd",,"StudyData", $B$1, "Bar", "", "Open", $A$1, -$A37, $F$1,$E$1,,$C$1,$D$1)="",NA(), RTD("cqg.rtd",,"StudyData", $B$1, "Bar", "", "Open", $A$1, -$A37, $F$1,$E$1,,$C$1,$D$1))</f>
        <v>49.86</v>
      </c>
      <c r="D37" s="26">
        <f xml:space="preserve"> IF(RTD("cqg.rtd",,"StudyData", $B$1, "Bar", "", "High", $A$1, -$A37, $F$1,$E$1,,$C$1,$D$1)="",NA(), RTD("cqg.rtd",,"StudyData", $B$1, "Bar", "", "Open", $A$1, -$A37, $F$1,$E$1,,$C$1,$D$1))</f>
        <v>49.86</v>
      </c>
      <c r="E37" s="26">
        <f>IF(RTD("cqg.rtd",,"StudyData",$B$1,"Bar","","Low",$A$1,-$A37,$F$1,$E$1,,$C$1,$D$1)="",NA(),RTD("cqg.rtd",,"StudyData",$B$1,"Bar","","Low",$A$1,-$A37,$F$1,$E$1,,$C$1,$D$1))</f>
        <v>49.86</v>
      </c>
      <c r="F37" s="26">
        <f>IF( RTD("cqg.rtd",,"StudyData", $B$1, "Bar", "", "Close", $A$1, -$A37, $F$1,$E$1,,$C$1,$D$1)="",NA(),RTD("cqg.rtd",,"StudyData", $B$1, "Bar", "", "Close", $A$1, -$A37, $F$1,$E$1,,$C$1,$D$1))</f>
        <v>49.93</v>
      </c>
    </row>
    <row r="38" spans="1:6" x14ac:dyDescent="0.3">
      <c r="A38" s="24">
        <f t="shared" si="0"/>
        <v>36</v>
      </c>
      <c r="B38" s="25">
        <f>IF(RTD("cqg.rtd",,"StudyData", $B$1, "Bar", "", "Time", $A$1, -$A38,$F$1,$E$1, "","False")="",NA(),RTD("cqg.rtd",,"StudyData", $B$1, "Bar", "", "Time", $A$1, -$A38,$F$1,$E$1, "","False"))</f>
        <v>42957.25</v>
      </c>
      <c r="C38" s="26">
        <f>IF( RTD("cqg.rtd",,"StudyData", $B$1, "Bar", "", "Open", $A$1, -$A38, $F$1,$E$1,,$C$1,$D$1)="",NA(), RTD("cqg.rtd",,"StudyData", $B$1, "Bar", "", "Open", $A$1, -$A38, $F$1,$E$1,,$C$1,$D$1))</f>
        <v>49.88</v>
      </c>
      <c r="D38" s="26">
        <f xml:space="preserve"> IF(RTD("cqg.rtd",,"StudyData", $B$1, "Bar", "", "High", $A$1, -$A38, $F$1,$E$1,,$C$1,$D$1)="",NA(), RTD("cqg.rtd",,"StudyData", $B$1, "Bar", "", "Open", $A$1, -$A38, $F$1,$E$1,,$C$1,$D$1))</f>
        <v>49.88</v>
      </c>
      <c r="E38" s="26">
        <f>IF(RTD("cqg.rtd",,"StudyData",$B$1,"Bar","","Low",$A$1,-$A38,$F$1,$E$1,,$C$1,$D$1)="",NA(),RTD("cqg.rtd",,"StudyData",$B$1,"Bar","","Low",$A$1,-$A38,$F$1,$E$1,,$C$1,$D$1))</f>
        <v>49.86</v>
      </c>
      <c r="F38" s="26">
        <f>IF( RTD("cqg.rtd",,"StudyData", $B$1, "Bar", "", "Close", $A$1, -$A38, $F$1,$E$1,,$C$1,$D$1)="",NA(),RTD("cqg.rtd",,"StudyData", $B$1, "Bar", "", "Close", $A$1, -$A38, $F$1,$E$1,,$C$1,$D$1))</f>
        <v>49.87</v>
      </c>
    </row>
    <row r="39" spans="1:6" x14ac:dyDescent="0.3">
      <c r="A39" s="24">
        <f t="shared" si="0"/>
        <v>37</v>
      </c>
      <c r="B39" s="25">
        <f>IF(RTD("cqg.rtd",,"StudyData", $B$1, "Bar", "", "Time", $A$1, -$A39,$F$1,$E$1, "","False")="",NA(),RTD("cqg.rtd",,"StudyData", $B$1, "Bar", "", "Time", $A$1, -$A39,$F$1,$E$1, "","False"))</f>
        <v>42957.246527777781</v>
      </c>
      <c r="C39" s="26">
        <f>IF( RTD("cqg.rtd",,"StudyData", $B$1, "Bar", "", "Open", $A$1, -$A39, $F$1,$E$1,,$C$1,$D$1)="",NA(), RTD("cqg.rtd",,"StudyData", $B$1, "Bar", "", "Open", $A$1, -$A39, $F$1,$E$1,,$C$1,$D$1))</f>
        <v>49.85</v>
      </c>
      <c r="D39" s="26">
        <f xml:space="preserve"> IF(RTD("cqg.rtd",,"StudyData", $B$1, "Bar", "", "High", $A$1, -$A39, $F$1,$E$1,,$C$1,$D$1)="",NA(), RTD("cqg.rtd",,"StudyData", $B$1, "Bar", "", "Open", $A$1, -$A39, $F$1,$E$1,,$C$1,$D$1))</f>
        <v>49.85</v>
      </c>
      <c r="E39" s="26">
        <f>IF(RTD("cqg.rtd",,"StudyData",$B$1,"Bar","","Low",$A$1,-$A39,$F$1,$E$1,,$C$1,$D$1)="",NA(),RTD("cqg.rtd",,"StudyData",$B$1,"Bar","","Low",$A$1,-$A39,$F$1,$E$1,,$C$1,$D$1))</f>
        <v>49.84</v>
      </c>
      <c r="F39" s="26">
        <f>IF( RTD("cqg.rtd",,"StudyData", $B$1, "Bar", "", "Close", $A$1, -$A39, $F$1,$E$1,,$C$1,$D$1)="",NA(),RTD("cqg.rtd",,"StudyData", $B$1, "Bar", "", "Close", $A$1, -$A39, $F$1,$E$1,,$C$1,$D$1))</f>
        <v>49.89</v>
      </c>
    </row>
    <row r="40" spans="1:6" x14ac:dyDescent="0.3">
      <c r="A40" s="24">
        <f t="shared" si="0"/>
        <v>38</v>
      </c>
      <c r="B40" s="25">
        <f>IF(RTD("cqg.rtd",,"StudyData", $B$1, "Bar", "", "Time", $A$1, -$A40,$F$1,$E$1, "","False")="",NA(),RTD("cqg.rtd",,"StudyData", $B$1, "Bar", "", "Time", $A$1, -$A40,$F$1,$E$1, "","False"))</f>
        <v>42957.243055555555</v>
      </c>
      <c r="C40" s="26">
        <f>IF( RTD("cqg.rtd",,"StudyData", $B$1, "Bar", "", "Open", $A$1, -$A40, $F$1,$E$1,,$C$1,$D$1)="",NA(), RTD("cqg.rtd",,"StudyData", $B$1, "Bar", "", "Open", $A$1, -$A40, $F$1,$E$1,,$C$1,$D$1))</f>
        <v>49.81</v>
      </c>
      <c r="D40" s="26">
        <f xml:space="preserve"> IF(RTD("cqg.rtd",,"StudyData", $B$1, "Bar", "", "High", $A$1, -$A40, $F$1,$E$1,,$C$1,$D$1)="",NA(), RTD("cqg.rtd",,"StudyData", $B$1, "Bar", "", "Open", $A$1, -$A40, $F$1,$E$1,,$C$1,$D$1))</f>
        <v>49.81</v>
      </c>
      <c r="E40" s="26">
        <f>IF(RTD("cqg.rtd",,"StudyData",$B$1,"Bar","","Low",$A$1,-$A40,$F$1,$E$1,,$C$1,$D$1)="",NA(),RTD("cqg.rtd",,"StudyData",$B$1,"Bar","","Low",$A$1,-$A40,$F$1,$E$1,,$C$1,$D$1))</f>
        <v>49.77</v>
      </c>
      <c r="F40" s="26">
        <f>IF( RTD("cqg.rtd",,"StudyData", $B$1, "Bar", "", "Close", $A$1, -$A40, $F$1,$E$1,,$C$1,$D$1)="",NA(),RTD("cqg.rtd",,"StudyData", $B$1, "Bar", "", "Close", $A$1, -$A40, $F$1,$E$1,,$C$1,$D$1))</f>
        <v>49.85</v>
      </c>
    </row>
    <row r="41" spans="1:6" x14ac:dyDescent="0.3">
      <c r="A41" s="24">
        <f t="shared" si="0"/>
        <v>39</v>
      </c>
      <c r="B41" s="25">
        <f>IF(RTD("cqg.rtd",,"StudyData", $B$1, "Bar", "", "Time", $A$1, -$A41,$F$1,$E$1, "","False")="",NA(),RTD("cqg.rtd",,"StudyData", $B$1, "Bar", "", "Time", $A$1, -$A41,$F$1,$E$1, "","False"))</f>
        <v>42957.239583333336</v>
      </c>
      <c r="C41" s="26">
        <f>IF( RTD("cqg.rtd",,"StudyData", $B$1, "Bar", "", "Open", $A$1, -$A41, $F$1,$E$1,,$C$1,$D$1)="",NA(), RTD("cqg.rtd",,"StudyData", $B$1, "Bar", "", "Open", $A$1, -$A41, $F$1,$E$1,,$C$1,$D$1))</f>
        <v>49.82</v>
      </c>
      <c r="D41" s="26">
        <f xml:space="preserve"> IF(RTD("cqg.rtd",,"StudyData", $B$1, "Bar", "", "High", $A$1, -$A41, $F$1,$E$1,,$C$1,$D$1)="",NA(), RTD("cqg.rtd",,"StudyData", $B$1, "Bar", "", "Open", $A$1, -$A41, $F$1,$E$1,,$C$1,$D$1))</f>
        <v>49.82</v>
      </c>
      <c r="E41" s="26">
        <f>IF(RTD("cqg.rtd",,"StudyData",$B$1,"Bar","","Low",$A$1,-$A41,$F$1,$E$1,,$C$1,$D$1)="",NA(),RTD("cqg.rtd",,"StudyData",$B$1,"Bar","","Low",$A$1,-$A41,$F$1,$E$1,,$C$1,$D$1))</f>
        <v>49.8</v>
      </c>
      <c r="F41" s="26">
        <f>IF( RTD("cqg.rtd",,"StudyData", $B$1, "Bar", "", "Close", $A$1, -$A41, $F$1,$E$1,,$C$1,$D$1)="",NA(),RTD("cqg.rtd",,"StudyData", $B$1, "Bar", "", "Close", $A$1, -$A41, $F$1,$E$1,,$C$1,$D$1))</f>
        <v>49.81</v>
      </c>
    </row>
    <row r="42" spans="1:6" x14ac:dyDescent="0.3">
      <c r="A42" s="24">
        <f t="shared" si="0"/>
        <v>40</v>
      </c>
      <c r="B42" s="25">
        <f>IF(RTD("cqg.rtd",,"StudyData", $B$1, "Bar", "", "Time", $A$1, -$A42,$F$1,$E$1, "","False")="",NA(),RTD("cqg.rtd",,"StudyData", $B$1, "Bar", "", "Time", $A$1, -$A42,$F$1,$E$1, "","False"))</f>
        <v>42957.236111111109</v>
      </c>
      <c r="C42" s="26">
        <f>IF( RTD("cqg.rtd",,"StudyData", $B$1, "Bar", "", "Open", $A$1, -$A42, $F$1,$E$1,,$C$1,$D$1)="",NA(), RTD("cqg.rtd",,"StudyData", $B$1, "Bar", "", "Open", $A$1, -$A42, $F$1,$E$1,,$C$1,$D$1))</f>
        <v>49.85</v>
      </c>
      <c r="D42" s="26">
        <f xml:space="preserve"> IF(RTD("cqg.rtd",,"StudyData", $B$1, "Bar", "", "High", $A$1, -$A42, $F$1,$E$1,,$C$1,$D$1)="",NA(), RTD("cqg.rtd",,"StudyData", $B$1, "Bar", "", "Open", $A$1, -$A42, $F$1,$E$1,,$C$1,$D$1))</f>
        <v>49.85</v>
      </c>
      <c r="E42" s="26">
        <f>IF(RTD("cqg.rtd",,"StudyData",$B$1,"Bar","","Low",$A$1,-$A42,$F$1,$E$1,,$C$1,$D$1)="",NA(),RTD("cqg.rtd",,"StudyData",$B$1,"Bar","","Low",$A$1,-$A42,$F$1,$E$1,,$C$1,$D$1))</f>
        <v>49.82</v>
      </c>
      <c r="F42" s="26">
        <f>IF( RTD("cqg.rtd",,"StudyData", $B$1, "Bar", "", "Close", $A$1, -$A42, $F$1,$E$1,,$C$1,$D$1)="",NA(),RTD("cqg.rtd",,"StudyData", $B$1, "Bar", "", "Close", $A$1, -$A42, $F$1,$E$1,,$C$1,$D$1))</f>
        <v>49.83</v>
      </c>
    </row>
    <row r="43" spans="1:6" x14ac:dyDescent="0.3">
      <c r="A43" s="24">
        <f t="shared" si="0"/>
        <v>41</v>
      </c>
      <c r="B43" s="25">
        <f>IF(RTD("cqg.rtd",,"StudyData", $B$1, "Bar", "", "Time", $A$1, -$A43,$F$1,$E$1, "","False")="",NA(),RTD("cqg.rtd",,"StudyData", $B$1, "Bar", "", "Time", $A$1, -$A43,$F$1,$E$1, "","False"))</f>
        <v>42957.232638888891</v>
      </c>
      <c r="C43" s="26">
        <f>IF( RTD("cqg.rtd",,"StudyData", $B$1, "Bar", "", "Open", $A$1, -$A43, $F$1,$E$1,,$C$1,$D$1)="",NA(), RTD("cqg.rtd",,"StudyData", $B$1, "Bar", "", "Open", $A$1, -$A43, $F$1,$E$1,,$C$1,$D$1))</f>
        <v>49.84</v>
      </c>
      <c r="D43" s="26">
        <f xml:space="preserve"> IF(RTD("cqg.rtd",,"StudyData", $B$1, "Bar", "", "High", $A$1, -$A43, $F$1,$E$1,,$C$1,$D$1)="",NA(), RTD("cqg.rtd",,"StudyData", $B$1, "Bar", "", "Open", $A$1, -$A43, $F$1,$E$1,,$C$1,$D$1))</f>
        <v>49.84</v>
      </c>
      <c r="E43" s="26">
        <f>IF(RTD("cqg.rtd",,"StudyData",$B$1,"Bar","","Low",$A$1,-$A43,$F$1,$E$1,,$C$1,$D$1)="",NA(),RTD("cqg.rtd",,"StudyData",$B$1,"Bar","","Low",$A$1,-$A43,$F$1,$E$1,,$C$1,$D$1))</f>
        <v>49.82</v>
      </c>
      <c r="F43" s="26">
        <f>IF( RTD("cqg.rtd",,"StudyData", $B$1, "Bar", "", "Close", $A$1, -$A43, $F$1,$E$1,,$C$1,$D$1)="",NA(),RTD("cqg.rtd",,"StudyData", $B$1, "Bar", "", "Close", $A$1, -$A43, $F$1,$E$1,,$C$1,$D$1))</f>
        <v>49.85</v>
      </c>
    </row>
    <row r="44" spans="1:6" x14ac:dyDescent="0.3">
      <c r="A44" s="24">
        <f t="shared" si="0"/>
        <v>42</v>
      </c>
      <c r="B44" s="25">
        <f>IF(RTD("cqg.rtd",,"StudyData", $B$1, "Bar", "", "Time", $A$1, -$A44,$F$1,$E$1, "","False")="",NA(),RTD("cqg.rtd",,"StudyData", $B$1, "Bar", "", "Time", $A$1, -$A44,$F$1,$E$1, "","False"))</f>
        <v>42957.229166666664</v>
      </c>
      <c r="C44" s="26">
        <f>IF( RTD("cqg.rtd",,"StudyData", $B$1, "Bar", "", "Open", $A$1, -$A44, $F$1,$E$1,,$C$1,$D$1)="",NA(), RTD("cqg.rtd",,"StudyData", $B$1, "Bar", "", "Open", $A$1, -$A44, $F$1,$E$1,,$C$1,$D$1))</f>
        <v>49.79</v>
      </c>
      <c r="D44" s="26">
        <f xml:space="preserve"> IF(RTD("cqg.rtd",,"StudyData", $B$1, "Bar", "", "High", $A$1, -$A44, $F$1,$E$1,,$C$1,$D$1)="",NA(), RTD("cqg.rtd",,"StudyData", $B$1, "Bar", "", "Open", $A$1, -$A44, $F$1,$E$1,,$C$1,$D$1))</f>
        <v>49.79</v>
      </c>
      <c r="E44" s="26">
        <f>IF(RTD("cqg.rtd",,"StudyData",$B$1,"Bar","","Low",$A$1,-$A44,$F$1,$E$1,,$C$1,$D$1)="",NA(),RTD("cqg.rtd",,"StudyData",$B$1,"Bar","","Low",$A$1,-$A44,$F$1,$E$1,,$C$1,$D$1))</f>
        <v>49.76</v>
      </c>
      <c r="F44" s="26">
        <f>IF( RTD("cqg.rtd",,"StudyData", $B$1, "Bar", "", "Close", $A$1, -$A44, $F$1,$E$1,,$C$1,$D$1)="",NA(),RTD("cqg.rtd",,"StudyData", $B$1, "Bar", "", "Close", $A$1, -$A44, $F$1,$E$1,,$C$1,$D$1))</f>
        <v>49.84</v>
      </c>
    </row>
    <row r="45" spans="1:6" x14ac:dyDescent="0.3">
      <c r="A45" s="24">
        <f t="shared" si="0"/>
        <v>43</v>
      </c>
      <c r="B45" s="25">
        <f>IF(RTD("cqg.rtd",,"StudyData", $B$1, "Bar", "", "Time", $A$1, -$A45,$F$1,$E$1, "","False")="",NA(),RTD("cqg.rtd",,"StudyData", $B$1, "Bar", "", "Time", $A$1, -$A45,$F$1,$E$1, "","False"))</f>
        <v>42957.225694444445</v>
      </c>
      <c r="C45" s="26">
        <f>IF( RTD("cqg.rtd",,"StudyData", $B$1, "Bar", "", "Open", $A$1, -$A45, $F$1,$E$1,,$C$1,$D$1)="",NA(), RTD("cqg.rtd",,"StudyData", $B$1, "Bar", "", "Open", $A$1, -$A45, $F$1,$E$1,,$C$1,$D$1))</f>
        <v>49.8</v>
      </c>
      <c r="D45" s="26">
        <f xml:space="preserve"> IF(RTD("cqg.rtd",,"StudyData", $B$1, "Bar", "", "High", $A$1, -$A45, $F$1,$E$1,,$C$1,$D$1)="",NA(), RTD("cqg.rtd",,"StudyData", $B$1, "Bar", "", "Open", $A$1, -$A45, $F$1,$E$1,,$C$1,$D$1))</f>
        <v>49.8</v>
      </c>
      <c r="E45" s="26">
        <f>IF(RTD("cqg.rtd",,"StudyData",$B$1,"Bar","","Low",$A$1,-$A45,$F$1,$E$1,,$C$1,$D$1)="",NA(),RTD("cqg.rtd",,"StudyData",$B$1,"Bar","","Low",$A$1,-$A45,$F$1,$E$1,,$C$1,$D$1))</f>
        <v>49.75</v>
      </c>
      <c r="F45" s="26">
        <f>IF( RTD("cqg.rtd",,"StudyData", $B$1, "Bar", "", "Close", $A$1, -$A45, $F$1,$E$1,,$C$1,$D$1)="",NA(),RTD("cqg.rtd",,"StudyData", $B$1, "Bar", "", "Close", $A$1, -$A45, $F$1,$E$1,,$C$1,$D$1))</f>
        <v>49.78</v>
      </c>
    </row>
    <row r="46" spans="1:6" x14ac:dyDescent="0.3">
      <c r="A46" s="24">
        <f t="shared" si="0"/>
        <v>44</v>
      </c>
      <c r="B46" s="25">
        <f>IF(RTD("cqg.rtd",,"StudyData", $B$1, "Bar", "", "Time", $A$1, -$A46,$F$1,$E$1, "","False")="",NA(),RTD("cqg.rtd",,"StudyData", $B$1, "Bar", "", "Time", $A$1, -$A46,$F$1,$E$1, "","False"))</f>
        <v>42957.222222222219</v>
      </c>
      <c r="C46" s="26">
        <f>IF( RTD("cqg.rtd",,"StudyData", $B$1, "Bar", "", "Open", $A$1, -$A46, $F$1,$E$1,,$C$1,$D$1)="",NA(), RTD("cqg.rtd",,"StudyData", $B$1, "Bar", "", "Open", $A$1, -$A46, $F$1,$E$1,,$C$1,$D$1))</f>
        <v>49.88</v>
      </c>
      <c r="D46" s="26">
        <f xml:space="preserve"> IF(RTD("cqg.rtd",,"StudyData", $B$1, "Bar", "", "High", $A$1, -$A46, $F$1,$E$1,,$C$1,$D$1)="",NA(), RTD("cqg.rtd",,"StudyData", $B$1, "Bar", "", "Open", $A$1, -$A46, $F$1,$E$1,,$C$1,$D$1))</f>
        <v>49.88</v>
      </c>
      <c r="E46" s="26">
        <f>IF(RTD("cqg.rtd",,"StudyData",$B$1,"Bar","","Low",$A$1,-$A46,$F$1,$E$1,,$C$1,$D$1)="",NA(),RTD("cqg.rtd",,"StudyData",$B$1,"Bar","","Low",$A$1,-$A46,$F$1,$E$1,,$C$1,$D$1))</f>
        <v>49.8</v>
      </c>
      <c r="F46" s="26">
        <f>IF( RTD("cqg.rtd",,"StudyData", $B$1, "Bar", "", "Close", $A$1, -$A46, $F$1,$E$1,,$C$1,$D$1)="",NA(),RTD("cqg.rtd",,"StudyData", $B$1, "Bar", "", "Close", $A$1, -$A46, $F$1,$E$1,,$C$1,$D$1))</f>
        <v>49.8</v>
      </c>
    </row>
    <row r="47" spans="1:6" x14ac:dyDescent="0.3">
      <c r="A47" s="24">
        <f t="shared" si="0"/>
        <v>45</v>
      </c>
      <c r="B47" s="25">
        <f>IF(RTD("cqg.rtd",,"StudyData", $B$1, "Bar", "", "Time", $A$1, -$A47,$F$1,$E$1, "","False")="",NA(),RTD("cqg.rtd",,"StudyData", $B$1, "Bar", "", "Time", $A$1, -$A47,$F$1,$E$1, "","False"))</f>
        <v>42957.21875</v>
      </c>
      <c r="C47" s="26">
        <f>IF( RTD("cqg.rtd",,"StudyData", $B$1, "Bar", "", "Open", $A$1, -$A47, $F$1,$E$1,,$C$1,$D$1)="",NA(), RTD("cqg.rtd",,"StudyData", $B$1, "Bar", "", "Open", $A$1, -$A47, $F$1,$E$1,,$C$1,$D$1))</f>
        <v>49.87</v>
      </c>
      <c r="D47" s="26">
        <f xml:space="preserve"> IF(RTD("cqg.rtd",,"StudyData", $B$1, "Bar", "", "High", $A$1, -$A47, $F$1,$E$1,,$C$1,$D$1)="",NA(), RTD("cqg.rtd",,"StudyData", $B$1, "Bar", "", "Open", $A$1, -$A47, $F$1,$E$1,,$C$1,$D$1))</f>
        <v>49.87</v>
      </c>
      <c r="E47" s="26">
        <f>IF(RTD("cqg.rtd",,"StudyData",$B$1,"Bar","","Low",$A$1,-$A47,$F$1,$E$1,,$C$1,$D$1)="",NA(),RTD("cqg.rtd",,"StudyData",$B$1,"Bar","","Low",$A$1,-$A47,$F$1,$E$1,,$C$1,$D$1))</f>
        <v>49.85</v>
      </c>
      <c r="F47" s="26">
        <f>IF( RTD("cqg.rtd",,"StudyData", $B$1, "Bar", "", "Close", $A$1, -$A47, $F$1,$E$1,,$C$1,$D$1)="",NA(),RTD("cqg.rtd",,"StudyData", $B$1, "Bar", "", "Close", $A$1, -$A47, $F$1,$E$1,,$C$1,$D$1))</f>
        <v>49.88</v>
      </c>
    </row>
    <row r="48" spans="1:6" x14ac:dyDescent="0.3">
      <c r="A48" s="24">
        <f t="shared" si="0"/>
        <v>46</v>
      </c>
      <c r="B48" s="25">
        <f>IF(RTD("cqg.rtd",,"StudyData", $B$1, "Bar", "", "Time", $A$1, -$A48,$F$1,$E$1, "","False")="",NA(),RTD("cqg.rtd",,"StudyData", $B$1, "Bar", "", "Time", $A$1, -$A48,$F$1,$E$1, "","False"))</f>
        <v>42957.215277777781</v>
      </c>
      <c r="C48" s="26">
        <f>IF( RTD("cqg.rtd",,"StudyData", $B$1, "Bar", "", "Open", $A$1, -$A48, $F$1,$E$1,,$C$1,$D$1)="",NA(), RTD("cqg.rtd",,"StudyData", $B$1, "Bar", "", "Open", $A$1, -$A48, $F$1,$E$1,,$C$1,$D$1))</f>
        <v>49.87</v>
      </c>
      <c r="D48" s="26">
        <f xml:space="preserve"> IF(RTD("cqg.rtd",,"StudyData", $B$1, "Bar", "", "High", $A$1, -$A48, $F$1,$E$1,,$C$1,$D$1)="",NA(), RTD("cqg.rtd",,"StudyData", $B$1, "Bar", "", "Open", $A$1, -$A48, $F$1,$E$1,,$C$1,$D$1))</f>
        <v>49.87</v>
      </c>
      <c r="E48" s="26">
        <f>IF(RTD("cqg.rtd",,"StudyData",$B$1,"Bar","","Low",$A$1,-$A48,$F$1,$E$1,,$C$1,$D$1)="",NA(),RTD("cqg.rtd",,"StudyData",$B$1,"Bar","","Low",$A$1,-$A48,$F$1,$E$1,,$C$1,$D$1))</f>
        <v>49.83</v>
      </c>
      <c r="F48" s="26">
        <f>IF( RTD("cqg.rtd",,"StudyData", $B$1, "Bar", "", "Close", $A$1, -$A48, $F$1,$E$1,,$C$1,$D$1)="",NA(),RTD("cqg.rtd",,"StudyData", $B$1, "Bar", "", "Close", $A$1, -$A48, $F$1,$E$1,,$C$1,$D$1))</f>
        <v>49.87</v>
      </c>
    </row>
    <row r="49" spans="1:6" x14ac:dyDescent="0.3">
      <c r="A49" s="24">
        <f t="shared" si="0"/>
        <v>47</v>
      </c>
      <c r="B49" s="25">
        <f>IF(RTD("cqg.rtd",,"StudyData", $B$1, "Bar", "", "Time", $A$1, -$A49,$F$1,$E$1, "","False")="",NA(),RTD("cqg.rtd",,"StudyData", $B$1, "Bar", "", "Time", $A$1, -$A49,$F$1,$E$1, "","False"))</f>
        <v>42957.211805555555</v>
      </c>
      <c r="C49" s="26">
        <f>IF( RTD("cqg.rtd",,"StudyData", $B$1, "Bar", "", "Open", $A$1, -$A49, $F$1,$E$1,,$C$1,$D$1)="",NA(), RTD("cqg.rtd",,"StudyData", $B$1, "Bar", "", "Open", $A$1, -$A49, $F$1,$E$1,,$C$1,$D$1))</f>
        <v>49.87</v>
      </c>
      <c r="D49" s="26">
        <f xml:space="preserve"> IF(RTD("cqg.rtd",,"StudyData", $B$1, "Bar", "", "High", $A$1, -$A49, $F$1,$E$1,,$C$1,$D$1)="",NA(), RTD("cqg.rtd",,"StudyData", $B$1, "Bar", "", "Open", $A$1, -$A49, $F$1,$E$1,,$C$1,$D$1))</f>
        <v>49.87</v>
      </c>
      <c r="E49" s="26">
        <f>IF(RTD("cqg.rtd",,"StudyData",$B$1,"Bar","","Low",$A$1,-$A49,$F$1,$E$1,,$C$1,$D$1)="",NA(),RTD("cqg.rtd",,"StudyData",$B$1,"Bar","","Low",$A$1,-$A49,$F$1,$E$1,,$C$1,$D$1))</f>
        <v>49.85</v>
      </c>
      <c r="F49" s="26">
        <f>IF( RTD("cqg.rtd",,"StudyData", $B$1, "Bar", "", "Close", $A$1, -$A49, $F$1,$E$1,,$C$1,$D$1)="",NA(),RTD("cqg.rtd",,"StudyData", $B$1, "Bar", "", "Close", $A$1, -$A49, $F$1,$E$1,,$C$1,$D$1))</f>
        <v>49.87</v>
      </c>
    </row>
    <row r="50" spans="1:6" x14ac:dyDescent="0.3">
      <c r="A50" s="24">
        <f t="shared" si="0"/>
        <v>48</v>
      </c>
      <c r="B50" s="25">
        <f>IF(RTD("cqg.rtd",,"StudyData", $B$1, "Bar", "", "Time", $A$1, -$A50,$F$1,$E$1, "","False")="",NA(),RTD("cqg.rtd",,"StudyData", $B$1, "Bar", "", "Time", $A$1, -$A50,$F$1,$E$1, "","False"))</f>
        <v>42957.208333333336</v>
      </c>
      <c r="C50" s="26">
        <f>IF( RTD("cqg.rtd",,"StudyData", $B$1, "Bar", "", "Open", $A$1, -$A50, $F$1,$E$1,,$C$1,$D$1)="",NA(), RTD("cqg.rtd",,"StudyData", $B$1, "Bar", "", "Open", $A$1, -$A50, $F$1,$E$1,,$C$1,$D$1))</f>
        <v>49.93</v>
      </c>
      <c r="D50" s="26">
        <f xml:space="preserve"> IF(RTD("cqg.rtd",,"StudyData", $B$1, "Bar", "", "High", $A$1, -$A50, $F$1,$E$1,,$C$1,$D$1)="",NA(), RTD("cqg.rtd",,"StudyData", $B$1, "Bar", "", "Open", $A$1, -$A50, $F$1,$E$1,,$C$1,$D$1))</f>
        <v>49.93</v>
      </c>
      <c r="E50" s="26">
        <f>IF(RTD("cqg.rtd",,"StudyData",$B$1,"Bar","","Low",$A$1,-$A50,$F$1,$E$1,,$C$1,$D$1)="",NA(),RTD("cqg.rtd",,"StudyData",$B$1,"Bar","","Low",$A$1,-$A50,$F$1,$E$1,,$C$1,$D$1))</f>
        <v>49.84</v>
      </c>
      <c r="F50" s="26">
        <f>IF( RTD("cqg.rtd",,"StudyData", $B$1, "Bar", "", "Close", $A$1, -$A50, $F$1,$E$1,,$C$1,$D$1)="",NA(),RTD("cqg.rtd",,"StudyData", $B$1, "Bar", "", "Close", $A$1, -$A50, $F$1,$E$1,,$C$1,$D$1))</f>
        <v>49.86</v>
      </c>
    </row>
    <row r="51" spans="1:6" x14ac:dyDescent="0.3">
      <c r="A51" s="24">
        <f t="shared" si="0"/>
        <v>49</v>
      </c>
      <c r="B51" s="25">
        <f>IF(RTD("cqg.rtd",,"StudyData", $B$1, "Bar", "", "Time", $A$1, -$A51,$F$1,$E$1, "","False")="",NA(),RTD("cqg.rtd",,"StudyData", $B$1, "Bar", "", "Time", $A$1, -$A51,$F$1,$E$1, "","False"))</f>
        <v>42957.204861111109</v>
      </c>
      <c r="C51" s="26">
        <f>IF( RTD("cqg.rtd",,"StudyData", $B$1, "Bar", "", "Open", $A$1, -$A51, $F$1,$E$1,,$C$1,$D$1)="",NA(), RTD("cqg.rtd",,"StudyData", $B$1, "Bar", "", "Open", $A$1, -$A51, $F$1,$E$1,,$C$1,$D$1))</f>
        <v>49.9</v>
      </c>
      <c r="D51" s="26">
        <f xml:space="preserve"> IF(RTD("cqg.rtd",,"StudyData", $B$1, "Bar", "", "High", $A$1, -$A51, $F$1,$E$1,,$C$1,$D$1)="",NA(), RTD("cqg.rtd",,"StudyData", $B$1, "Bar", "", "Open", $A$1, -$A51, $F$1,$E$1,,$C$1,$D$1))</f>
        <v>49.9</v>
      </c>
      <c r="E51" s="26">
        <f>IF(RTD("cqg.rtd",,"StudyData",$B$1,"Bar","","Low",$A$1,-$A51,$F$1,$E$1,,$C$1,$D$1)="",NA(),RTD("cqg.rtd",,"StudyData",$B$1,"Bar","","Low",$A$1,-$A51,$F$1,$E$1,,$C$1,$D$1))</f>
        <v>49.88</v>
      </c>
      <c r="F51" s="26">
        <f>IF( RTD("cqg.rtd",,"StudyData", $B$1, "Bar", "", "Close", $A$1, -$A51, $F$1,$E$1,,$C$1,$D$1)="",NA(),RTD("cqg.rtd",,"StudyData", $B$1, "Bar", "", "Close", $A$1, -$A51, $F$1,$E$1,,$C$1,$D$1))</f>
        <v>49.93</v>
      </c>
    </row>
    <row r="52" spans="1:6" x14ac:dyDescent="0.3">
      <c r="A52" s="24">
        <f t="shared" si="0"/>
        <v>50</v>
      </c>
      <c r="B52" s="25">
        <f>IF(RTD("cqg.rtd",,"StudyData", $B$1, "Bar", "", "Time", $A$1, -$A52,$F$1,$E$1, "","False")="",NA(),RTD("cqg.rtd",,"StudyData", $B$1, "Bar", "", "Time", $A$1, -$A52,$F$1,$E$1, "","False"))</f>
        <v>42957.201388888891</v>
      </c>
      <c r="C52" s="26">
        <f>IF( RTD("cqg.rtd",,"StudyData", $B$1, "Bar", "", "Open", $A$1, -$A52, $F$1,$E$1,,$C$1,$D$1)="",NA(), RTD("cqg.rtd",,"StudyData", $B$1, "Bar", "", "Open", $A$1, -$A52, $F$1,$E$1,,$C$1,$D$1))</f>
        <v>49.94</v>
      </c>
      <c r="D52" s="26">
        <f xml:space="preserve"> IF(RTD("cqg.rtd",,"StudyData", $B$1, "Bar", "", "High", $A$1, -$A52, $F$1,$E$1,,$C$1,$D$1)="",NA(), RTD("cqg.rtd",,"StudyData", $B$1, "Bar", "", "Open", $A$1, -$A52, $F$1,$E$1,,$C$1,$D$1))</f>
        <v>49.94</v>
      </c>
      <c r="E52" s="26">
        <f>IF(RTD("cqg.rtd",,"StudyData",$B$1,"Bar","","Low",$A$1,-$A52,$F$1,$E$1,,$C$1,$D$1)="",NA(),RTD("cqg.rtd",,"StudyData",$B$1,"Bar","","Low",$A$1,-$A52,$F$1,$E$1,,$C$1,$D$1))</f>
        <v>49.89</v>
      </c>
      <c r="F52" s="26">
        <f>IF( RTD("cqg.rtd",,"StudyData", $B$1, "Bar", "", "Close", $A$1, -$A52, $F$1,$E$1,,$C$1,$D$1)="",NA(),RTD("cqg.rtd",,"StudyData", $B$1, "Bar", "", "Close", $A$1, -$A52, $F$1,$E$1,,$C$1,$D$1))</f>
        <v>49.9</v>
      </c>
    </row>
  </sheetData>
  <sheetProtection algorithmName="SHA-512" hashValue="yIy21xINCaEXWH9IBLftzUTCFs1D7IfgEVKPt0FAwxiKYCw2Oug1Ey7pm0zAzt0EOchLCcZtQKRmrZBEhrrRnQ==" saltValue="/DvtEP5qUbsy/cRyWnKPj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Q182"/>
  <sheetViews>
    <sheetView zoomScaleNormal="100" workbookViewId="0">
      <selection activeCell="A22" sqref="A22"/>
    </sheetView>
  </sheetViews>
  <sheetFormatPr defaultRowHeight="16.5" x14ac:dyDescent="0.3"/>
  <cols>
    <col min="1" max="3" width="9" style="24"/>
    <col min="4" max="6" width="2.625" style="24" customWidth="1"/>
    <col min="7" max="8" width="9" style="24"/>
    <col min="9" max="14" width="9" style="24" customWidth="1"/>
    <col min="15" max="15" width="9" style="26" customWidth="1"/>
    <col min="16" max="17" width="9" style="24" customWidth="1"/>
    <col min="18" max="18" width="9" style="26" customWidth="1"/>
    <col min="19" max="20" width="9" style="24" customWidth="1"/>
    <col min="21" max="21" width="9" style="29" customWidth="1"/>
    <col min="22" max="23" width="9" style="24" customWidth="1"/>
    <col min="24" max="24" width="9" style="29" customWidth="1"/>
    <col min="25" max="26" width="9" style="24" customWidth="1"/>
    <col min="27" max="27" width="9" style="29" customWidth="1"/>
    <col min="28" max="29" width="9" style="24" customWidth="1"/>
    <col min="30" max="30" width="9" style="26" customWidth="1"/>
    <col min="31" max="32" width="9" style="24" customWidth="1"/>
    <col min="33" max="33" width="9" style="26" customWidth="1"/>
    <col min="34" max="35" width="9" style="24" customWidth="1"/>
    <col min="36" max="36" width="9" style="26" customWidth="1"/>
    <col min="37" max="41" width="9" style="24" customWidth="1"/>
    <col min="42" max="42" width="9" style="26" customWidth="1"/>
    <col min="43" max="44" width="9" style="24" customWidth="1"/>
    <col min="45" max="45" width="9" style="26" customWidth="1"/>
    <col min="46" max="47" width="9" style="24" customWidth="1"/>
    <col min="48" max="48" width="9" style="26" customWidth="1"/>
    <col min="49" max="50" width="9" style="24" customWidth="1"/>
    <col min="51" max="51" width="9" style="26" customWidth="1"/>
    <col min="52" max="53" width="9" style="24" customWidth="1"/>
    <col min="54" max="54" width="9" style="26" customWidth="1"/>
    <col min="55" max="69" width="9" style="24" customWidth="1"/>
    <col min="70" max="16384" width="9" style="24"/>
  </cols>
  <sheetData>
    <row r="1" spans="1:69" x14ac:dyDescent="0.3">
      <c r="A1" s="24">
        <f ca="1">DAY(TODAY())</f>
        <v>10</v>
      </c>
      <c r="B1" s="24">
        <f ca="1">MONTH(TODAY())</f>
        <v>8</v>
      </c>
      <c r="H1" s="27">
        <v>5</v>
      </c>
      <c r="I1" s="24" t="str">
        <f>K1&amp;":"&amp;BF1</f>
        <v>7:00</v>
      </c>
      <c r="J1" s="24" t="str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"","True",,"EndOfBar")</f>
        <v/>
      </c>
      <c r="K1" s="24">
        <v>7</v>
      </c>
      <c r="L1" s="24">
        <v>0</v>
      </c>
      <c r="M1" s="24" t="e">
        <f ca="1">(J1-$H$2)/$H$2</f>
        <v>#VALUE!</v>
      </c>
      <c r="N1" s="28" t="e">
        <f ca="1">IF(ISERROR(M1),NA(),M1)</f>
        <v>#N/A</v>
      </c>
      <c r="O1" s="26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"","True",,"EndOfBar")</f>
        <v>49.92</v>
      </c>
      <c r="P1" s="24">
        <f ca="1">(O1-$H$3)/$H$3</f>
        <v>7.2639225181597945E-3</v>
      </c>
      <c r="Q1" s="28">
        <f ca="1">IF(ISERROR(P1),NA(),P1)</f>
        <v>7.2639225181597945E-3</v>
      </c>
      <c r="R1" s="26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"","True",,"EndOfBar")</f>
        <v>53.3</v>
      </c>
      <c r="S1" s="24">
        <f ca="1">(R1-$H$4)/$H$4</f>
        <v>1.138519924098661E-2</v>
      </c>
      <c r="T1" s="28">
        <f ca="1">IF(ISERROR(S1),NA(),S1)</f>
        <v>1.138519924098661E-2</v>
      </c>
      <c r="U1" s="29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"","True",,"EndOfBar")</f>
        <v>1.6386000000000001</v>
      </c>
      <c r="V1" s="24">
        <f ca="1">(U1-$H$5)/$H$5</f>
        <v>1.148148148148145E-2</v>
      </c>
      <c r="W1" s="28">
        <f ca="1">IF(ISERROR(V1),NA(),V1)</f>
        <v>1.148148148148145E-2</v>
      </c>
      <c r="X1" s="29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"","True",,"EndOfBar")</f>
        <v>1.6700999999999999</v>
      </c>
      <c r="Y1" s="24">
        <f ca="1">(X1-$H$6)/$H$6</f>
        <v>1.0161495191435266E-2</v>
      </c>
      <c r="Z1" s="28">
        <f ca="1">IF(ISERROR(Y1),NA(),Y1)</f>
        <v>1.0161495191435266E-2</v>
      </c>
      <c r="AA1" s="29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"","True",,"EndOfBar")</f>
        <v>2.903</v>
      </c>
      <c r="AB1" s="24">
        <f ca="1">(AA1-$H$7)/$H$7</f>
        <v>6.9372181755116263E-3</v>
      </c>
      <c r="AC1" s="28">
        <f ca="1">IF(ISERROR(AB1),NA(),AB1)</f>
        <v>6.9372181755116263E-3</v>
      </c>
      <c r="AD1" s="26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"","True",,"EndOfBar")</f>
        <v>1287.3</v>
      </c>
      <c r="AE1" s="24">
        <f ca="1">(AD1-$H$8)/$H$8</f>
        <v>6.253419838974439E-3</v>
      </c>
      <c r="AF1" s="28">
        <f ca="1">IF(ISERROR(AE1),NA(),AE1)</f>
        <v>6.253419838974439E-3</v>
      </c>
      <c r="AG1" s="26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"","True",,"EndOfBar")</f>
        <v>17.155000000000001</v>
      </c>
      <c r="AH1" s="24">
        <f ca="1">(AG1-$H$9)/$H$9</f>
        <v>1.731601731601741E-2</v>
      </c>
      <c r="AI1" s="28">
        <f ca="1">IF(ISERROR(AH1),NA(),AH1)</f>
        <v>1.731601731601741E-2</v>
      </c>
      <c r="AJ1" s="26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"","True",,"EndOfBar")</f>
        <v>6449.5</v>
      </c>
      <c r="AK1" s="24">
        <f ca="1">(AJ1-$H$10)/$H$10</f>
        <v>-8.5205267234701786E-4</v>
      </c>
      <c r="AL1" s="28">
        <f ca="1">IF(ISERROR(AK1),NA(),AK1)</f>
        <v>-8.5205267234701786E-4</v>
      </c>
      <c r="AM1" s="26">
        <f ca="1" xml:space="preserve"> RTD("cqg.rtd",,"StudyData","Close("&amp;$G$11&amp;") when (LocalMonth("&amp;$G$11&amp;")="&amp;$B$1&amp;" And LocalDay("&amp;$G$11&amp;")="&amp;$A$1&amp;" And LocalHour("&amp;$G$11&amp;")="&amp;K1&amp;" And LocalMinute("&amp;$G$11&amp;")="&amp;L1&amp;")", "Bar", "", "Close","A5C", "0", "all", "", "","True",,"EndOfBar")</f>
        <v>2945</v>
      </c>
      <c r="AN1" s="24">
        <f ca="1">(AM1-$H$11)/$H$11</f>
        <v>4.6051509466143612E-3</v>
      </c>
      <c r="AO1" s="28">
        <f ca="1">IF(ISERROR(AN1),NA(),AN1)</f>
        <v>4.6051509466143612E-3</v>
      </c>
      <c r="AP1" s="26">
        <f ca="1" xml:space="preserve"> RTD("cqg.rtd",,"StudyData","Close("&amp;$G$12&amp;") when (LocalMonth("&amp;$G$12&amp;")="&amp;$B$1&amp;" And LocalDay("&amp;$G$12&amp;")="&amp;$A$1&amp;" And LocalHour("&amp;$G$12&amp;")="&amp;K1&amp;" And LocalMinute("&amp;$G$12&amp;")="&amp;L1&amp;")", "Bar", "", "Close","A5C", "0", "all", "", "","True",,"EndOfBar")</f>
        <v>2033.5</v>
      </c>
      <c r="AQ1" s="24">
        <f ca="1">(AP1-$H$12)/$H$12</f>
        <v>2.9593094944512948E-3</v>
      </c>
      <c r="AR1" s="28">
        <f ca="1">IF(ISERROR(AQ1),NA(),AQ1)</f>
        <v>2.9593094944512948E-3</v>
      </c>
      <c r="AS1" s="26">
        <f ca="1" xml:space="preserve"> RTD("cqg.rtd",,"StudyData","Close("&amp;$G$13&amp;") when (LocalMonth("&amp;$G$13&amp;")="&amp;$B$1&amp;" And LocalDay("&amp;$G$13&amp;")="&amp;$A$1&amp;" And LocalHour("&amp;$G$13&amp;")="&amp;K1&amp;" And LocalMinute("&amp;$G$13&amp;")="&amp;L1&amp;")", "Bar", "", "Close","A5C", "0", "all", "", "","True",,"EndOfBar")</f>
        <v>4590</v>
      </c>
      <c r="AT1" s="24">
        <f ca="1">(AS1-$H$13)/$H$13</f>
        <v>-8.7070091423595991E-4</v>
      </c>
      <c r="AU1" s="28">
        <f ca="1">IF(ISERROR(AT1),NA(),AT1)</f>
        <v>-8.7070091423595991E-4</v>
      </c>
      <c r="AV1" s="26">
        <f ca="1" xml:space="preserve"> RTD("cqg.rtd",,"StudyData","Close("&amp;$G$14&amp;") when (LocalMonth("&amp;$G$14&amp;")="&amp;$B$1&amp;" And LocalDay("&amp;$G$14&amp;")="&amp;$A$1&amp;" And LocalHour("&amp;$G$14&amp;")="&amp;K1&amp;" And LocalMinute("&amp;$G$14&amp;")="&amp;L1&amp;")", "Bar", "", "Close","A5C", "0", "all", "", "","True",,"EndOfBar")</f>
        <v>3860</v>
      </c>
      <c r="AW1" s="24">
        <f ca="1">(AV1-$H$14)/$H$14</f>
        <v>-5.1786639047125837E-4</v>
      </c>
      <c r="AX1" s="28">
        <f ca="1">IF(ISERROR(AW1),NA(),AW1)</f>
        <v>-5.1786639047125837E-4</v>
      </c>
      <c r="AY1" s="26">
        <f ca="1" xml:space="preserve"> RTD("cqg.rtd",,"StudyData","Close("&amp;$G$15&amp;") when (LocalMonth("&amp;$G$15&amp;")="&amp;$B$1&amp;" And LocalDay("&amp;$G$15&amp;")="&amp;$A$1&amp;" And LocalHour("&amp;$G$15&amp;")="&amp;K1&amp;" And LocalMinute("&amp;$G$15&amp;")="&amp;L1&amp;")", "Bar", "", "Close","A5C", "0", "all", "", "","True",,"EndOfBar")</f>
        <v>9776</v>
      </c>
      <c r="AZ1" s="24">
        <f ca="1">(AY1-$H$15)/$H$15</f>
        <v>4.5211672831894784E-3</v>
      </c>
      <c r="BA1" s="28">
        <f ca="1">IF(ISERROR(AZ1),NA(),AZ1)</f>
        <v>4.5211672831894784E-3</v>
      </c>
      <c r="BB1" s="26">
        <f ca="1" xml:space="preserve"> RTD("cqg.rtd",,"StudyData","Close("&amp;$G$16&amp;") when (LocalMonth("&amp;$G$16&amp;")="&amp;$B$1&amp;" And LocalDay("&amp;$G$16&amp;")="&amp;$A$1&amp;" And LocalHour("&amp;$G$16&amp;")="&amp;K1&amp;" And LocalMinute("&amp;$G$16&amp;")="&amp;L1&amp;")", "Bar", "", "Close","A5C", "0", "all", "", "","True",,"EndOfBar")</f>
        <v>13.56</v>
      </c>
      <c r="BC1" s="24">
        <f ca="1">(BB1-$H$16)/$H$16</f>
        <v>-5.8651026392961929E-3</v>
      </c>
      <c r="BD1" s="28">
        <f ca="1">IF(ISERROR(BC1),NA(),BC1)</f>
        <v>-5.8651026392961929E-3</v>
      </c>
      <c r="BF1" s="24" t="str">
        <f>IF(L1=0,"00",IF(L1=5,"05",L1))</f>
        <v>00</v>
      </c>
      <c r="BO1" s="30"/>
      <c r="BQ1" s="30"/>
    </row>
    <row r="2" spans="1:69" x14ac:dyDescent="0.3">
      <c r="B2" s="24" t="s">
        <v>25</v>
      </c>
      <c r="G2" s="24" t="str">
        <f>MainDisplay!E5</f>
        <v>S.DBC</v>
      </c>
      <c r="H2" s="24">
        <f xml:space="preserve"> RTD("cqg.rtd",,"StudyData",G2,  "Bar",, "Close", "D","-1","primaryOnly")</f>
        <v>14.96</v>
      </c>
      <c r="I2" s="24" t="str">
        <f t="shared" ref="I2:I65" si="0">K2&amp;":"&amp;BF2</f>
        <v>7:05</v>
      </c>
      <c r="J2" s="24" t="str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"","True",,"EndOfBar")</f>
        <v/>
      </c>
      <c r="K2" s="24">
        <f>IF(L2=0,K1+1,K1)</f>
        <v>7</v>
      </c>
      <c r="L2" s="24">
        <f>IF((L1+$H$1)=60,0,(L1+$H$1))</f>
        <v>5</v>
      </c>
      <c r="M2" s="24" t="e">
        <f t="shared" ref="M2:M65" ca="1" si="1">(J2-$H$2)/$H$2</f>
        <v>#VALUE!</v>
      </c>
      <c r="N2" s="28" t="e">
        <f t="shared" ref="N2:N65" ca="1" si="2">IF(ISERROR(M2),NA(),M2)</f>
        <v>#N/A</v>
      </c>
      <c r="O2" s="26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"","True",,"EndOfBar")</f>
        <v>49.92</v>
      </c>
      <c r="P2" s="24">
        <f t="shared" ref="P2:P65" ca="1" si="3">(O2-$H$3)/$H$3</f>
        <v>7.2639225181597945E-3</v>
      </c>
      <c r="Q2" s="28">
        <f t="shared" ref="Q2:Q65" ca="1" si="4">IF(ISERROR(P2),NA(),P2)</f>
        <v>7.2639225181597945E-3</v>
      </c>
      <c r="R2" s="26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"","True",,"EndOfBar")</f>
        <v>53.31</v>
      </c>
      <c r="S2" s="24">
        <f t="shared" ref="S2:S65" ca="1" si="5">(R2-$H$4)/$H$4</f>
        <v>1.1574952561669818E-2</v>
      </c>
      <c r="T2" s="28">
        <f t="shared" ref="T2:T65" ca="1" si="6">IF(ISERROR(S2),NA(),S2)</f>
        <v>1.1574952561669818E-2</v>
      </c>
      <c r="U2" s="29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"","True",,"EndOfBar")</f>
        <v>1.6391</v>
      </c>
      <c r="V2" s="24">
        <f ca="1">(U2-$H$5)/$H$5</f>
        <v>1.1790123456790058E-2</v>
      </c>
      <c r="W2" s="28">
        <f t="shared" ref="W2:W65" ca="1" si="7">IF(ISERROR(V2),NA(),V2)</f>
        <v>1.1790123456790058E-2</v>
      </c>
      <c r="X2" s="29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"","True",,"EndOfBar")</f>
        <v>1.6705000000000001</v>
      </c>
      <c r="Y2" s="24">
        <f ca="1">(X2-$H$6)/$H$6</f>
        <v>1.0403435553136215E-2</v>
      </c>
      <c r="Z2" s="28">
        <f t="shared" ref="Z2:Z65" ca="1" si="8">IF(ISERROR(Y2),NA(),Y2)</f>
        <v>1.0403435553136215E-2</v>
      </c>
      <c r="AA2" s="29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"","True",,"EndOfBar")</f>
        <v>2.9089999999999998</v>
      </c>
      <c r="AB2" s="24">
        <f ca="1">(AA2-$H$7)/$H$7</f>
        <v>9.018383628165037E-3</v>
      </c>
      <c r="AC2" s="28">
        <f t="shared" ref="AC2:AC65" ca="1" si="9">IF(ISERROR(AB2),NA(),AB2)</f>
        <v>9.018383628165037E-3</v>
      </c>
      <c r="AD2" s="26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"","True",,"EndOfBar")</f>
        <v>1287</v>
      </c>
      <c r="AE2" s="24">
        <f ca="1">(AD2-$H$8)/$H$8</f>
        <v>6.018916595012933E-3</v>
      </c>
      <c r="AF2" s="28">
        <f t="shared" ref="AF2:AF65" ca="1" si="10">IF(ISERROR(AE2),NA(),AE2)</f>
        <v>6.018916595012933E-3</v>
      </c>
      <c r="AG2" s="26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"","True",,"EndOfBar")</f>
        <v>17.135000000000002</v>
      </c>
      <c r="AH2" s="24">
        <f t="shared" ref="AH2:AH65" ca="1" si="11">(AG2-$H$9)/$H$9</f>
        <v>1.6129988732728581E-2</v>
      </c>
      <c r="AI2" s="28">
        <f t="shared" ref="AI2:AI65" ca="1" si="12">IF(ISERROR(AH2),NA(),AH2)</f>
        <v>1.6129988732728581E-2</v>
      </c>
      <c r="AJ2" s="26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"","True",,"EndOfBar")</f>
        <v>6448.5</v>
      </c>
      <c r="AK2" s="24">
        <f ca="1">(AJ2-$H$10)/$H$10</f>
        <v>-1.0069713400464755E-3</v>
      </c>
      <c r="AL2" s="28">
        <f t="shared" ref="AL2:AL65" ca="1" si="13">IF(ISERROR(AK2),NA(),AK2)</f>
        <v>-1.0069713400464755E-3</v>
      </c>
      <c r="AM2" s="26">
        <f ca="1" xml:space="preserve"> RTD("cqg.rtd",,"StudyData","Close("&amp;$G$11&amp;") when (LocalMonth("&amp;$G$11&amp;")="&amp;$B$1&amp;" And LocalDay("&amp;$G$11&amp;")="&amp;$A$1&amp;" And LocalHour("&amp;$G$11&amp;")="&amp;K2&amp;" And LocalMinute("&amp;$G$11&amp;")="&amp;L2&amp;")", "Bar", "", "Close","A5C", "0", "all", "", "","True",,"EndOfBar")</f>
        <v>2944.5</v>
      </c>
      <c r="AN2" s="24">
        <f t="shared" ref="AN2:AN65" ca="1" si="14">(AM2-$H$11)/$H$11</f>
        <v>4.434589800443459E-3</v>
      </c>
      <c r="AO2" s="28">
        <f t="shared" ref="AO2:AO65" ca="1" si="15">IF(ISERROR(AN2),NA(),AN2)</f>
        <v>4.434589800443459E-3</v>
      </c>
      <c r="AP2" s="26">
        <f ca="1" xml:space="preserve"> RTD("cqg.rtd",,"StudyData","Close("&amp;$G$12&amp;") when (LocalMonth("&amp;$G$12&amp;")="&amp;$B$1&amp;" And LocalDay("&amp;$G$12&amp;")="&amp;$A$1&amp;" And LocalHour("&amp;$G$12&amp;")="&amp;K2&amp;" And LocalMinute("&amp;$G$12&amp;")="&amp;L2&amp;")", "Bar", "", "Close","A5C", "0", "all", "", "","True",,"EndOfBar")</f>
        <v>2033</v>
      </c>
      <c r="AQ2" s="24">
        <f t="shared" ref="AQ2:AQ65" ca="1" si="16">(AP2-$H$12)/$H$12</f>
        <v>2.7127003699136867E-3</v>
      </c>
      <c r="AR2" s="28">
        <f t="shared" ref="AR2:AR65" ca="1" si="17">IF(ISERROR(AQ2),NA(),AQ2)</f>
        <v>2.7127003699136867E-3</v>
      </c>
      <c r="AS2" s="26">
        <f ca="1" xml:space="preserve"> RTD("cqg.rtd",,"StudyData","Close("&amp;$G$13&amp;") when (LocalMonth("&amp;$G$13&amp;")="&amp;$B$1&amp;" And LocalDay("&amp;$G$13&amp;")="&amp;$A$1&amp;" And LocalHour("&amp;$G$13&amp;")="&amp;K2&amp;" And LocalMinute("&amp;$G$13&amp;")="&amp;L2&amp;")", "Bar", "", "Close","A5C", "0", "all", "", "","True",,"EndOfBar")</f>
        <v>4596</v>
      </c>
      <c r="AT2" s="24">
        <f t="shared" ref="AT2:AT65" ca="1" si="18">(AS2-$H$13)/$H$13</f>
        <v>4.3535045711797995E-4</v>
      </c>
      <c r="AU2" s="28">
        <f t="shared" ref="AU2:AU65" ca="1" si="19">IF(ISERROR(AT2),NA(),AT2)</f>
        <v>4.3535045711797995E-4</v>
      </c>
      <c r="AV2" s="26">
        <f ca="1" xml:space="preserve"> RTD("cqg.rtd",,"StudyData","Close("&amp;$G$14&amp;") when (LocalMonth("&amp;$G$14&amp;")="&amp;$B$1&amp;" And LocalDay("&amp;$G$14&amp;")="&amp;$A$1&amp;" And LocalHour("&amp;$G$14&amp;")="&amp;K2&amp;" And LocalMinute("&amp;$G$14&amp;")="&amp;L2&amp;")", "Bar", "", "Close","A5C", "0", "all", "", "","True",,"EndOfBar")</f>
        <v>3862</v>
      </c>
      <c r="AW2" s="24">
        <f t="shared" ref="AW2:AW65" ca="1" si="20">(AV2-$H$14)/$H$14</f>
        <v>0</v>
      </c>
      <c r="AX2" s="28">
        <f t="shared" ref="AX2:AX65" ca="1" si="21">IF(ISERROR(AW2),NA(),AW2)</f>
        <v>0</v>
      </c>
      <c r="AY2" s="26">
        <f ca="1" xml:space="preserve"> RTD("cqg.rtd",,"StudyData","Close("&amp;$G$15&amp;") when (LocalMonth("&amp;$G$15&amp;")="&amp;$B$1&amp;" And LocalDay("&amp;$G$15&amp;")="&amp;$A$1&amp;" And LocalHour("&amp;$G$15&amp;")="&amp;K2&amp;" And LocalMinute("&amp;$G$15&amp;")="&amp;L2&amp;")", "Bar", "", "Close","A5C", "0", "all", "", "","True",,"EndOfBar")</f>
        <v>9780</v>
      </c>
      <c r="AZ2" s="24">
        <f t="shared" ref="AZ2:AZ65" ca="1" si="22">(AY2-$H$15)/$H$15</f>
        <v>4.9321824907521579E-3</v>
      </c>
      <c r="BA2" s="28">
        <f t="shared" ref="BA2:BA65" ca="1" si="23">IF(ISERROR(AZ2),NA(),AZ2)</f>
        <v>4.9321824907521579E-3</v>
      </c>
      <c r="BB2" s="26">
        <f ca="1" xml:space="preserve"> RTD("cqg.rtd",,"StudyData","Close("&amp;$G$16&amp;") when (LocalMonth("&amp;$G$16&amp;")="&amp;$B$1&amp;" And LocalDay("&amp;$G$16&amp;")="&amp;$A$1&amp;" And LocalHour("&amp;$G$16&amp;")="&amp;K2&amp;" And LocalMinute("&amp;$G$16&amp;")="&amp;L2&amp;")", "Bar", "", "Close","A5C", "0", "all", "", "","True",,"EndOfBar")</f>
        <v>13.53</v>
      </c>
      <c r="BC2" s="24">
        <f t="shared" ref="BC2:BC65" ca="1" si="24">(BB2-$H$16)/$H$16</f>
        <v>-8.0645161290323463E-3</v>
      </c>
      <c r="BD2" s="28">
        <f t="shared" ref="BD2:BD65" ca="1" si="25">IF(ISERROR(BC2),NA(),BC2)</f>
        <v>-8.0645161290323463E-3</v>
      </c>
      <c r="BF2" s="24" t="str">
        <f t="shared" ref="BF2:BF65" si="26">IF(L2=0,"00",IF(L2=5,"05",L2))</f>
        <v>05</v>
      </c>
      <c r="BO2" s="30"/>
      <c r="BQ2" s="30"/>
    </row>
    <row r="3" spans="1:69" x14ac:dyDescent="0.3">
      <c r="G3" s="24" t="str">
        <f>MainDisplay!E6</f>
        <v>CLE</v>
      </c>
      <c r="H3" s="24">
        <f xml:space="preserve"> RTD("cqg.rtd",,"StudyData",G3,  "Bar",, "Close", "D","-1","primaryOnly")</f>
        <v>49.56</v>
      </c>
      <c r="I3" s="24" t="str">
        <f t="shared" si="0"/>
        <v>7:10</v>
      </c>
      <c r="J3" s="24" t="str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"","True",,"EndOfBar")</f>
        <v/>
      </c>
      <c r="K3" s="24">
        <f>IF(L3=0,K2+1,K2)</f>
        <v>7</v>
      </c>
      <c r="L3" s="24">
        <f t="shared" ref="L3:L66" si="27">IF((L2+$H$1)=60,0,(L2+$H$1))</f>
        <v>10</v>
      </c>
      <c r="M3" s="24" t="e">
        <f t="shared" ca="1" si="1"/>
        <v>#VALUE!</v>
      </c>
      <c r="N3" s="28" t="e">
        <f t="shared" ca="1" si="2"/>
        <v>#N/A</v>
      </c>
      <c r="O3" s="26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"","True",,"EndOfBar")</f>
        <v>49.93</v>
      </c>
      <c r="P3" s="24">
        <f t="shared" ca="1" si="3"/>
        <v>7.4656981436641932E-3</v>
      </c>
      <c r="Q3" s="28">
        <f t="shared" ca="1" si="4"/>
        <v>7.4656981436641932E-3</v>
      </c>
      <c r="R3" s="26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"","True",,"EndOfBar")</f>
        <v>53.34</v>
      </c>
      <c r="S3" s="24">
        <f t="shared" ca="1" si="5"/>
        <v>1.2144212523719175E-2</v>
      </c>
      <c r="T3" s="28">
        <f t="shared" ca="1" si="6"/>
        <v>1.2144212523719175E-2</v>
      </c>
      <c r="U3" s="29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"","True",,"EndOfBar")</f>
        <v>1.6395</v>
      </c>
      <c r="V3" s="24">
        <f t="shared" ref="V3:V66" ca="1" si="28">(U3-$H$5)/$H$5</f>
        <v>1.2037037037036943E-2</v>
      </c>
      <c r="W3" s="28">
        <f t="shared" ca="1" si="7"/>
        <v>1.2037037037036943E-2</v>
      </c>
      <c r="X3" s="29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"","True",,"EndOfBar")</f>
        <v>1.6712</v>
      </c>
      <c r="Y3" s="24">
        <f t="shared" ref="Y3:Y66" ca="1" si="29">(X3-$H$6)/$H$6</f>
        <v>1.0826831186112639E-2</v>
      </c>
      <c r="Z3" s="28">
        <f t="shared" ca="1" si="8"/>
        <v>1.0826831186112639E-2</v>
      </c>
      <c r="AA3" s="29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"","True",,"EndOfBar")</f>
        <v>2.9079999999999999</v>
      </c>
      <c r="AB3" s="24">
        <f t="shared" ref="AB3:AB66" ca="1" si="30">(AA3-$H$7)/$H$7</f>
        <v>8.6715227193894934E-3</v>
      </c>
      <c r="AC3" s="28">
        <f t="shared" ca="1" si="9"/>
        <v>8.6715227193894934E-3</v>
      </c>
      <c r="AD3" s="26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"","True",,"EndOfBar")</f>
        <v>1287.2</v>
      </c>
      <c r="AE3" s="24">
        <f t="shared" ref="AE3:AE66" ca="1" si="31">(AD3-$H$8)/$H$8</f>
        <v>6.1752520909873296E-3</v>
      </c>
      <c r="AF3" s="28">
        <f t="shared" ca="1" si="10"/>
        <v>6.1752520909873296E-3</v>
      </c>
      <c r="AG3" s="26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"","True",,"EndOfBar")</f>
        <v>17.149999999999999</v>
      </c>
      <c r="AH3" s="24">
        <f t="shared" ca="1" si="11"/>
        <v>1.7019510170195044E-2</v>
      </c>
      <c r="AI3" s="28">
        <f t="shared" ca="1" si="12"/>
        <v>1.7019510170195044E-2</v>
      </c>
      <c r="AJ3" s="26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"","True",,"EndOfBar")</f>
        <v>6448.5</v>
      </c>
      <c r="AK3" s="24">
        <f t="shared" ref="AK3:AK66" ca="1" si="32">(AJ3-$H$10)/$H$10</f>
        <v>-1.0069713400464755E-3</v>
      </c>
      <c r="AL3" s="28">
        <f t="shared" ca="1" si="13"/>
        <v>-1.0069713400464755E-3</v>
      </c>
      <c r="AM3" s="26">
        <f ca="1" xml:space="preserve"> RTD("cqg.rtd",,"StudyData","Close("&amp;$G$11&amp;") when (LocalMonth("&amp;$G$11&amp;")="&amp;$B$1&amp;" And LocalDay("&amp;$G$11&amp;")="&amp;$A$1&amp;" And LocalHour("&amp;$G$11&amp;")="&amp;K3&amp;" And LocalMinute("&amp;$G$11&amp;")="&amp;L3&amp;")", "Bar", "", "Close","A5C", "0", "all", "", "","True",,"EndOfBar")</f>
        <v>2944</v>
      </c>
      <c r="AN3" s="24">
        <f t="shared" ca="1" si="14"/>
        <v>4.2640286542725567E-3</v>
      </c>
      <c r="AO3" s="28">
        <f t="shared" ca="1" si="15"/>
        <v>4.2640286542725567E-3</v>
      </c>
      <c r="AP3" s="26">
        <f ca="1" xml:space="preserve"> RTD("cqg.rtd",,"StudyData","Close("&amp;$G$12&amp;") when (LocalMonth("&amp;$G$12&amp;")="&amp;$B$1&amp;" And LocalDay("&amp;$G$12&amp;")="&amp;$A$1&amp;" And LocalHour("&amp;$G$12&amp;")="&amp;K3&amp;" And LocalMinute("&amp;$G$12&amp;")="&amp;L3&amp;")", "Bar", "", "Close","A5C", "0", "all", "", "","True",,"EndOfBar")</f>
        <v>2035</v>
      </c>
      <c r="AQ3" s="24">
        <f t="shared" ca="1" si="16"/>
        <v>3.6991368680641184E-3</v>
      </c>
      <c r="AR3" s="28">
        <f t="shared" ca="1" si="17"/>
        <v>3.6991368680641184E-3</v>
      </c>
      <c r="AS3" s="26">
        <f ca="1" xml:space="preserve"> RTD("cqg.rtd",,"StudyData","Close("&amp;$G$13&amp;") when (LocalMonth("&amp;$G$13&amp;")="&amp;$B$1&amp;" And LocalDay("&amp;$G$13&amp;")="&amp;$A$1&amp;" And LocalHour("&amp;$G$13&amp;")="&amp;K3&amp;" And LocalMinute("&amp;$G$13&amp;")="&amp;L3&amp;")", "Bar", "", "Close","A5C", "0", "all", "", "","True",,"EndOfBar")</f>
        <v>4606</v>
      </c>
      <c r="AT3" s="24">
        <f t="shared" ca="1" si="18"/>
        <v>2.6121027427078798E-3</v>
      </c>
      <c r="AU3" s="28">
        <f t="shared" ca="1" si="19"/>
        <v>2.6121027427078798E-3</v>
      </c>
      <c r="AV3" s="26">
        <f ca="1" xml:space="preserve"> RTD("cqg.rtd",,"StudyData","Close("&amp;$G$14&amp;") when (LocalMonth("&amp;$G$14&amp;")="&amp;$B$1&amp;" And LocalDay("&amp;$G$14&amp;")="&amp;$A$1&amp;" And LocalHour("&amp;$G$14&amp;")="&amp;K3&amp;" And LocalMinute("&amp;$G$14&amp;")="&amp;L3&amp;")", "Bar", "", "Close","A5C", "0", "all", "", "","True",,"EndOfBar")</f>
        <v>3864</v>
      </c>
      <c r="AW3" s="24">
        <f t="shared" ca="1" si="20"/>
        <v>5.1786639047125837E-4</v>
      </c>
      <c r="AX3" s="28">
        <f t="shared" ca="1" si="21"/>
        <v>5.1786639047125837E-4</v>
      </c>
      <c r="AY3" s="26">
        <f ca="1" xml:space="preserve"> RTD("cqg.rtd",,"StudyData","Close("&amp;$G$15&amp;") when (LocalMonth("&amp;$G$15&amp;")="&amp;$B$1&amp;" And LocalDay("&amp;$G$15&amp;")="&amp;$A$1&amp;" And LocalHour("&amp;$G$15&amp;")="&amp;K3&amp;" And LocalMinute("&amp;$G$15&amp;")="&amp;L3&amp;")", "Bar", "", "Close","A5C", "0", "all", "", "","True",,"EndOfBar")</f>
        <v>9786</v>
      </c>
      <c r="AZ3" s="24">
        <f t="shared" ca="1" si="22"/>
        <v>5.5487053020961772E-3</v>
      </c>
      <c r="BA3" s="28">
        <f t="shared" ca="1" si="23"/>
        <v>5.5487053020961772E-3</v>
      </c>
      <c r="BB3" s="26">
        <f ca="1" xml:space="preserve"> RTD("cqg.rtd",,"StudyData","Close("&amp;$G$16&amp;") when (LocalMonth("&amp;$G$16&amp;")="&amp;$B$1&amp;" And LocalDay("&amp;$G$16&amp;")="&amp;$A$1&amp;" And LocalHour("&amp;$G$16&amp;")="&amp;K3&amp;" And LocalMinute("&amp;$G$16&amp;")="&amp;L3&amp;")", "Bar", "", "Close","A5C", "0", "all", "", "","True",,"EndOfBar")</f>
        <v>13.53</v>
      </c>
      <c r="BC3" s="24">
        <f t="shared" ca="1" si="24"/>
        <v>-8.0645161290323463E-3</v>
      </c>
      <c r="BD3" s="28">
        <f t="shared" ca="1" si="25"/>
        <v>-8.0645161290323463E-3</v>
      </c>
      <c r="BF3" s="24">
        <f t="shared" si="26"/>
        <v>10</v>
      </c>
      <c r="BO3" s="30"/>
      <c r="BQ3" s="30"/>
    </row>
    <row r="4" spans="1:69" x14ac:dyDescent="0.3">
      <c r="B4" s="24" t="s">
        <v>26</v>
      </c>
      <c r="G4" s="24" t="str">
        <f>MainDisplay!E7</f>
        <v>QO</v>
      </c>
      <c r="H4" s="24">
        <f xml:space="preserve"> RTD("cqg.rtd",,"StudyData",G4,  "Bar",, "Close", "D","-1","primaryOnly")</f>
        <v>52.7</v>
      </c>
      <c r="I4" s="24" t="str">
        <f t="shared" si="0"/>
        <v>7:15</v>
      </c>
      <c r="J4" s="24" t="str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"","True",,"EndOfBar")</f>
        <v/>
      </c>
      <c r="K4" s="24">
        <f t="shared" ref="K4:K27" si="33">IF(L4=0,K3+1,K3)</f>
        <v>7</v>
      </c>
      <c r="L4" s="24">
        <f t="shared" si="27"/>
        <v>15</v>
      </c>
      <c r="M4" s="24" t="e">
        <f t="shared" ca="1" si="1"/>
        <v>#VALUE!</v>
      </c>
      <c r="N4" s="28" t="e">
        <f t="shared" ca="1" si="2"/>
        <v>#N/A</v>
      </c>
      <c r="O4" s="26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"","True",,"EndOfBar")</f>
        <v>50.13</v>
      </c>
      <c r="P4" s="24">
        <f t="shared" ca="1" si="3"/>
        <v>1.1501210653753032E-2</v>
      </c>
      <c r="Q4" s="28">
        <f t="shared" ca="1" si="4"/>
        <v>1.1501210653753032E-2</v>
      </c>
      <c r="R4" s="26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"","True",,"EndOfBar")</f>
        <v>53.56</v>
      </c>
      <c r="S4" s="24">
        <f t="shared" ca="1" si="5"/>
        <v>1.6318785578747618E-2</v>
      </c>
      <c r="T4" s="28">
        <f t="shared" ca="1" si="6"/>
        <v>1.6318785578747618E-2</v>
      </c>
      <c r="U4" s="29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"","True",,"EndOfBar")</f>
        <v>1.6433</v>
      </c>
      <c r="V4" s="24">
        <f t="shared" ca="1" si="28"/>
        <v>1.4382716049382639E-2</v>
      </c>
      <c r="W4" s="28">
        <f t="shared" ca="1" si="7"/>
        <v>1.4382716049382639E-2</v>
      </c>
      <c r="X4" s="29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"","True",,"EndOfBar")</f>
        <v>1.6759999999999999</v>
      </c>
      <c r="Y4" s="24">
        <f t="shared" ca="1" si="29"/>
        <v>1.3730115526522677E-2</v>
      </c>
      <c r="Z4" s="28">
        <f t="shared" ca="1" si="8"/>
        <v>1.3730115526522677E-2</v>
      </c>
      <c r="AA4" s="29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"","True",,"EndOfBar")</f>
        <v>2.9119999999999999</v>
      </c>
      <c r="AB4" s="24">
        <f t="shared" ca="1" si="30"/>
        <v>1.0058966354491819E-2</v>
      </c>
      <c r="AC4" s="28">
        <f t="shared" ca="1" si="9"/>
        <v>1.0058966354491819E-2</v>
      </c>
      <c r="AD4" s="26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"","True",,"EndOfBar")</f>
        <v>1286.7</v>
      </c>
      <c r="AE4" s="24">
        <f t="shared" ca="1" si="31"/>
        <v>5.7844133510514279E-3</v>
      </c>
      <c r="AF4" s="28">
        <f t="shared" ca="1" si="10"/>
        <v>5.7844133510514279E-3</v>
      </c>
      <c r="AG4" s="26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"","True",,"EndOfBar")</f>
        <v>17.135000000000002</v>
      </c>
      <c r="AH4" s="24">
        <f t="shared" ca="1" si="11"/>
        <v>1.6129988732728581E-2</v>
      </c>
      <c r="AI4" s="28">
        <f t="shared" ca="1" si="12"/>
        <v>1.6129988732728581E-2</v>
      </c>
      <c r="AJ4" s="26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"","True",,"EndOfBar")</f>
        <v>6448.5</v>
      </c>
      <c r="AK4" s="24">
        <f t="shared" ca="1" si="32"/>
        <v>-1.0069713400464755E-3</v>
      </c>
      <c r="AL4" s="28">
        <f t="shared" ca="1" si="13"/>
        <v>-1.0069713400464755E-3</v>
      </c>
      <c r="AM4" s="26">
        <f ca="1" xml:space="preserve"> RTD("cqg.rtd",,"StudyData","Close("&amp;$G$11&amp;") when (LocalMonth("&amp;$G$11&amp;")="&amp;$B$1&amp;" And LocalDay("&amp;$G$11&amp;")="&amp;$A$1&amp;" And LocalHour("&amp;$G$11&amp;")="&amp;K4&amp;" And LocalMinute("&amp;$G$11&amp;")="&amp;L4&amp;")", "Bar", "", "Close","A5C", "0", "all", "", "","True",,"EndOfBar")</f>
        <v>2944.5</v>
      </c>
      <c r="AN4" s="24">
        <f t="shared" ca="1" si="14"/>
        <v>4.434589800443459E-3</v>
      </c>
      <c r="AO4" s="28">
        <f t="shared" ca="1" si="15"/>
        <v>4.434589800443459E-3</v>
      </c>
      <c r="AP4" s="26">
        <f ca="1" xml:space="preserve"> RTD("cqg.rtd",,"StudyData","Close("&amp;$G$12&amp;") when (LocalMonth("&amp;$G$12&amp;")="&amp;$B$1&amp;" And LocalDay("&amp;$G$12&amp;")="&amp;$A$1&amp;" And LocalHour("&amp;$G$12&amp;")="&amp;K4&amp;" And LocalMinute("&amp;$G$12&amp;")="&amp;L4&amp;")", "Bar", "", "Close","A5C", "0", "all", "", "","True",,"EndOfBar")</f>
        <v>2035</v>
      </c>
      <c r="AQ4" s="24">
        <f t="shared" ca="1" si="16"/>
        <v>3.6991368680641184E-3</v>
      </c>
      <c r="AR4" s="28">
        <f t="shared" ca="1" si="17"/>
        <v>3.6991368680641184E-3</v>
      </c>
      <c r="AS4" s="26">
        <f ca="1" xml:space="preserve"> RTD("cqg.rtd",,"StudyData","Close("&amp;$G$13&amp;") when (LocalMonth("&amp;$G$13&amp;")="&amp;$B$1&amp;" And LocalDay("&amp;$G$13&amp;")="&amp;$A$1&amp;" And LocalHour("&amp;$G$13&amp;")="&amp;K4&amp;" And LocalMinute("&amp;$G$13&amp;")="&amp;L4&amp;")", "Bar", "", "Close","A5C", "0", "all", "", "","True",,"EndOfBar")</f>
        <v>4612</v>
      </c>
      <c r="AT4" s="24">
        <f t="shared" ca="1" si="18"/>
        <v>3.91815411406182E-3</v>
      </c>
      <c r="AU4" s="28">
        <f t="shared" ca="1" si="19"/>
        <v>3.91815411406182E-3</v>
      </c>
      <c r="AV4" s="26">
        <f ca="1" xml:space="preserve"> RTD("cqg.rtd",,"StudyData","Close("&amp;$G$14&amp;") when (LocalMonth("&amp;$G$14&amp;")="&amp;$B$1&amp;" And LocalDay("&amp;$G$14&amp;")="&amp;$A$1&amp;" And LocalHour("&amp;$G$14&amp;")="&amp;K4&amp;" And LocalMinute("&amp;$G$14&amp;")="&amp;L4&amp;")", "Bar", "", "Close","A5C", "0", "all", "", "","True",,"EndOfBar")</f>
        <v>3864</v>
      </c>
      <c r="AW4" s="24">
        <f t="shared" ca="1" si="20"/>
        <v>5.1786639047125837E-4</v>
      </c>
      <c r="AX4" s="28">
        <f t="shared" ca="1" si="21"/>
        <v>5.1786639047125837E-4</v>
      </c>
      <c r="AY4" s="26">
        <f ca="1" xml:space="preserve"> RTD("cqg.rtd",,"StudyData","Close("&amp;$G$15&amp;") when (LocalMonth("&amp;$G$15&amp;")="&amp;$B$1&amp;" And LocalDay("&amp;$G$15&amp;")="&amp;$A$1&amp;" And LocalHour("&amp;$G$15&amp;")="&amp;K4&amp;" And LocalMinute("&amp;$G$15&amp;")="&amp;L4&amp;")", "Bar", "", "Close","A5C", "0", "all", "", "","True",,"EndOfBar")</f>
        <v>9790</v>
      </c>
      <c r="AZ4" s="24">
        <f t="shared" ca="1" si="22"/>
        <v>5.9597205096588576E-3</v>
      </c>
      <c r="BA4" s="28">
        <f t="shared" ca="1" si="23"/>
        <v>5.9597205096588576E-3</v>
      </c>
      <c r="BB4" s="26">
        <f ca="1" xml:space="preserve"> RTD("cqg.rtd",,"StudyData","Close("&amp;$G$16&amp;") when (LocalMonth("&amp;$G$16&amp;")="&amp;$B$1&amp;" And LocalDay("&amp;$G$16&amp;")="&amp;$A$1&amp;" And LocalHour("&amp;$G$16&amp;")="&amp;K4&amp;" And LocalMinute("&amp;$G$16&amp;")="&amp;L4&amp;")", "Bar", "", "Close","A5C", "0", "all", "", "","True",,"EndOfBar")</f>
        <v>13.5</v>
      </c>
      <c r="BC4" s="24">
        <f t="shared" ca="1" si="24"/>
        <v>-1.026392961876837E-2</v>
      </c>
      <c r="BD4" s="28">
        <f t="shared" ca="1" si="25"/>
        <v>-1.026392961876837E-2</v>
      </c>
      <c r="BF4" s="24">
        <f t="shared" si="26"/>
        <v>15</v>
      </c>
      <c r="BO4" s="30"/>
      <c r="BQ4" s="30"/>
    </row>
    <row r="5" spans="1:69" x14ac:dyDescent="0.3">
      <c r="G5" s="24" t="str">
        <f>MainDisplay!E8</f>
        <v>RBE</v>
      </c>
      <c r="H5" s="24">
        <f xml:space="preserve"> RTD("cqg.rtd",,"StudyData",G5,  "Bar",, "Close", "D","-1","primaryOnly")</f>
        <v>1.62</v>
      </c>
      <c r="I5" s="24" t="str">
        <f t="shared" si="0"/>
        <v>7:20</v>
      </c>
      <c r="J5" s="24" t="str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"","True",,"EndOfBar")</f>
        <v/>
      </c>
      <c r="K5" s="24">
        <f t="shared" si="33"/>
        <v>7</v>
      </c>
      <c r="L5" s="24">
        <f t="shared" si="27"/>
        <v>20</v>
      </c>
      <c r="M5" s="24" t="e">
        <f t="shared" ca="1" si="1"/>
        <v>#VALUE!</v>
      </c>
      <c r="N5" s="28" t="e">
        <f t="shared" ca="1" si="2"/>
        <v>#N/A</v>
      </c>
      <c r="O5" s="26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"","True",,"EndOfBar")</f>
        <v>50.08</v>
      </c>
      <c r="P5" s="24">
        <f t="shared" ca="1" si="3"/>
        <v>1.049233252623075E-2</v>
      </c>
      <c r="Q5" s="28">
        <f t="shared" ca="1" si="4"/>
        <v>1.049233252623075E-2</v>
      </c>
      <c r="R5" s="26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"","True",,"EndOfBar")</f>
        <v>53.49</v>
      </c>
      <c r="S5" s="24">
        <f t="shared" ca="1" si="5"/>
        <v>1.4990512333965828E-2</v>
      </c>
      <c r="T5" s="28">
        <f t="shared" ca="1" si="6"/>
        <v>1.4990512333965828E-2</v>
      </c>
      <c r="U5" s="29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"","True",,"EndOfBar")</f>
        <v>1.6429</v>
      </c>
      <c r="V5" s="24">
        <f t="shared" ca="1" si="28"/>
        <v>1.4135802469135752E-2</v>
      </c>
      <c r="W5" s="28">
        <f t="shared" ca="1" si="7"/>
        <v>1.4135802469135752E-2</v>
      </c>
      <c r="X5" s="29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"","True",,"EndOfBar")</f>
        <v>1.6741999999999999</v>
      </c>
      <c r="Y5" s="24">
        <f t="shared" ca="1" si="29"/>
        <v>1.2641383898868879E-2</v>
      </c>
      <c r="Z5" s="28">
        <f t="shared" ca="1" si="8"/>
        <v>1.2641383898868879E-2</v>
      </c>
      <c r="AA5" s="29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"","True",,"EndOfBar")</f>
        <v>2.9089999999999998</v>
      </c>
      <c r="AB5" s="24">
        <f t="shared" ca="1" si="30"/>
        <v>9.018383628165037E-3</v>
      </c>
      <c r="AC5" s="28">
        <f t="shared" ca="1" si="9"/>
        <v>9.018383628165037E-3</v>
      </c>
      <c r="AD5" s="26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"","True",,"EndOfBar")</f>
        <v>1287.5</v>
      </c>
      <c r="AE5" s="24">
        <f t="shared" ca="1" si="31"/>
        <v>6.4097553349488356E-3</v>
      </c>
      <c r="AF5" s="28">
        <f t="shared" ca="1" si="10"/>
        <v>6.4097553349488356E-3</v>
      </c>
      <c r="AG5" s="26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"","True",,"EndOfBar")</f>
        <v>17.14</v>
      </c>
      <c r="AH5" s="24">
        <f t="shared" ca="1" si="11"/>
        <v>1.6426495878550735E-2</v>
      </c>
      <c r="AI5" s="28">
        <f t="shared" ca="1" si="12"/>
        <v>1.6426495878550735E-2</v>
      </c>
      <c r="AJ5" s="26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"","True",,"EndOfBar")</f>
        <v>6448.5</v>
      </c>
      <c r="AK5" s="24">
        <f t="shared" ca="1" si="32"/>
        <v>-1.0069713400464755E-3</v>
      </c>
      <c r="AL5" s="28">
        <f t="shared" ca="1" si="13"/>
        <v>-1.0069713400464755E-3</v>
      </c>
      <c r="AM5" s="26">
        <f ca="1" xml:space="preserve"> RTD("cqg.rtd",,"StudyData","Close("&amp;$G$11&amp;") when (LocalMonth("&amp;$G$11&amp;")="&amp;$B$1&amp;" And LocalDay("&amp;$G$11&amp;")="&amp;$A$1&amp;" And LocalHour("&amp;$G$11&amp;")="&amp;K5&amp;" And LocalMinute("&amp;$G$11&amp;")="&amp;L5&amp;")", "Bar", "", "Close","A5C", "0", "all", "", "","True",,"EndOfBar")</f>
        <v>2944</v>
      </c>
      <c r="AN5" s="24">
        <f t="shared" ca="1" si="14"/>
        <v>4.2640286542725567E-3</v>
      </c>
      <c r="AO5" s="28">
        <f t="shared" ca="1" si="15"/>
        <v>4.2640286542725567E-3</v>
      </c>
      <c r="AP5" s="26">
        <f ca="1" xml:space="preserve"> RTD("cqg.rtd",,"StudyData","Close("&amp;$G$12&amp;") when (LocalMonth("&amp;$G$12&amp;")="&amp;$B$1&amp;" And LocalDay("&amp;$G$12&amp;")="&amp;$A$1&amp;" And LocalHour("&amp;$G$12&amp;")="&amp;K5&amp;" And LocalMinute("&amp;$G$12&amp;")="&amp;L5&amp;")", "Bar", "", "Close","A5C", "0", "all", "", "","True",,"EndOfBar")</f>
        <v>2035.5</v>
      </c>
      <c r="AQ5" s="24">
        <f t="shared" ca="1" si="16"/>
        <v>3.9457459926017261E-3</v>
      </c>
      <c r="AR5" s="28">
        <f t="shared" ca="1" si="17"/>
        <v>3.9457459926017261E-3</v>
      </c>
      <c r="AS5" s="26">
        <f ca="1" xml:space="preserve"> RTD("cqg.rtd",,"StudyData","Close("&amp;$G$13&amp;") when (LocalMonth("&amp;$G$13&amp;")="&amp;$B$1&amp;" And LocalDay("&amp;$G$13&amp;")="&amp;$A$1&amp;" And LocalHour("&amp;$G$13&amp;")="&amp;K5&amp;" And LocalMinute("&amp;$G$13&amp;")="&amp;L5&amp;")", "Bar", "", "Close","A5C", "0", "all", "", "","True",,"EndOfBar")</f>
        <v>4612</v>
      </c>
      <c r="AT5" s="24">
        <f t="shared" ca="1" si="18"/>
        <v>3.91815411406182E-3</v>
      </c>
      <c r="AU5" s="28">
        <f t="shared" ca="1" si="19"/>
        <v>3.91815411406182E-3</v>
      </c>
      <c r="AV5" s="26">
        <f ca="1" xml:space="preserve"> RTD("cqg.rtd",,"StudyData","Close("&amp;$G$14&amp;") when (LocalMonth("&amp;$G$14&amp;")="&amp;$B$1&amp;" And LocalDay("&amp;$G$14&amp;")="&amp;$A$1&amp;" And LocalHour("&amp;$G$14&amp;")="&amp;K5&amp;" And LocalMinute("&amp;$G$14&amp;")="&amp;L5&amp;")", "Bar", "", "Close","A5C", "0", "all", "", "","True",,"EndOfBar")</f>
        <v>3864</v>
      </c>
      <c r="AW5" s="24">
        <f t="shared" ca="1" si="20"/>
        <v>5.1786639047125837E-4</v>
      </c>
      <c r="AX5" s="28">
        <f t="shared" ca="1" si="21"/>
        <v>5.1786639047125837E-4</v>
      </c>
      <c r="AY5" s="26">
        <f ca="1" xml:space="preserve"> RTD("cqg.rtd",,"StudyData","Close("&amp;$G$15&amp;") when (LocalMonth("&amp;$G$15&amp;")="&amp;$B$1&amp;" And LocalDay("&amp;$G$15&amp;")="&amp;$A$1&amp;" And LocalHour("&amp;$G$15&amp;")="&amp;K5&amp;" And LocalMinute("&amp;$G$15&amp;")="&amp;L5&amp;")", "Bar", "", "Close","A5C", "0", "all", "", "","True",,"EndOfBar")</f>
        <v>9792</v>
      </c>
      <c r="AZ5" s="24">
        <f t="shared" ca="1" si="22"/>
        <v>6.1652281134401974E-3</v>
      </c>
      <c r="BA5" s="28">
        <f t="shared" ca="1" si="23"/>
        <v>6.1652281134401974E-3</v>
      </c>
      <c r="BB5" s="26">
        <f ca="1" xml:space="preserve"> RTD("cqg.rtd",,"StudyData","Close("&amp;$G$16&amp;") when (LocalMonth("&amp;$G$16&amp;")="&amp;$B$1&amp;" And LocalDay("&amp;$G$16&amp;")="&amp;$A$1&amp;" And LocalHour("&amp;$G$16&amp;")="&amp;K5&amp;" And LocalMinute("&amp;$G$16&amp;")="&amp;L5&amp;")", "Bar", "", "Close","A5C", "0", "all", "", "","True",,"EndOfBar")</f>
        <v>13.5</v>
      </c>
      <c r="BC5" s="24">
        <f t="shared" ca="1" si="24"/>
        <v>-1.026392961876837E-2</v>
      </c>
      <c r="BD5" s="28">
        <f t="shared" ca="1" si="25"/>
        <v>-1.026392961876837E-2</v>
      </c>
      <c r="BF5" s="24">
        <f t="shared" si="26"/>
        <v>20</v>
      </c>
      <c r="BO5" s="30"/>
      <c r="BQ5" s="30"/>
    </row>
    <row r="6" spans="1:69" x14ac:dyDescent="0.3">
      <c r="B6" s="24" t="s">
        <v>27</v>
      </c>
      <c r="G6" s="24" t="str">
        <f>MainDisplay!E9</f>
        <v>HOE</v>
      </c>
      <c r="H6" s="24">
        <f xml:space="preserve"> RTD("cqg.rtd",,"StudyData",G6,  "Bar",, "Close", "D","-1","primaryOnly")</f>
        <v>1.6533</v>
      </c>
      <c r="I6" s="24" t="str">
        <f t="shared" si="0"/>
        <v>7:25</v>
      </c>
      <c r="J6" s="24" t="str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"","True",,"EndOfBar")</f>
        <v/>
      </c>
      <c r="K6" s="24">
        <f t="shared" si="33"/>
        <v>7</v>
      </c>
      <c r="L6" s="24">
        <f t="shared" si="27"/>
        <v>25</v>
      </c>
      <c r="M6" s="24" t="e">
        <f t="shared" ca="1" si="1"/>
        <v>#VALUE!</v>
      </c>
      <c r="N6" s="28" t="e">
        <f t="shared" ca="1" si="2"/>
        <v>#N/A</v>
      </c>
      <c r="O6" s="26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"","True",,"EndOfBar")</f>
        <v>50.09</v>
      </c>
      <c r="P6" s="24">
        <f t="shared" ca="1" si="3"/>
        <v>1.0694108151735294E-2</v>
      </c>
      <c r="Q6" s="28">
        <f t="shared" ca="1" si="4"/>
        <v>1.0694108151735294E-2</v>
      </c>
      <c r="R6" s="26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"","True",,"EndOfBar")</f>
        <v>53.49</v>
      </c>
      <c r="S6" s="24">
        <f t="shared" ca="1" si="5"/>
        <v>1.4990512333965828E-2</v>
      </c>
      <c r="T6" s="28">
        <f t="shared" ca="1" si="6"/>
        <v>1.4990512333965828E-2</v>
      </c>
      <c r="U6" s="29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"","True",,"EndOfBar")</f>
        <v>1.6467000000000001</v>
      </c>
      <c r="V6" s="24">
        <f t="shared" ca="1" si="28"/>
        <v>1.6481481481481448E-2</v>
      </c>
      <c r="W6" s="28">
        <f t="shared" ca="1" si="7"/>
        <v>1.6481481481481448E-2</v>
      </c>
      <c r="X6" s="29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"","True",,"EndOfBar")</f>
        <v>1.6748000000000001</v>
      </c>
      <c r="Y6" s="24">
        <f t="shared" ca="1" si="29"/>
        <v>1.3004294441420235E-2</v>
      </c>
      <c r="Z6" s="28">
        <f t="shared" ca="1" si="8"/>
        <v>1.3004294441420235E-2</v>
      </c>
      <c r="AA6" s="29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"","True",,"EndOfBar")</f>
        <v>2.911</v>
      </c>
      <c r="AB6" s="24">
        <f t="shared" ca="1" si="30"/>
        <v>9.7121054457162768E-3</v>
      </c>
      <c r="AC6" s="28">
        <f t="shared" ca="1" si="9"/>
        <v>9.7121054457162768E-3</v>
      </c>
      <c r="AD6" s="26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"","True",,"EndOfBar")</f>
        <v>1287</v>
      </c>
      <c r="AE6" s="24">
        <f t="shared" ca="1" si="31"/>
        <v>6.018916595012933E-3</v>
      </c>
      <c r="AF6" s="28">
        <f t="shared" ca="1" si="10"/>
        <v>6.018916595012933E-3</v>
      </c>
      <c r="AG6" s="26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"","True",,"EndOfBar")</f>
        <v>17.145</v>
      </c>
      <c r="AH6" s="24">
        <f t="shared" ca="1" si="11"/>
        <v>1.6723003024372889E-2</v>
      </c>
      <c r="AI6" s="28">
        <f t="shared" ca="1" si="12"/>
        <v>1.6723003024372889E-2</v>
      </c>
      <c r="AJ6" s="26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"","True",,"EndOfBar")</f>
        <v>6453</v>
      </c>
      <c r="AK6" s="24">
        <f t="shared" ca="1" si="32"/>
        <v>-3.0983733539891554E-4</v>
      </c>
      <c r="AL6" s="28">
        <f t="shared" ca="1" si="13"/>
        <v>-3.0983733539891554E-4</v>
      </c>
      <c r="AM6" s="26">
        <f ca="1" xml:space="preserve"> RTD("cqg.rtd",,"StudyData","Close("&amp;$G$11&amp;") when (LocalMonth("&amp;$G$11&amp;")="&amp;$B$1&amp;" And LocalDay("&amp;$G$11&amp;")="&amp;$A$1&amp;" And LocalHour("&amp;$G$11&amp;")="&amp;K6&amp;" And LocalMinute("&amp;$G$11&amp;")="&amp;L6&amp;")", "Bar", "", "Close","A5C", "0", "all", "", "","True",,"EndOfBar")</f>
        <v>2945.5</v>
      </c>
      <c r="AN6" s="24">
        <f t="shared" ca="1" si="14"/>
        <v>4.7757120927852635E-3</v>
      </c>
      <c r="AO6" s="28">
        <f t="shared" ca="1" si="15"/>
        <v>4.7757120927852635E-3</v>
      </c>
      <c r="AP6" s="26">
        <f ca="1" xml:space="preserve"> RTD("cqg.rtd",,"StudyData","Close("&amp;$G$12&amp;") when (LocalMonth("&amp;$G$12&amp;")="&amp;$B$1&amp;" And LocalDay("&amp;$G$12&amp;")="&amp;$A$1&amp;" And LocalHour("&amp;$G$12&amp;")="&amp;K6&amp;" And LocalMinute("&amp;$G$12&amp;")="&amp;L6&amp;")", "Bar", "", "Close","A5C", "0", "all", "", "","True",,"EndOfBar")</f>
        <v>2037.5</v>
      </c>
      <c r="AQ6" s="24">
        <f t="shared" ca="1" si="16"/>
        <v>4.9321824907521579E-3</v>
      </c>
      <c r="AR6" s="28">
        <f t="shared" ca="1" si="17"/>
        <v>4.9321824907521579E-3</v>
      </c>
      <c r="AS6" s="26">
        <f ca="1" xml:space="preserve"> RTD("cqg.rtd",,"StudyData","Close("&amp;$G$13&amp;") when (LocalMonth("&amp;$G$13&amp;")="&amp;$B$1&amp;" And LocalDay("&amp;$G$13&amp;")="&amp;$A$1&amp;" And LocalHour("&amp;$G$13&amp;")="&amp;K6&amp;" And LocalMinute("&amp;$G$13&amp;")="&amp;L6&amp;")", "Bar", "", "Close","A5C", "0", "all", "", "","True",,"EndOfBar")</f>
        <v>4616</v>
      </c>
      <c r="AT6" s="24">
        <f t="shared" ca="1" si="18"/>
        <v>4.7888550282977798E-3</v>
      </c>
      <c r="AU6" s="28">
        <f t="shared" ca="1" si="19"/>
        <v>4.7888550282977798E-3</v>
      </c>
      <c r="AV6" s="26">
        <f ca="1" xml:space="preserve"> RTD("cqg.rtd",,"StudyData","Close("&amp;$G$14&amp;") when (LocalMonth("&amp;$G$14&amp;")="&amp;$B$1&amp;" And LocalDay("&amp;$G$14&amp;")="&amp;$A$1&amp;" And LocalHour("&amp;$G$14&amp;")="&amp;K6&amp;" And LocalMinute("&amp;$G$14&amp;")="&amp;L6&amp;")", "Bar", "", "Close","A5C", "0", "all", "", "","True",,"EndOfBar")</f>
        <v>3866</v>
      </c>
      <c r="AW6" s="24">
        <f t="shared" ca="1" si="20"/>
        <v>1.0357327809425167E-3</v>
      </c>
      <c r="AX6" s="28">
        <f t="shared" ca="1" si="21"/>
        <v>1.0357327809425167E-3</v>
      </c>
      <c r="AY6" s="26">
        <f ca="1" xml:space="preserve"> RTD("cqg.rtd",,"StudyData","Close("&amp;$G$15&amp;") when (LocalMonth("&amp;$G$15&amp;")="&amp;$B$1&amp;" And LocalDay("&amp;$G$15&amp;")="&amp;$A$1&amp;" And LocalHour("&amp;$G$15&amp;")="&amp;K6&amp;" And LocalMinute("&amp;$G$15&amp;")="&amp;L6&amp;")", "Bar", "", "Close","A5C", "0", "all", "", "","True",,"EndOfBar")</f>
        <v>9794</v>
      </c>
      <c r="AZ6" s="24">
        <f t="shared" ca="1" si="22"/>
        <v>6.3707357172215371E-3</v>
      </c>
      <c r="BA6" s="28">
        <f t="shared" ca="1" si="23"/>
        <v>6.3707357172215371E-3</v>
      </c>
      <c r="BB6" s="26">
        <f ca="1" xml:space="preserve"> RTD("cqg.rtd",,"StudyData","Close("&amp;$G$16&amp;") when (LocalMonth("&amp;$G$16&amp;")="&amp;$B$1&amp;" And LocalDay("&amp;$G$16&amp;")="&amp;$A$1&amp;" And LocalHour("&amp;$G$16&amp;")="&amp;K6&amp;" And LocalMinute("&amp;$G$16&amp;")="&amp;L6&amp;")", "Bar", "", "Close","A5C", "0", "all", "", "","True",,"EndOfBar")</f>
        <v>13.5</v>
      </c>
      <c r="BC6" s="24">
        <f t="shared" ca="1" si="24"/>
        <v>-1.026392961876837E-2</v>
      </c>
      <c r="BD6" s="28">
        <f t="shared" ca="1" si="25"/>
        <v>-1.026392961876837E-2</v>
      </c>
      <c r="BF6" s="24">
        <f t="shared" si="26"/>
        <v>25</v>
      </c>
      <c r="BO6" s="30"/>
      <c r="BQ6" s="30"/>
    </row>
    <row r="7" spans="1:69" x14ac:dyDescent="0.3">
      <c r="G7" s="24" t="str">
        <f>MainDisplay!E10</f>
        <v>NGE</v>
      </c>
      <c r="H7" s="24">
        <f xml:space="preserve"> RTD("cqg.rtd",,"StudyData",G7,  "Bar",, "Close", "D","-1","primaryOnly")</f>
        <v>2.883</v>
      </c>
      <c r="I7" s="24" t="str">
        <f t="shared" si="0"/>
        <v>7:30</v>
      </c>
      <c r="J7" s="24" t="str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"","True",,"EndOfBar")</f>
        <v/>
      </c>
      <c r="K7" s="24">
        <f t="shared" si="33"/>
        <v>7</v>
      </c>
      <c r="L7" s="24">
        <f t="shared" si="27"/>
        <v>30</v>
      </c>
      <c r="M7" s="24" t="e">
        <f t="shared" ca="1" si="1"/>
        <v>#VALUE!</v>
      </c>
      <c r="N7" s="28" t="e">
        <f t="shared" ca="1" si="2"/>
        <v>#N/A</v>
      </c>
      <c r="O7" s="26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"","True",,"EndOfBar")</f>
        <v>50.15</v>
      </c>
      <c r="P7" s="24">
        <f t="shared" ca="1" si="3"/>
        <v>1.190476190476183E-2</v>
      </c>
      <c r="Q7" s="28">
        <f t="shared" ca="1" si="4"/>
        <v>1.190476190476183E-2</v>
      </c>
      <c r="R7" s="26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"","True",,"EndOfBar")</f>
        <v>53.55</v>
      </c>
      <c r="S7" s="24">
        <f t="shared" ca="1" si="5"/>
        <v>1.6129032258064408E-2</v>
      </c>
      <c r="T7" s="28">
        <f t="shared" ca="1" si="6"/>
        <v>1.6129032258064408E-2</v>
      </c>
      <c r="U7" s="29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"","True",,"EndOfBar")</f>
        <v>1.6491</v>
      </c>
      <c r="V7" s="24">
        <f t="shared" ca="1" si="28"/>
        <v>1.7962962962962903E-2</v>
      </c>
      <c r="W7" s="28">
        <f t="shared" ca="1" si="7"/>
        <v>1.7962962962962903E-2</v>
      </c>
      <c r="X7" s="29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"","True",,"EndOfBar")</f>
        <v>1.6777</v>
      </c>
      <c r="Y7" s="24">
        <f t="shared" ca="1" si="29"/>
        <v>1.4758362063751272E-2</v>
      </c>
      <c r="Z7" s="28">
        <f t="shared" ca="1" si="8"/>
        <v>1.4758362063751272E-2</v>
      </c>
      <c r="AA7" s="29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"","True",,"EndOfBar")</f>
        <v>2.9140000000000001</v>
      </c>
      <c r="AB7" s="24">
        <f t="shared" ca="1" si="30"/>
        <v>1.0752688172043058E-2</v>
      </c>
      <c r="AC7" s="28">
        <f t="shared" ca="1" si="9"/>
        <v>1.0752688172043058E-2</v>
      </c>
      <c r="AD7" s="26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"","True",,"EndOfBar")</f>
        <v>1290</v>
      </c>
      <c r="AE7" s="24">
        <f t="shared" ca="1" si="31"/>
        <v>8.3639490346283478E-3</v>
      </c>
      <c r="AF7" s="28">
        <f t="shared" ca="1" si="10"/>
        <v>8.3639490346283478E-3</v>
      </c>
      <c r="AG7" s="26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"","True",,"EndOfBar")</f>
        <v>17.195</v>
      </c>
      <c r="AH7" s="24">
        <f t="shared" ca="1" si="11"/>
        <v>1.9688074482595075E-2</v>
      </c>
      <c r="AI7" s="28">
        <f t="shared" ca="1" si="12"/>
        <v>1.9688074482595075E-2</v>
      </c>
      <c r="AJ7" s="26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"","True",,"EndOfBar")</f>
        <v>6456</v>
      </c>
      <c r="AK7" s="24">
        <f t="shared" ca="1" si="32"/>
        <v>1.5491866769945777E-4</v>
      </c>
      <c r="AL7" s="28">
        <f t="shared" ca="1" si="13"/>
        <v>1.5491866769945777E-4</v>
      </c>
      <c r="AM7" s="26">
        <f ca="1" xml:space="preserve"> RTD("cqg.rtd",,"StudyData","Close("&amp;$G$11&amp;") when (LocalMonth("&amp;$G$11&amp;")="&amp;$B$1&amp;" And LocalDay("&amp;$G$11&amp;")="&amp;$A$1&amp;" And LocalHour("&amp;$G$11&amp;")="&amp;K7&amp;" And LocalMinute("&amp;$G$11&amp;")="&amp;L7&amp;")", "Bar", "", "Close","A5C", "0", "all", "", "","True",,"EndOfBar")</f>
        <v>2943.5</v>
      </c>
      <c r="AN7" s="24">
        <f t="shared" ca="1" si="14"/>
        <v>4.0934675081016544E-3</v>
      </c>
      <c r="AO7" s="28">
        <f t="shared" ca="1" si="15"/>
        <v>4.0934675081016544E-3</v>
      </c>
      <c r="AP7" s="26">
        <f ca="1" xml:space="preserve"> RTD("cqg.rtd",,"StudyData","Close("&amp;$G$12&amp;") when (LocalMonth("&amp;$G$12&amp;")="&amp;$B$1&amp;" And LocalDay("&amp;$G$12&amp;")="&amp;$A$1&amp;" And LocalHour("&amp;$G$12&amp;")="&amp;K7&amp;" And LocalMinute("&amp;$G$12&amp;")="&amp;L7&amp;")", "Bar", "", "Close","A5C", "0", "all", "", "","True",,"EndOfBar")</f>
        <v>2038.5</v>
      </c>
      <c r="AQ7" s="24">
        <f t="shared" ca="1" si="16"/>
        <v>5.4254007398273733E-3</v>
      </c>
      <c r="AR7" s="28">
        <f t="shared" ca="1" si="17"/>
        <v>5.4254007398273733E-3</v>
      </c>
      <c r="AS7" s="26">
        <f ca="1" xml:space="preserve"> RTD("cqg.rtd",,"StudyData","Close("&amp;$G$13&amp;") when (LocalMonth("&amp;$G$13&amp;")="&amp;$B$1&amp;" And LocalDay("&amp;$G$13&amp;")="&amp;$A$1&amp;" And LocalHour("&amp;$G$13&amp;")="&amp;K7&amp;" And LocalMinute("&amp;$G$13&amp;")="&amp;L7&amp;")", "Bar", "", "Close","A5C", "0", "all", "", "","True",,"EndOfBar")</f>
        <v>4610</v>
      </c>
      <c r="AT7" s="24">
        <f t="shared" ca="1" si="18"/>
        <v>3.4828036569438396E-3</v>
      </c>
      <c r="AU7" s="28">
        <f t="shared" ca="1" si="19"/>
        <v>3.4828036569438396E-3</v>
      </c>
      <c r="AV7" s="26">
        <f ca="1" xml:space="preserve"> RTD("cqg.rtd",,"StudyData","Close("&amp;$G$14&amp;") when (LocalMonth("&amp;$G$14&amp;")="&amp;$B$1&amp;" And LocalDay("&amp;$G$14&amp;")="&amp;$A$1&amp;" And LocalHour("&amp;$G$14&amp;")="&amp;K7&amp;" And LocalMinute("&amp;$G$14&amp;")="&amp;L7&amp;")", "Bar", "", "Close","A5C", "0", "all", "", "","True",,"EndOfBar")</f>
        <v>3864</v>
      </c>
      <c r="AW7" s="24">
        <f t="shared" ca="1" si="20"/>
        <v>5.1786639047125837E-4</v>
      </c>
      <c r="AX7" s="28">
        <f t="shared" ca="1" si="21"/>
        <v>5.1786639047125837E-4</v>
      </c>
      <c r="AY7" s="26">
        <f ca="1" xml:space="preserve"> RTD("cqg.rtd",,"StudyData","Close("&amp;$G$15&amp;") when (LocalMonth("&amp;$G$15&amp;")="&amp;$B$1&amp;" And LocalDay("&amp;$G$15&amp;")="&amp;$A$1&amp;" And LocalHour("&amp;$G$15&amp;")="&amp;K7&amp;" And LocalMinute("&amp;$G$15&amp;")="&amp;L7&amp;")", "Bar", "", "Close","A5C", "0", "all", "", "","True",,"EndOfBar")</f>
        <v>9790</v>
      </c>
      <c r="AZ7" s="24">
        <f t="shared" ca="1" si="22"/>
        <v>5.9597205096588576E-3</v>
      </c>
      <c r="BA7" s="28">
        <f t="shared" ca="1" si="23"/>
        <v>5.9597205096588576E-3</v>
      </c>
      <c r="BB7" s="26">
        <f ca="1" xml:space="preserve"> RTD("cqg.rtd",,"StudyData","Close("&amp;$G$16&amp;") when (LocalMonth("&amp;$G$16&amp;")="&amp;$B$1&amp;" And LocalDay("&amp;$G$16&amp;")="&amp;$A$1&amp;" And LocalHour("&amp;$G$16&amp;")="&amp;K7&amp;" And LocalMinute("&amp;$G$16&amp;")="&amp;L7&amp;")", "Bar", "", "Close","A5C", "0", "all", "", "","True",,"EndOfBar")</f>
        <v>13.45</v>
      </c>
      <c r="BC7" s="24">
        <f t="shared" ca="1" si="24"/>
        <v>-1.3929618768328539E-2</v>
      </c>
      <c r="BD7" s="28">
        <f t="shared" ca="1" si="25"/>
        <v>-1.3929618768328539E-2</v>
      </c>
      <c r="BF7" s="24">
        <f t="shared" si="26"/>
        <v>30</v>
      </c>
      <c r="BO7" s="30"/>
      <c r="BQ7" s="30"/>
    </row>
    <row r="8" spans="1:69" x14ac:dyDescent="0.3">
      <c r="B8" s="24" t="s">
        <v>28</v>
      </c>
      <c r="G8" s="24" t="str">
        <f>MainDisplay!E11</f>
        <v>GCE</v>
      </c>
      <c r="H8" s="24">
        <f xml:space="preserve"> RTD("cqg.rtd",,"StudyData",G8,  "Bar",, "Close", "D","-1","primaryOnly")</f>
        <v>1279.3</v>
      </c>
      <c r="I8" s="24" t="str">
        <f t="shared" si="0"/>
        <v>7:35</v>
      </c>
      <c r="J8" s="24" t="str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"","True",,"EndOfBar")</f>
        <v/>
      </c>
      <c r="K8" s="24">
        <f t="shared" si="33"/>
        <v>7</v>
      </c>
      <c r="L8" s="24">
        <f t="shared" si="27"/>
        <v>35</v>
      </c>
      <c r="M8" s="24" t="e">
        <f t="shared" ca="1" si="1"/>
        <v>#VALUE!</v>
      </c>
      <c r="N8" s="28" t="e">
        <f t="shared" ca="1" si="2"/>
        <v>#N/A</v>
      </c>
      <c r="O8" s="26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"","True",,"EndOfBar")</f>
        <v>50.13</v>
      </c>
      <c r="P8" s="24">
        <f t="shared" ca="1" si="3"/>
        <v>1.1501210653753032E-2</v>
      </c>
      <c r="Q8" s="28">
        <f t="shared" ca="1" si="4"/>
        <v>1.1501210653753032E-2</v>
      </c>
      <c r="R8" s="26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"","True",,"EndOfBar")</f>
        <v>53.54</v>
      </c>
      <c r="S8" s="24">
        <f t="shared" ca="1" si="5"/>
        <v>1.5939278937381333E-2</v>
      </c>
      <c r="T8" s="28">
        <f t="shared" ca="1" si="6"/>
        <v>1.5939278937381333E-2</v>
      </c>
      <c r="U8" s="29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"","True",,"EndOfBar")</f>
        <v>1.6479999999999999</v>
      </c>
      <c r="V8" s="24">
        <f t="shared" ca="1" si="28"/>
        <v>1.7283950617283828E-2</v>
      </c>
      <c r="W8" s="28">
        <f t="shared" ca="1" si="7"/>
        <v>1.7283950617283828E-2</v>
      </c>
      <c r="X8" s="29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"","True",,"EndOfBar")</f>
        <v>1.6767000000000001</v>
      </c>
      <c r="Y8" s="24">
        <f t="shared" ca="1" si="29"/>
        <v>1.4153511159499236E-2</v>
      </c>
      <c r="Z8" s="28">
        <f t="shared" ca="1" si="8"/>
        <v>1.4153511159499236E-2</v>
      </c>
      <c r="AA8" s="29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"","True",,"EndOfBar")</f>
        <v>2.9119999999999999</v>
      </c>
      <c r="AB8" s="24">
        <f t="shared" ca="1" si="30"/>
        <v>1.0058966354491819E-2</v>
      </c>
      <c r="AC8" s="28">
        <f t="shared" ca="1" si="9"/>
        <v>1.0058966354491819E-2</v>
      </c>
      <c r="AD8" s="26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"","True",,"EndOfBar")</f>
        <v>1288.9000000000001</v>
      </c>
      <c r="AE8" s="24">
        <f t="shared" ca="1" si="31"/>
        <v>7.5041038067694341E-3</v>
      </c>
      <c r="AF8" s="28">
        <f t="shared" ca="1" si="10"/>
        <v>7.5041038067694341E-3</v>
      </c>
      <c r="AG8" s="26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"","True",,"EndOfBar")</f>
        <v>17.164999999999999</v>
      </c>
      <c r="AH8" s="24">
        <f t="shared" ca="1" si="11"/>
        <v>1.7909031607661722E-2</v>
      </c>
      <c r="AI8" s="28">
        <f t="shared" ca="1" si="12"/>
        <v>1.7909031607661722E-2</v>
      </c>
      <c r="AJ8" s="26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"","True",,"EndOfBar")</f>
        <v>6452</v>
      </c>
      <c r="AK8" s="24">
        <f t="shared" ca="1" si="32"/>
        <v>-4.6475600309837337E-4</v>
      </c>
      <c r="AL8" s="28">
        <f t="shared" ca="1" si="13"/>
        <v>-4.6475600309837337E-4</v>
      </c>
      <c r="AM8" s="26">
        <f ca="1" xml:space="preserve"> RTD("cqg.rtd",,"StudyData","Close("&amp;$G$11&amp;") when (LocalMonth("&amp;$G$11&amp;")="&amp;$B$1&amp;" And LocalDay("&amp;$G$11&amp;")="&amp;$A$1&amp;" And LocalHour("&amp;$G$11&amp;")="&amp;K8&amp;" And LocalMinute("&amp;$G$11&amp;")="&amp;L8&amp;")", "Bar", "", "Close","A5C", "0", "all", "", "","True",,"EndOfBar")</f>
        <v>2944</v>
      </c>
      <c r="AN8" s="24">
        <f t="shared" ca="1" si="14"/>
        <v>4.2640286542725567E-3</v>
      </c>
      <c r="AO8" s="28">
        <f t="shared" ca="1" si="15"/>
        <v>4.2640286542725567E-3</v>
      </c>
      <c r="AP8" s="26">
        <f ca="1" xml:space="preserve"> RTD("cqg.rtd",,"StudyData","Close("&amp;$G$12&amp;") when (LocalMonth("&amp;$G$12&amp;")="&amp;$B$1&amp;" And LocalDay("&amp;$G$12&amp;")="&amp;$A$1&amp;" And LocalHour("&amp;$G$12&amp;")="&amp;K8&amp;" And LocalMinute("&amp;$G$12&amp;")="&amp;L8&amp;")", "Bar", "", "Close","A5C", "0", "all", "", "","True",,"EndOfBar")</f>
        <v>2036</v>
      </c>
      <c r="AQ8" s="24">
        <f t="shared" ca="1" si="16"/>
        <v>4.1923551171393339E-3</v>
      </c>
      <c r="AR8" s="28">
        <f t="shared" ca="1" si="17"/>
        <v>4.1923551171393339E-3</v>
      </c>
      <c r="AS8" s="26">
        <f ca="1" xml:space="preserve"> RTD("cqg.rtd",,"StudyData","Close("&amp;$G$13&amp;") when (LocalMonth("&amp;$G$13&amp;")="&amp;$B$1&amp;" And LocalDay("&amp;$G$13&amp;")="&amp;$A$1&amp;" And LocalHour("&amp;$G$13&amp;")="&amp;K8&amp;" And LocalMinute("&amp;$G$13&amp;")="&amp;L8&amp;")", "Bar", "", "Close","A5C", "0", "all", "", "","True",,"EndOfBar")</f>
        <v>4606</v>
      </c>
      <c r="AT8" s="24">
        <f t="shared" ca="1" si="18"/>
        <v>2.6121027427078798E-3</v>
      </c>
      <c r="AU8" s="28">
        <f t="shared" ca="1" si="19"/>
        <v>2.6121027427078798E-3</v>
      </c>
      <c r="AV8" s="26">
        <f ca="1" xml:space="preserve"> RTD("cqg.rtd",,"StudyData","Close("&amp;$G$14&amp;") when (LocalMonth("&amp;$G$14&amp;")="&amp;$B$1&amp;" And LocalDay("&amp;$G$14&amp;")="&amp;$A$1&amp;" And LocalHour("&amp;$G$14&amp;")="&amp;K8&amp;" And LocalMinute("&amp;$G$14&amp;")="&amp;L8&amp;")", "Bar", "", "Close","A5C", "0", "all", "", "","True",,"EndOfBar")</f>
        <v>3864</v>
      </c>
      <c r="AW8" s="24">
        <f t="shared" ca="1" si="20"/>
        <v>5.1786639047125837E-4</v>
      </c>
      <c r="AX8" s="28">
        <f t="shared" ca="1" si="21"/>
        <v>5.1786639047125837E-4</v>
      </c>
      <c r="AY8" s="26">
        <f ca="1" xml:space="preserve"> RTD("cqg.rtd",,"StudyData","Close("&amp;$G$15&amp;") when (LocalMonth("&amp;$G$15&amp;")="&amp;$B$1&amp;" And LocalDay("&amp;$G$15&amp;")="&amp;$A$1&amp;" And LocalHour("&amp;$G$15&amp;")="&amp;K8&amp;" And LocalMinute("&amp;$G$15&amp;")="&amp;L8&amp;")", "Bar", "", "Close","A5C", "0", "all", "", "","True",,"EndOfBar")</f>
        <v>9786</v>
      </c>
      <c r="AZ8" s="24">
        <f t="shared" ca="1" si="22"/>
        <v>5.5487053020961772E-3</v>
      </c>
      <c r="BA8" s="28">
        <f t="shared" ca="1" si="23"/>
        <v>5.5487053020961772E-3</v>
      </c>
      <c r="BB8" s="26">
        <f ca="1" xml:space="preserve"> RTD("cqg.rtd",,"StudyData","Close("&amp;$G$16&amp;") when (LocalMonth("&amp;$G$16&amp;")="&amp;$B$1&amp;" And LocalDay("&amp;$G$16&amp;")="&amp;$A$1&amp;" And LocalHour("&amp;$G$16&amp;")="&amp;K8&amp;" And LocalMinute("&amp;$G$16&amp;")="&amp;L8&amp;")", "Bar", "", "Close","A5C", "0", "all", "", "","True",,"EndOfBar")</f>
        <v>13.5</v>
      </c>
      <c r="BC8" s="24">
        <f t="shared" ca="1" si="24"/>
        <v>-1.026392961876837E-2</v>
      </c>
      <c r="BD8" s="28">
        <f t="shared" ca="1" si="25"/>
        <v>-1.026392961876837E-2</v>
      </c>
      <c r="BF8" s="24">
        <f t="shared" si="26"/>
        <v>35</v>
      </c>
      <c r="BO8" s="30"/>
      <c r="BQ8" s="30"/>
    </row>
    <row r="9" spans="1:69" x14ac:dyDescent="0.3">
      <c r="G9" s="24" t="str">
        <f>MainDisplay!E12</f>
        <v>SIE</v>
      </c>
      <c r="H9" s="24">
        <f xml:space="preserve"> RTD("cqg.rtd",,"StudyData",G9,  "Bar",, "Close", "D","-1","primaryOnly")</f>
        <v>16.863</v>
      </c>
      <c r="I9" s="24" t="str">
        <f t="shared" si="0"/>
        <v>7:40</v>
      </c>
      <c r="J9" s="24" t="str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"","True",,"EndOfBar")</f>
        <v/>
      </c>
      <c r="K9" s="24">
        <f t="shared" si="33"/>
        <v>7</v>
      </c>
      <c r="L9" s="24">
        <f t="shared" si="27"/>
        <v>40</v>
      </c>
      <c r="M9" s="24" t="e">
        <f t="shared" ca="1" si="1"/>
        <v>#VALUE!</v>
      </c>
      <c r="N9" s="28" t="e">
        <f t="shared" ca="1" si="2"/>
        <v>#N/A</v>
      </c>
      <c r="O9" s="26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"","True",,"EndOfBar")</f>
        <v>50.21</v>
      </c>
      <c r="P9" s="24">
        <f t="shared" ca="1" si="3"/>
        <v>1.3115415657788509E-2</v>
      </c>
      <c r="Q9" s="28">
        <f t="shared" ca="1" si="4"/>
        <v>1.3115415657788509E-2</v>
      </c>
      <c r="R9" s="26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"","True",,"EndOfBar")</f>
        <v>53.62</v>
      </c>
      <c r="S9" s="24">
        <f t="shared" ca="1" si="5"/>
        <v>1.7457305502846198E-2</v>
      </c>
      <c r="T9" s="28">
        <f t="shared" ca="1" si="6"/>
        <v>1.7457305502846198E-2</v>
      </c>
      <c r="U9" s="29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"","True",,"EndOfBar")</f>
        <v>1.6487000000000001</v>
      </c>
      <c r="V9" s="24">
        <f t="shared" ca="1" si="28"/>
        <v>1.7716049382716016E-2</v>
      </c>
      <c r="W9" s="28">
        <f t="shared" ca="1" si="7"/>
        <v>1.7716049382716016E-2</v>
      </c>
      <c r="X9" s="29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"","True",,"EndOfBar")</f>
        <v>1.6793</v>
      </c>
      <c r="Y9" s="24">
        <f t="shared" ca="1" si="29"/>
        <v>1.5726123510554663E-2</v>
      </c>
      <c r="Z9" s="28">
        <f t="shared" ca="1" si="8"/>
        <v>1.5726123510554663E-2</v>
      </c>
      <c r="AA9" s="29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"","True",,"EndOfBar")</f>
        <v>2.919</v>
      </c>
      <c r="AB9" s="24">
        <f t="shared" ca="1" si="30"/>
        <v>1.2486992715920927E-2</v>
      </c>
      <c r="AC9" s="28">
        <f t="shared" ca="1" si="9"/>
        <v>1.2486992715920927E-2</v>
      </c>
      <c r="AD9" s="26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"","True",,"EndOfBar")</f>
        <v>1288.4000000000001</v>
      </c>
      <c r="AE9" s="24">
        <f t="shared" ca="1" si="31"/>
        <v>7.1132650668335315E-3</v>
      </c>
      <c r="AF9" s="28">
        <f t="shared" ca="1" si="10"/>
        <v>7.1132650668335315E-3</v>
      </c>
      <c r="AG9" s="26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"","True",,"EndOfBar")</f>
        <v>17.164999999999999</v>
      </c>
      <c r="AH9" s="24">
        <f t="shared" ca="1" si="11"/>
        <v>1.7909031607661722E-2</v>
      </c>
      <c r="AI9" s="28">
        <f t="shared" ca="1" si="12"/>
        <v>1.7909031607661722E-2</v>
      </c>
      <c r="AJ9" s="26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"","True",,"EndOfBar")</f>
        <v>6452.5</v>
      </c>
      <c r="AK9" s="24">
        <f t="shared" ca="1" si="32"/>
        <v>-3.8729666924864449E-4</v>
      </c>
      <c r="AL9" s="28">
        <f t="shared" ca="1" si="13"/>
        <v>-3.8729666924864449E-4</v>
      </c>
      <c r="AM9" s="26">
        <f ca="1" xml:space="preserve"> RTD("cqg.rtd",,"StudyData","Close("&amp;$G$11&amp;") when (LocalMonth("&amp;$G$11&amp;")="&amp;$B$1&amp;" And LocalDay("&amp;$G$11&amp;")="&amp;$A$1&amp;" And LocalHour("&amp;$G$11&amp;")="&amp;K9&amp;" And LocalMinute("&amp;$G$11&amp;")="&amp;L9&amp;")", "Bar", "", "Close","A5C", "0", "all", "", "","True",,"EndOfBar")</f>
        <v>2945</v>
      </c>
      <c r="AN9" s="24">
        <f t="shared" ca="1" si="14"/>
        <v>4.6051509466143612E-3</v>
      </c>
      <c r="AO9" s="28">
        <f t="shared" ca="1" si="15"/>
        <v>4.6051509466143612E-3</v>
      </c>
      <c r="AP9" s="26">
        <f ca="1" xml:space="preserve"> RTD("cqg.rtd",,"StudyData","Close("&amp;$G$12&amp;") when (LocalMonth("&amp;$G$12&amp;")="&amp;$B$1&amp;" And LocalDay("&amp;$G$12&amp;")="&amp;$A$1&amp;" And LocalHour("&amp;$G$12&amp;")="&amp;K9&amp;" And LocalMinute("&amp;$G$12&amp;")="&amp;L9&amp;")", "Bar", "", "Close","A5C", "0", "all", "", "","True",,"EndOfBar")</f>
        <v>2039.5</v>
      </c>
      <c r="AQ9" s="24">
        <f t="shared" ca="1" si="16"/>
        <v>5.9186189889025896E-3</v>
      </c>
      <c r="AR9" s="28">
        <f t="shared" ca="1" si="17"/>
        <v>5.9186189889025896E-3</v>
      </c>
      <c r="AS9" s="26">
        <f ca="1" xml:space="preserve"> RTD("cqg.rtd",,"StudyData","Close("&amp;$G$13&amp;") when (LocalMonth("&amp;$G$13&amp;")="&amp;$B$1&amp;" And LocalDay("&amp;$G$13&amp;")="&amp;$A$1&amp;" And LocalHour("&amp;$G$13&amp;")="&amp;K9&amp;" And LocalMinute("&amp;$G$13&amp;")="&amp;L9&amp;")", "Bar", "", "Close","A5C", "0", "all", "", "","True",,"EndOfBar")</f>
        <v>4604</v>
      </c>
      <c r="AT9" s="24">
        <f t="shared" ca="1" si="18"/>
        <v>2.1767522855898999E-3</v>
      </c>
      <c r="AU9" s="28">
        <f t="shared" ca="1" si="19"/>
        <v>2.1767522855898999E-3</v>
      </c>
      <c r="AV9" s="26">
        <f ca="1" xml:space="preserve"> RTD("cqg.rtd",,"StudyData","Close("&amp;$G$14&amp;") when (LocalMonth("&amp;$G$14&amp;")="&amp;$B$1&amp;" And LocalDay("&amp;$G$14&amp;")="&amp;$A$1&amp;" And LocalHour("&amp;$G$14&amp;")="&amp;K9&amp;" And LocalMinute("&amp;$G$14&amp;")="&amp;L9&amp;")", "Bar", "", "Close","A5C", "0", "all", "", "","True",,"EndOfBar")</f>
        <v>3864</v>
      </c>
      <c r="AW9" s="24">
        <f t="shared" ca="1" si="20"/>
        <v>5.1786639047125837E-4</v>
      </c>
      <c r="AX9" s="28">
        <f t="shared" ca="1" si="21"/>
        <v>5.1786639047125837E-4</v>
      </c>
      <c r="AY9" s="26">
        <f ca="1" xml:space="preserve"> RTD("cqg.rtd",,"StudyData","Close("&amp;$G$15&amp;") when (LocalMonth("&amp;$G$15&amp;")="&amp;$B$1&amp;" And LocalDay("&amp;$G$15&amp;")="&amp;$A$1&amp;" And LocalHour("&amp;$G$15&amp;")="&amp;K9&amp;" And LocalMinute("&amp;$G$15&amp;")="&amp;L9&amp;")", "Bar", "", "Close","A5C", "0", "all", "", "","True",,"EndOfBar")</f>
        <v>9780</v>
      </c>
      <c r="AZ9" s="24">
        <f t="shared" ca="1" si="22"/>
        <v>4.9321824907521579E-3</v>
      </c>
      <c r="BA9" s="28">
        <f t="shared" ca="1" si="23"/>
        <v>4.9321824907521579E-3</v>
      </c>
      <c r="BB9" s="26">
        <f ca="1" xml:space="preserve"> RTD("cqg.rtd",,"StudyData","Close("&amp;$G$16&amp;") when (LocalMonth("&amp;$G$16&amp;")="&amp;$B$1&amp;" And LocalDay("&amp;$G$16&amp;")="&amp;$A$1&amp;" And LocalHour("&amp;$G$16&amp;")="&amp;K9&amp;" And LocalMinute("&amp;$G$16&amp;")="&amp;L9&amp;")", "Bar", "", "Close","A5C", "0", "all", "", "","True",,"EndOfBar")</f>
        <v>13.51</v>
      </c>
      <c r="BC9" s="24">
        <f t="shared" ca="1" si="24"/>
        <v>-9.5307917888563624E-3</v>
      </c>
      <c r="BD9" s="28">
        <f t="shared" ca="1" si="25"/>
        <v>-9.5307917888563624E-3</v>
      </c>
      <c r="BF9" s="24">
        <f t="shared" si="26"/>
        <v>40</v>
      </c>
      <c r="BO9" s="30"/>
      <c r="BQ9" s="30"/>
    </row>
    <row r="10" spans="1:69" x14ac:dyDescent="0.3">
      <c r="B10" s="24" t="s">
        <v>29</v>
      </c>
      <c r="G10" s="24" t="str">
        <f>MainDisplay!E13</f>
        <v>LDKZ</v>
      </c>
      <c r="H10" s="24">
        <f xml:space="preserve"> RTD("cqg.rtd",,"StudyData",G10,  "Bar",, "Close", "D","-1","primaryOnly")</f>
        <v>6455</v>
      </c>
      <c r="I10" s="24" t="str">
        <f t="shared" si="0"/>
        <v>7:45</v>
      </c>
      <c r="J10" s="24" t="str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"","True",,"EndOfBar")</f>
        <v/>
      </c>
      <c r="K10" s="24">
        <f t="shared" si="33"/>
        <v>7</v>
      </c>
      <c r="L10" s="24">
        <f t="shared" si="27"/>
        <v>45</v>
      </c>
      <c r="M10" s="24" t="e">
        <f t="shared" ca="1" si="1"/>
        <v>#VALUE!</v>
      </c>
      <c r="N10" s="28" t="e">
        <f t="shared" ca="1" si="2"/>
        <v>#N/A</v>
      </c>
      <c r="O10" s="26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"","True",,"EndOfBar")</f>
        <v>50.19</v>
      </c>
      <c r="P10" s="24">
        <f t="shared" ca="1" si="3"/>
        <v>1.2711864406779568E-2</v>
      </c>
      <c r="Q10" s="28">
        <f t="shared" ca="1" si="4"/>
        <v>1.2711864406779568E-2</v>
      </c>
      <c r="R10" s="26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"","True",,"EndOfBar")</f>
        <v>53.58</v>
      </c>
      <c r="S10" s="24">
        <f t="shared" ca="1" si="5"/>
        <v>1.6698292220113764E-2</v>
      </c>
      <c r="T10" s="28">
        <f t="shared" ca="1" si="6"/>
        <v>1.6698292220113764E-2</v>
      </c>
      <c r="U10" s="29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"","True",,"EndOfBar")</f>
        <v>1.6468</v>
      </c>
      <c r="V10" s="24">
        <f t="shared" ca="1" si="28"/>
        <v>1.6543209876543168E-2</v>
      </c>
      <c r="W10" s="28">
        <f t="shared" ca="1" si="7"/>
        <v>1.6543209876543168E-2</v>
      </c>
      <c r="X10" s="29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"","True",,"EndOfBar")</f>
        <v>1.6777</v>
      </c>
      <c r="Y10" s="24">
        <f t="shared" ca="1" si="29"/>
        <v>1.4758362063751272E-2</v>
      </c>
      <c r="Z10" s="28">
        <f t="shared" ca="1" si="8"/>
        <v>1.4758362063751272E-2</v>
      </c>
      <c r="AA10" s="29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"","True",,"EndOfBar")</f>
        <v>2.9159999999999999</v>
      </c>
      <c r="AB10" s="24">
        <f t="shared" ca="1" si="30"/>
        <v>1.1446409989594144E-2</v>
      </c>
      <c r="AC10" s="28">
        <f t="shared" ca="1" si="9"/>
        <v>1.1446409989594144E-2</v>
      </c>
      <c r="AD10" s="26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"","True",,"EndOfBar")</f>
        <v>1288.5999999999999</v>
      </c>
      <c r="AE10" s="24">
        <f t="shared" ca="1" si="31"/>
        <v>7.2696005628077503E-3</v>
      </c>
      <c r="AF10" s="28">
        <f t="shared" ca="1" si="10"/>
        <v>7.2696005628077503E-3</v>
      </c>
      <c r="AG10" s="26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"","True",,"EndOfBar")</f>
        <v>17.170000000000002</v>
      </c>
      <c r="AH10" s="24">
        <f t="shared" ca="1" si="11"/>
        <v>1.8205538753484088E-2</v>
      </c>
      <c r="AI10" s="28">
        <f t="shared" ca="1" si="12"/>
        <v>1.8205538753484088E-2</v>
      </c>
      <c r="AJ10" s="26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"","True",,"EndOfBar")</f>
        <v>6450</v>
      </c>
      <c r="AK10" s="24">
        <f t="shared" ca="1" si="32"/>
        <v>-7.7459333849728897E-4</v>
      </c>
      <c r="AL10" s="28">
        <f t="shared" ca="1" si="13"/>
        <v>-7.7459333849728897E-4</v>
      </c>
      <c r="AM10" s="26">
        <f ca="1" xml:space="preserve"> RTD("cqg.rtd",,"StudyData","Close("&amp;$G$11&amp;") when (LocalMonth("&amp;$G$11&amp;")="&amp;$B$1&amp;" And LocalDay("&amp;$G$11&amp;")="&amp;$A$1&amp;" And LocalHour("&amp;$G$11&amp;")="&amp;K10&amp;" And LocalMinute("&amp;$G$11&amp;")="&amp;L10&amp;")", "Bar", "", "Close","A5C", "0", "all", "", "","True",,"EndOfBar")</f>
        <v>2943</v>
      </c>
      <c r="AN10" s="24">
        <f t="shared" ca="1" si="14"/>
        <v>3.9229063619307522E-3</v>
      </c>
      <c r="AO10" s="28">
        <f t="shared" ca="1" si="15"/>
        <v>3.9229063619307522E-3</v>
      </c>
      <c r="AP10" s="26">
        <f ca="1" xml:space="preserve"> RTD("cqg.rtd",,"StudyData","Close("&amp;$G$12&amp;") when (LocalMonth("&amp;$G$12&amp;")="&amp;$B$1&amp;" And LocalDay("&amp;$G$12&amp;")="&amp;$A$1&amp;" And LocalHour("&amp;$G$12&amp;")="&amp;K10&amp;" And LocalMinute("&amp;$G$12&amp;")="&amp;L10&amp;")", "Bar", "", "Close","A5C", "0", "all", "", "","True",,"EndOfBar")</f>
        <v>2038</v>
      </c>
      <c r="AQ10" s="24">
        <f t="shared" ca="1" si="16"/>
        <v>5.1787916152897656E-3</v>
      </c>
      <c r="AR10" s="28">
        <f t="shared" ca="1" si="17"/>
        <v>5.1787916152897656E-3</v>
      </c>
      <c r="AS10" s="26" t="str">
        <f ca="1" xml:space="preserve"> RTD("cqg.rtd",,"StudyData","Close("&amp;$G$13&amp;") when (LocalMonth("&amp;$G$13&amp;")="&amp;$B$1&amp;" And LocalDay("&amp;$G$13&amp;")="&amp;$A$1&amp;" And LocalHour("&amp;$G$13&amp;")="&amp;K10&amp;" And LocalMinute("&amp;$G$13&amp;")="&amp;L10&amp;")", "Bar", "", "Close","A5C", "0", "all", "", "","True",,"EndOfBar")</f>
        <v/>
      </c>
      <c r="AT10" s="24" t="e">
        <f t="shared" ca="1" si="18"/>
        <v>#VALUE!</v>
      </c>
      <c r="AU10" s="28" t="e">
        <f t="shared" ca="1" si="19"/>
        <v>#N/A</v>
      </c>
      <c r="AV10" s="26" t="str">
        <f ca="1" xml:space="preserve"> RTD("cqg.rtd",,"StudyData","Close("&amp;$G$14&amp;") when (LocalMonth("&amp;$G$14&amp;")="&amp;$B$1&amp;" And LocalDay("&amp;$G$14&amp;")="&amp;$A$1&amp;" And LocalHour("&amp;$G$14&amp;")="&amp;K10&amp;" And LocalMinute("&amp;$G$14&amp;")="&amp;L10&amp;")", "Bar", "", "Close","A5C", "0", "all", "", "","True",,"EndOfBar")</f>
        <v/>
      </c>
      <c r="AW10" s="24" t="e">
        <f t="shared" ca="1" si="20"/>
        <v>#VALUE!</v>
      </c>
      <c r="AX10" s="28" t="e">
        <f t="shared" ca="1" si="21"/>
        <v>#N/A</v>
      </c>
      <c r="AY10" s="26" t="str">
        <f ca="1" xml:space="preserve"> RTD("cqg.rtd",,"StudyData","Close("&amp;$G$15&amp;") when (LocalMonth("&amp;$G$15&amp;")="&amp;$B$1&amp;" And LocalDay("&amp;$G$15&amp;")="&amp;$A$1&amp;" And LocalHour("&amp;$G$15&amp;")="&amp;K10&amp;" And LocalMinute("&amp;$G$15&amp;")="&amp;L10&amp;")", "Bar", "", "Close","A5C", "0", "all", "", "","True",,"EndOfBar")</f>
        <v/>
      </c>
      <c r="AZ10" s="24" t="e">
        <f t="shared" ca="1" si="22"/>
        <v>#VALUE!</v>
      </c>
      <c r="BA10" s="28" t="e">
        <f t="shared" ca="1" si="23"/>
        <v>#N/A</v>
      </c>
      <c r="BB10" s="26">
        <f ca="1" xml:space="preserve"> RTD("cqg.rtd",,"StudyData","Close("&amp;$G$16&amp;") when (LocalMonth("&amp;$G$16&amp;")="&amp;$B$1&amp;" And LocalDay("&amp;$G$16&amp;")="&amp;$A$1&amp;" And LocalHour("&amp;$G$16&amp;")="&amp;K10&amp;" And LocalMinute("&amp;$G$16&amp;")="&amp;L10&amp;")", "Bar", "", "Close","A5C", "0", "all", "", "","True",,"EndOfBar")</f>
        <v>13.5</v>
      </c>
      <c r="BC10" s="24">
        <f t="shared" ca="1" si="24"/>
        <v>-1.026392961876837E-2</v>
      </c>
      <c r="BD10" s="28">
        <f t="shared" ca="1" si="25"/>
        <v>-1.026392961876837E-2</v>
      </c>
      <c r="BF10" s="24">
        <f t="shared" si="26"/>
        <v>45</v>
      </c>
      <c r="BO10" s="30"/>
      <c r="BQ10" s="30"/>
    </row>
    <row r="11" spans="1:69" x14ac:dyDescent="0.3">
      <c r="G11" s="24" t="str">
        <f>MainDisplay!E14</f>
        <v>LZHZ</v>
      </c>
      <c r="H11" s="24">
        <f xml:space="preserve"> RTD("cqg.rtd",,"StudyData",G11,  "Bar",, "Close", "D","-1","primaryOnly")</f>
        <v>2931.5</v>
      </c>
      <c r="I11" s="24" t="str">
        <f t="shared" si="0"/>
        <v>7:50</v>
      </c>
      <c r="J11" s="24" t="str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"","True",,"EndOfBar")</f>
        <v/>
      </c>
      <c r="K11" s="24">
        <f t="shared" si="33"/>
        <v>7</v>
      </c>
      <c r="L11" s="24">
        <f t="shared" si="27"/>
        <v>50</v>
      </c>
      <c r="M11" s="24" t="e">
        <f t="shared" ca="1" si="1"/>
        <v>#VALUE!</v>
      </c>
      <c r="N11" s="28" t="e">
        <f t="shared" ca="1" si="2"/>
        <v>#N/A</v>
      </c>
      <c r="O11" s="26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"","True",,"EndOfBar")</f>
        <v>50.14</v>
      </c>
      <c r="P11" s="24">
        <f t="shared" ca="1" si="3"/>
        <v>1.170298627925743E-2</v>
      </c>
      <c r="Q11" s="28">
        <f t="shared" ca="1" si="4"/>
        <v>1.170298627925743E-2</v>
      </c>
      <c r="R11" s="26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"","True",,"EndOfBar")</f>
        <v>53.51</v>
      </c>
      <c r="S11" s="24">
        <f t="shared" ca="1" si="5"/>
        <v>1.5370018975331976E-2</v>
      </c>
      <c r="T11" s="28">
        <f t="shared" ca="1" si="6"/>
        <v>1.5370018975331976E-2</v>
      </c>
      <c r="U11" s="29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"","True",,"EndOfBar")</f>
        <v>1.6476</v>
      </c>
      <c r="V11" s="24">
        <f t="shared" ca="1" si="28"/>
        <v>1.7037037037036941E-2</v>
      </c>
      <c r="W11" s="28">
        <f t="shared" ca="1" si="7"/>
        <v>1.7037037037036941E-2</v>
      </c>
      <c r="X11" s="29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"","True",,"EndOfBar")</f>
        <v>1.6771</v>
      </c>
      <c r="Y11" s="24">
        <f t="shared" ca="1" si="29"/>
        <v>1.439545152120005E-2</v>
      </c>
      <c r="Z11" s="28">
        <f t="shared" ca="1" si="8"/>
        <v>1.439545152120005E-2</v>
      </c>
      <c r="AA11" s="29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"","True",,"EndOfBar")</f>
        <v>2.919</v>
      </c>
      <c r="AB11" s="24">
        <f t="shared" ca="1" si="30"/>
        <v>1.2486992715920927E-2</v>
      </c>
      <c r="AC11" s="28">
        <f t="shared" ca="1" si="9"/>
        <v>1.2486992715920927E-2</v>
      </c>
      <c r="AD11" s="26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"","True",,"EndOfBar")</f>
        <v>1289.5</v>
      </c>
      <c r="AE11" s="24">
        <f t="shared" ca="1" si="31"/>
        <v>7.9731102946924461E-3</v>
      </c>
      <c r="AF11" s="28">
        <f t="shared" ca="1" si="10"/>
        <v>7.9731102946924461E-3</v>
      </c>
      <c r="AG11" s="26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"","True",,"EndOfBar")</f>
        <v>17.195</v>
      </c>
      <c r="AH11" s="24">
        <f t="shared" ca="1" si="11"/>
        <v>1.9688074482595075E-2</v>
      </c>
      <c r="AI11" s="28">
        <f t="shared" ca="1" si="12"/>
        <v>1.9688074482595075E-2</v>
      </c>
      <c r="AJ11" s="26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"","True",,"EndOfBar")</f>
        <v>6448.5</v>
      </c>
      <c r="AK11" s="24">
        <f t="shared" ca="1" si="32"/>
        <v>-1.0069713400464755E-3</v>
      </c>
      <c r="AL11" s="28">
        <f t="shared" ca="1" si="13"/>
        <v>-1.0069713400464755E-3</v>
      </c>
      <c r="AM11" s="26">
        <f ca="1" xml:space="preserve"> RTD("cqg.rtd",,"StudyData","Close("&amp;$G$11&amp;") when (LocalMonth("&amp;$G$11&amp;")="&amp;$B$1&amp;" And LocalDay("&amp;$G$11&amp;")="&amp;$A$1&amp;" And LocalHour("&amp;$G$11&amp;")="&amp;K11&amp;" And LocalMinute("&amp;$G$11&amp;")="&amp;L11&amp;")", "Bar", "", "Close","A5C", "0", "all", "", "","True",,"EndOfBar")</f>
        <v>2942</v>
      </c>
      <c r="AN11" s="24">
        <f t="shared" ca="1" si="14"/>
        <v>3.5817840695889476E-3</v>
      </c>
      <c r="AO11" s="28">
        <f t="shared" ca="1" si="15"/>
        <v>3.5817840695889476E-3</v>
      </c>
      <c r="AP11" s="26">
        <f ca="1" xml:space="preserve"> RTD("cqg.rtd",,"StudyData","Close("&amp;$G$12&amp;") when (LocalMonth("&amp;$G$12&amp;")="&amp;$B$1&amp;" And LocalDay("&amp;$G$12&amp;")="&amp;$A$1&amp;" And LocalHour("&amp;$G$12&amp;")="&amp;K11&amp;" And LocalMinute("&amp;$G$12&amp;")="&amp;L11&amp;")", "Bar", "", "Close","A5C", "0", "all", "", "","True",,"EndOfBar")</f>
        <v>2039</v>
      </c>
      <c r="AQ11" s="24">
        <f t="shared" ca="1" si="16"/>
        <v>5.6720098643649819E-3</v>
      </c>
      <c r="AR11" s="28">
        <f t="shared" ca="1" si="17"/>
        <v>5.6720098643649819E-3</v>
      </c>
      <c r="AS11" s="26" t="str">
        <f ca="1" xml:space="preserve"> RTD("cqg.rtd",,"StudyData","Close("&amp;$G$13&amp;") when (LocalMonth("&amp;$G$13&amp;")="&amp;$B$1&amp;" And LocalDay("&amp;$G$13&amp;")="&amp;$A$1&amp;" And LocalHour("&amp;$G$13&amp;")="&amp;K11&amp;" And LocalMinute("&amp;$G$13&amp;")="&amp;L11&amp;")", "Bar", "", "Close","A5C", "0", "all", "", "","True",,"EndOfBar")</f>
        <v/>
      </c>
      <c r="AT11" s="24" t="e">
        <f t="shared" ca="1" si="18"/>
        <v>#VALUE!</v>
      </c>
      <c r="AU11" s="28" t="e">
        <f t="shared" ca="1" si="19"/>
        <v>#N/A</v>
      </c>
      <c r="AV11" s="26" t="str">
        <f ca="1" xml:space="preserve"> RTD("cqg.rtd",,"StudyData","Close("&amp;$G$14&amp;") when (LocalMonth("&amp;$G$14&amp;")="&amp;$B$1&amp;" And LocalDay("&amp;$G$14&amp;")="&amp;$A$1&amp;" And LocalHour("&amp;$G$14&amp;")="&amp;K11&amp;" And LocalMinute("&amp;$G$14&amp;")="&amp;L11&amp;")", "Bar", "", "Close","A5C", "0", "all", "", "","True",,"EndOfBar")</f>
        <v/>
      </c>
      <c r="AW11" s="24" t="e">
        <f t="shared" ca="1" si="20"/>
        <v>#VALUE!</v>
      </c>
      <c r="AX11" s="28" t="e">
        <f t="shared" ca="1" si="21"/>
        <v>#N/A</v>
      </c>
      <c r="AY11" s="26" t="str">
        <f ca="1" xml:space="preserve"> RTD("cqg.rtd",,"StudyData","Close("&amp;$G$15&amp;") when (LocalMonth("&amp;$G$15&amp;")="&amp;$B$1&amp;" And LocalDay("&amp;$G$15&amp;")="&amp;$A$1&amp;" And LocalHour("&amp;$G$15&amp;")="&amp;K11&amp;" And LocalMinute("&amp;$G$15&amp;")="&amp;L11&amp;")", "Bar", "", "Close","A5C", "0", "all", "", "","True",,"EndOfBar")</f>
        <v/>
      </c>
      <c r="AZ11" s="24" t="e">
        <f t="shared" ca="1" si="22"/>
        <v>#VALUE!</v>
      </c>
      <c r="BA11" s="28" t="e">
        <f t="shared" ca="1" si="23"/>
        <v>#N/A</v>
      </c>
      <c r="BB11" s="26">
        <f ca="1" xml:space="preserve"> RTD("cqg.rtd",,"StudyData","Close("&amp;$G$16&amp;") when (LocalMonth("&amp;$G$16&amp;")="&amp;$B$1&amp;" And LocalDay("&amp;$G$16&amp;")="&amp;$A$1&amp;" And LocalHour("&amp;$G$16&amp;")="&amp;K11&amp;" And LocalMinute("&amp;$G$16&amp;")="&amp;L11&amp;")", "Bar", "", "Close","A5C", "0", "all", "", "","True",,"EndOfBar")</f>
        <v>13.53</v>
      </c>
      <c r="BC11" s="24">
        <f t="shared" ca="1" si="24"/>
        <v>-8.0645161290323463E-3</v>
      </c>
      <c r="BD11" s="28">
        <f t="shared" ca="1" si="25"/>
        <v>-8.0645161290323463E-3</v>
      </c>
      <c r="BF11" s="24">
        <f t="shared" si="26"/>
        <v>50</v>
      </c>
      <c r="BO11" s="30"/>
      <c r="BQ11" s="30"/>
    </row>
    <row r="12" spans="1:69" x14ac:dyDescent="0.3">
      <c r="B12" s="24" t="s">
        <v>30</v>
      </c>
      <c r="G12" s="24" t="str">
        <f>MainDisplay!E15</f>
        <v>LALZ</v>
      </c>
      <c r="H12" s="24">
        <f xml:space="preserve"> RTD("cqg.rtd",,"StudyData",G12,  "Bar",, "Close", "D","-1","primaryOnly")</f>
        <v>2027.5</v>
      </c>
      <c r="I12" s="24" t="str">
        <f t="shared" si="0"/>
        <v>7:55</v>
      </c>
      <c r="J12" s="24" t="str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"","True",,"EndOfBar")</f>
        <v/>
      </c>
      <c r="K12" s="24">
        <f t="shared" si="33"/>
        <v>7</v>
      </c>
      <c r="L12" s="24">
        <f t="shared" si="27"/>
        <v>55</v>
      </c>
      <c r="M12" s="24" t="e">
        <f t="shared" ca="1" si="1"/>
        <v>#VALUE!</v>
      </c>
      <c r="N12" s="28" t="e">
        <f t="shared" ca="1" si="2"/>
        <v>#N/A</v>
      </c>
      <c r="O12" s="26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"","True",,"EndOfBar")</f>
        <v>50.16</v>
      </c>
      <c r="P12" s="24">
        <f t="shared" ca="1" si="3"/>
        <v>1.2106537530266229E-2</v>
      </c>
      <c r="Q12" s="28">
        <f t="shared" ca="1" si="4"/>
        <v>1.2106537530266229E-2</v>
      </c>
      <c r="R12" s="26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"","True",,"EndOfBar")</f>
        <v>53.52</v>
      </c>
      <c r="S12" s="24">
        <f t="shared" ca="1" si="5"/>
        <v>1.5559772296015184E-2</v>
      </c>
      <c r="T12" s="28">
        <f t="shared" ca="1" si="6"/>
        <v>1.5559772296015184E-2</v>
      </c>
      <c r="U12" s="29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"","True",,"EndOfBar")</f>
        <v>1.6467000000000001</v>
      </c>
      <c r="V12" s="24">
        <f t="shared" ca="1" si="28"/>
        <v>1.6481481481481448E-2</v>
      </c>
      <c r="W12" s="28">
        <f t="shared" ca="1" si="7"/>
        <v>1.6481481481481448E-2</v>
      </c>
      <c r="X12" s="29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"","True",,"EndOfBar")</f>
        <v>1.6762999999999999</v>
      </c>
      <c r="Y12" s="24">
        <f t="shared" ca="1" si="29"/>
        <v>1.3911570797798287E-2</v>
      </c>
      <c r="Z12" s="28">
        <f t="shared" ca="1" si="8"/>
        <v>1.3911570797798287E-2</v>
      </c>
      <c r="AA12" s="29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"","True",,"EndOfBar")</f>
        <v>2.915</v>
      </c>
      <c r="AB12" s="24">
        <f t="shared" ca="1" si="30"/>
        <v>1.1099549080818602E-2</v>
      </c>
      <c r="AC12" s="28">
        <f t="shared" ca="1" si="9"/>
        <v>1.1099549080818602E-2</v>
      </c>
      <c r="AD12" s="26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"","True",,"EndOfBar")</f>
        <v>1290.4000000000001</v>
      </c>
      <c r="AE12" s="24">
        <f t="shared" ca="1" si="31"/>
        <v>8.676620026577141E-3</v>
      </c>
      <c r="AF12" s="28">
        <f t="shared" ca="1" si="10"/>
        <v>8.676620026577141E-3</v>
      </c>
      <c r="AG12" s="26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"","True",,"EndOfBar")</f>
        <v>17.2</v>
      </c>
      <c r="AH12" s="24">
        <f t="shared" ca="1" si="11"/>
        <v>1.9984581628417229E-2</v>
      </c>
      <c r="AI12" s="28">
        <f t="shared" ca="1" si="12"/>
        <v>1.9984581628417229E-2</v>
      </c>
      <c r="AJ12" s="26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"","True",,"EndOfBar")</f>
        <v>6448</v>
      </c>
      <c r="AK12" s="24">
        <f t="shared" ca="1" si="32"/>
        <v>-1.0844306738962044E-3</v>
      </c>
      <c r="AL12" s="28">
        <f t="shared" ca="1" si="13"/>
        <v>-1.0844306738962044E-3</v>
      </c>
      <c r="AM12" s="26">
        <f ca="1" xml:space="preserve"> RTD("cqg.rtd",,"StudyData","Close("&amp;$G$11&amp;") when (LocalMonth("&amp;$G$11&amp;")="&amp;$B$1&amp;" And LocalDay("&amp;$G$11&amp;")="&amp;$A$1&amp;" And LocalHour("&amp;$G$11&amp;")="&amp;K12&amp;" And LocalMinute("&amp;$G$11&amp;")="&amp;L12&amp;")", "Bar", "", "Close","A5C", "0", "all", "", "","True",,"EndOfBar")</f>
        <v>2942.5</v>
      </c>
      <c r="AN12" s="24">
        <f t="shared" ca="1" si="14"/>
        <v>3.7523452157598499E-3</v>
      </c>
      <c r="AO12" s="28">
        <f t="shared" ca="1" si="15"/>
        <v>3.7523452157598499E-3</v>
      </c>
      <c r="AP12" s="26">
        <f ca="1" xml:space="preserve"> RTD("cqg.rtd",,"StudyData","Close("&amp;$G$12&amp;") when (LocalMonth("&amp;$G$12&amp;")="&amp;$B$1&amp;" And LocalDay("&amp;$G$12&amp;")="&amp;$A$1&amp;" And LocalHour("&amp;$G$12&amp;")="&amp;K12&amp;" And LocalMinute("&amp;$G$12&amp;")="&amp;L12&amp;")", "Bar", "", "Close","A5C", "0", "all", "", "","True",,"EndOfBar")</f>
        <v>2039.5</v>
      </c>
      <c r="AQ12" s="24">
        <f t="shared" ca="1" si="16"/>
        <v>5.9186189889025896E-3</v>
      </c>
      <c r="AR12" s="28">
        <f t="shared" ca="1" si="17"/>
        <v>5.9186189889025896E-3</v>
      </c>
      <c r="AS12" s="26" t="str">
        <f ca="1" xml:space="preserve"> RTD("cqg.rtd",,"StudyData","Close("&amp;$G$13&amp;") when (LocalMonth("&amp;$G$13&amp;")="&amp;$B$1&amp;" And LocalDay("&amp;$G$13&amp;")="&amp;$A$1&amp;" And LocalHour("&amp;$G$13&amp;")="&amp;K12&amp;" And LocalMinute("&amp;$G$13&amp;")="&amp;L12&amp;")", "Bar", "", "Close","A5C", "0", "all", "", "","True",,"EndOfBar")</f>
        <v/>
      </c>
      <c r="AT12" s="24" t="e">
        <f t="shared" ca="1" si="18"/>
        <v>#VALUE!</v>
      </c>
      <c r="AU12" s="28" t="e">
        <f t="shared" ca="1" si="19"/>
        <v>#N/A</v>
      </c>
      <c r="AV12" s="26" t="str">
        <f ca="1" xml:space="preserve"> RTD("cqg.rtd",,"StudyData","Close("&amp;$G$14&amp;") when (LocalMonth("&amp;$G$14&amp;")="&amp;$B$1&amp;" And LocalDay("&amp;$G$14&amp;")="&amp;$A$1&amp;" And LocalHour("&amp;$G$14&amp;")="&amp;K12&amp;" And LocalMinute("&amp;$G$14&amp;")="&amp;L12&amp;")", "Bar", "", "Close","A5C", "0", "all", "", "","True",,"EndOfBar")</f>
        <v/>
      </c>
      <c r="AW12" s="24" t="e">
        <f t="shared" ca="1" si="20"/>
        <v>#VALUE!</v>
      </c>
      <c r="AX12" s="28" t="e">
        <f t="shared" ca="1" si="21"/>
        <v>#N/A</v>
      </c>
      <c r="AY12" s="26" t="str">
        <f ca="1" xml:space="preserve"> RTD("cqg.rtd",,"StudyData","Close("&amp;$G$15&amp;") when (LocalMonth("&amp;$G$15&amp;")="&amp;$B$1&amp;" And LocalDay("&amp;$G$15&amp;")="&amp;$A$1&amp;" And LocalHour("&amp;$G$15&amp;")="&amp;K12&amp;" And LocalMinute("&amp;$G$15&amp;")="&amp;L12&amp;")", "Bar", "", "Close","A5C", "0", "all", "", "","True",,"EndOfBar")</f>
        <v/>
      </c>
      <c r="AZ12" s="24" t="e">
        <f t="shared" ca="1" si="22"/>
        <v>#VALUE!</v>
      </c>
      <c r="BA12" s="28" t="e">
        <f t="shared" ca="1" si="23"/>
        <v>#N/A</v>
      </c>
      <c r="BB12" s="26">
        <f ca="1" xml:space="preserve"> RTD("cqg.rtd",,"StudyData","Close("&amp;$G$16&amp;") when (LocalMonth("&amp;$G$16&amp;")="&amp;$B$1&amp;" And LocalDay("&amp;$G$16&amp;")="&amp;$A$1&amp;" And LocalHour("&amp;$G$16&amp;")="&amp;K12&amp;" And LocalMinute("&amp;$G$16&amp;")="&amp;L12&amp;")", "Bar", "", "Close","A5C", "0", "all", "", "","True",,"EndOfBar")</f>
        <v>13.55</v>
      </c>
      <c r="BC12" s="24">
        <f t="shared" ca="1" si="24"/>
        <v>-6.5982404692082001E-3</v>
      </c>
      <c r="BD12" s="28">
        <f t="shared" ca="1" si="25"/>
        <v>-6.5982404692082001E-3</v>
      </c>
      <c r="BF12" s="24">
        <f t="shared" si="26"/>
        <v>55</v>
      </c>
      <c r="BO12" s="30"/>
      <c r="BQ12" s="30"/>
    </row>
    <row r="13" spans="1:69" x14ac:dyDescent="0.3">
      <c r="G13" s="24" t="str">
        <f>MainDisplay!E16</f>
        <v>ZWA</v>
      </c>
      <c r="H13" s="24">
        <f>IF(RTD("cqg.rtd",,"StudyData",G13,  "Bar",, "Close", "D","0","primaryOnly")="",RTD("cqg.rtd",,"StudyData",G13,  "Bar",, "Close", "D","-2","primaryOnly"),RTD("cqg.rtd",,"StudyData",G13,  "Bar",, "Close", "D","-1","primaryOnly"))</f>
        <v>4594</v>
      </c>
      <c r="I13" s="24" t="str">
        <f t="shared" si="0"/>
        <v>8:00</v>
      </c>
      <c r="J13" s="24" t="str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"","True",,"EndOfBar")</f>
        <v/>
      </c>
      <c r="K13" s="24">
        <f t="shared" si="33"/>
        <v>8</v>
      </c>
      <c r="L13" s="24">
        <f t="shared" si="27"/>
        <v>0</v>
      </c>
      <c r="M13" s="24" t="e">
        <f t="shared" ca="1" si="1"/>
        <v>#VALUE!</v>
      </c>
      <c r="N13" s="28" t="e">
        <f t="shared" ca="1" si="2"/>
        <v>#N/A</v>
      </c>
      <c r="O13" s="26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"","True",,"EndOfBar")</f>
        <v>50.16</v>
      </c>
      <c r="P13" s="24">
        <f t="shared" ca="1" si="3"/>
        <v>1.2106537530266229E-2</v>
      </c>
      <c r="Q13" s="28">
        <f t="shared" ca="1" si="4"/>
        <v>1.2106537530266229E-2</v>
      </c>
      <c r="R13" s="26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"","True",,"EndOfBar")</f>
        <v>53.52</v>
      </c>
      <c r="S13" s="24">
        <f t="shared" ca="1" si="5"/>
        <v>1.5559772296015184E-2</v>
      </c>
      <c r="T13" s="28">
        <f t="shared" ca="1" si="6"/>
        <v>1.5559772296015184E-2</v>
      </c>
      <c r="U13" s="29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"","True",,"EndOfBar")</f>
        <v>1.6454</v>
      </c>
      <c r="V13" s="24">
        <f t="shared" ca="1" si="28"/>
        <v>1.5679012345678929E-2</v>
      </c>
      <c r="W13" s="28">
        <f t="shared" ca="1" si="7"/>
        <v>1.5679012345678929E-2</v>
      </c>
      <c r="X13" s="29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"","True",,"EndOfBar")</f>
        <v>1.6757</v>
      </c>
      <c r="Y13" s="24">
        <f t="shared" ca="1" si="29"/>
        <v>1.3548660255247067E-2</v>
      </c>
      <c r="Z13" s="28">
        <f t="shared" ca="1" si="8"/>
        <v>1.3548660255247067E-2</v>
      </c>
      <c r="AA13" s="29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"","True",,"EndOfBar")</f>
        <v>2.911</v>
      </c>
      <c r="AB13" s="24">
        <f t="shared" ca="1" si="30"/>
        <v>9.7121054457162768E-3</v>
      </c>
      <c r="AC13" s="28">
        <f t="shared" ca="1" si="9"/>
        <v>9.7121054457162768E-3</v>
      </c>
      <c r="AD13" s="26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"","True",,"EndOfBar")</f>
        <v>1290.5999999999999</v>
      </c>
      <c r="AE13" s="24">
        <f t="shared" ca="1" si="31"/>
        <v>8.8329555225513598E-3</v>
      </c>
      <c r="AF13" s="28">
        <f t="shared" ca="1" si="10"/>
        <v>8.8329555225513598E-3</v>
      </c>
      <c r="AG13" s="26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"","True",,"EndOfBar")</f>
        <v>17.2</v>
      </c>
      <c r="AH13" s="24">
        <f t="shared" ca="1" si="11"/>
        <v>1.9984581628417229E-2</v>
      </c>
      <c r="AI13" s="28">
        <f t="shared" ca="1" si="12"/>
        <v>1.9984581628417229E-2</v>
      </c>
      <c r="AJ13" s="26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"","True",,"EndOfBar")</f>
        <v>6448.5</v>
      </c>
      <c r="AK13" s="24">
        <f t="shared" ca="1" si="32"/>
        <v>-1.0069713400464755E-3</v>
      </c>
      <c r="AL13" s="28">
        <f t="shared" ca="1" si="13"/>
        <v>-1.0069713400464755E-3</v>
      </c>
      <c r="AM13" s="26">
        <f ca="1" xml:space="preserve"> RTD("cqg.rtd",,"StudyData","Close("&amp;$G$11&amp;") when (LocalMonth("&amp;$G$11&amp;")="&amp;$B$1&amp;" And LocalDay("&amp;$G$11&amp;")="&amp;$A$1&amp;" And LocalHour("&amp;$G$11&amp;")="&amp;K13&amp;" And LocalMinute("&amp;$G$11&amp;")="&amp;L13&amp;")", "Bar", "", "Close","A5C", "0", "all", "", "","True",,"EndOfBar")</f>
        <v>2939.5</v>
      </c>
      <c r="AN13" s="24">
        <f t="shared" ca="1" si="14"/>
        <v>2.7289783387344363E-3</v>
      </c>
      <c r="AO13" s="28">
        <f t="shared" ca="1" si="15"/>
        <v>2.7289783387344363E-3</v>
      </c>
      <c r="AP13" s="26">
        <f ca="1" xml:space="preserve"> RTD("cqg.rtd",,"StudyData","Close("&amp;$G$12&amp;") when (LocalMonth("&amp;$G$12&amp;")="&amp;$B$1&amp;" And LocalDay("&amp;$G$12&amp;")="&amp;$A$1&amp;" And LocalHour("&amp;$G$12&amp;")="&amp;K13&amp;" And LocalMinute("&amp;$G$12&amp;")="&amp;L13&amp;")", "Bar", "", "Close","A5C", "0", "all", "", "","True",,"EndOfBar")</f>
        <v>2038.5</v>
      </c>
      <c r="AQ13" s="24">
        <f t="shared" ca="1" si="16"/>
        <v>5.4254007398273733E-3</v>
      </c>
      <c r="AR13" s="28">
        <f t="shared" ca="1" si="17"/>
        <v>5.4254007398273733E-3</v>
      </c>
      <c r="AS13" s="26" t="str">
        <f ca="1" xml:space="preserve"> RTD("cqg.rtd",,"StudyData","Close("&amp;$G$13&amp;") when (LocalMonth("&amp;$G$13&amp;")="&amp;$B$1&amp;" And LocalDay("&amp;$G$13&amp;")="&amp;$A$1&amp;" And LocalHour("&amp;$G$13&amp;")="&amp;K13&amp;" And LocalMinute("&amp;$G$13&amp;")="&amp;L13&amp;")", "Bar", "", "Close","A5C", "0", "all", "", "","True",,"EndOfBar")</f>
        <v/>
      </c>
      <c r="AT13" s="24" t="e">
        <f t="shared" ca="1" si="18"/>
        <v>#VALUE!</v>
      </c>
      <c r="AU13" s="28" t="e">
        <f t="shared" ca="1" si="19"/>
        <v>#N/A</v>
      </c>
      <c r="AV13" s="26" t="str">
        <f ca="1" xml:space="preserve"> RTD("cqg.rtd",,"StudyData","Close("&amp;$G$14&amp;") when (LocalMonth("&amp;$G$14&amp;")="&amp;$B$1&amp;" And LocalDay("&amp;$G$14&amp;")="&amp;$A$1&amp;" And LocalHour("&amp;$G$14&amp;")="&amp;K13&amp;" And LocalMinute("&amp;$G$14&amp;")="&amp;L13&amp;")", "Bar", "", "Close","A5C", "0", "all", "", "","True",,"EndOfBar")</f>
        <v/>
      </c>
      <c r="AW13" s="24" t="e">
        <f t="shared" ca="1" si="20"/>
        <v>#VALUE!</v>
      </c>
      <c r="AX13" s="28" t="e">
        <f t="shared" ca="1" si="21"/>
        <v>#N/A</v>
      </c>
      <c r="AY13" s="26" t="str">
        <f ca="1" xml:space="preserve"> RTD("cqg.rtd",,"StudyData","Close("&amp;$G$15&amp;") when (LocalMonth("&amp;$G$15&amp;")="&amp;$B$1&amp;" And LocalDay("&amp;$G$15&amp;")="&amp;$A$1&amp;" And LocalHour("&amp;$G$15&amp;")="&amp;K13&amp;" And LocalMinute("&amp;$G$15&amp;")="&amp;L13&amp;")", "Bar", "", "Close","A5C", "0", "all", "", "","True",,"EndOfBar")</f>
        <v/>
      </c>
      <c r="AZ13" s="24" t="e">
        <f t="shared" ca="1" si="22"/>
        <v>#VALUE!</v>
      </c>
      <c r="BA13" s="28" t="e">
        <f t="shared" ca="1" si="23"/>
        <v>#N/A</v>
      </c>
      <c r="BB13" s="26">
        <f ca="1" xml:space="preserve"> RTD("cqg.rtd",,"StudyData","Close("&amp;$G$16&amp;") when (LocalMonth("&amp;$G$16&amp;")="&amp;$B$1&amp;" And LocalDay("&amp;$G$16&amp;")="&amp;$A$1&amp;" And LocalHour("&amp;$G$16&amp;")="&amp;K13&amp;" And LocalMinute("&amp;$G$16&amp;")="&amp;L13&amp;")", "Bar", "", "Close","A5C", "0", "all", "", "","True",,"EndOfBar")</f>
        <v>13.66</v>
      </c>
      <c r="BC13" s="24">
        <f t="shared" ca="1" si="24"/>
        <v>1.4662756598240157E-3</v>
      </c>
      <c r="BD13" s="28">
        <f t="shared" ca="1" si="25"/>
        <v>1.4662756598240157E-3</v>
      </c>
      <c r="BF13" s="24" t="str">
        <f t="shared" si="26"/>
        <v>00</v>
      </c>
      <c r="BO13" s="30"/>
      <c r="BQ13" s="30"/>
    </row>
    <row r="14" spans="1:69" x14ac:dyDescent="0.3">
      <c r="B14" s="24" t="s">
        <v>29</v>
      </c>
      <c r="G14" s="24" t="str">
        <f>MainDisplay!E17</f>
        <v>ZCE</v>
      </c>
      <c r="H14" s="24">
        <f>IF(RTD("cqg.rtd",,"StudyData",G14,  "Bar",, "Close", "D","0","primaryOnly")="",RTD("cqg.rtd",,"StudyData",G14,  "Bar",, "Close", "D","-2","primaryOnly"),RTD("cqg.rtd",,"StudyData",G14,  "Bar",, "Close", "D","-1","primaryOnly"))</f>
        <v>3862</v>
      </c>
      <c r="I14" s="24" t="str">
        <f t="shared" si="0"/>
        <v>8:05</v>
      </c>
      <c r="J14" s="24" t="str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"","True",,"EndOfBar")</f>
        <v/>
      </c>
      <c r="K14" s="24">
        <f t="shared" si="33"/>
        <v>8</v>
      </c>
      <c r="L14" s="24">
        <f t="shared" si="27"/>
        <v>5</v>
      </c>
      <c r="M14" s="24" t="e">
        <f t="shared" ca="1" si="1"/>
        <v>#VALUE!</v>
      </c>
      <c r="N14" s="28" t="e">
        <f t="shared" ca="1" si="2"/>
        <v>#N/A</v>
      </c>
      <c r="O14" s="26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"","True",,"EndOfBar")</f>
        <v>50.13</v>
      </c>
      <c r="P14" s="24">
        <f t="shared" ca="1" si="3"/>
        <v>1.1501210653753032E-2</v>
      </c>
      <c r="Q14" s="28">
        <f t="shared" ca="1" si="4"/>
        <v>1.1501210653753032E-2</v>
      </c>
      <c r="R14" s="26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"","True",,"EndOfBar")</f>
        <v>53.51</v>
      </c>
      <c r="S14" s="24">
        <f t="shared" ca="1" si="5"/>
        <v>1.5370018975331976E-2</v>
      </c>
      <c r="T14" s="28">
        <f t="shared" ca="1" si="6"/>
        <v>1.5370018975331976E-2</v>
      </c>
      <c r="U14" s="29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"","True",,"EndOfBar")</f>
        <v>1.6448</v>
      </c>
      <c r="V14" s="24">
        <f t="shared" ca="1" si="28"/>
        <v>1.5308641975308599E-2</v>
      </c>
      <c r="W14" s="28">
        <f t="shared" ca="1" si="7"/>
        <v>1.5308641975308599E-2</v>
      </c>
      <c r="X14" s="29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"","True",,"EndOfBar")</f>
        <v>1.6734</v>
      </c>
      <c r="Y14" s="24">
        <f t="shared" ca="1" si="29"/>
        <v>1.2157503175467252E-2</v>
      </c>
      <c r="Z14" s="28">
        <f t="shared" ca="1" si="8"/>
        <v>1.2157503175467252E-2</v>
      </c>
      <c r="AA14" s="29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"","True",,"EndOfBar")</f>
        <v>2.9129999999999998</v>
      </c>
      <c r="AB14" s="24">
        <f t="shared" ca="1" si="30"/>
        <v>1.0405827263267362E-2</v>
      </c>
      <c r="AC14" s="28">
        <f t="shared" ca="1" si="9"/>
        <v>1.0405827263267362E-2</v>
      </c>
      <c r="AD14" s="26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"","True",,"EndOfBar")</f>
        <v>1289.7</v>
      </c>
      <c r="AE14" s="24">
        <f t="shared" ca="1" si="31"/>
        <v>8.1294457906668418E-3</v>
      </c>
      <c r="AF14" s="28">
        <f t="shared" ca="1" si="10"/>
        <v>8.1294457906668418E-3</v>
      </c>
      <c r="AG14" s="26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"","True",,"EndOfBar")</f>
        <v>17.18</v>
      </c>
      <c r="AH14" s="24">
        <f t="shared" ca="1" si="11"/>
        <v>1.8798553045128397E-2</v>
      </c>
      <c r="AI14" s="28">
        <f t="shared" ca="1" si="12"/>
        <v>1.8798553045128397E-2</v>
      </c>
      <c r="AJ14" s="26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"","True",,"EndOfBar")</f>
        <v>6431</v>
      </c>
      <c r="AK14" s="24">
        <f t="shared" ca="1" si="32"/>
        <v>-3.718048024786987E-3</v>
      </c>
      <c r="AL14" s="28">
        <f t="shared" ca="1" si="13"/>
        <v>-3.718048024786987E-3</v>
      </c>
      <c r="AM14" s="26">
        <f ca="1" xml:space="preserve"> RTD("cqg.rtd",,"StudyData","Close("&amp;$G$11&amp;") when (LocalMonth("&amp;$G$11&amp;")="&amp;$B$1&amp;" And LocalDay("&amp;$G$11&amp;")="&amp;$A$1&amp;" And LocalHour("&amp;$G$11&amp;")="&amp;K14&amp;" And LocalMinute("&amp;$G$11&amp;")="&amp;L14&amp;")", "Bar", "", "Close","A5C", "0", "all", "", "","True",,"EndOfBar")</f>
        <v>2921</v>
      </c>
      <c r="AN14" s="24">
        <f t="shared" ca="1" si="14"/>
        <v>-3.5817840695889476E-3</v>
      </c>
      <c r="AO14" s="28">
        <f t="shared" ca="1" si="15"/>
        <v>-3.5817840695889476E-3</v>
      </c>
      <c r="AP14" s="26">
        <f ca="1" xml:space="preserve"> RTD("cqg.rtd",,"StudyData","Close("&amp;$G$12&amp;") when (LocalMonth("&amp;$G$12&amp;")="&amp;$B$1&amp;" And LocalDay("&amp;$G$12&amp;")="&amp;$A$1&amp;" And LocalHour("&amp;$G$12&amp;")="&amp;K14&amp;" And LocalMinute("&amp;$G$12&amp;")="&amp;L14&amp;")", "Bar", "", "Close","A5C", "0", "all", "", "","True",,"EndOfBar")</f>
        <v>2029.5</v>
      </c>
      <c r="AQ14" s="24">
        <f t="shared" ca="1" si="16"/>
        <v>9.8643649815043154E-4</v>
      </c>
      <c r="AR14" s="28">
        <f t="shared" ca="1" si="17"/>
        <v>9.8643649815043154E-4</v>
      </c>
      <c r="AS14" s="26" t="str">
        <f ca="1" xml:space="preserve"> RTD("cqg.rtd",,"StudyData","Close("&amp;$G$13&amp;") when (LocalMonth("&amp;$G$13&amp;")="&amp;$B$1&amp;" And LocalDay("&amp;$G$13&amp;")="&amp;$A$1&amp;" And LocalHour("&amp;$G$13&amp;")="&amp;K14&amp;" And LocalMinute("&amp;$G$13&amp;")="&amp;L14&amp;")", "Bar", "", "Close","A5C", "0", "all", "", "","True",,"EndOfBar")</f>
        <v/>
      </c>
      <c r="AT14" s="24" t="e">
        <f t="shared" ca="1" si="18"/>
        <v>#VALUE!</v>
      </c>
      <c r="AU14" s="28" t="e">
        <f t="shared" ca="1" si="19"/>
        <v>#N/A</v>
      </c>
      <c r="AV14" s="26" t="str">
        <f ca="1" xml:space="preserve"> RTD("cqg.rtd",,"StudyData","Close("&amp;$G$14&amp;") when (LocalMonth("&amp;$G$14&amp;")="&amp;$B$1&amp;" And LocalDay("&amp;$G$14&amp;")="&amp;$A$1&amp;" And LocalHour("&amp;$G$14&amp;")="&amp;K14&amp;" And LocalMinute("&amp;$G$14&amp;")="&amp;L14&amp;")", "Bar", "", "Close","A5C", "0", "all", "", "","True",,"EndOfBar")</f>
        <v/>
      </c>
      <c r="AW14" s="24" t="e">
        <f t="shared" ca="1" si="20"/>
        <v>#VALUE!</v>
      </c>
      <c r="AX14" s="28" t="e">
        <f t="shared" ca="1" si="21"/>
        <v>#N/A</v>
      </c>
      <c r="AY14" s="26" t="str">
        <f ca="1" xml:space="preserve"> RTD("cqg.rtd",,"StudyData","Close("&amp;$G$15&amp;") when (LocalMonth("&amp;$G$15&amp;")="&amp;$B$1&amp;" And LocalDay("&amp;$G$15&amp;")="&amp;$A$1&amp;" And LocalHour("&amp;$G$15&amp;")="&amp;K14&amp;" And LocalMinute("&amp;$G$15&amp;")="&amp;L14&amp;")", "Bar", "", "Close","A5C", "0", "all", "", "","True",,"EndOfBar")</f>
        <v/>
      </c>
      <c r="AZ14" s="24" t="e">
        <f t="shared" ca="1" si="22"/>
        <v>#VALUE!</v>
      </c>
      <c r="BA14" s="28" t="e">
        <f t="shared" ca="1" si="23"/>
        <v>#N/A</v>
      </c>
      <c r="BB14" s="26">
        <f ca="1" xml:space="preserve"> RTD("cqg.rtd",,"StudyData","Close("&amp;$G$16&amp;") when (LocalMonth("&amp;$G$16&amp;")="&amp;$B$1&amp;" And LocalDay("&amp;$G$16&amp;")="&amp;$A$1&amp;" And LocalHour("&amp;$G$16&amp;")="&amp;K14&amp;" And LocalMinute("&amp;$G$16&amp;")="&amp;L14&amp;")", "Bar", "", "Close","A5C", "0", "all", "", "","True",,"EndOfBar")</f>
        <v>13.65</v>
      </c>
      <c r="BC14" s="24">
        <f t="shared" ca="1" si="24"/>
        <v>7.3313782991200785E-4</v>
      </c>
      <c r="BD14" s="28">
        <f t="shared" ca="1" si="25"/>
        <v>7.3313782991200785E-4</v>
      </c>
      <c r="BF14" s="24" t="str">
        <f t="shared" si="26"/>
        <v>05</v>
      </c>
      <c r="BO14" s="30"/>
      <c r="BQ14" s="30"/>
    </row>
    <row r="15" spans="1:69" x14ac:dyDescent="0.3">
      <c r="G15" s="24" t="str">
        <f>MainDisplay!E18</f>
        <v>ZSE</v>
      </c>
      <c r="H15" s="24">
        <f>IF(RTD("cqg.rtd",,"StudyData",G15,  "Bar",, "Close", "D","0","primaryOnly")="",RTD("cqg.rtd",,"StudyData",G15,  "Bar",, "Close", "D","-2","primaryOnly"),RTD("cqg.rtd",,"StudyData",G15,  "Bar",, "Close", "D","-1","primaryOnly"))</f>
        <v>9732</v>
      </c>
      <c r="I15" s="24" t="str">
        <f t="shared" si="0"/>
        <v>8:10</v>
      </c>
      <c r="J15" s="24" t="str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"","True",,"EndOfBar")</f>
        <v/>
      </c>
      <c r="K15" s="24">
        <f t="shared" si="33"/>
        <v>8</v>
      </c>
      <c r="L15" s="24">
        <f t="shared" si="27"/>
        <v>10</v>
      </c>
      <c r="M15" s="24" t="e">
        <f t="shared" ca="1" si="1"/>
        <v>#VALUE!</v>
      </c>
      <c r="N15" s="28" t="e">
        <f t="shared" ca="1" si="2"/>
        <v>#N/A</v>
      </c>
      <c r="O15" s="26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"","True",,"EndOfBar")</f>
        <v>50.09</v>
      </c>
      <c r="P15" s="24">
        <f t="shared" ca="1" si="3"/>
        <v>1.0694108151735294E-2</v>
      </c>
      <c r="Q15" s="28">
        <f t="shared" ca="1" si="4"/>
        <v>1.0694108151735294E-2</v>
      </c>
      <c r="R15" s="26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"","True",,"EndOfBar")</f>
        <v>53.48</v>
      </c>
      <c r="S15" s="24">
        <f t="shared" ca="1" si="5"/>
        <v>1.4800759013282618E-2</v>
      </c>
      <c r="T15" s="28">
        <f t="shared" ca="1" si="6"/>
        <v>1.4800759013282618E-2</v>
      </c>
      <c r="U15" s="29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"","True",,"EndOfBar")</f>
        <v>1.643</v>
      </c>
      <c r="V15" s="24">
        <f t="shared" ca="1" si="28"/>
        <v>1.4197530864197474E-2</v>
      </c>
      <c r="W15" s="28">
        <f t="shared" ca="1" si="7"/>
        <v>1.4197530864197474E-2</v>
      </c>
      <c r="X15" s="29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"","True",,"EndOfBar")</f>
        <v>1.6724000000000001</v>
      </c>
      <c r="Y15" s="24">
        <f t="shared" ca="1" si="29"/>
        <v>1.1552652271215217E-2</v>
      </c>
      <c r="Z15" s="28">
        <f t="shared" ca="1" si="8"/>
        <v>1.1552652271215217E-2</v>
      </c>
      <c r="AA15" s="29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"","True",,"EndOfBar")</f>
        <v>2.9089999999999998</v>
      </c>
      <c r="AB15" s="24">
        <f t="shared" ca="1" si="30"/>
        <v>9.018383628165037E-3</v>
      </c>
      <c r="AC15" s="28">
        <f t="shared" ca="1" si="9"/>
        <v>9.018383628165037E-3</v>
      </c>
      <c r="AD15" s="26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"","True",,"EndOfBar")</f>
        <v>1290.2</v>
      </c>
      <c r="AE15" s="24">
        <f t="shared" ca="1" si="31"/>
        <v>8.5202845306027453E-3</v>
      </c>
      <c r="AF15" s="28">
        <f t="shared" ca="1" si="10"/>
        <v>8.5202845306027453E-3</v>
      </c>
      <c r="AG15" s="26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"","True",,"EndOfBar")</f>
        <v>17.2</v>
      </c>
      <c r="AH15" s="24">
        <f t="shared" ca="1" si="11"/>
        <v>1.9984581628417229E-2</v>
      </c>
      <c r="AI15" s="28">
        <f t="shared" ca="1" si="12"/>
        <v>1.9984581628417229E-2</v>
      </c>
      <c r="AJ15" s="26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"","True",,"EndOfBar")</f>
        <v>6432.5</v>
      </c>
      <c r="AK15" s="24">
        <f t="shared" ca="1" si="32"/>
        <v>-3.4856700232378003E-3</v>
      </c>
      <c r="AL15" s="28">
        <f t="shared" ca="1" si="13"/>
        <v>-3.4856700232378003E-3</v>
      </c>
      <c r="AM15" s="26">
        <f ca="1" xml:space="preserve"> RTD("cqg.rtd",,"StudyData","Close("&amp;$G$11&amp;") when (LocalMonth("&amp;$G$11&amp;")="&amp;$B$1&amp;" And LocalDay("&amp;$G$11&amp;")="&amp;$A$1&amp;" And LocalHour("&amp;$G$11&amp;")="&amp;K15&amp;" And LocalMinute("&amp;$G$11&amp;")="&amp;L15&amp;")", "Bar", "", "Close","A5C", "0", "all", "", "","True",,"EndOfBar")</f>
        <v>2923</v>
      </c>
      <c r="AN15" s="24">
        <f t="shared" ca="1" si="14"/>
        <v>-2.8995394849053386E-3</v>
      </c>
      <c r="AO15" s="28">
        <f t="shared" ca="1" si="15"/>
        <v>-2.8995394849053386E-3</v>
      </c>
      <c r="AP15" s="26">
        <f ca="1" xml:space="preserve"> RTD("cqg.rtd",,"StudyData","Close("&amp;$G$12&amp;") when (LocalMonth("&amp;$G$12&amp;")="&amp;$B$1&amp;" And LocalDay("&amp;$G$12&amp;")="&amp;$A$1&amp;" And LocalHour("&amp;$G$12&amp;")="&amp;K15&amp;" And LocalMinute("&amp;$G$12&amp;")="&amp;L15&amp;")", "Bar", "", "Close","A5C", "0", "all", "", "","True",,"EndOfBar")</f>
        <v>2032.5</v>
      </c>
      <c r="AQ15" s="24">
        <f t="shared" ca="1" si="16"/>
        <v>2.4660912453760789E-3</v>
      </c>
      <c r="AR15" s="28">
        <f t="shared" ca="1" si="17"/>
        <v>2.4660912453760789E-3</v>
      </c>
      <c r="AS15" s="26" t="str">
        <f ca="1" xml:space="preserve"> RTD("cqg.rtd",,"StudyData","Close("&amp;$G$13&amp;") when (LocalMonth("&amp;$G$13&amp;")="&amp;$B$1&amp;" And LocalDay("&amp;$G$13&amp;")="&amp;$A$1&amp;" And LocalHour("&amp;$G$13&amp;")="&amp;K15&amp;" And LocalMinute("&amp;$G$13&amp;")="&amp;L15&amp;")", "Bar", "", "Close","A5C", "0", "all", "", "","True",,"EndOfBar")</f>
        <v/>
      </c>
      <c r="AT15" s="24" t="e">
        <f t="shared" ca="1" si="18"/>
        <v>#VALUE!</v>
      </c>
      <c r="AU15" s="28" t="e">
        <f t="shared" ca="1" si="19"/>
        <v>#N/A</v>
      </c>
      <c r="AV15" s="26" t="str">
        <f ca="1" xml:space="preserve"> RTD("cqg.rtd",,"StudyData","Close("&amp;$G$14&amp;") when (LocalMonth("&amp;$G$14&amp;")="&amp;$B$1&amp;" And LocalDay("&amp;$G$14&amp;")="&amp;$A$1&amp;" And LocalHour("&amp;$G$14&amp;")="&amp;K15&amp;" And LocalMinute("&amp;$G$14&amp;")="&amp;L15&amp;")", "Bar", "", "Close","A5C", "0", "all", "", "","True",,"EndOfBar")</f>
        <v/>
      </c>
      <c r="AW15" s="24" t="e">
        <f t="shared" ca="1" si="20"/>
        <v>#VALUE!</v>
      </c>
      <c r="AX15" s="28" t="e">
        <f t="shared" ca="1" si="21"/>
        <v>#N/A</v>
      </c>
      <c r="AY15" s="26" t="str">
        <f ca="1" xml:space="preserve"> RTD("cqg.rtd",,"StudyData","Close("&amp;$G$15&amp;") when (LocalMonth("&amp;$G$15&amp;")="&amp;$B$1&amp;" And LocalDay("&amp;$G$15&amp;")="&amp;$A$1&amp;" And LocalHour("&amp;$G$15&amp;")="&amp;K15&amp;" And LocalMinute("&amp;$G$15&amp;")="&amp;L15&amp;")", "Bar", "", "Close","A5C", "0", "all", "", "","True",,"EndOfBar")</f>
        <v/>
      </c>
      <c r="AZ15" s="24" t="e">
        <f t="shared" ca="1" si="22"/>
        <v>#VALUE!</v>
      </c>
      <c r="BA15" s="28" t="e">
        <f t="shared" ca="1" si="23"/>
        <v>#N/A</v>
      </c>
      <c r="BB15" s="26">
        <f ca="1" xml:space="preserve"> RTD("cqg.rtd",,"StudyData","Close("&amp;$G$16&amp;") when (LocalMonth("&amp;$G$16&amp;")="&amp;$B$1&amp;" And LocalDay("&amp;$G$16&amp;")="&amp;$A$1&amp;" And LocalHour("&amp;$G$16&amp;")="&amp;K15&amp;" And LocalMinute("&amp;$G$16&amp;")="&amp;L15&amp;")", "Bar", "", "Close","A5C", "0", "all", "", "","True",,"EndOfBar")</f>
        <v>13.63</v>
      </c>
      <c r="BC15" s="24">
        <f t="shared" ca="1" si="24"/>
        <v>-7.3313782991200785E-4</v>
      </c>
      <c r="BD15" s="28">
        <f t="shared" ca="1" si="25"/>
        <v>-7.3313782991200785E-4</v>
      </c>
      <c r="BF15" s="24">
        <f t="shared" si="26"/>
        <v>10</v>
      </c>
      <c r="BO15" s="30"/>
      <c r="BQ15" s="30"/>
    </row>
    <row r="16" spans="1:69" x14ac:dyDescent="0.3">
      <c r="B16" s="24" t="s">
        <v>31</v>
      </c>
      <c r="G16" s="24" t="str">
        <f>MainDisplay!E19</f>
        <v>SBE</v>
      </c>
      <c r="H16" s="24">
        <f xml:space="preserve"> RTD("cqg.rtd",,"StudyData",G16,  "Bar",, "Close", "D","-1","primaryOnly")</f>
        <v>13.64</v>
      </c>
      <c r="I16" s="24" t="str">
        <f t="shared" si="0"/>
        <v>8:15</v>
      </c>
      <c r="J16" s="24" t="str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"","True",,"EndOfBar")</f>
        <v/>
      </c>
      <c r="K16" s="24">
        <f t="shared" si="33"/>
        <v>8</v>
      </c>
      <c r="L16" s="24">
        <f t="shared" si="27"/>
        <v>15</v>
      </c>
      <c r="M16" s="24" t="e">
        <f t="shared" ca="1" si="1"/>
        <v>#VALUE!</v>
      </c>
      <c r="N16" s="28" t="e">
        <f t="shared" ca="1" si="2"/>
        <v>#N/A</v>
      </c>
      <c r="O16" s="26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"","True",,"EndOfBar")</f>
        <v>50.13</v>
      </c>
      <c r="P16" s="24">
        <f ca="1">(O16-$H$3)/$H$3</f>
        <v>1.1501210653753032E-2</v>
      </c>
      <c r="Q16" s="28">
        <f t="shared" ca="1" si="4"/>
        <v>1.1501210653753032E-2</v>
      </c>
      <c r="R16" s="26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"","True",,"EndOfBar")</f>
        <v>53.54</v>
      </c>
      <c r="S16" s="24">
        <f t="shared" ca="1" si="5"/>
        <v>1.5939278937381333E-2</v>
      </c>
      <c r="T16" s="28">
        <f t="shared" ca="1" si="6"/>
        <v>1.5939278937381333E-2</v>
      </c>
      <c r="U16" s="29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"","True",,"EndOfBar")</f>
        <v>1.6449</v>
      </c>
      <c r="V16" s="24">
        <f t="shared" ca="1" si="28"/>
        <v>1.5370370370370321E-2</v>
      </c>
      <c r="W16" s="28">
        <f t="shared" ca="1" si="7"/>
        <v>1.5370370370370321E-2</v>
      </c>
      <c r="X16" s="29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"","True",,"EndOfBar")</f>
        <v>1.6738999999999999</v>
      </c>
      <c r="Y16" s="24">
        <f t="shared" ca="1" si="29"/>
        <v>1.2459928627593269E-2</v>
      </c>
      <c r="Z16" s="28">
        <f t="shared" ca="1" si="8"/>
        <v>1.2459928627593269E-2</v>
      </c>
      <c r="AA16" s="29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"","True",,"EndOfBar")</f>
        <v>2.9009999999999998</v>
      </c>
      <c r="AB16" s="24">
        <f t="shared" ca="1" si="30"/>
        <v>6.2434963579603864E-3</v>
      </c>
      <c r="AC16" s="28">
        <f t="shared" ca="1" si="9"/>
        <v>6.2434963579603864E-3</v>
      </c>
      <c r="AD16" s="26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"","True",,"EndOfBar")</f>
        <v>1291</v>
      </c>
      <c r="AE16" s="24">
        <f t="shared" ca="1" si="31"/>
        <v>9.145626514500153E-3</v>
      </c>
      <c r="AF16" s="28">
        <f t="shared" ca="1" si="10"/>
        <v>9.145626514500153E-3</v>
      </c>
      <c r="AG16" s="26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"","True",,"EndOfBar")</f>
        <v>17.22</v>
      </c>
      <c r="AH16" s="24">
        <f t="shared" ca="1" si="11"/>
        <v>2.1170610211706062E-2</v>
      </c>
      <c r="AI16" s="28">
        <f t="shared" ca="1" si="12"/>
        <v>2.1170610211706062E-2</v>
      </c>
      <c r="AJ16" s="26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"","True",,"EndOfBar")</f>
        <v>6432.5</v>
      </c>
      <c r="AK16" s="24">
        <f t="shared" ca="1" si="32"/>
        <v>-3.4856700232378003E-3</v>
      </c>
      <c r="AL16" s="28">
        <f t="shared" ca="1" si="13"/>
        <v>-3.4856700232378003E-3</v>
      </c>
      <c r="AM16" s="26">
        <f ca="1" xml:space="preserve"> RTD("cqg.rtd",,"StudyData","Close("&amp;$G$11&amp;") when (LocalMonth("&amp;$G$11&amp;")="&amp;$B$1&amp;" And LocalDay("&amp;$G$11&amp;")="&amp;$A$1&amp;" And LocalHour("&amp;$G$11&amp;")="&amp;K16&amp;" And LocalMinute("&amp;$G$11&amp;")="&amp;L16&amp;")", "Bar", "", "Close","A5C", "0", "all", "", "","True",,"EndOfBar")</f>
        <v>2923</v>
      </c>
      <c r="AN16" s="24">
        <f t="shared" ca="1" si="14"/>
        <v>-2.8995394849053386E-3</v>
      </c>
      <c r="AO16" s="28">
        <f t="shared" ca="1" si="15"/>
        <v>-2.8995394849053386E-3</v>
      </c>
      <c r="AP16" s="26">
        <f ca="1" xml:space="preserve"> RTD("cqg.rtd",,"StudyData","Close("&amp;$G$12&amp;") when (LocalMonth("&amp;$G$12&amp;")="&amp;$B$1&amp;" And LocalDay("&amp;$G$12&amp;")="&amp;$A$1&amp;" And LocalHour("&amp;$G$12&amp;")="&amp;K16&amp;" And LocalMinute("&amp;$G$12&amp;")="&amp;L16&amp;")", "Bar", "", "Close","A5C", "0", "all", "", "","True",,"EndOfBar")</f>
        <v>2034</v>
      </c>
      <c r="AQ16" s="24">
        <f t="shared" ca="1" si="16"/>
        <v>3.2059186189889025E-3</v>
      </c>
      <c r="AR16" s="28">
        <f t="shared" ca="1" si="17"/>
        <v>3.2059186189889025E-3</v>
      </c>
      <c r="AS16" s="26" t="str">
        <f ca="1" xml:space="preserve"> RTD("cqg.rtd",,"StudyData","Close("&amp;$G$13&amp;") when (LocalMonth("&amp;$G$13&amp;")="&amp;$B$1&amp;" And LocalDay("&amp;$G$13&amp;")="&amp;$A$1&amp;" And LocalHour("&amp;$G$13&amp;")="&amp;K16&amp;" And LocalMinute("&amp;$G$13&amp;")="&amp;L16&amp;")", "Bar", "", "Close","A5C", "0", "all", "", "","True",,"EndOfBar")</f>
        <v/>
      </c>
      <c r="AT16" s="24" t="e">
        <f t="shared" ca="1" si="18"/>
        <v>#VALUE!</v>
      </c>
      <c r="AU16" s="28" t="e">
        <f t="shared" ca="1" si="19"/>
        <v>#N/A</v>
      </c>
      <c r="AV16" s="26" t="str">
        <f ca="1" xml:space="preserve"> RTD("cqg.rtd",,"StudyData","Close("&amp;$G$14&amp;") when (LocalMonth("&amp;$G$14&amp;")="&amp;$B$1&amp;" And LocalDay("&amp;$G$14&amp;")="&amp;$A$1&amp;" And LocalHour("&amp;$G$14&amp;")="&amp;K16&amp;" And LocalMinute("&amp;$G$14&amp;")="&amp;L16&amp;")", "Bar", "", "Close","A5C", "0", "all", "", "","True",,"EndOfBar")</f>
        <v/>
      </c>
      <c r="AW16" s="24" t="e">
        <f t="shared" ca="1" si="20"/>
        <v>#VALUE!</v>
      </c>
      <c r="AX16" s="28" t="e">
        <f t="shared" ca="1" si="21"/>
        <v>#N/A</v>
      </c>
      <c r="AY16" s="26" t="str">
        <f ca="1" xml:space="preserve"> RTD("cqg.rtd",,"StudyData","Close("&amp;$G$15&amp;") when (LocalMonth("&amp;$G$15&amp;")="&amp;$B$1&amp;" And LocalDay("&amp;$G$15&amp;")="&amp;$A$1&amp;" And LocalHour("&amp;$G$15&amp;")="&amp;K16&amp;" And LocalMinute("&amp;$G$15&amp;")="&amp;L16&amp;")", "Bar", "", "Close","A5C", "0", "all", "", "","True",,"EndOfBar")</f>
        <v/>
      </c>
      <c r="AZ16" s="24" t="e">
        <f t="shared" ca="1" si="22"/>
        <v>#VALUE!</v>
      </c>
      <c r="BA16" s="28" t="e">
        <f t="shared" ca="1" si="23"/>
        <v>#N/A</v>
      </c>
      <c r="BB16" s="26">
        <f ca="1" xml:space="preserve"> RTD("cqg.rtd",,"StudyData","Close("&amp;$G$16&amp;") when (LocalMonth("&amp;$G$16&amp;")="&amp;$B$1&amp;" And LocalDay("&amp;$G$16&amp;")="&amp;$A$1&amp;" And LocalHour("&amp;$G$16&amp;")="&amp;K16&amp;" And LocalMinute("&amp;$G$16&amp;")="&amp;L16&amp;")", "Bar", "", "Close","A5C", "0", "all", "", "","True",,"EndOfBar")</f>
        <v>13.63</v>
      </c>
      <c r="BC16" s="24">
        <f t="shared" ca="1" si="24"/>
        <v>-7.3313782991200785E-4</v>
      </c>
      <c r="BD16" s="28">
        <f t="shared" ca="1" si="25"/>
        <v>-7.3313782991200785E-4</v>
      </c>
      <c r="BF16" s="24">
        <f t="shared" si="26"/>
        <v>15</v>
      </c>
      <c r="BO16" s="30"/>
      <c r="BQ16" s="30"/>
    </row>
    <row r="17" spans="2:69" x14ac:dyDescent="0.3">
      <c r="I17" s="24" t="str">
        <f t="shared" si="0"/>
        <v>8:20</v>
      </c>
      <c r="J17" s="24" t="str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"","True",,"EndOfBar")</f>
        <v/>
      </c>
      <c r="K17" s="24">
        <f t="shared" si="33"/>
        <v>8</v>
      </c>
      <c r="L17" s="24">
        <f t="shared" si="27"/>
        <v>20</v>
      </c>
      <c r="M17" s="24" t="e">
        <f t="shared" ca="1" si="1"/>
        <v>#VALUE!</v>
      </c>
      <c r="N17" s="28" t="e">
        <f t="shared" ca="1" si="2"/>
        <v>#N/A</v>
      </c>
      <c r="O17" s="26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"","True",,"EndOfBar")</f>
        <v>50.08</v>
      </c>
      <c r="P17" s="24">
        <f t="shared" ca="1" si="3"/>
        <v>1.049233252623075E-2</v>
      </c>
      <c r="Q17" s="28">
        <f t="shared" ca="1" si="4"/>
        <v>1.049233252623075E-2</v>
      </c>
      <c r="R17" s="26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"","True",,"EndOfBar")</f>
        <v>53.49</v>
      </c>
      <c r="S17" s="24">
        <f t="shared" ca="1" si="5"/>
        <v>1.4990512333965828E-2</v>
      </c>
      <c r="T17" s="28">
        <f t="shared" ca="1" si="6"/>
        <v>1.4990512333965828E-2</v>
      </c>
      <c r="U17" s="29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"","True",,"EndOfBar")</f>
        <v>1.6429</v>
      </c>
      <c r="V17" s="24">
        <f t="shared" ca="1" si="28"/>
        <v>1.4135802469135752E-2</v>
      </c>
      <c r="W17" s="28">
        <f t="shared" ca="1" si="7"/>
        <v>1.4135802469135752E-2</v>
      </c>
      <c r="X17" s="29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"","True",,"EndOfBar")</f>
        <v>1.6725000000000001</v>
      </c>
      <c r="Y17" s="24">
        <f t="shared" ca="1" si="29"/>
        <v>1.161313736164042E-2</v>
      </c>
      <c r="Z17" s="28">
        <f t="shared" ca="1" si="8"/>
        <v>1.161313736164042E-2</v>
      </c>
      <c r="AA17" s="29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"","True",,"EndOfBar")</f>
        <v>2.9009999999999998</v>
      </c>
      <c r="AB17" s="24">
        <f t="shared" ca="1" si="30"/>
        <v>6.2434963579603864E-3</v>
      </c>
      <c r="AC17" s="28">
        <f t="shared" ca="1" si="9"/>
        <v>6.2434963579603864E-3</v>
      </c>
      <c r="AD17" s="26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"","True",,"EndOfBar")</f>
        <v>1290.8</v>
      </c>
      <c r="AE17" s="24">
        <f t="shared" ca="1" si="31"/>
        <v>8.9892910185257573E-3</v>
      </c>
      <c r="AF17" s="28">
        <f t="shared" ca="1" si="10"/>
        <v>8.9892910185257573E-3</v>
      </c>
      <c r="AG17" s="26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"","True",,"EndOfBar")</f>
        <v>17.22</v>
      </c>
      <c r="AH17" s="24">
        <f t="shared" ca="1" si="11"/>
        <v>2.1170610211706062E-2</v>
      </c>
      <c r="AI17" s="28">
        <f t="shared" ca="1" si="12"/>
        <v>2.1170610211706062E-2</v>
      </c>
      <c r="AJ17" s="26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"","True",,"EndOfBar")</f>
        <v>6431.5</v>
      </c>
      <c r="AK17" s="24">
        <f t="shared" ca="1" si="32"/>
        <v>-3.6405886909372581E-3</v>
      </c>
      <c r="AL17" s="28">
        <f t="shared" ca="1" si="13"/>
        <v>-3.6405886909372581E-3</v>
      </c>
      <c r="AM17" s="26">
        <f ca="1" xml:space="preserve"> RTD("cqg.rtd",,"StudyData","Close("&amp;$G$11&amp;") when (LocalMonth("&amp;$G$11&amp;")="&amp;$B$1&amp;" And LocalDay("&amp;$G$11&amp;")="&amp;$A$1&amp;" And LocalHour("&amp;$G$11&amp;")="&amp;K17&amp;" And LocalMinute("&amp;$G$11&amp;")="&amp;L17&amp;")", "Bar", "", "Close","A5C", "0", "all", "", "","True",,"EndOfBar")</f>
        <v>2924</v>
      </c>
      <c r="AN17" s="24">
        <f t="shared" ca="1" si="14"/>
        <v>-2.558417192563534E-3</v>
      </c>
      <c r="AO17" s="28">
        <f t="shared" ca="1" si="15"/>
        <v>-2.558417192563534E-3</v>
      </c>
      <c r="AP17" s="26">
        <f ca="1" xml:space="preserve"> RTD("cqg.rtd",,"StudyData","Close("&amp;$G$12&amp;") when (LocalMonth("&amp;$G$12&amp;")="&amp;$B$1&amp;" And LocalDay("&amp;$G$12&amp;")="&amp;$A$1&amp;" And LocalHour("&amp;$G$12&amp;")="&amp;K17&amp;" And LocalMinute("&amp;$G$12&amp;")="&amp;L17&amp;")", "Bar", "", "Close","A5C", "0", "all", "", "","True",,"EndOfBar")</f>
        <v>2033.5</v>
      </c>
      <c r="AQ17" s="24">
        <f t="shared" ca="1" si="16"/>
        <v>2.9593094944512948E-3</v>
      </c>
      <c r="AR17" s="28">
        <f t="shared" ca="1" si="17"/>
        <v>2.9593094944512948E-3</v>
      </c>
      <c r="AS17" s="26" t="str">
        <f ca="1" xml:space="preserve"> RTD("cqg.rtd",,"StudyData","Close("&amp;$G$13&amp;") when (LocalMonth("&amp;$G$13&amp;")="&amp;$B$1&amp;" And LocalDay("&amp;$G$13&amp;")="&amp;$A$1&amp;" And LocalHour("&amp;$G$13&amp;")="&amp;K17&amp;" And LocalMinute("&amp;$G$13&amp;")="&amp;L17&amp;")", "Bar", "", "Close","A5C", "0", "all", "", "","True",,"EndOfBar")</f>
        <v/>
      </c>
      <c r="AT17" s="24" t="e">
        <f t="shared" ca="1" si="18"/>
        <v>#VALUE!</v>
      </c>
      <c r="AU17" s="28" t="e">
        <f t="shared" ca="1" si="19"/>
        <v>#N/A</v>
      </c>
      <c r="AV17" s="26" t="str">
        <f ca="1" xml:space="preserve"> RTD("cqg.rtd",,"StudyData","Close("&amp;$G$14&amp;") when (LocalMonth("&amp;$G$14&amp;")="&amp;$B$1&amp;" And LocalDay("&amp;$G$14&amp;")="&amp;$A$1&amp;" And LocalHour("&amp;$G$14&amp;")="&amp;K17&amp;" And LocalMinute("&amp;$G$14&amp;")="&amp;L17&amp;")", "Bar", "", "Close","A5C", "0", "all", "", "","True",,"EndOfBar")</f>
        <v/>
      </c>
      <c r="AW17" s="24" t="e">
        <f t="shared" ca="1" si="20"/>
        <v>#VALUE!</v>
      </c>
      <c r="AX17" s="28" t="e">
        <f t="shared" ca="1" si="21"/>
        <v>#N/A</v>
      </c>
      <c r="AY17" s="26" t="str">
        <f ca="1" xml:space="preserve"> RTD("cqg.rtd",,"StudyData","Close("&amp;$G$15&amp;") when (LocalMonth("&amp;$G$15&amp;")="&amp;$B$1&amp;" And LocalDay("&amp;$G$15&amp;")="&amp;$A$1&amp;" And LocalHour("&amp;$G$15&amp;")="&amp;K17&amp;" And LocalMinute("&amp;$G$15&amp;")="&amp;L17&amp;")", "Bar", "", "Close","A5C", "0", "all", "", "","True",,"EndOfBar")</f>
        <v/>
      </c>
      <c r="AZ17" s="24" t="e">
        <f t="shared" ca="1" si="22"/>
        <v>#VALUE!</v>
      </c>
      <c r="BA17" s="28" t="e">
        <f t="shared" ca="1" si="23"/>
        <v>#N/A</v>
      </c>
      <c r="BB17" s="26">
        <f ca="1" xml:space="preserve"> RTD("cqg.rtd",,"StudyData","Close("&amp;$G$16&amp;") when (LocalMonth("&amp;$G$16&amp;")="&amp;$B$1&amp;" And LocalDay("&amp;$G$16&amp;")="&amp;$A$1&amp;" And LocalHour("&amp;$G$16&amp;")="&amp;K17&amp;" And LocalMinute("&amp;$G$16&amp;")="&amp;L17&amp;")", "Bar", "", "Close","A5C", "0", "all", "", "","True",,"EndOfBar")</f>
        <v>13.6</v>
      </c>
      <c r="BC17" s="24">
        <f t="shared" ca="1" si="24"/>
        <v>-2.9325513196481615E-3</v>
      </c>
      <c r="BD17" s="28">
        <f t="shared" ca="1" si="25"/>
        <v>-2.9325513196481615E-3</v>
      </c>
      <c r="BF17" s="24">
        <f t="shared" si="26"/>
        <v>20</v>
      </c>
      <c r="BO17" s="30"/>
      <c r="BQ17" s="30"/>
    </row>
    <row r="18" spans="2:69" x14ac:dyDescent="0.3">
      <c r="B18" s="24" t="str">
        <f>G2</f>
        <v>S.DBC</v>
      </c>
      <c r="C18" s="24">
        <f>RTD("cqg.rtd", ,"ContractData",B18, "PerCentNetLastTrade",, "T")</f>
        <v>0.13368983957219252</v>
      </c>
      <c r="D18" s="24">
        <f>RANK($C18,$C$18:$C$32)+COUNTIF($C$18:C18,C18)-1</f>
        <v>11</v>
      </c>
      <c r="E18" s="24" t="str">
        <f>B18</f>
        <v>S.DBC</v>
      </c>
      <c r="F18" s="24">
        <v>1</v>
      </c>
      <c r="G18" s="24" t="str">
        <f>VLOOKUP(F18,$D$18:$E$32,2,FALSE)</f>
        <v>SIE</v>
      </c>
      <c r="H18" s="28">
        <f>RTD("cqg.rtd", ,"ContractData",G18, "PerCentNetLastTrade",, "T")/100</f>
        <v>1.9391567336772816E-2</v>
      </c>
      <c r="I18" s="24" t="str">
        <f t="shared" si="0"/>
        <v>8:25</v>
      </c>
      <c r="J18" s="24" t="str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"","True",,"EndOfBar")</f>
        <v/>
      </c>
      <c r="K18" s="24">
        <f t="shared" si="33"/>
        <v>8</v>
      </c>
      <c r="L18" s="24">
        <f t="shared" si="27"/>
        <v>25</v>
      </c>
      <c r="M18" s="24" t="e">
        <f t="shared" ca="1" si="1"/>
        <v>#VALUE!</v>
      </c>
      <c r="N18" s="28" t="e">
        <f t="shared" ca="1" si="2"/>
        <v>#N/A</v>
      </c>
      <c r="O18" s="26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"","True",,"EndOfBar")</f>
        <v>50.03</v>
      </c>
      <c r="P18" s="24">
        <f t="shared" ca="1" si="3"/>
        <v>9.4834543987086118E-3</v>
      </c>
      <c r="Q18" s="28">
        <f t="shared" ca="1" si="4"/>
        <v>9.4834543987086118E-3</v>
      </c>
      <c r="R18" s="26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"","True",,"EndOfBar")</f>
        <v>53.42</v>
      </c>
      <c r="S18" s="24">
        <f t="shared" ca="1" si="5"/>
        <v>1.3662239089184038E-2</v>
      </c>
      <c r="T18" s="28">
        <f t="shared" ca="1" si="6"/>
        <v>1.3662239089184038E-2</v>
      </c>
      <c r="U18" s="29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"","True",,"EndOfBar")</f>
        <v>1.6404000000000001</v>
      </c>
      <c r="V18" s="24">
        <f t="shared" ca="1" si="28"/>
        <v>1.2592592592592575E-2</v>
      </c>
      <c r="W18" s="28">
        <f t="shared" ca="1" si="7"/>
        <v>1.2592592592592575E-2</v>
      </c>
      <c r="X18" s="29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"","True",,"EndOfBar")</f>
        <v>1.6706000000000001</v>
      </c>
      <c r="Y18" s="24">
        <f t="shared" ca="1" si="29"/>
        <v>1.0463920643561419E-2</v>
      </c>
      <c r="Z18" s="28">
        <f t="shared" ca="1" si="8"/>
        <v>1.0463920643561419E-2</v>
      </c>
      <c r="AA18" s="29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"","True",,"EndOfBar")</f>
        <v>2.9009999999999998</v>
      </c>
      <c r="AB18" s="24">
        <f t="shared" ca="1" si="30"/>
        <v>6.2434963579603864E-3</v>
      </c>
      <c r="AC18" s="28">
        <f t="shared" ca="1" si="9"/>
        <v>6.2434963579603864E-3</v>
      </c>
      <c r="AD18" s="26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"","True",,"EndOfBar")</f>
        <v>1290.2</v>
      </c>
      <c r="AE18" s="24">
        <f t="shared" ca="1" si="31"/>
        <v>8.5202845306027453E-3</v>
      </c>
      <c r="AF18" s="28">
        <f t="shared" ca="1" si="10"/>
        <v>8.5202845306027453E-3</v>
      </c>
      <c r="AG18" s="26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"","True",,"EndOfBar")</f>
        <v>17.2</v>
      </c>
      <c r="AH18" s="24">
        <f t="shared" ca="1" si="11"/>
        <v>1.9984581628417229E-2</v>
      </c>
      <c r="AI18" s="28">
        <f t="shared" ca="1" si="12"/>
        <v>1.9984581628417229E-2</v>
      </c>
      <c r="AJ18" s="26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"","True",,"EndOfBar")</f>
        <v>6395.5</v>
      </c>
      <c r="AK18" s="24">
        <f t="shared" ca="1" si="32"/>
        <v>-9.2176607281177388E-3</v>
      </c>
      <c r="AL18" s="28">
        <f t="shared" ca="1" si="13"/>
        <v>-9.2176607281177388E-3</v>
      </c>
      <c r="AM18" s="26">
        <f ca="1" xml:space="preserve"> RTD("cqg.rtd",,"StudyData","Close("&amp;$G$11&amp;") when (LocalMonth("&amp;$G$11&amp;")="&amp;$B$1&amp;" And LocalDay("&amp;$G$11&amp;")="&amp;$A$1&amp;" And LocalHour("&amp;$G$11&amp;")="&amp;K18&amp;" And LocalMinute("&amp;$G$11&amp;")="&amp;L18&amp;")", "Bar", "", "Close","A5C", "0", "all", "", "","True",,"EndOfBar")</f>
        <v>2908</v>
      </c>
      <c r="AN18" s="24">
        <f t="shared" ca="1" si="14"/>
        <v>-8.0163738700324075E-3</v>
      </c>
      <c r="AO18" s="28">
        <f t="shared" ca="1" si="15"/>
        <v>-8.0163738700324075E-3</v>
      </c>
      <c r="AP18" s="26">
        <f ca="1" xml:space="preserve"> RTD("cqg.rtd",,"StudyData","Close("&amp;$G$12&amp;") when (LocalMonth("&amp;$G$12&amp;")="&amp;$B$1&amp;" And LocalDay("&amp;$G$12&amp;")="&amp;$A$1&amp;" And LocalHour("&amp;$G$12&amp;")="&amp;K18&amp;" And LocalMinute("&amp;$G$12&amp;")="&amp;L18&amp;")", "Bar", "", "Close","A5C", "0", "all", "", "","True",,"EndOfBar")</f>
        <v>2022</v>
      </c>
      <c r="AQ18" s="24">
        <f t="shared" ca="1" si="16"/>
        <v>-2.7127003699136867E-3</v>
      </c>
      <c r="AR18" s="28">
        <f t="shared" ca="1" si="17"/>
        <v>-2.7127003699136867E-3</v>
      </c>
      <c r="AS18" s="26" t="str">
        <f ca="1" xml:space="preserve"> RTD("cqg.rtd",,"StudyData","Close("&amp;$G$13&amp;") when (LocalMonth("&amp;$G$13&amp;")="&amp;$B$1&amp;" And LocalDay("&amp;$G$13&amp;")="&amp;$A$1&amp;" And LocalHour("&amp;$G$13&amp;")="&amp;K18&amp;" And LocalMinute("&amp;$G$13&amp;")="&amp;L18&amp;")", "Bar", "", "Close","A5C", "0", "all", "", "","True",,"EndOfBar")</f>
        <v/>
      </c>
      <c r="AT18" s="24" t="e">
        <f t="shared" ca="1" si="18"/>
        <v>#VALUE!</v>
      </c>
      <c r="AU18" s="28" t="e">
        <f t="shared" ca="1" si="19"/>
        <v>#N/A</v>
      </c>
      <c r="AV18" s="26" t="str">
        <f ca="1" xml:space="preserve"> RTD("cqg.rtd",,"StudyData","Close("&amp;$G$14&amp;") when (LocalMonth("&amp;$G$14&amp;")="&amp;$B$1&amp;" And LocalDay("&amp;$G$14&amp;")="&amp;$A$1&amp;" And LocalHour("&amp;$G$14&amp;")="&amp;K18&amp;" And LocalMinute("&amp;$G$14&amp;")="&amp;L18&amp;")", "Bar", "", "Close","A5C", "0", "all", "", "","True",,"EndOfBar")</f>
        <v/>
      </c>
      <c r="AW18" s="24" t="e">
        <f t="shared" ca="1" si="20"/>
        <v>#VALUE!</v>
      </c>
      <c r="AX18" s="28" t="e">
        <f t="shared" ca="1" si="21"/>
        <v>#N/A</v>
      </c>
      <c r="AY18" s="26" t="str">
        <f ca="1" xml:space="preserve"> RTD("cqg.rtd",,"StudyData","Close("&amp;$G$15&amp;") when (LocalMonth("&amp;$G$15&amp;")="&amp;$B$1&amp;" And LocalDay("&amp;$G$15&amp;")="&amp;$A$1&amp;" And LocalHour("&amp;$G$15&amp;")="&amp;K18&amp;" And LocalMinute("&amp;$G$15&amp;")="&amp;L18&amp;")", "Bar", "", "Close","A5C", "0", "all", "", "","True",,"EndOfBar")</f>
        <v/>
      </c>
      <c r="AZ18" s="24" t="e">
        <f t="shared" ca="1" si="22"/>
        <v>#VALUE!</v>
      </c>
      <c r="BA18" s="28" t="e">
        <f t="shared" ca="1" si="23"/>
        <v>#N/A</v>
      </c>
      <c r="BB18" s="26">
        <f ca="1" xml:space="preserve"> RTD("cqg.rtd",,"StudyData","Close("&amp;$G$16&amp;") when (LocalMonth("&amp;$G$16&amp;")="&amp;$B$1&amp;" And LocalDay("&amp;$G$16&amp;")="&amp;$A$1&amp;" And LocalHour("&amp;$G$16&amp;")="&amp;K18&amp;" And LocalMinute("&amp;$G$16&amp;")="&amp;L18&amp;")", "Bar", "", "Close","A5C", "0", "all", "", "","True",,"EndOfBar")</f>
        <v>13.57</v>
      </c>
      <c r="BC18" s="24">
        <f t="shared" ca="1" si="24"/>
        <v>-5.1319648093841848E-3</v>
      </c>
      <c r="BD18" s="28">
        <f t="shared" ca="1" si="25"/>
        <v>-5.1319648093841848E-3</v>
      </c>
      <c r="BF18" s="24">
        <f t="shared" si="26"/>
        <v>25</v>
      </c>
      <c r="BO18" s="30"/>
      <c r="BQ18" s="30"/>
    </row>
    <row r="19" spans="2:69" x14ac:dyDescent="0.3">
      <c r="B19" s="24" t="str">
        <f t="shared" ref="B19:B32" si="34">G3</f>
        <v>CLE</v>
      </c>
      <c r="C19" s="24">
        <f>RTD("cqg.rtd", ,"ContractData",B19, "PerCentNetLastTrade",, "T")</f>
        <v>0.2824858757062147</v>
      </c>
      <c r="D19" s="24">
        <f>RANK($C19,$C$18:$C$32)+COUNTIF($C$18:C19,C19)-1</f>
        <v>8</v>
      </c>
      <c r="E19" s="24" t="str">
        <f t="shared" ref="E19:E32" si="35">B19</f>
        <v>CLE</v>
      </c>
      <c r="F19" s="24">
        <f>F18+1</f>
        <v>2</v>
      </c>
      <c r="G19" s="24" t="str">
        <f t="shared" ref="G19:G32" si="36">VLOOKUP(F19,$D$18:$E$32,2,FALSE)</f>
        <v>GCE</v>
      </c>
      <c r="H19" s="28">
        <f>RTD("cqg.rtd", ,"ContractData",G19, "PerCentNetLastTrade",, "T")/100</f>
        <v>1.0083639490346283E-2</v>
      </c>
      <c r="I19" s="24" t="str">
        <f t="shared" si="0"/>
        <v>8:30</v>
      </c>
      <c r="J19" s="24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"","True",,"EndOfBar")</f>
        <v>15.01</v>
      </c>
      <c r="K19" s="24">
        <f t="shared" si="33"/>
        <v>8</v>
      </c>
      <c r="L19" s="24">
        <f t="shared" si="27"/>
        <v>30</v>
      </c>
      <c r="M19" s="24">
        <f t="shared" ca="1" si="1"/>
        <v>3.3422459893047412E-3</v>
      </c>
      <c r="N19" s="28">
        <f t="shared" ca="1" si="2"/>
        <v>3.3422459893047412E-3</v>
      </c>
      <c r="O19" s="26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"","True",,"EndOfBar")</f>
        <v>50.03</v>
      </c>
      <c r="P19" s="24">
        <f t="shared" ca="1" si="3"/>
        <v>9.4834543987086118E-3</v>
      </c>
      <c r="Q19" s="28">
        <f t="shared" ca="1" si="4"/>
        <v>9.4834543987086118E-3</v>
      </c>
      <c r="R19" s="26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"","True",,"EndOfBar")</f>
        <v>53.38</v>
      </c>
      <c r="S19" s="24">
        <f t="shared" ca="1" si="5"/>
        <v>1.2903225806451606E-2</v>
      </c>
      <c r="T19" s="28">
        <f t="shared" ca="1" si="6"/>
        <v>1.2903225806451606E-2</v>
      </c>
      <c r="U19" s="29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"","True",,"EndOfBar")</f>
        <v>1.6404000000000001</v>
      </c>
      <c r="V19" s="24">
        <f t="shared" ca="1" si="28"/>
        <v>1.2592592592592575E-2</v>
      </c>
      <c r="W19" s="28">
        <f t="shared" ca="1" si="7"/>
        <v>1.2592592592592575E-2</v>
      </c>
      <c r="X19" s="29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"","True",,"EndOfBar")</f>
        <v>1.6691</v>
      </c>
      <c r="Y19" s="24">
        <f t="shared" ca="1" si="29"/>
        <v>9.5566442871832316E-3</v>
      </c>
      <c r="Z19" s="28">
        <f t="shared" ca="1" si="8"/>
        <v>9.5566442871832316E-3</v>
      </c>
      <c r="AA19" s="29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"","True",,"EndOfBar")</f>
        <v>2.9</v>
      </c>
      <c r="AB19" s="24">
        <f t="shared" ca="1" si="30"/>
        <v>5.8966354491848437E-3</v>
      </c>
      <c r="AC19" s="28">
        <f t="shared" ca="1" si="9"/>
        <v>5.8966354491848437E-3</v>
      </c>
      <c r="AD19" s="26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"","True",,"EndOfBar")</f>
        <v>1290.3</v>
      </c>
      <c r="AE19" s="24">
        <f t="shared" ca="1" si="31"/>
        <v>8.5984522785898538E-3</v>
      </c>
      <c r="AF19" s="28">
        <f t="shared" ca="1" si="10"/>
        <v>8.5984522785898538E-3</v>
      </c>
      <c r="AG19" s="26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"","True",,"EndOfBar")</f>
        <v>17.204999999999998</v>
      </c>
      <c r="AH19" s="24">
        <f t="shared" ca="1" si="11"/>
        <v>2.0281088774239387E-2</v>
      </c>
      <c r="AI19" s="28">
        <f t="shared" ca="1" si="12"/>
        <v>2.0281088774239387E-2</v>
      </c>
      <c r="AJ19" s="26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"","True",,"EndOfBar")</f>
        <v>6400.5</v>
      </c>
      <c r="AK19" s="24">
        <f t="shared" ca="1" si="32"/>
        <v>-8.443067389620449E-3</v>
      </c>
      <c r="AL19" s="28">
        <f t="shared" ca="1" si="13"/>
        <v>-8.443067389620449E-3</v>
      </c>
      <c r="AM19" s="26">
        <f ca="1" xml:space="preserve"> RTD("cqg.rtd",,"StudyData","Close("&amp;$G$11&amp;") when (LocalMonth("&amp;$G$11&amp;")="&amp;$B$1&amp;" And LocalDay("&amp;$G$11&amp;")="&amp;$A$1&amp;" And LocalHour("&amp;$G$11&amp;")="&amp;K19&amp;" And LocalMinute("&amp;$G$11&amp;")="&amp;L19&amp;")", "Bar", "", "Close","A5C", "0", "all", "", "","True",,"EndOfBar")</f>
        <v>2911</v>
      </c>
      <c r="AN19" s="24">
        <f t="shared" ca="1" si="14"/>
        <v>-6.993006993006993E-3</v>
      </c>
      <c r="AO19" s="28">
        <f t="shared" ca="1" si="15"/>
        <v>-6.993006993006993E-3</v>
      </c>
      <c r="AP19" s="26">
        <f ca="1" xml:space="preserve"> RTD("cqg.rtd",,"StudyData","Close("&amp;$G$12&amp;") when (LocalMonth("&amp;$G$12&amp;")="&amp;$B$1&amp;" And LocalDay("&amp;$G$12&amp;")="&amp;$A$1&amp;" And LocalHour("&amp;$G$12&amp;")="&amp;K19&amp;" And LocalMinute("&amp;$G$12&amp;")="&amp;L19&amp;")", "Bar", "", "Close","A5C", "0", "all", "", "","True",,"EndOfBar")</f>
        <v>2025</v>
      </c>
      <c r="AQ19" s="24">
        <f t="shared" ca="1" si="16"/>
        <v>-1.2330456226880395E-3</v>
      </c>
      <c r="AR19" s="28">
        <f t="shared" ca="1" si="17"/>
        <v>-1.2330456226880395E-3</v>
      </c>
      <c r="AS19" s="26">
        <f ca="1" xml:space="preserve"> RTD("cqg.rtd",,"StudyData","Close("&amp;$G$13&amp;") when (LocalMonth("&amp;$G$13&amp;")="&amp;$B$1&amp;" And LocalDay("&amp;$G$13&amp;")="&amp;$A$1&amp;" And LocalHour("&amp;$G$13&amp;")="&amp;K19&amp;" And LocalMinute("&amp;$G$13&amp;")="&amp;L19&amp;")", "Bar", "", "Close","A5C", "0", "all", "", "","True",,"EndOfBar")</f>
        <v>4584</v>
      </c>
      <c r="AT19" s="24">
        <f t="shared" ca="1" si="18"/>
        <v>-2.1767522855898999E-3</v>
      </c>
      <c r="AU19" s="28">
        <f t="shared" ca="1" si="19"/>
        <v>-2.1767522855898999E-3</v>
      </c>
      <c r="AV19" s="26">
        <f ca="1" xml:space="preserve"> RTD("cqg.rtd",,"StudyData","Close("&amp;$G$14&amp;") when (LocalMonth("&amp;$G$14&amp;")="&amp;$B$1&amp;" And LocalDay("&amp;$G$14&amp;")="&amp;$A$1&amp;" And LocalHour("&amp;$G$14&amp;")="&amp;K19&amp;" And LocalMinute("&amp;$G$14&amp;")="&amp;L19&amp;")", "Bar", "", "Close","A5C", "0", "all", "", "","True",,"EndOfBar")</f>
        <v>3862</v>
      </c>
      <c r="AW19" s="24">
        <f t="shared" ca="1" si="20"/>
        <v>0</v>
      </c>
      <c r="AX19" s="28">
        <f t="shared" ca="1" si="21"/>
        <v>0</v>
      </c>
      <c r="AY19" s="26">
        <f ca="1" xml:space="preserve"> RTD("cqg.rtd",,"StudyData","Close("&amp;$G$15&amp;") when (LocalMonth("&amp;$G$15&amp;")="&amp;$B$1&amp;" And LocalDay("&amp;$G$15&amp;")="&amp;$A$1&amp;" And LocalHour("&amp;$G$15&amp;")="&amp;K19&amp;" And LocalMinute("&amp;$G$15&amp;")="&amp;L19&amp;")", "Bar", "", "Close","A5C", "0", "all", "", "","True",,"EndOfBar")</f>
        <v>9780</v>
      </c>
      <c r="AZ19" s="24">
        <f t="shared" ca="1" si="22"/>
        <v>4.9321824907521579E-3</v>
      </c>
      <c r="BA19" s="28">
        <f t="shared" ca="1" si="23"/>
        <v>4.9321824907521579E-3</v>
      </c>
      <c r="BB19" s="26">
        <f ca="1" xml:space="preserve"> RTD("cqg.rtd",,"StudyData","Close("&amp;$G$16&amp;") when (LocalMonth("&amp;$G$16&amp;")="&amp;$B$1&amp;" And LocalDay("&amp;$G$16&amp;")="&amp;$A$1&amp;" And LocalHour("&amp;$G$16&amp;")="&amp;K19&amp;" And LocalMinute("&amp;$G$16&amp;")="&amp;L19&amp;")", "Bar", "", "Close","A5C", "0", "all", "", "","True",,"EndOfBar")</f>
        <v>13.56</v>
      </c>
      <c r="BC19" s="24">
        <f t="shared" ca="1" si="24"/>
        <v>-5.8651026392961929E-3</v>
      </c>
      <c r="BD19" s="28">
        <f t="shared" ca="1" si="25"/>
        <v>-5.8651026392961929E-3</v>
      </c>
      <c r="BF19" s="24">
        <f t="shared" si="26"/>
        <v>30</v>
      </c>
      <c r="BO19" s="30"/>
      <c r="BQ19" s="30"/>
    </row>
    <row r="20" spans="2:69" x14ac:dyDescent="0.3">
      <c r="B20" s="24" t="str">
        <f t="shared" si="34"/>
        <v>QO</v>
      </c>
      <c r="C20" s="24">
        <f>RTD("cqg.rtd", ,"ContractData",B20, "PerCentNetLastTrade",, "T")</f>
        <v>0.75901328273244784</v>
      </c>
      <c r="D20" s="24">
        <f>RANK($C20,$C$18:$C$32)+COUNTIF($C$18:C20,C20)-1</f>
        <v>4</v>
      </c>
      <c r="E20" s="24" t="str">
        <f t="shared" si="35"/>
        <v>QO</v>
      </c>
      <c r="F20" s="24">
        <f t="shared" ref="F20:F32" si="37">F19+1</f>
        <v>3</v>
      </c>
      <c r="G20" s="24" t="str">
        <f t="shared" si="36"/>
        <v>ZSE</v>
      </c>
      <c r="H20" s="28">
        <f>RTD("cqg.rtd", ,"ContractData",G20, "PerCentNetLastTrade",, "T")/100</f>
        <v>8.2198818391985614E-3</v>
      </c>
      <c r="I20" s="24" t="str">
        <f t="shared" si="0"/>
        <v>8:35</v>
      </c>
      <c r="J20" s="24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"","True",,"EndOfBar")</f>
        <v>14.96</v>
      </c>
      <c r="K20" s="24">
        <f t="shared" si="33"/>
        <v>8</v>
      </c>
      <c r="L20" s="24">
        <f t="shared" si="27"/>
        <v>35</v>
      </c>
      <c r="M20" s="24">
        <f t="shared" ca="1" si="1"/>
        <v>0</v>
      </c>
      <c r="N20" s="28">
        <f t="shared" ca="1" si="2"/>
        <v>0</v>
      </c>
      <c r="O20" s="26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"","True",,"EndOfBar")</f>
        <v>49.66</v>
      </c>
      <c r="P20" s="24">
        <f t="shared" ca="1" si="3"/>
        <v>2.017756255044276E-3</v>
      </c>
      <c r="Q20" s="28">
        <f t="shared" ca="1" si="4"/>
        <v>2.017756255044276E-3</v>
      </c>
      <c r="R20" s="26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"","True",,"EndOfBar")</f>
        <v>53.01</v>
      </c>
      <c r="S20" s="24">
        <f t="shared" ca="1" si="5"/>
        <v>5.8823529411763786E-3</v>
      </c>
      <c r="T20" s="28">
        <f t="shared" ca="1" si="6"/>
        <v>5.8823529411763786E-3</v>
      </c>
      <c r="U20" s="29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"","True",,"EndOfBar")</f>
        <v>1.6301000000000001</v>
      </c>
      <c r="V20" s="24">
        <f t="shared" ca="1" si="28"/>
        <v>6.234567901234566E-3</v>
      </c>
      <c r="W20" s="28">
        <f t="shared" ca="1" si="7"/>
        <v>6.234567901234566E-3</v>
      </c>
      <c r="X20" s="29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"","True",,"EndOfBar")</f>
        <v>1.6560999999999999</v>
      </c>
      <c r="Y20" s="24">
        <f t="shared" ca="1" si="29"/>
        <v>1.6935825319058331E-3</v>
      </c>
      <c r="Z20" s="28">
        <f t="shared" ca="1" si="8"/>
        <v>1.6935825319058331E-3</v>
      </c>
      <c r="AA20" s="29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"","True",,"EndOfBar")</f>
        <v>2.8940000000000001</v>
      </c>
      <c r="AB20" s="24">
        <f t="shared" ca="1" si="30"/>
        <v>3.8154699965314326E-3</v>
      </c>
      <c r="AC20" s="28">
        <f t="shared" ca="1" si="9"/>
        <v>3.8154699965314326E-3</v>
      </c>
      <c r="AD20" s="26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"","True",,"EndOfBar")</f>
        <v>1289.9000000000001</v>
      </c>
      <c r="AE20" s="24">
        <f t="shared" ca="1" si="31"/>
        <v>8.2857812866412393E-3</v>
      </c>
      <c r="AF20" s="28">
        <f t="shared" ca="1" si="10"/>
        <v>8.2857812866412393E-3</v>
      </c>
      <c r="AG20" s="26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"","True",,"EndOfBar")</f>
        <v>17.155000000000001</v>
      </c>
      <c r="AH20" s="24">
        <f t="shared" ca="1" si="11"/>
        <v>1.731601731601741E-2</v>
      </c>
      <c r="AI20" s="28">
        <f t="shared" ca="1" si="12"/>
        <v>1.731601731601741E-2</v>
      </c>
      <c r="AJ20" s="26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"","True",,"EndOfBar")</f>
        <v>6394</v>
      </c>
      <c r="AK20" s="24">
        <f t="shared" ca="1" si="32"/>
        <v>-9.450038729666925E-3</v>
      </c>
      <c r="AL20" s="28">
        <f t="shared" ca="1" si="13"/>
        <v>-9.450038729666925E-3</v>
      </c>
      <c r="AM20" s="26">
        <f ca="1" xml:space="preserve"> RTD("cqg.rtd",,"StudyData","Close("&amp;$G$11&amp;") when (LocalMonth("&amp;$G$11&amp;")="&amp;$B$1&amp;" And LocalDay("&amp;$G$11&amp;")="&amp;$A$1&amp;" And LocalHour("&amp;$G$11&amp;")="&amp;K20&amp;" And LocalMinute("&amp;$G$11&amp;")="&amp;L20&amp;")", "Bar", "", "Close","A5C", "0", "all", "", "","True",,"EndOfBar")</f>
        <v>2911.5</v>
      </c>
      <c r="AN20" s="24">
        <f t="shared" ca="1" si="14"/>
        <v>-6.8224458468360907E-3</v>
      </c>
      <c r="AO20" s="28">
        <f t="shared" ca="1" si="15"/>
        <v>-6.8224458468360907E-3</v>
      </c>
      <c r="AP20" s="26">
        <f ca="1" xml:space="preserve"> RTD("cqg.rtd",,"StudyData","Close("&amp;$G$12&amp;") when (LocalMonth("&amp;$G$12&amp;")="&amp;$B$1&amp;" And LocalDay("&amp;$G$12&amp;")="&amp;$A$1&amp;" And LocalHour("&amp;$G$12&amp;")="&amp;K20&amp;" And LocalMinute("&amp;$G$12&amp;")="&amp;L20&amp;")", "Bar", "", "Close","A5C", "0", "all", "", "","True",,"EndOfBar")</f>
        <v>2025.5</v>
      </c>
      <c r="AQ20" s="24">
        <f t="shared" ca="1" si="16"/>
        <v>-9.8643649815043154E-4</v>
      </c>
      <c r="AR20" s="28">
        <f t="shared" ca="1" si="17"/>
        <v>-9.8643649815043154E-4</v>
      </c>
      <c r="AS20" s="26">
        <f ca="1" xml:space="preserve"> RTD("cqg.rtd",,"StudyData","Close("&amp;$G$13&amp;") when (LocalMonth("&amp;$G$13&amp;")="&amp;$B$1&amp;" And LocalDay("&amp;$G$13&amp;")="&amp;$A$1&amp;" And LocalHour("&amp;$G$13&amp;")="&amp;K20&amp;" And LocalMinute("&amp;$G$13&amp;")="&amp;L20&amp;")", "Bar", "", "Close","A5C", "0", "all", "", "","True",,"EndOfBar")</f>
        <v>4584</v>
      </c>
      <c r="AT20" s="24">
        <f t="shared" ca="1" si="18"/>
        <v>-2.1767522855898999E-3</v>
      </c>
      <c r="AU20" s="28">
        <f t="shared" ca="1" si="19"/>
        <v>-2.1767522855898999E-3</v>
      </c>
      <c r="AV20" s="26">
        <f ca="1" xml:space="preserve"> RTD("cqg.rtd",,"StudyData","Close("&amp;$G$14&amp;") when (LocalMonth("&amp;$G$14&amp;")="&amp;$B$1&amp;" And LocalDay("&amp;$G$14&amp;")="&amp;$A$1&amp;" And LocalHour("&amp;$G$14&amp;")="&amp;K20&amp;" And LocalMinute("&amp;$G$14&amp;")="&amp;L20&amp;")", "Bar", "", "Close","A5C", "0", "all", "", "","True",,"EndOfBar")</f>
        <v>3864</v>
      </c>
      <c r="AW20" s="24">
        <f t="shared" ca="1" si="20"/>
        <v>5.1786639047125837E-4</v>
      </c>
      <c r="AX20" s="28">
        <f t="shared" ca="1" si="21"/>
        <v>5.1786639047125837E-4</v>
      </c>
      <c r="AY20" s="26">
        <f ca="1" xml:space="preserve"> RTD("cqg.rtd",,"StudyData","Close("&amp;$G$15&amp;") when (LocalMonth("&amp;$G$15&amp;")="&amp;$B$1&amp;" And LocalDay("&amp;$G$15&amp;")="&amp;$A$1&amp;" And LocalHour("&amp;$G$15&amp;")="&amp;K20&amp;" And LocalMinute("&amp;$G$15&amp;")="&amp;L20&amp;")", "Bar", "", "Close","A5C", "0", "all", "", "","True",,"EndOfBar")</f>
        <v>9790</v>
      </c>
      <c r="AZ20" s="24">
        <f t="shared" ca="1" si="22"/>
        <v>5.9597205096588576E-3</v>
      </c>
      <c r="BA20" s="28">
        <f t="shared" ca="1" si="23"/>
        <v>5.9597205096588576E-3</v>
      </c>
      <c r="BB20" s="26">
        <f ca="1" xml:space="preserve"> RTD("cqg.rtd",,"StudyData","Close("&amp;$G$16&amp;") when (LocalMonth("&amp;$G$16&amp;")="&amp;$B$1&amp;" And LocalDay("&amp;$G$16&amp;")="&amp;$A$1&amp;" And LocalHour("&amp;$G$16&amp;")="&amp;K20&amp;" And LocalMinute("&amp;$G$16&amp;")="&amp;L20&amp;")", "Bar", "", "Close","A5C", "0", "all", "", "","True",,"EndOfBar")</f>
        <v>13.52</v>
      </c>
      <c r="BC20" s="24">
        <f t="shared" ca="1" si="24"/>
        <v>-8.7976539589443535E-3</v>
      </c>
      <c r="BD20" s="28">
        <f t="shared" ca="1" si="25"/>
        <v>-8.7976539589443535E-3</v>
      </c>
      <c r="BF20" s="24">
        <f t="shared" si="26"/>
        <v>35</v>
      </c>
      <c r="BO20" s="30"/>
      <c r="BQ20" s="30"/>
    </row>
    <row r="21" spans="2:69" x14ac:dyDescent="0.3">
      <c r="B21" s="24" t="str">
        <f t="shared" si="34"/>
        <v>RBE</v>
      </c>
      <c r="C21" s="24">
        <f>RTD("cqg.rtd", ,"ContractData",B21, "PerCentNetLastTrade",, "T")</f>
        <v>0.70370370370370372</v>
      </c>
      <c r="D21" s="24">
        <f>RANK($C21,$C$18:$C$32)+COUNTIF($C$18:C21,C21)-1</f>
        <v>5</v>
      </c>
      <c r="E21" s="24" t="str">
        <f t="shared" si="35"/>
        <v>RBE</v>
      </c>
      <c r="F21" s="24">
        <f t="shared" si="37"/>
        <v>4</v>
      </c>
      <c r="G21" s="24" t="str">
        <f t="shared" si="36"/>
        <v>QO</v>
      </c>
      <c r="H21" s="28">
        <f>RTD("cqg.rtd", ,"ContractData",G21, "PerCentNetLastTrade",, "T")/100</f>
        <v>7.5901328273244783E-3</v>
      </c>
      <c r="I21" s="24" t="str">
        <f t="shared" si="0"/>
        <v>8:40</v>
      </c>
      <c r="J21" s="24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"","True",,"EndOfBar")</f>
        <v>14.99</v>
      </c>
      <c r="K21" s="24">
        <f t="shared" si="33"/>
        <v>8</v>
      </c>
      <c r="L21" s="24">
        <f t="shared" si="27"/>
        <v>40</v>
      </c>
      <c r="M21" s="24">
        <f t="shared" ca="1" si="1"/>
        <v>2.005347593582845E-3</v>
      </c>
      <c r="N21" s="28">
        <f t="shared" ca="1" si="2"/>
        <v>2.005347593582845E-3</v>
      </c>
      <c r="O21" s="26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"","True",,"EndOfBar")</f>
        <v>49.84</v>
      </c>
      <c r="P21" s="24">
        <f t="shared" ca="1" si="3"/>
        <v>5.6497175141243163E-3</v>
      </c>
      <c r="Q21" s="28">
        <f t="shared" ca="1" si="4"/>
        <v>5.6497175141243163E-3</v>
      </c>
      <c r="R21" s="26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"","True",,"EndOfBar")</f>
        <v>53.22</v>
      </c>
      <c r="S21" s="24">
        <f t="shared" ca="1" si="5"/>
        <v>9.8671726755217449E-3</v>
      </c>
      <c r="T21" s="28">
        <f t="shared" ca="1" si="6"/>
        <v>9.8671726755217449E-3</v>
      </c>
      <c r="U21" s="29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"","True",,"EndOfBar")</f>
        <v>1.6349</v>
      </c>
      <c r="V21" s="24">
        <f t="shared" ca="1" si="28"/>
        <v>9.1975308641974764E-3</v>
      </c>
      <c r="W21" s="28">
        <f t="shared" ca="1" si="7"/>
        <v>9.1975308641974764E-3</v>
      </c>
      <c r="X21" s="29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"","True",,"EndOfBar")</f>
        <v>1.6629</v>
      </c>
      <c r="Y21" s="24">
        <f t="shared" ca="1" si="29"/>
        <v>5.8065686808202099E-3</v>
      </c>
      <c r="Z21" s="28">
        <f t="shared" ca="1" si="8"/>
        <v>5.8065686808202099E-3</v>
      </c>
      <c r="AA21" s="29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"","True",,"EndOfBar")</f>
        <v>2.9</v>
      </c>
      <c r="AB21" s="24">
        <f t="shared" ca="1" si="30"/>
        <v>5.8966354491848437E-3</v>
      </c>
      <c r="AC21" s="28">
        <f t="shared" ca="1" si="9"/>
        <v>5.8966354491848437E-3</v>
      </c>
      <c r="AD21" s="26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"","True",,"EndOfBar")</f>
        <v>1291.2</v>
      </c>
      <c r="AE21" s="24">
        <f t="shared" ca="1" si="31"/>
        <v>9.3019620104745505E-3</v>
      </c>
      <c r="AF21" s="28">
        <f t="shared" ca="1" si="10"/>
        <v>9.3019620104745505E-3</v>
      </c>
      <c r="AG21" s="26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"","True",,"EndOfBar")</f>
        <v>17.18</v>
      </c>
      <c r="AH21" s="24">
        <f t="shared" ca="1" si="11"/>
        <v>1.8798553045128397E-2</v>
      </c>
      <c r="AI21" s="28">
        <f t="shared" ca="1" si="12"/>
        <v>1.8798553045128397E-2</v>
      </c>
      <c r="AJ21" s="26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"","True",,"EndOfBar")</f>
        <v>6402.5</v>
      </c>
      <c r="AK21" s="24">
        <f t="shared" ca="1" si="32"/>
        <v>-8.1332300542215335E-3</v>
      </c>
      <c r="AL21" s="28">
        <f t="shared" ca="1" si="13"/>
        <v>-8.1332300542215335E-3</v>
      </c>
      <c r="AM21" s="26">
        <f ca="1" xml:space="preserve"> RTD("cqg.rtd",,"StudyData","Close("&amp;$G$11&amp;") when (LocalMonth("&amp;$G$11&amp;")="&amp;$B$1&amp;" And LocalDay("&amp;$G$11&amp;")="&amp;$A$1&amp;" And LocalHour("&amp;$G$11&amp;")="&amp;K21&amp;" And LocalMinute("&amp;$G$11&amp;")="&amp;L21&amp;")", "Bar", "", "Close","A5C", "0", "all", "", "","True",,"EndOfBar")</f>
        <v>2916</v>
      </c>
      <c r="AN21" s="24">
        <f t="shared" ca="1" si="14"/>
        <v>-5.2873955312979703E-3</v>
      </c>
      <c r="AO21" s="28">
        <f t="shared" ca="1" si="15"/>
        <v>-5.2873955312979703E-3</v>
      </c>
      <c r="AP21" s="26">
        <f ca="1" xml:space="preserve"> RTD("cqg.rtd",,"StudyData","Close("&amp;$G$12&amp;") when (LocalMonth("&amp;$G$12&amp;")="&amp;$B$1&amp;" And LocalDay("&amp;$G$12&amp;")="&amp;$A$1&amp;" And LocalHour("&amp;$G$12&amp;")="&amp;K21&amp;" And LocalMinute("&amp;$G$12&amp;")="&amp;L21&amp;")", "Bar", "", "Close","A5C", "0", "all", "", "","True",,"EndOfBar")</f>
        <v>2028</v>
      </c>
      <c r="AQ21" s="24">
        <f t="shared" ca="1" si="16"/>
        <v>2.4660912453760788E-4</v>
      </c>
      <c r="AR21" s="28">
        <f t="shared" ca="1" si="17"/>
        <v>2.4660912453760788E-4</v>
      </c>
      <c r="AS21" s="26">
        <f ca="1" xml:space="preserve"> RTD("cqg.rtd",,"StudyData","Close("&amp;$G$13&amp;") when (LocalMonth("&amp;$G$13&amp;")="&amp;$B$1&amp;" And LocalDay("&amp;$G$13&amp;")="&amp;$A$1&amp;" And LocalHour("&amp;$G$13&amp;")="&amp;K21&amp;" And LocalMinute("&amp;$G$13&amp;")="&amp;L21&amp;")", "Bar", "", "Close","A5C", "0", "all", "", "","True",,"EndOfBar")</f>
        <v>4582</v>
      </c>
      <c r="AT21" s="24">
        <f t="shared" ca="1" si="18"/>
        <v>-2.6121027427078798E-3</v>
      </c>
      <c r="AU21" s="28">
        <f t="shared" ca="1" si="19"/>
        <v>-2.6121027427078798E-3</v>
      </c>
      <c r="AV21" s="26">
        <f ca="1" xml:space="preserve"> RTD("cqg.rtd",,"StudyData","Close("&amp;$G$14&amp;") when (LocalMonth("&amp;$G$14&amp;")="&amp;$B$1&amp;" And LocalDay("&amp;$G$14&amp;")="&amp;$A$1&amp;" And LocalHour("&amp;$G$14&amp;")="&amp;K21&amp;" And LocalMinute("&amp;$G$14&amp;")="&amp;L21&amp;")", "Bar", "", "Close","A5C", "0", "all", "", "","True",,"EndOfBar")</f>
        <v>3864</v>
      </c>
      <c r="AW21" s="24">
        <f t="shared" ca="1" si="20"/>
        <v>5.1786639047125837E-4</v>
      </c>
      <c r="AX21" s="28">
        <f t="shared" ca="1" si="21"/>
        <v>5.1786639047125837E-4</v>
      </c>
      <c r="AY21" s="26">
        <f ca="1" xml:space="preserve"> RTD("cqg.rtd",,"StudyData","Close("&amp;$G$15&amp;") when (LocalMonth("&amp;$G$15&amp;")="&amp;$B$1&amp;" And LocalDay("&amp;$G$15&amp;")="&amp;$A$1&amp;" And LocalHour("&amp;$G$15&amp;")="&amp;K21&amp;" And LocalMinute("&amp;$G$15&amp;")="&amp;L21&amp;")", "Bar", "", "Close","A5C", "0", "all", "", "","True",,"EndOfBar")</f>
        <v>9786</v>
      </c>
      <c r="AZ21" s="24">
        <f t="shared" ca="1" si="22"/>
        <v>5.5487053020961772E-3</v>
      </c>
      <c r="BA21" s="28">
        <f t="shared" ca="1" si="23"/>
        <v>5.5487053020961772E-3</v>
      </c>
      <c r="BB21" s="26">
        <f ca="1" xml:space="preserve"> RTD("cqg.rtd",,"StudyData","Close("&amp;$G$16&amp;") when (LocalMonth("&amp;$G$16&amp;")="&amp;$B$1&amp;" And LocalDay("&amp;$G$16&amp;")="&amp;$A$1&amp;" And LocalHour("&amp;$G$16&amp;")="&amp;K21&amp;" And LocalMinute("&amp;$G$16&amp;")="&amp;L21&amp;")", "Bar", "", "Close","A5C", "0", "all", "", "","True",,"EndOfBar")</f>
        <v>13.53</v>
      </c>
      <c r="BC21" s="24">
        <f t="shared" ca="1" si="24"/>
        <v>-8.0645161290323463E-3</v>
      </c>
      <c r="BD21" s="28">
        <f t="shared" ca="1" si="25"/>
        <v>-8.0645161290323463E-3</v>
      </c>
      <c r="BF21" s="24">
        <f t="shared" si="26"/>
        <v>40</v>
      </c>
      <c r="BO21" s="30"/>
      <c r="BQ21" s="30"/>
    </row>
    <row r="22" spans="2:69" x14ac:dyDescent="0.3">
      <c r="B22" s="24" t="str">
        <f t="shared" si="34"/>
        <v>HOE</v>
      </c>
      <c r="C22" s="24">
        <f>RTD("cqg.rtd", ,"ContractData",B22, "PerCentNetLastTrade",, "T")</f>
        <v>0.46573519627411841</v>
      </c>
      <c r="D22" s="24">
        <f>RANK($C22,$C$18:$C$32)+COUNTIF($C$18:C22,C22)-1</f>
        <v>7</v>
      </c>
      <c r="E22" s="24" t="str">
        <f t="shared" si="35"/>
        <v>HOE</v>
      </c>
      <c r="F22" s="24">
        <f t="shared" si="37"/>
        <v>5</v>
      </c>
      <c r="G22" s="24" t="str">
        <f t="shared" si="36"/>
        <v>RBE</v>
      </c>
      <c r="H22" s="28">
        <f>RTD("cqg.rtd", ,"ContractData",G22, "PerCentNetLastTrade",, "T")/100</f>
        <v>7.037037037037037E-3</v>
      </c>
      <c r="I22" s="24" t="str">
        <f t="shared" si="0"/>
        <v>8:45</v>
      </c>
      <c r="J22" s="24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"","True",,"EndOfBar")</f>
        <v>15</v>
      </c>
      <c r="K22" s="24">
        <f t="shared" si="33"/>
        <v>8</v>
      </c>
      <c r="L22" s="24">
        <f t="shared" si="27"/>
        <v>45</v>
      </c>
      <c r="M22" s="24">
        <f t="shared" ca="1" si="1"/>
        <v>2.6737967914437933E-3</v>
      </c>
      <c r="N22" s="28">
        <f t="shared" ca="1" si="2"/>
        <v>2.6737967914437933E-3</v>
      </c>
      <c r="O22" s="26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"","True",,"EndOfBar")</f>
        <v>49.83</v>
      </c>
      <c r="P22" s="24">
        <f t="shared" ca="1" si="3"/>
        <v>5.4479418886197745E-3</v>
      </c>
      <c r="Q22" s="28">
        <f t="shared" ca="1" si="4"/>
        <v>5.4479418886197745E-3</v>
      </c>
      <c r="R22" s="26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"","True",,"EndOfBar")</f>
        <v>53.19</v>
      </c>
      <c r="S22" s="24">
        <f t="shared" ca="1" si="5"/>
        <v>9.297912713472389E-3</v>
      </c>
      <c r="T22" s="28">
        <f t="shared" ca="1" si="6"/>
        <v>9.297912713472389E-3</v>
      </c>
      <c r="U22" s="29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"","True",,"EndOfBar")</f>
        <v>1.6356999999999999</v>
      </c>
      <c r="V22" s="24">
        <f t="shared" ca="1" si="28"/>
        <v>9.6913580246912497E-3</v>
      </c>
      <c r="W22" s="28">
        <f t="shared" ca="1" si="7"/>
        <v>9.6913580246912497E-3</v>
      </c>
      <c r="X22" s="29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"","True",,"EndOfBar")</f>
        <v>1.663</v>
      </c>
      <c r="Y22" s="24">
        <f t="shared" ca="1" si="29"/>
        <v>5.8670537712454136E-3</v>
      </c>
      <c r="Z22" s="28">
        <f t="shared" ca="1" si="8"/>
        <v>5.8670537712454136E-3</v>
      </c>
      <c r="AA22" s="29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"","True",,"EndOfBar")</f>
        <v>2.903</v>
      </c>
      <c r="AB22" s="24">
        <f t="shared" ca="1" si="30"/>
        <v>6.9372181755116263E-3</v>
      </c>
      <c r="AC22" s="28">
        <f t="shared" ca="1" si="9"/>
        <v>6.9372181755116263E-3</v>
      </c>
      <c r="AD22" s="26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"","True",,"EndOfBar")</f>
        <v>1291.5999999999999</v>
      </c>
      <c r="AE22" s="24">
        <f t="shared" ca="1" si="31"/>
        <v>9.614633002423165E-3</v>
      </c>
      <c r="AF22" s="28">
        <f t="shared" ca="1" si="10"/>
        <v>9.614633002423165E-3</v>
      </c>
      <c r="AG22" s="26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"","True",,"EndOfBar")</f>
        <v>17.18</v>
      </c>
      <c r="AH22" s="24">
        <f t="shared" ca="1" si="11"/>
        <v>1.8798553045128397E-2</v>
      </c>
      <c r="AI22" s="28">
        <f t="shared" ca="1" si="12"/>
        <v>1.8798553045128397E-2</v>
      </c>
      <c r="AJ22" s="26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"","True",,"EndOfBar")</f>
        <v>6406</v>
      </c>
      <c r="AK22" s="24">
        <f t="shared" ca="1" si="32"/>
        <v>-7.5910147172734317E-3</v>
      </c>
      <c r="AL22" s="28">
        <f t="shared" ca="1" si="13"/>
        <v>-7.5910147172734317E-3</v>
      </c>
      <c r="AM22" s="26">
        <f ca="1" xml:space="preserve"> RTD("cqg.rtd",,"StudyData","Close("&amp;$G$11&amp;") when (LocalMonth("&amp;$G$11&amp;")="&amp;$B$1&amp;" And LocalDay("&amp;$G$11&amp;")="&amp;$A$1&amp;" And LocalHour("&amp;$G$11&amp;")="&amp;K22&amp;" And LocalMinute("&amp;$G$11&amp;")="&amp;L22&amp;")", "Bar", "", "Close","A5C", "0", "all", "", "","True",,"EndOfBar")</f>
        <v>2918.5</v>
      </c>
      <c r="AN22" s="24">
        <f t="shared" ca="1" si="14"/>
        <v>-4.434589800443459E-3</v>
      </c>
      <c r="AO22" s="28">
        <f t="shared" ca="1" si="15"/>
        <v>-4.434589800443459E-3</v>
      </c>
      <c r="AP22" s="26">
        <f ca="1" xml:space="preserve"> RTD("cqg.rtd",,"StudyData","Close("&amp;$G$12&amp;") when (LocalMonth("&amp;$G$12&amp;")="&amp;$B$1&amp;" And LocalDay("&amp;$G$12&amp;")="&amp;$A$1&amp;" And LocalHour("&amp;$G$12&amp;")="&amp;K22&amp;" And LocalMinute("&amp;$G$12&amp;")="&amp;L22&amp;")", "Bar", "", "Close","A5C", "0", "all", "", "","True",,"EndOfBar")</f>
        <v>2030</v>
      </c>
      <c r="AQ22" s="24">
        <f t="shared" ca="1" si="16"/>
        <v>1.2330456226880395E-3</v>
      </c>
      <c r="AR22" s="28">
        <f t="shared" ca="1" si="17"/>
        <v>1.2330456226880395E-3</v>
      </c>
      <c r="AS22" s="26">
        <f ca="1" xml:space="preserve"> RTD("cqg.rtd",,"StudyData","Close("&amp;$G$13&amp;") when (LocalMonth("&amp;$G$13&amp;")="&amp;$B$1&amp;" And LocalDay("&amp;$G$13&amp;")="&amp;$A$1&amp;" And LocalHour("&amp;$G$13&amp;")="&amp;K22&amp;" And LocalMinute("&amp;$G$13&amp;")="&amp;L22&amp;")", "Bar", "", "Close","A5C", "0", "all", "", "","True",,"EndOfBar")</f>
        <v>4584</v>
      </c>
      <c r="AT22" s="24">
        <f t="shared" ca="1" si="18"/>
        <v>-2.1767522855898999E-3</v>
      </c>
      <c r="AU22" s="28">
        <f t="shared" ca="1" si="19"/>
        <v>-2.1767522855898999E-3</v>
      </c>
      <c r="AV22" s="26">
        <f ca="1" xml:space="preserve"> RTD("cqg.rtd",,"StudyData","Close("&amp;$G$14&amp;") when (LocalMonth("&amp;$G$14&amp;")="&amp;$B$1&amp;" And LocalDay("&amp;$G$14&amp;")="&amp;$A$1&amp;" And LocalHour("&amp;$G$14&amp;")="&amp;K22&amp;" And LocalMinute("&amp;$G$14&amp;")="&amp;L22&amp;")", "Bar", "", "Close","A5C", "0", "all", "", "","True",,"EndOfBar")</f>
        <v>3874</v>
      </c>
      <c r="AW22" s="24">
        <f t="shared" ca="1" si="20"/>
        <v>3.1071983428275505E-3</v>
      </c>
      <c r="AX22" s="28">
        <f t="shared" ca="1" si="21"/>
        <v>3.1071983428275505E-3</v>
      </c>
      <c r="AY22" s="26">
        <f ca="1" xml:space="preserve"> RTD("cqg.rtd",,"StudyData","Close("&amp;$G$15&amp;") when (LocalMonth("&amp;$G$15&amp;")="&amp;$B$1&amp;" And LocalDay("&amp;$G$15&amp;")="&amp;$A$1&amp;" And LocalHour("&amp;$G$15&amp;")="&amp;K22&amp;" And LocalMinute("&amp;$G$15&amp;")="&amp;L22&amp;")", "Bar", "", "Close","A5C", "0", "all", "", "","True",,"EndOfBar")</f>
        <v>9804</v>
      </c>
      <c r="AZ22" s="24">
        <f t="shared" ca="1" si="22"/>
        <v>7.3982737361282368E-3</v>
      </c>
      <c r="BA22" s="28">
        <f t="shared" ca="1" si="23"/>
        <v>7.3982737361282368E-3</v>
      </c>
      <c r="BB22" s="26">
        <f ca="1" xml:space="preserve"> RTD("cqg.rtd",,"StudyData","Close("&amp;$G$16&amp;") when (LocalMonth("&amp;$G$16&amp;")="&amp;$B$1&amp;" And LocalDay("&amp;$G$16&amp;")="&amp;$A$1&amp;" And LocalHour("&amp;$G$16&amp;")="&amp;K22&amp;" And LocalMinute("&amp;$G$16&amp;")="&amp;L22&amp;")", "Bar", "", "Close","A5C", "0", "all", "", "","True",,"EndOfBar")</f>
        <v>13.52</v>
      </c>
      <c r="BC22" s="24">
        <f t="shared" ca="1" si="24"/>
        <v>-8.7976539589443535E-3</v>
      </c>
      <c r="BD22" s="28">
        <f t="shared" ca="1" si="25"/>
        <v>-8.7976539589443535E-3</v>
      </c>
      <c r="BF22" s="24">
        <f t="shared" si="26"/>
        <v>45</v>
      </c>
      <c r="BO22" s="30"/>
      <c r="BQ22" s="30"/>
    </row>
    <row r="23" spans="2:69" x14ac:dyDescent="0.3">
      <c r="B23" s="24" t="str">
        <f t="shared" si="34"/>
        <v>NGE</v>
      </c>
      <c r="C23" s="24">
        <f>RTD("cqg.rtd", ,"ContractData",B23, "PerCentNetLastTrade",, "T")</f>
        <v>0.62434963579604574</v>
      </c>
      <c r="D23" s="24">
        <f>RANK($C23,$C$18:$C$32)+COUNTIF($C$18:C23,C23)-1</f>
        <v>6</v>
      </c>
      <c r="E23" s="24" t="str">
        <f t="shared" si="35"/>
        <v>NGE</v>
      </c>
      <c r="F23" s="24">
        <f t="shared" si="37"/>
        <v>6</v>
      </c>
      <c r="G23" s="24" t="str">
        <f t="shared" si="36"/>
        <v>NGE</v>
      </c>
      <c r="H23" s="28">
        <f>RTD("cqg.rtd", ,"ContractData",G23, "PerCentNetLastTrade",, "T")/100</f>
        <v>6.2434963579604576E-3</v>
      </c>
      <c r="I23" s="24" t="str">
        <f t="shared" si="0"/>
        <v>8:50</v>
      </c>
      <c r="J23" s="24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"","True",,"EndOfBar")</f>
        <v>14.99</v>
      </c>
      <c r="K23" s="24">
        <f t="shared" si="33"/>
        <v>8</v>
      </c>
      <c r="L23" s="24">
        <f t="shared" si="27"/>
        <v>50</v>
      </c>
      <c r="M23" s="24">
        <f t="shared" ca="1" si="1"/>
        <v>2.005347593582845E-3</v>
      </c>
      <c r="N23" s="28">
        <f t="shared" ca="1" si="2"/>
        <v>2.005347593582845E-3</v>
      </c>
      <c r="O23" s="26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"","True",,"EndOfBar")</f>
        <v>49.79</v>
      </c>
      <c r="P23" s="24">
        <f t="shared" ca="1" si="3"/>
        <v>4.640839386602035E-3</v>
      </c>
      <c r="Q23" s="28">
        <f t="shared" ca="1" si="4"/>
        <v>4.640839386602035E-3</v>
      </c>
      <c r="R23" s="26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"","True",,"EndOfBar")</f>
        <v>53.16</v>
      </c>
      <c r="S23" s="24">
        <f t="shared" ca="1" si="5"/>
        <v>8.7286527514230314E-3</v>
      </c>
      <c r="T23" s="28">
        <f t="shared" ca="1" si="6"/>
        <v>8.7286527514230314E-3</v>
      </c>
      <c r="U23" s="29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"","True",,"EndOfBar")</f>
        <v>1.6351</v>
      </c>
      <c r="V23" s="24">
        <f t="shared" ca="1" si="28"/>
        <v>9.3209876543209197E-3</v>
      </c>
      <c r="W23" s="28">
        <f t="shared" ca="1" si="7"/>
        <v>9.3209876543209197E-3</v>
      </c>
      <c r="X23" s="29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"","True",,"EndOfBar")</f>
        <v>1.6631</v>
      </c>
      <c r="Y23" s="24">
        <f t="shared" ca="1" si="29"/>
        <v>5.9275388616706172E-3</v>
      </c>
      <c r="Z23" s="28">
        <f t="shared" ca="1" si="8"/>
        <v>5.9275388616706172E-3</v>
      </c>
      <c r="AA23" s="29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"","True",,"EndOfBar")</f>
        <v>2.903</v>
      </c>
      <c r="AB23" s="24">
        <f t="shared" ca="1" si="30"/>
        <v>6.9372181755116263E-3</v>
      </c>
      <c r="AC23" s="28">
        <f t="shared" ca="1" si="9"/>
        <v>6.9372181755116263E-3</v>
      </c>
      <c r="AD23" s="26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"","True",,"EndOfBar")</f>
        <v>1290.8</v>
      </c>
      <c r="AE23" s="24">
        <f t="shared" ca="1" si="31"/>
        <v>8.9892910185257573E-3</v>
      </c>
      <c r="AF23" s="28">
        <f t="shared" ca="1" si="10"/>
        <v>8.9892910185257573E-3</v>
      </c>
      <c r="AG23" s="26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"","True",,"EndOfBar")</f>
        <v>17.164999999999999</v>
      </c>
      <c r="AH23" s="24">
        <f t="shared" ca="1" si="11"/>
        <v>1.7909031607661722E-2</v>
      </c>
      <c r="AI23" s="28">
        <f t="shared" ca="1" si="12"/>
        <v>1.7909031607661722E-2</v>
      </c>
      <c r="AJ23" s="26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"","True",,"EndOfBar")</f>
        <v>6409.5</v>
      </c>
      <c r="AK23" s="24">
        <f t="shared" ca="1" si="32"/>
        <v>-7.0487993803253291E-3</v>
      </c>
      <c r="AL23" s="28">
        <f t="shared" ca="1" si="13"/>
        <v>-7.0487993803253291E-3</v>
      </c>
      <c r="AM23" s="26">
        <f ca="1" xml:space="preserve"> RTD("cqg.rtd",,"StudyData","Close("&amp;$G$11&amp;") when (LocalMonth("&amp;$G$11&amp;")="&amp;$B$1&amp;" And LocalDay("&amp;$G$11&amp;")="&amp;$A$1&amp;" And LocalHour("&amp;$G$11&amp;")="&amp;K23&amp;" And LocalMinute("&amp;$G$11&amp;")="&amp;L23&amp;")", "Bar", "", "Close","A5C", "0", "all", "", "","True",,"EndOfBar")</f>
        <v>2921</v>
      </c>
      <c r="AN23" s="24">
        <f t="shared" ca="1" si="14"/>
        <v>-3.5817840695889476E-3</v>
      </c>
      <c r="AO23" s="28">
        <f t="shared" ca="1" si="15"/>
        <v>-3.5817840695889476E-3</v>
      </c>
      <c r="AP23" s="26">
        <f ca="1" xml:space="preserve"> RTD("cqg.rtd",,"StudyData","Close("&amp;$G$12&amp;") when (LocalMonth("&amp;$G$12&amp;")="&amp;$B$1&amp;" And LocalDay("&amp;$G$12&amp;")="&amp;$A$1&amp;" And LocalHour("&amp;$G$12&amp;")="&amp;K23&amp;" And LocalMinute("&amp;$G$12&amp;")="&amp;L23&amp;")", "Bar", "", "Close","A5C", "0", "all", "", "","True",,"EndOfBar")</f>
        <v>2032.5</v>
      </c>
      <c r="AQ23" s="24">
        <f t="shared" ca="1" si="16"/>
        <v>2.4660912453760789E-3</v>
      </c>
      <c r="AR23" s="28">
        <f t="shared" ca="1" si="17"/>
        <v>2.4660912453760789E-3</v>
      </c>
      <c r="AS23" s="26">
        <f ca="1" xml:space="preserve"> RTD("cqg.rtd",,"StudyData","Close("&amp;$G$13&amp;") when (LocalMonth("&amp;$G$13&amp;")="&amp;$B$1&amp;" And LocalDay("&amp;$G$13&amp;")="&amp;$A$1&amp;" And LocalHour("&amp;$G$13&amp;")="&amp;K23&amp;" And LocalMinute("&amp;$G$13&amp;")="&amp;L23&amp;")", "Bar", "", "Close","A5C", "0", "all", "", "","True",,"EndOfBar")</f>
        <v>4570</v>
      </c>
      <c r="AT23" s="24">
        <f t="shared" ca="1" si="18"/>
        <v>-5.2242054854157597E-3</v>
      </c>
      <c r="AU23" s="28">
        <f t="shared" ca="1" si="19"/>
        <v>-5.2242054854157597E-3</v>
      </c>
      <c r="AV23" s="26">
        <f ca="1" xml:space="preserve"> RTD("cqg.rtd",,"StudyData","Close("&amp;$G$14&amp;") when (LocalMonth("&amp;$G$14&amp;")="&amp;$B$1&amp;" And LocalDay("&amp;$G$14&amp;")="&amp;$A$1&amp;" And LocalHour("&amp;$G$14&amp;")="&amp;K23&amp;" And LocalMinute("&amp;$G$14&amp;")="&amp;L23&amp;")", "Bar", "", "Close","A5C", "0", "all", "", "","True",,"EndOfBar")</f>
        <v>3872</v>
      </c>
      <c r="AW23" s="24">
        <f t="shared" ca="1" si="20"/>
        <v>2.5893319523562922E-3</v>
      </c>
      <c r="AX23" s="28">
        <f t="shared" ca="1" si="21"/>
        <v>2.5893319523562922E-3</v>
      </c>
      <c r="AY23" s="26">
        <f ca="1" xml:space="preserve"> RTD("cqg.rtd",,"StudyData","Close("&amp;$G$15&amp;") when (LocalMonth("&amp;$G$15&amp;")="&amp;$B$1&amp;" And LocalDay("&amp;$G$15&amp;")="&amp;$A$1&amp;" And LocalHour("&amp;$G$15&amp;")="&amp;K23&amp;" And LocalMinute("&amp;$G$15&amp;")="&amp;L23&amp;")", "Bar", "", "Close","A5C", "0", "all", "", "","True",,"EndOfBar")</f>
        <v>9804</v>
      </c>
      <c r="AZ23" s="24">
        <f t="shared" ca="1" si="22"/>
        <v>7.3982737361282368E-3</v>
      </c>
      <c r="BA23" s="28">
        <f t="shared" ca="1" si="23"/>
        <v>7.3982737361282368E-3</v>
      </c>
      <c r="BB23" s="26">
        <f ca="1" xml:space="preserve"> RTD("cqg.rtd",,"StudyData","Close("&amp;$G$16&amp;") when (LocalMonth("&amp;$G$16&amp;")="&amp;$B$1&amp;" And LocalDay("&amp;$G$16&amp;")="&amp;$A$1&amp;" And LocalHour("&amp;$G$16&amp;")="&amp;K23&amp;" And LocalMinute("&amp;$G$16&amp;")="&amp;L23&amp;")", "Bar", "", "Close","A5C", "0", "all", "", "","True",,"EndOfBar")</f>
        <v>13.52</v>
      </c>
      <c r="BC23" s="24">
        <f t="shared" ca="1" si="24"/>
        <v>-8.7976539589443535E-3</v>
      </c>
      <c r="BD23" s="28">
        <f t="shared" ca="1" si="25"/>
        <v>-8.7976539589443535E-3</v>
      </c>
      <c r="BF23" s="24">
        <f t="shared" si="26"/>
        <v>50</v>
      </c>
      <c r="BO23" s="30"/>
      <c r="BQ23" s="30"/>
    </row>
    <row r="24" spans="2:69" x14ac:dyDescent="0.3">
      <c r="B24" s="24" t="str">
        <f t="shared" si="34"/>
        <v>GCE</v>
      </c>
      <c r="C24" s="24">
        <f>RTD("cqg.rtd", ,"ContractData",B24, "PerCentNetLastTrade",, "T")</f>
        <v>1.0083639490346283</v>
      </c>
      <c r="D24" s="24">
        <f>RANK($C24,$C$18:$C$32)+COUNTIF($C$18:C24,C24)-1</f>
        <v>2</v>
      </c>
      <c r="E24" s="24" t="str">
        <f t="shared" si="35"/>
        <v>GCE</v>
      </c>
      <c r="F24" s="24">
        <f t="shared" si="37"/>
        <v>7</v>
      </c>
      <c r="G24" s="24" t="str">
        <f t="shared" si="36"/>
        <v>HOE</v>
      </c>
      <c r="H24" s="28">
        <f>RTD("cqg.rtd", ,"ContractData",G24, "PerCentNetLastTrade",, "T")/100</f>
        <v>4.6573519627411842E-3</v>
      </c>
      <c r="I24" s="24" t="str">
        <f t="shared" si="0"/>
        <v>8:55</v>
      </c>
      <c r="J24" s="24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"","True",,"EndOfBar")</f>
        <v>14.99</v>
      </c>
      <c r="K24" s="24">
        <f t="shared" si="33"/>
        <v>8</v>
      </c>
      <c r="L24" s="24">
        <f t="shared" si="27"/>
        <v>55</v>
      </c>
      <c r="M24" s="24">
        <f t="shared" ca="1" si="1"/>
        <v>2.005347593582845E-3</v>
      </c>
      <c r="N24" s="28">
        <f t="shared" ca="1" si="2"/>
        <v>2.005347593582845E-3</v>
      </c>
      <c r="O24" s="26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"","True",,"EndOfBar")</f>
        <v>49.79</v>
      </c>
      <c r="P24" s="24">
        <f t="shared" ca="1" si="3"/>
        <v>4.640839386602035E-3</v>
      </c>
      <c r="Q24" s="28">
        <f t="shared" ca="1" si="4"/>
        <v>4.640839386602035E-3</v>
      </c>
      <c r="R24" s="26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"","True",,"EndOfBar")</f>
        <v>53.2</v>
      </c>
      <c r="S24" s="24">
        <f t="shared" ca="1" si="5"/>
        <v>9.4876660341555973E-3</v>
      </c>
      <c r="T24" s="28">
        <f t="shared" ca="1" si="6"/>
        <v>9.4876660341555973E-3</v>
      </c>
      <c r="U24" s="29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"","True",,"EndOfBar")</f>
        <v>1.6322000000000001</v>
      </c>
      <c r="V24" s="24">
        <f t="shared" ca="1" si="28"/>
        <v>7.5308641975308571E-3</v>
      </c>
      <c r="W24" s="28">
        <f t="shared" ca="1" si="7"/>
        <v>7.5308641975308571E-3</v>
      </c>
      <c r="X24" s="29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"","True",,"EndOfBar")</f>
        <v>1.6631</v>
      </c>
      <c r="Y24" s="24">
        <f t="shared" ca="1" si="29"/>
        <v>5.9275388616706172E-3</v>
      </c>
      <c r="Z24" s="28">
        <f t="shared" ca="1" si="8"/>
        <v>5.9275388616706172E-3</v>
      </c>
      <c r="AA24" s="29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"","True",,"EndOfBar")</f>
        <v>2.9060000000000001</v>
      </c>
      <c r="AB24" s="24">
        <f t="shared" ca="1" si="30"/>
        <v>7.9778009018384079E-3</v>
      </c>
      <c r="AC24" s="28">
        <f t="shared" ca="1" si="9"/>
        <v>7.9778009018384079E-3</v>
      </c>
      <c r="AD24" s="26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"","True",,"EndOfBar")</f>
        <v>1291.5999999999999</v>
      </c>
      <c r="AE24" s="24">
        <f t="shared" ca="1" si="31"/>
        <v>9.614633002423165E-3</v>
      </c>
      <c r="AF24" s="28">
        <f t="shared" ca="1" si="10"/>
        <v>9.614633002423165E-3</v>
      </c>
      <c r="AG24" s="26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"","True",,"EndOfBar")</f>
        <v>17.190000000000001</v>
      </c>
      <c r="AH24" s="24">
        <f t="shared" ca="1" si="11"/>
        <v>1.939156733677292E-2</v>
      </c>
      <c r="AI24" s="28">
        <f t="shared" ca="1" si="12"/>
        <v>1.939156733677292E-2</v>
      </c>
      <c r="AJ24" s="26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"","True",,"EndOfBar")</f>
        <v>6403.5</v>
      </c>
      <c r="AK24" s="24">
        <f t="shared" ca="1" si="32"/>
        <v>-7.9783113865220766E-3</v>
      </c>
      <c r="AL24" s="28">
        <f t="shared" ca="1" si="13"/>
        <v>-7.9783113865220766E-3</v>
      </c>
      <c r="AM24" s="26">
        <f ca="1" xml:space="preserve"> RTD("cqg.rtd",,"StudyData","Close("&amp;$G$11&amp;") when (LocalMonth("&amp;$G$11&amp;")="&amp;$B$1&amp;" And LocalDay("&amp;$G$11&amp;")="&amp;$A$1&amp;" And LocalHour("&amp;$G$11&amp;")="&amp;K24&amp;" And LocalMinute("&amp;$G$11&amp;")="&amp;L24&amp;")", "Bar", "", "Close","A5C", "0", "all", "", "","True",,"EndOfBar")</f>
        <v>2919</v>
      </c>
      <c r="AN24" s="24">
        <f t="shared" ca="1" si="14"/>
        <v>-4.2640286542725567E-3</v>
      </c>
      <c r="AO24" s="28">
        <f t="shared" ca="1" si="15"/>
        <v>-4.2640286542725567E-3</v>
      </c>
      <c r="AP24" s="26">
        <f ca="1" xml:space="preserve"> RTD("cqg.rtd",,"StudyData","Close("&amp;$G$12&amp;") when (LocalMonth("&amp;$G$12&amp;")="&amp;$B$1&amp;" And LocalDay("&amp;$G$12&amp;")="&amp;$A$1&amp;" And LocalHour("&amp;$G$12&amp;")="&amp;K24&amp;" And LocalMinute("&amp;$G$12&amp;")="&amp;L24&amp;")", "Bar", "", "Close","A5C", "0", "all", "", "","True",,"EndOfBar")</f>
        <v>2032.5</v>
      </c>
      <c r="AQ24" s="24">
        <f t="shared" ca="1" si="16"/>
        <v>2.4660912453760789E-3</v>
      </c>
      <c r="AR24" s="28">
        <f t="shared" ca="1" si="17"/>
        <v>2.4660912453760789E-3</v>
      </c>
      <c r="AS24" s="26">
        <f ca="1" xml:space="preserve"> RTD("cqg.rtd",,"StudyData","Close("&amp;$G$13&amp;") when (LocalMonth("&amp;$G$13&amp;")="&amp;$B$1&amp;" And LocalDay("&amp;$G$13&amp;")="&amp;$A$1&amp;" And LocalHour("&amp;$G$13&amp;")="&amp;K24&amp;" And LocalMinute("&amp;$G$13&amp;")="&amp;L24&amp;")", "Bar", "", "Close","A5C", "0", "all", "", "","True",,"EndOfBar")</f>
        <v>4570</v>
      </c>
      <c r="AT24" s="24">
        <f t="shared" ca="1" si="18"/>
        <v>-5.2242054854157597E-3</v>
      </c>
      <c r="AU24" s="28">
        <f t="shared" ca="1" si="19"/>
        <v>-5.2242054854157597E-3</v>
      </c>
      <c r="AV24" s="26">
        <f ca="1" xml:space="preserve"> RTD("cqg.rtd",,"StudyData","Close("&amp;$G$14&amp;") when (LocalMonth("&amp;$G$14&amp;")="&amp;$B$1&amp;" And LocalDay("&amp;$G$14&amp;")="&amp;$A$1&amp;" And LocalHour("&amp;$G$14&amp;")="&amp;K24&amp;" And LocalMinute("&amp;$G$14&amp;")="&amp;L24&amp;")", "Bar", "", "Close","A5C", "0", "all", "", "","True",,"EndOfBar")</f>
        <v>3872</v>
      </c>
      <c r="AW24" s="24">
        <f t="shared" ca="1" si="20"/>
        <v>2.5893319523562922E-3</v>
      </c>
      <c r="AX24" s="28">
        <f t="shared" ca="1" si="21"/>
        <v>2.5893319523562922E-3</v>
      </c>
      <c r="AY24" s="26">
        <f ca="1" xml:space="preserve"> RTD("cqg.rtd",,"StudyData","Close("&amp;$G$15&amp;") when (LocalMonth("&amp;$G$15&amp;")="&amp;$B$1&amp;" And LocalDay("&amp;$G$15&amp;")="&amp;$A$1&amp;" And LocalHour("&amp;$G$15&amp;")="&amp;K24&amp;" And LocalMinute("&amp;$G$15&amp;")="&amp;L24&amp;")", "Bar", "", "Close","A5C", "0", "all", "", "","True",,"EndOfBar")</f>
        <v>9812</v>
      </c>
      <c r="AZ24" s="24">
        <f t="shared" ca="1" si="22"/>
        <v>8.2203041512535959E-3</v>
      </c>
      <c r="BA24" s="28">
        <f t="shared" ca="1" si="23"/>
        <v>8.2203041512535959E-3</v>
      </c>
      <c r="BB24" s="26">
        <f ca="1" xml:space="preserve"> RTD("cqg.rtd",,"StudyData","Close("&amp;$G$16&amp;") when (LocalMonth("&amp;$G$16&amp;")="&amp;$B$1&amp;" And LocalDay("&amp;$G$16&amp;")="&amp;$A$1&amp;" And LocalHour("&amp;$G$16&amp;")="&amp;K24&amp;" And LocalMinute("&amp;$G$16&amp;")="&amp;L24&amp;")", "Bar", "", "Close","A5C", "0", "all", "", "","True",,"EndOfBar")</f>
        <v>13.47</v>
      </c>
      <c r="BC24" s="24">
        <f t="shared" ca="1" si="24"/>
        <v>-1.2463343108504393E-2</v>
      </c>
      <c r="BD24" s="28">
        <f t="shared" ca="1" si="25"/>
        <v>-1.2463343108504393E-2</v>
      </c>
      <c r="BF24" s="24">
        <f t="shared" si="26"/>
        <v>55</v>
      </c>
      <c r="BO24" s="30"/>
      <c r="BQ24" s="30"/>
    </row>
    <row r="25" spans="2:69" x14ac:dyDescent="0.3">
      <c r="B25" s="24" t="str">
        <f t="shared" si="34"/>
        <v>SIE</v>
      </c>
      <c r="C25" s="24">
        <f>RTD("cqg.rtd", ,"ContractData",B25, "PerCentNetLastTrade",, "T")</f>
        <v>1.9391567336772817</v>
      </c>
      <c r="D25" s="24">
        <f>RANK($C25,$C$18:$C$32)+COUNTIF($C$18:C25,C25)-1</f>
        <v>1</v>
      </c>
      <c r="E25" s="24" t="str">
        <f t="shared" si="35"/>
        <v>SIE</v>
      </c>
      <c r="F25" s="24">
        <f t="shared" si="37"/>
        <v>8</v>
      </c>
      <c r="G25" s="24" t="str">
        <f t="shared" si="36"/>
        <v>CLE</v>
      </c>
      <c r="H25" s="28">
        <f>RTD("cqg.rtd", ,"ContractData",G25, "PerCentNetLastTrade",, "T")/100</f>
        <v>2.8248587570621469E-3</v>
      </c>
      <c r="I25" s="24" t="str">
        <f t="shared" si="0"/>
        <v>9:00</v>
      </c>
      <c r="J25" s="24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"","True",,"EndOfBar")</f>
        <v>14.99</v>
      </c>
      <c r="K25" s="24">
        <f t="shared" si="33"/>
        <v>9</v>
      </c>
      <c r="L25" s="24">
        <f t="shared" si="27"/>
        <v>0</v>
      </c>
      <c r="M25" s="24">
        <f t="shared" ca="1" si="1"/>
        <v>2.005347593582845E-3</v>
      </c>
      <c r="N25" s="28">
        <f t="shared" ca="1" si="2"/>
        <v>2.005347593582845E-3</v>
      </c>
      <c r="O25" s="26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"","True",,"EndOfBar")</f>
        <v>49.79</v>
      </c>
      <c r="P25" s="24">
        <f t="shared" ca="1" si="3"/>
        <v>4.640839386602035E-3</v>
      </c>
      <c r="Q25" s="28">
        <f t="shared" ca="1" si="4"/>
        <v>4.640839386602035E-3</v>
      </c>
      <c r="R25" s="26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"","True",,"EndOfBar")</f>
        <v>53.2</v>
      </c>
      <c r="S25" s="24">
        <f t="shared" ca="1" si="5"/>
        <v>9.4876660341555973E-3</v>
      </c>
      <c r="T25" s="28">
        <f t="shared" ca="1" si="6"/>
        <v>9.4876660341555973E-3</v>
      </c>
      <c r="U25" s="29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"","True",,"EndOfBar")</f>
        <v>1.6322000000000001</v>
      </c>
      <c r="V25" s="24">
        <f t="shared" ca="1" si="28"/>
        <v>7.5308641975308571E-3</v>
      </c>
      <c r="W25" s="28">
        <f t="shared" ca="1" si="7"/>
        <v>7.5308641975308571E-3</v>
      </c>
      <c r="X25" s="29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"","True",,"EndOfBar")</f>
        <v>1.6631</v>
      </c>
      <c r="Y25" s="24">
        <f t="shared" ca="1" si="29"/>
        <v>5.9275388616706172E-3</v>
      </c>
      <c r="Z25" s="28">
        <f t="shared" ca="1" si="8"/>
        <v>5.9275388616706172E-3</v>
      </c>
      <c r="AA25" s="29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"","True",,"EndOfBar")</f>
        <v>2.9060000000000001</v>
      </c>
      <c r="AB25" s="24">
        <f t="shared" ca="1" si="30"/>
        <v>7.9778009018384079E-3</v>
      </c>
      <c r="AC25" s="28">
        <f t="shared" ca="1" si="9"/>
        <v>7.9778009018384079E-3</v>
      </c>
      <c r="AD25" s="26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"","True",,"EndOfBar")</f>
        <v>1291.5999999999999</v>
      </c>
      <c r="AE25" s="24">
        <f t="shared" ca="1" si="31"/>
        <v>9.614633002423165E-3</v>
      </c>
      <c r="AF25" s="28">
        <f t="shared" ca="1" si="10"/>
        <v>9.614633002423165E-3</v>
      </c>
      <c r="AG25" s="26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"","True",,"EndOfBar")</f>
        <v>17.190000000000001</v>
      </c>
      <c r="AH25" s="24">
        <f t="shared" ca="1" si="11"/>
        <v>1.939156733677292E-2</v>
      </c>
      <c r="AI25" s="28">
        <f t="shared" ca="1" si="12"/>
        <v>1.939156733677292E-2</v>
      </c>
      <c r="AJ25" s="26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"","True",,"EndOfBar")</f>
        <v>6403.5</v>
      </c>
      <c r="AK25" s="24">
        <f t="shared" ca="1" si="32"/>
        <v>-7.9783113865220766E-3</v>
      </c>
      <c r="AL25" s="28">
        <f t="shared" ca="1" si="13"/>
        <v>-7.9783113865220766E-3</v>
      </c>
      <c r="AM25" s="26">
        <f ca="1" xml:space="preserve"> RTD("cqg.rtd",,"StudyData","Close("&amp;$G$11&amp;") when (LocalMonth("&amp;$G$11&amp;")="&amp;$B$1&amp;" And LocalDay("&amp;$G$11&amp;")="&amp;$A$1&amp;" And LocalHour("&amp;$G$11&amp;")="&amp;K25&amp;" And LocalMinute("&amp;$G$11&amp;")="&amp;L25&amp;")", "Bar", "", "Close","A5C", "0", "all", "", "","True",,"EndOfBar")</f>
        <v>2919</v>
      </c>
      <c r="AN25" s="24">
        <f t="shared" ca="1" si="14"/>
        <v>-4.2640286542725567E-3</v>
      </c>
      <c r="AO25" s="28">
        <f t="shared" ca="1" si="15"/>
        <v>-4.2640286542725567E-3</v>
      </c>
      <c r="AP25" s="26">
        <f ca="1" xml:space="preserve"> RTD("cqg.rtd",,"StudyData","Close("&amp;$G$12&amp;") when (LocalMonth("&amp;$G$12&amp;")="&amp;$B$1&amp;" And LocalDay("&amp;$G$12&amp;")="&amp;$A$1&amp;" And LocalHour("&amp;$G$12&amp;")="&amp;K25&amp;" And LocalMinute("&amp;$G$12&amp;")="&amp;L25&amp;")", "Bar", "", "Close","A5C", "0", "all", "", "","True",,"EndOfBar")</f>
        <v>2032.5</v>
      </c>
      <c r="AQ25" s="24">
        <f t="shared" ca="1" si="16"/>
        <v>2.4660912453760789E-3</v>
      </c>
      <c r="AR25" s="28">
        <f t="shared" ca="1" si="17"/>
        <v>2.4660912453760789E-3</v>
      </c>
      <c r="AS25" s="26">
        <f ca="1" xml:space="preserve"> RTD("cqg.rtd",,"StudyData","Close("&amp;$G$13&amp;") when (LocalMonth("&amp;$G$13&amp;")="&amp;$B$1&amp;" And LocalDay("&amp;$G$13&amp;")="&amp;$A$1&amp;" And LocalHour("&amp;$G$13&amp;")="&amp;K25&amp;" And LocalMinute("&amp;$G$13&amp;")="&amp;L25&amp;")", "Bar", "", "Close","A5C", "0", "all", "", "","True",,"EndOfBar")</f>
        <v>4570</v>
      </c>
      <c r="AT25" s="24">
        <f t="shared" ca="1" si="18"/>
        <v>-5.2242054854157597E-3</v>
      </c>
      <c r="AU25" s="28">
        <f t="shared" ca="1" si="19"/>
        <v>-5.2242054854157597E-3</v>
      </c>
      <c r="AV25" s="26">
        <f ca="1" xml:space="preserve"> RTD("cqg.rtd",,"StudyData","Close("&amp;$G$14&amp;") when (LocalMonth("&amp;$G$14&amp;")="&amp;$B$1&amp;" And LocalDay("&amp;$G$14&amp;")="&amp;$A$1&amp;" And LocalHour("&amp;$G$14&amp;")="&amp;K25&amp;" And LocalMinute("&amp;$G$14&amp;")="&amp;L25&amp;")", "Bar", "", "Close","A5C", "0", "all", "", "","True",,"EndOfBar")</f>
        <v>3872</v>
      </c>
      <c r="AW25" s="24">
        <f t="shared" ca="1" si="20"/>
        <v>2.5893319523562922E-3</v>
      </c>
      <c r="AX25" s="28">
        <f t="shared" ca="1" si="21"/>
        <v>2.5893319523562922E-3</v>
      </c>
      <c r="AY25" s="26">
        <f ca="1" xml:space="preserve"> RTD("cqg.rtd",,"StudyData","Close("&amp;$G$15&amp;") when (LocalMonth("&amp;$G$15&amp;")="&amp;$B$1&amp;" And LocalDay("&amp;$G$15&amp;")="&amp;$A$1&amp;" And LocalHour("&amp;$G$15&amp;")="&amp;K25&amp;" And LocalMinute("&amp;$G$15&amp;")="&amp;L25&amp;")", "Bar", "", "Close","A5C", "0", "all", "", "","True",,"EndOfBar")</f>
        <v>9812</v>
      </c>
      <c r="AZ25" s="24">
        <f t="shared" ca="1" si="22"/>
        <v>8.2203041512535959E-3</v>
      </c>
      <c r="BA25" s="28">
        <f t="shared" ca="1" si="23"/>
        <v>8.2203041512535959E-3</v>
      </c>
      <c r="BB25" s="26">
        <f ca="1" xml:space="preserve"> RTD("cqg.rtd",,"StudyData","Close("&amp;$G$16&amp;") when (LocalMonth("&amp;$G$16&amp;")="&amp;$B$1&amp;" And LocalDay("&amp;$G$16&amp;")="&amp;$A$1&amp;" And LocalHour("&amp;$G$16&amp;")="&amp;K25&amp;" And LocalMinute("&amp;$G$16&amp;")="&amp;L25&amp;")", "Bar", "", "Close","A5C", "0", "all", "", "","True",,"EndOfBar")</f>
        <v>13.47</v>
      </c>
      <c r="BC25" s="24">
        <f t="shared" ca="1" si="24"/>
        <v>-1.2463343108504393E-2</v>
      </c>
      <c r="BD25" s="28">
        <f t="shared" ca="1" si="25"/>
        <v>-1.2463343108504393E-2</v>
      </c>
      <c r="BF25" s="24" t="str">
        <f t="shared" si="26"/>
        <v>00</v>
      </c>
      <c r="BO25" s="30"/>
      <c r="BQ25" s="30"/>
    </row>
    <row r="26" spans="2:69" x14ac:dyDescent="0.3">
      <c r="B26" s="24" t="str">
        <f t="shared" si="34"/>
        <v>LDKZ</v>
      </c>
      <c r="C26" s="24">
        <f>RTD("cqg.rtd", ,"ContractData",B26, "PerCentNetLastTrade",, "T")</f>
        <v>-0.7591014717273431</v>
      </c>
      <c r="D26" s="24">
        <f>RANK($C26,$C$18:$C$32)+COUNTIF($C$18:C26,C26)-1</f>
        <v>14</v>
      </c>
      <c r="E26" s="24" t="str">
        <f t="shared" si="35"/>
        <v>LDKZ</v>
      </c>
      <c r="F26" s="24">
        <f t="shared" si="37"/>
        <v>9</v>
      </c>
      <c r="G26" s="24" t="str">
        <f t="shared" si="36"/>
        <v>LALZ</v>
      </c>
      <c r="H26" s="28">
        <f>RTD("cqg.rtd", ,"ContractData",G26, "PerCentNetLastTrade",, "T")/100</f>
        <v>2.7127003699136871E-3</v>
      </c>
      <c r="I26" s="24" t="str">
        <f t="shared" si="0"/>
        <v>9:05</v>
      </c>
      <c r="J26" s="24" t="str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"","True",,"EndOfBar")</f>
        <v/>
      </c>
      <c r="K26" s="24">
        <f t="shared" si="33"/>
        <v>9</v>
      </c>
      <c r="L26" s="24">
        <f t="shared" si="27"/>
        <v>5</v>
      </c>
      <c r="M26" s="24" t="e">
        <f t="shared" ca="1" si="1"/>
        <v>#VALUE!</v>
      </c>
      <c r="N26" s="28" t="e">
        <f t="shared" ca="1" si="2"/>
        <v>#N/A</v>
      </c>
      <c r="O26" s="26" t="str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"","True",,"EndOfBar")</f>
        <v/>
      </c>
      <c r="P26" s="24" t="e">
        <f t="shared" ca="1" si="3"/>
        <v>#VALUE!</v>
      </c>
      <c r="Q26" s="28" t="e">
        <f t="shared" ca="1" si="4"/>
        <v>#N/A</v>
      </c>
      <c r="R26" s="26" t="str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"","True",,"EndOfBar")</f>
        <v/>
      </c>
      <c r="S26" s="24" t="e">
        <f t="shared" ca="1" si="5"/>
        <v>#VALUE!</v>
      </c>
      <c r="T26" s="28" t="e">
        <f t="shared" ca="1" si="6"/>
        <v>#N/A</v>
      </c>
      <c r="U26" s="29" t="str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"","True",,"EndOfBar")</f>
        <v/>
      </c>
      <c r="V26" s="24" t="e">
        <f t="shared" ca="1" si="28"/>
        <v>#VALUE!</v>
      </c>
      <c r="W26" s="28" t="e">
        <f t="shared" ca="1" si="7"/>
        <v>#N/A</v>
      </c>
      <c r="X26" s="29" t="str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"","True",,"EndOfBar")</f>
        <v/>
      </c>
      <c r="Y26" s="24" t="e">
        <f t="shared" ca="1" si="29"/>
        <v>#VALUE!</v>
      </c>
      <c r="Z26" s="28" t="e">
        <f t="shared" ca="1" si="8"/>
        <v>#N/A</v>
      </c>
      <c r="AA26" s="29" t="str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"","True",,"EndOfBar")</f>
        <v/>
      </c>
      <c r="AB26" s="24" t="e">
        <f t="shared" ca="1" si="30"/>
        <v>#VALUE!</v>
      </c>
      <c r="AC26" s="28" t="e">
        <f t="shared" ca="1" si="9"/>
        <v>#N/A</v>
      </c>
      <c r="AD26" s="26" t="str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"","True",,"EndOfBar")</f>
        <v/>
      </c>
      <c r="AE26" s="24" t="e">
        <f t="shared" ca="1" si="31"/>
        <v>#VALUE!</v>
      </c>
      <c r="AF26" s="28" t="e">
        <f t="shared" ca="1" si="10"/>
        <v>#N/A</v>
      </c>
      <c r="AG26" s="26" t="str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"","True",,"EndOfBar")</f>
        <v/>
      </c>
      <c r="AH26" s="24" t="e">
        <f t="shared" ca="1" si="11"/>
        <v>#VALUE!</v>
      </c>
      <c r="AI26" s="28" t="e">
        <f t="shared" ca="1" si="12"/>
        <v>#N/A</v>
      </c>
      <c r="AJ26" s="26" t="str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"","True",,"EndOfBar")</f>
        <v/>
      </c>
      <c r="AK26" s="24" t="e">
        <f t="shared" ca="1" si="32"/>
        <v>#VALUE!</v>
      </c>
      <c r="AL26" s="28" t="e">
        <f t="shared" ca="1" si="13"/>
        <v>#N/A</v>
      </c>
      <c r="AM26" s="26" t="str">
        <f ca="1" xml:space="preserve"> RTD("cqg.rtd",,"StudyData","Close("&amp;$G$11&amp;") when (LocalMonth("&amp;$G$11&amp;")="&amp;$B$1&amp;" And LocalDay("&amp;$G$11&amp;")="&amp;$A$1&amp;" And LocalHour("&amp;$G$11&amp;")="&amp;K26&amp;" And LocalMinute("&amp;$G$11&amp;")="&amp;L26&amp;")", "Bar", "", "Close","A5C", "0", "all", "", "","True",,"EndOfBar")</f>
        <v/>
      </c>
      <c r="AN26" s="24" t="e">
        <f t="shared" ca="1" si="14"/>
        <v>#VALUE!</v>
      </c>
      <c r="AO26" s="28" t="e">
        <f t="shared" ca="1" si="15"/>
        <v>#N/A</v>
      </c>
      <c r="AP26" s="26" t="str">
        <f ca="1" xml:space="preserve"> RTD("cqg.rtd",,"StudyData","Close("&amp;$G$12&amp;") when (LocalMonth("&amp;$G$12&amp;")="&amp;$B$1&amp;" And LocalDay("&amp;$G$12&amp;")="&amp;$A$1&amp;" And LocalHour("&amp;$G$12&amp;")="&amp;K26&amp;" And LocalMinute("&amp;$G$12&amp;")="&amp;L26&amp;")", "Bar", "", "Close","A5C", "0", "all", "", "","True",,"EndOfBar")</f>
        <v/>
      </c>
      <c r="AQ26" s="24" t="e">
        <f t="shared" ca="1" si="16"/>
        <v>#VALUE!</v>
      </c>
      <c r="AR26" s="28" t="e">
        <f t="shared" ca="1" si="17"/>
        <v>#N/A</v>
      </c>
      <c r="AS26" s="26" t="str">
        <f ca="1" xml:space="preserve"> RTD("cqg.rtd",,"StudyData","Close("&amp;$G$13&amp;") when (LocalMonth("&amp;$G$13&amp;")="&amp;$B$1&amp;" And LocalDay("&amp;$G$13&amp;")="&amp;$A$1&amp;" And LocalHour("&amp;$G$13&amp;")="&amp;K26&amp;" And LocalMinute("&amp;$G$13&amp;")="&amp;L26&amp;")", "Bar", "", "Close","A5C", "0", "all", "", "","True",,"EndOfBar")</f>
        <v/>
      </c>
      <c r="AT26" s="24" t="e">
        <f t="shared" ca="1" si="18"/>
        <v>#VALUE!</v>
      </c>
      <c r="AU26" s="28" t="e">
        <f t="shared" ca="1" si="19"/>
        <v>#N/A</v>
      </c>
      <c r="AV26" s="26" t="str">
        <f ca="1" xml:space="preserve"> RTD("cqg.rtd",,"StudyData","Close("&amp;$G$14&amp;") when (LocalMonth("&amp;$G$14&amp;")="&amp;$B$1&amp;" And LocalDay("&amp;$G$14&amp;")="&amp;$A$1&amp;" And LocalHour("&amp;$G$14&amp;")="&amp;K26&amp;" And LocalMinute("&amp;$G$14&amp;")="&amp;L26&amp;")", "Bar", "", "Close","A5C", "0", "all", "", "","True",,"EndOfBar")</f>
        <v/>
      </c>
      <c r="AW26" s="24" t="e">
        <f t="shared" ca="1" si="20"/>
        <v>#VALUE!</v>
      </c>
      <c r="AX26" s="28" t="e">
        <f t="shared" ca="1" si="21"/>
        <v>#N/A</v>
      </c>
      <c r="AY26" s="26" t="str">
        <f ca="1" xml:space="preserve"> RTD("cqg.rtd",,"StudyData","Close("&amp;$G$15&amp;") when (LocalMonth("&amp;$G$15&amp;")="&amp;$B$1&amp;" And LocalDay("&amp;$G$15&amp;")="&amp;$A$1&amp;" And LocalHour("&amp;$G$15&amp;")="&amp;K26&amp;" And LocalMinute("&amp;$G$15&amp;")="&amp;L26&amp;")", "Bar", "", "Close","A5C", "0", "all", "", "","True",,"EndOfBar")</f>
        <v/>
      </c>
      <c r="AZ26" s="24" t="e">
        <f t="shared" ca="1" si="22"/>
        <v>#VALUE!</v>
      </c>
      <c r="BA26" s="28" t="e">
        <f t="shared" ca="1" si="23"/>
        <v>#N/A</v>
      </c>
      <c r="BB26" s="26" t="str">
        <f ca="1" xml:space="preserve"> RTD("cqg.rtd",,"StudyData","Close("&amp;$G$16&amp;") when (LocalMonth("&amp;$G$16&amp;")="&amp;$B$1&amp;" And LocalDay("&amp;$G$16&amp;")="&amp;$A$1&amp;" And LocalHour("&amp;$G$16&amp;")="&amp;K26&amp;" And LocalMinute("&amp;$G$16&amp;")="&amp;L26&amp;")", "Bar", "", "Close","A5C", "0", "all", "", "","True",,"EndOfBar")</f>
        <v/>
      </c>
      <c r="BC26" s="24" t="e">
        <f t="shared" ca="1" si="24"/>
        <v>#VALUE!</v>
      </c>
      <c r="BD26" s="28" t="e">
        <f t="shared" ca="1" si="25"/>
        <v>#N/A</v>
      </c>
      <c r="BF26" s="24" t="str">
        <f t="shared" si="26"/>
        <v>05</v>
      </c>
      <c r="BO26" s="30"/>
      <c r="BQ26" s="30"/>
    </row>
    <row r="27" spans="2:69" x14ac:dyDescent="0.3">
      <c r="B27" s="24" t="str">
        <f t="shared" si="34"/>
        <v>LZHZ</v>
      </c>
      <c r="C27" s="24">
        <f>RTD("cqg.rtd", ,"ContractData",B27, "PerCentNetLastTrade",, "T")</f>
        <v>-0.49462732389561659</v>
      </c>
      <c r="D27" s="24">
        <f>RANK($C27,$C$18:$C$32)+COUNTIF($C$18:C27,C27)-1</f>
        <v>12</v>
      </c>
      <c r="E27" s="24" t="str">
        <f t="shared" si="35"/>
        <v>LZHZ</v>
      </c>
      <c r="F27" s="24">
        <f t="shared" si="37"/>
        <v>10</v>
      </c>
      <c r="G27" s="24" t="str">
        <f t="shared" si="36"/>
        <v>ZCE</v>
      </c>
      <c r="H27" s="28">
        <f>RTD("cqg.rtd", ,"ContractData",G27, "PerCentNetLastTrade",, "T")/100</f>
        <v>1.9417475728155339E-3</v>
      </c>
      <c r="I27" s="24" t="str">
        <f t="shared" si="0"/>
        <v>9:10</v>
      </c>
      <c r="J27" s="24" t="str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"","True",,"EndOfBar")</f>
        <v/>
      </c>
      <c r="K27" s="24">
        <f t="shared" si="33"/>
        <v>9</v>
      </c>
      <c r="L27" s="24">
        <f t="shared" si="27"/>
        <v>10</v>
      </c>
      <c r="M27" s="24" t="e">
        <f t="shared" ca="1" si="1"/>
        <v>#VALUE!</v>
      </c>
      <c r="N27" s="28" t="e">
        <f t="shared" ca="1" si="2"/>
        <v>#N/A</v>
      </c>
      <c r="O27" s="26" t="str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"","True",,"EndOfBar")</f>
        <v/>
      </c>
      <c r="P27" s="24" t="e">
        <f t="shared" ca="1" si="3"/>
        <v>#VALUE!</v>
      </c>
      <c r="Q27" s="28" t="e">
        <f t="shared" ca="1" si="4"/>
        <v>#N/A</v>
      </c>
      <c r="R27" s="26" t="str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"","True",,"EndOfBar")</f>
        <v/>
      </c>
      <c r="S27" s="24" t="e">
        <f t="shared" ca="1" si="5"/>
        <v>#VALUE!</v>
      </c>
      <c r="T27" s="28" t="e">
        <f t="shared" ca="1" si="6"/>
        <v>#N/A</v>
      </c>
      <c r="U27" s="29" t="str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"","True",,"EndOfBar")</f>
        <v/>
      </c>
      <c r="V27" s="24" t="e">
        <f t="shared" ca="1" si="28"/>
        <v>#VALUE!</v>
      </c>
      <c r="W27" s="28" t="e">
        <f t="shared" ca="1" si="7"/>
        <v>#N/A</v>
      </c>
      <c r="X27" s="29" t="str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"","True",,"EndOfBar")</f>
        <v/>
      </c>
      <c r="Y27" s="24" t="e">
        <f t="shared" ca="1" si="29"/>
        <v>#VALUE!</v>
      </c>
      <c r="Z27" s="28" t="e">
        <f t="shared" ca="1" si="8"/>
        <v>#N/A</v>
      </c>
      <c r="AA27" s="29" t="str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"","True",,"EndOfBar")</f>
        <v/>
      </c>
      <c r="AB27" s="24" t="e">
        <f t="shared" ca="1" si="30"/>
        <v>#VALUE!</v>
      </c>
      <c r="AC27" s="28" t="e">
        <f t="shared" ca="1" si="9"/>
        <v>#N/A</v>
      </c>
      <c r="AD27" s="26" t="str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"","True",,"EndOfBar")</f>
        <v/>
      </c>
      <c r="AE27" s="24" t="e">
        <f t="shared" ca="1" si="31"/>
        <v>#VALUE!</v>
      </c>
      <c r="AF27" s="28" t="e">
        <f t="shared" ca="1" si="10"/>
        <v>#N/A</v>
      </c>
      <c r="AG27" s="26" t="str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"","True",,"EndOfBar")</f>
        <v/>
      </c>
      <c r="AH27" s="24" t="e">
        <f t="shared" ca="1" si="11"/>
        <v>#VALUE!</v>
      </c>
      <c r="AI27" s="28" t="e">
        <f t="shared" ca="1" si="12"/>
        <v>#N/A</v>
      </c>
      <c r="AJ27" s="26" t="str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"","True",,"EndOfBar")</f>
        <v/>
      </c>
      <c r="AK27" s="24" t="e">
        <f t="shared" ca="1" si="32"/>
        <v>#VALUE!</v>
      </c>
      <c r="AL27" s="28" t="e">
        <f t="shared" ca="1" si="13"/>
        <v>#N/A</v>
      </c>
      <c r="AM27" s="26" t="str">
        <f ca="1" xml:space="preserve"> RTD("cqg.rtd",,"StudyData","Close("&amp;$G$11&amp;") when (LocalMonth("&amp;$G$11&amp;")="&amp;$B$1&amp;" And LocalDay("&amp;$G$11&amp;")="&amp;$A$1&amp;" And LocalHour("&amp;$G$11&amp;")="&amp;K27&amp;" And LocalMinute("&amp;$G$11&amp;")="&amp;L27&amp;")", "Bar", "", "Close","A5C", "0", "all", "", "","True",,"EndOfBar")</f>
        <v/>
      </c>
      <c r="AN27" s="24" t="e">
        <f t="shared" ca="1" si="14"/>
        <v>#VALUE!</v>
      </c>
      <c r="AO27" s="28" t="e">
        <f t="shared" ca="1" si="15"/>
        <v>#N/A</v>
      </c>
      <c r="AP27" s="26" t="str">
        <f ca="1" xml:space="preserve"> RTD("cqg.rtd",,"StudyData","Close("&amp;$G$12&amp;") when (LocalMonth("&amp;$G$12&amp;")="&amp;$B$1&amp;" And LocalDay("&amp;$G$12&amp;")="&amp;$A$1&amp;" And LocalHour("&amp;$G$12&amp;")="&amp;K27&amp;" And LocalMinute("&amp;$G$12&amp;")="&amp;L27&amp;")", "Bar", "", "Close","A5C", "0", "all", "", "","True",,"EndOfBar")</f>
        <v/>
      </c>
      <c r="AQ27" s="24" t="e">
        <f t="shared" ca="1" si="16"/>
        <v>#VALUE!</v>
      </c>
      <c r="AR27" s="28" t="e">
        <f t="shared" ca="1" si="17"/>
        <v>#N/A</v>
      </c>
      <c r="AS27" s="26" t="str">
        <f ca="1" xml:space="preserve"> RTD("cqg.rtd",,"StudyData","Close("&amp;$G$13&amp;") when (LocalMonth("&amp;$G$13&amp;")="&amp;$B$1&amp;" And LocalDay("&amp;$G$13&amp;")="&amp;$A$1&amp;" And LocalHour("&amp;$G$13&amp;")="&amp;K27&amp;" And LocalMinute("&amp;$G$13&amp;")="&amp;L27&amp;")", "Bar", "", "Close","A5C", "0", "all", "", "","True",,"EndOfBar")</f>
        <v/>
      </c>
      <c r="AT27" s="24" t="e">
        <f t="shared" ca="1" si="18"/>
        <v>#VALUE!</v>
      </c>
      <c r="AU27" s="28" t="e">
        <f t="shared" ca="1" si="19"/>
        <v>#N/A</v>
      </c>
      <c r="AV27" s="26" t="str">
        <f ca="1" xml:space="preserve"> RTD("cqg.rtd",,"StudyData","Close("&amp;$G$14&amp;") when (LocalMonth("&amp;$G$14&amp;")="&amp;$B$1&amp;" And LocalDay("&amp;$G$14&amp;")="&amp;$A$1&amp;" And LocalHour("&amp;$G$14&amp;")="&amp;K27&amp;" And LocalMinute("&amp;$G$14&amp;")="&amp;L27&amp;")", "Bar", "", "Close","A5C", "0", "all", "", "","True",,"EndOfBar")</f>
        <v/>
      </c>
      <c r="AW27" s="24" t="e">
        <f t="shared" ca="1" si="20"/>
        <v>#VALUE!</v>
      </c>
      <c r="AX27" s="28" t="e">
        <f t="shared" ca="1" si="21"/>
        <v>#N/A</v>
      </c>
      <c r="AY27" s="26" t="str">
        <f ca="1" xml:space="preserve"> RTD("cqg.rtd",,"StudyData","Close("&amp;$G$15&amp;") when (LocalMonth("&amp;$G$15&amp;")="&amp;$B$1&amp;" And LocalDay("&amp;$G$15&amp;")="&amp;$A$1&amp;" And LocalHour("&amp;$G$15&amp;")="&amp;K27&amp;" And LocalMinute("&amp;$G$15&amp;")="&amp;L27&amp;")", "Bar", "", "Close","A5C", "0", "all", "", "","True",,"EndOfBar")</f>
        <v/>
      </c>
      <c r="AZ27" s="24" t="e">
        <f t="shared" ca="1" si="22"/>
        <v>#VALUE!</v>
      </c>
      <c r="BA27" s="28" t="e">
        <f t="shared" ca="1" si="23"/>
        <v>#N/A</v>
      </c>
      <c r="BB27" s="26" t="str">
        <f ca="1" xml:space="preserve"> RTD("cqg.rtd",,"StudyData","Close("&amp;$G$16&amp;") when (LocalMonth("&amp;$G$16&amp;")="&amp;$B$1&amp;" And LocalDay("&amp;$G$16&amp;")="&amp;$A$1&amp;" And LocalHour("&amp;$G$16&amp;")="&amp;K27&amp;" And LocalMinute("&amp;$G$16&amp;")="&amp;L27&amp;")", "Bar", "", "Close","A5C", "0", "all", "", "","True",,"EndOfBar")</f>
        <v/>
      </c>
      <c r="BC27" s="24" t="e">
        <f t="shared" ca="1" si="24"/>
        <v>#VALUE!</v>
      </c>
      <c r="BD27" s="28" t="e">
        <f t="shared" ca="1" si="25"/>
        <v>#N/A</v>
      </c>
      <c r="BF27" s="24">
        <f t="shared" si="26"/>
        <v>10</v>
      </c>
      <c r="BO27" s="30"/>
      <c r="BQ27" s="30"/>
    </row>
    <row r="28" spans="2:69" x14ac:dyDescent="0.3">
      <c r="B28" s="24" t="str">
        <f t="shared" si="34"/>
        <v>LALZ</v>
      </c>
      <c r="C28" s="24">
        <f>RTD("cqg.rtd", ,"ContractData",B28, "PerCentNetLastTrade",, "T")</f>
        <v>0.2712700369913687</v>
      </c>
      <c r="D28" s="24">
        <f>RANK($C28,$C$18:$C$32)+COUNTIF($C$18:C28,C28)-1</f>
        <v>9</v>
      </c>
      <c r="E28" s="24" t="str">
        <f t="shared" si="35"/>
        <v>LALZ</v>
      </c>
      <c r="F28" s="24">
        <f t="shared" si="37"/>
        <v>11</v>
      </c>
      <c r="G28" s="24" t="str">
        <f t="shared" si="36"/>
        <v>S.DBC</v>
      </c>
      <c r="H28" s="28">
        <f>RTD("cqg.rtd", ,"ContractData",G28, "PerCentNetLastTrade",, "T")/100</f>
        <v>1.3368983957219253E-3</v>
      </c>
      <c r="I28" s="24" t="str">
        <f t="shared" si="0"/>
        <v>9:15</v>
      </c>
      <c r="J28" s="24" t="str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"","True",,"EndOfBar")</f>
        <v/>
      </c>
      <c r="K28" s="24">
        <f>IF(L28=0,K27+1,K27)</f>
        <v>9</v>
      </c>
      <c r="L28" s="24">
        <f t="shared" si="27"/>
        <v>15</v>
      </c>
      <c r="M28" s="24" t="e">
        <f t="shared" ca="1" si="1"/>
        <v>#VALUE!</v>
      </c>
      <c r="N28" s="28" t="e">
        <f t="shared" ca="1" si="2"/>
        <v>#N/A</v>
      </c>
      <c r="O28" s="26" t="str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"","True",,"EndOfBar")</f>
        <v/>
      </c>
      <c r="P28" s="24" t="e">
        <f t="shared" ca="1" si="3"/>
        <v>#VALUE!</v>
      </c>
      <c r="Q28" s="28" t="e">
        <f t="shared" ca="1" si="4"/>
        <v>#N/A</v>
      </c>
      <c r="R28" s="26" t="str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"","True",,"EndOfBar")</f>
        <v/>
      </c>
      <c r="S28" s="24" t="e">
        <f t="shared" ca="1" si="5"/>
        <v>#VALUE!</v>
      </c>
      <c r="T28" s="28" t="e">
        <f t="shared" ca="1" si="6"/>
        <v>#N/A</v>
      </c>
      <c r="U28" s="29" t="str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"","True",,"EndOfBar")</f>
        <v/>
      </c>
      <c r="V28" s="24" t="e">
        <f t="shared" ca="1" si="28"/>
        <v>#VALUE!</v>
      </c>
      <c r="W28" s="28" t="e">
        <f t="shared" ca="1" si="7"/>
        <v>#N/A</v>
      </c>
      <c r="X28" s="29" t="str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"","True",,"EndOfBar")</f>
        <v/>
      </c>
      <c r="Y28" s="24" t="e">
        <f t="shared" ca="1" si="29"/>
        <v>#VALUE!</v>
      </c>
      <c r="Z28" s="28" t="e">
        <f t="shared" ca="1" si="8"/>
        <v>#N/A</v>
      </c>
      <c r="AA28" s="29" t="str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"","True",,"EndOfBar")</f>
        <v/>
      </c>
      <c r="AB28" s="24" t="e">
        <f t="shared" ca="1" si="30"/>
        <v>#VALUE!</v>
      </c>
      <c r="AC28" s="28" t="e">
        <f t="shared" ca="1" si="9"/>
        <v>#N/A</v>
      </c>
      <c r="AD28" s="26" t="str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"","True",,"EndOfBar")</f>
        <v/>
      </c>
      <c r="AE28" s="24" t="e">
        <f t="shared" ca="1" si="31"/>
        <v>#VALUE!</v>
      </c>
      <c r="AF28" s="28" t="e">
        <f t="shared" ca="1" si="10"/>
        <v>#N/A</v>
      </c>
      <c r="AG28" s="26" t="str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"","True",,"EndOfBar")</f>
        <v/>
      </c>
      <c r="AH28" s="24" t="e">
        <f t="shared" ca="1" si="11"/>
        <v>#VALUE!</v>
      </c>
      <c r="AI28" s="28" t="e">
        <f t="shared" ca="1" si="12"/>
        <v>#N/A</v>
      </c>
      <c r="AJ28" s="26" t="str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"","True",,"EndOfBar")</f>
        <v/>
      </c>
      <c r="AK28" s="24" t="e">
        <f t="shared" ca="1" si="32"/>
        <v>#VALUE!</v>
      </c>
      <c r="AL28" s="28" t="e">
        <f t="shared" ca="1" si="13"/>
        <v>#N/A</v>
      </c>
      <c r="AM28" s="26" t="str">
        <f ca="1" xml:space="preserve"> RTD("cqg.rtd",,"StudyData","Close("&amp;$G$11&amp;") when (LocalMonth("&amp;$G$11&amp;")="&amp;$B$1&amp;" And LocalDay("&amp;$G$11&amp;")="&amp;$A$1&amp;" And LocalHour("&amp;$G$11&amp;")="&amp;K28&amp;" And LocalMinute("&amp;$G$11&amp;")="&amp;L28&amp;")", "Bar", "", "Close","A5C", "0", "all", "", "","True",,"EndOfBar")</f>
        <v/>
      </c>
      <c r="AN28" s="24" t="e">
        <f t="shared" ca="1" si="14"/>
        <v>#VALUE!</v>
      </c>
      <c r="AO28" s="28" t="e">
        <f t="shared" ca="1" si="15"/>
        <v>#N/A</v>
      </c>
      <c r="AP28" s="26" t="str">
        <f ca="1" xml:space="preserve"> RTD("cqg.rtd",,"StudyData","Close("&amp;$G$12&amp;") when (LocalMonth("&amp;$G$12&amp;")="&amp;$B$1&amp;" And LocalDay("&amp;$G$12&amp;")="&amp;$A$1&amp;" And LocalHour("&amp;$G$12&amp;")="&amp;K28&amp;" And LocalMinute("&amp;$G$12&amp;")="&amp;L28&amp;")", "Bar", "", "Close","A5C", "0", "all", "", "","True",,"EndOfBar")</f>
        <v/>
      </c>
      <c r="AQ28" s="24" t="e">
        <f t="shared" ca="1" si="16"/>
        <v>#VALUE!</v>
      </c>
      <c r="AR28" s="28" t="e">
        <f t="shared" ca="1" si="17"/>
        <v>#N/A</v>
      </c>
      <c r="AS28" s="26" t="str">
        <f ca="1" xml:space="preserve"> RTD("cqg.rtd",,"StudyData","Close("&amp;$G$13&amp;") when (LocalMonth("&amp;$G$13&amp;")="&amp;$B$1&amp;" And LocalDay("&amp;$G$13&amp;")="&amp;$A$1&amp;" And LocalHour("&amp;$G$13&amp;")="&amp;K28&amp;" And LocalMinute("&amp;$G$13&amp;")="&amp;L28&amp;")", "Bar", "", "Close","A5C", "0", "all", "", "","True",,"EndOfBar")</f>
        <v/>
      </c>
      <c r="AT28" s="24" t="e">
        <f t="shared" ca="1" si="18"/>
        <v>#VALUE!</v>
      </c>
      <c r="AU28" s="28" t="e">
        <f t="shared" ca="1" si="19"/>
        <v>#N/A</v>
      </c>
      <c r="AV28" s="26" t="str">
        <f ca="1" xml:space="preserve"> RTD("cqg.rtd",,"StudyData","Close("&amp;$G$14&amp;") when (LocalMonth("&amp;$G$14&amp;")="&amp;$B$1&amp;" And LocalDay("&amp;$G$14&amp;")="&amp;$A$1&amp;" And LocalHour("&amp;$G$14&amp;")="&amp;K28&amp;" And LocalMinute("&amp;$G$14&amp;")="&amp;L28&amp;")", "Bar", "", "Close","A5C", "0", "all", "", "","True",,"EndOfBar")</f>
        <v/>
      </c>
      <c r="AW28" s="24" t="e">
        <f t="shared" ca="1" si="20"/>
        <v>#VALUE!</v>
      </c>
      <c r="AX28" s="28" t="e">
        <f t="shared" ca="1" si="21"/>
        <v>#N/A</v>
      </c>
      <c r="AY28" s="26" t="str">
        <f ca="1" xml:space="preserve"> RTD("cqg.rtd",,"StudyData","Close("&amp;$G$15&amp;") when (LocalMonth("&amp;$G$15&amp;")="&amp;$B$1&amp;" And LocalDay("&amp;$G$15&amp;")="&amp;$A$1&amp;" And LocalHour("&amp;$G$15&amp;")="&amp;K28&amp;" And LocalMinute("&amp;$G$15&amp;")="&amp;L28&amp;")", "Bar", "", "Close","A5C", "0", "all", "", "","True",,"EndOfBar")</f>
        <v/>
      </c>
      <c r="AZ28" s="24" t="e">
        <f t="shared" ca="1" si="22"/>
        <v>#VALUE!</v>
      </c>
      <c r="BA28" s="28" t="e">
        <f t="shared" ca="1" si="23"/>
        <v>#N/A</v>
      </c>
      <c r="BB28" s="26" t="str">
        <f ca="1" xml:space="preserve"> RTD("cqg.rtd",,"StudyData","Close("&amp;$G$16&amp;") when (LocalMonth("&amp;$G$16&amp;")="&amp;$B$1&amp;" And LocalDay("&amp;$G$16&amp;")="&amp;$A$1&amp;" And LocalHour("&amp;$G$16&amp;")="&amp;K28&amp;" And LocalMinute("&amp;$G$16&amp;")="&amp;L28&amp;")", "Bar", "", "Close","A5C", "0", "all", "", "","True",,"EndOfBar")</f>
        <v/>
      </c>
      <c r="BC28" s="24" t="e">
        <f t="shared" ca="1" si="24"/>
        <v>#VALUE!</v>
      </c>
      <c r="BD28" s="28" t="e">
        <f t="shared" ca="1" si="25"/>
        <v>#N/A</v>
      </c>
      <c r="BF28" s="24">
        <f t="shared" si="26"/>
        <v>15</v>
      </c>
      <c r="BO28" s="30"/>
      <c r="BQ28" s="30"/>
    </row>
    <row r="29" spans="2:69" x14ac:dyDescent="0.3">
      <c r="B29" s="24" t="str">
        <f t="shared" si="34"/>
        <v>ZWA</v>
      </c>
      <c r="C29" s="24">
        <f>RTD("cqg.rtd", ,"ContractData",B29, "PerCentNetLastTrade",, "T")</f>
        <v>-0.59847660500544064</v>
      </c>
      <c r="D29" s="24">
        <f>RANK($C29,$C$18:$C$32)+COUNTIF($C$18:C29,C29)-1</f>
        <v>13</v>
      </c>
      <c r="E29" s="24" t="str">
        <f t="shared" si="35"/>
        <v>ZWA</v>
      </c>
      <c r="F29" s="24">
        <f t="shared" si="37"/>
        <v>12</v>
      </c>
      <c r="G29" s="24" t="str">
        <f t="shared" si="36"/>
        <v>LZHZ</v>
      </c>
      <c r="H29" s="28">
        <f>RTD("cqg.rtd", ,"ContractData",G29, "PerCentNetLastTrade",, "T")/100</f>
        <v>-4.9462732389561658E-3</v>
      </c>
      <c r="I29" s="24" t="str">
        <f t="shared" si="0"/>
        <v>9:20</v>
      </c>
      <c r="J29" s="24" t="str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"","True",,"EndOfBar")</f>
        <v/>
      </c>
      <c r="K29" s="24">
        <f>IF(L29=0,K28+1,K28)</f>
        <v>9</v>
      </c>
      <c r="L29" s="24">
        <f t="shared" si="27"/>
        <v>20</v>
      </c>
      <c r="M29" s="24" t="e">
        <f t="shared" ca="1" si="1"/>
        <v>#VALUE!</v>
      </c>
      <c r="N29" s="28" t="e">
        <f t="shared" ca="1" si="2"/>
        <v>#N/A</v>
      </c>
      <c r="O29" s="26" t="str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"","True",,"EndOfBar")</f>
        <v/>
      </c>
      <c r="P29" s="24" t="e">
        <f t="shared" ca="1" si="3"/>
        <v>#VALUE!</v>
      </c>
      <c r="Q29" s="28" t="e">
        <f t="shared" ca="1" si="4"/>
        <v>#N/A</v>
      </c>
      <c r="R29" s="26" t="str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"","True",,"EndOfBar")</f>
        <v/>
      </c>
      <c r="S29" s="24" t="e">
        <f t="shared" ca="1" si="5"/>
        <v>#VALUE!</v>
      </c>
      <c r="T29" s="28" t="e">
        <f t="shared" ca="1" si="6"/>
        <v>#N/A</v>
      </c>
      <c r="U29" s="29" t="str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"","True",,"EndOfBar")</f>
        <v/>
      </c>
      <c r="V29" s="24" t="e">
        <f t="shared" ca="1" si="28"/>
        <v>#VALUE!</v>
      </c>
      <c r="W29" s="28" t="e">
        <f t="shared" ca="1" si="7"/>
        <v>#N/A</v>
      </c>
      <c r="X29" s="29" t="str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"","True",,"EndOfBar")</f>
        <v/>
      </c>
      <c r="Y29" s="24" t="e">
        <f t="shared" ca="1" si="29"/>
        <v>#VALUE!</v>
      </c>
      <c r="Z29" s="28" t="e">
        <f t="shared" ca="1" si="8"/>
        <v>#N/A</v>
      </c>
      <c r="AA29" s="29" t="str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"","True",,"EndOfBar")</f>
        <v/>
      </c>
      <c r="AB29" s="24" t="e">
        <f t="shared" ca="1" si="30"/>
        <v>#VALUE!</v>
      </c>
      <c r="AC29" s="28" t="e">
        <f t="shared" ca="1" si="9"/>
        <v>#N/A</v>
      </c>
      <c r="AD29" s="26" t="str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"","True",,"EndOfBar")</f>
        <v/>
      </c>
      <c r="AE29" s="24" t="e">
        <f t="shared" ca="1" si="31"/>
        <v>#VALUE!</v>
      </c>
      <c r="AF29" s="28" t="e">
        <f t="shared" ca="1" si="10"/>
        <v>#N/A</v>
      </c>
      <c r="AG29" s="26" t="str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"","True",,"EndOfBar")</f>
        <v/>
      </c>
      <c r="AH29" s="24" t="e">
        <f t="shared" ca="1" si="11"/>
        <v>#VALUE!</v>
      </c>
      <c r="AI29" s="28" t="e">
        <f t="shared" ca="1" si="12"/>
        <v>#N/A</v>
      </c>
      <c r="AJ29" s="26" t="str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"","True",,"EndOfBar")</f>
        <v/>
      </c>
      <c r="AK29" s="24" t="e">
        <f t="shared" ca="1" si="32"/>
        <v>#VALUE!</v>
      </c>
      <c r="AL29" s="28" t="e">
        <f t="shared" ca="1" si="13"/>
        <v>#N/A</v>
      </c>
      <c r="AM29" s="26" t="str">
        <f ca="1" xml:space="preserve"> RTD("cqg.rtd",,"StudyData","Close("&amp;$G$11&amp;") when (LocalMonth("&amp;$G$11&amp;")="&amp;$B$1&amp;" And LocalDay("&amp;$G$11&amp;")="&amp;$A$1&amp;" And LocalHour("&amp;$G$11&amp;")="&amp;K29&amp;" And LocalMinute("&amp;$G$11&amp;")="&amp;L29&amp;")", "Bar", "", "Close","A5C", "0", "all", "", "","True",,"EndOfBar")</f>
        <v/>
      </c>
      <c r="AN29" s="24" t="e">
        <f t="shared" ca="1" si="14"/>
        <v>#VALUE!</v>
      </c>
      <c r="AO29" s="28" t="e">
        <f t="shared" ca="1" si="15"/>
        <v>#N/A</v>
      </c>
      <c r="AP29" s="26" t="str">
        <f ca="1" xml:space="preserve"> RTD("cqg.rtd",,"StudyData","Close("&amp;$G$12&amp;") when (LocalMonth("&amp;$G$12&amp;")="&amp;$B$1&amp;" And LocalDay("&amp;$G$12&amp;")="&amp;$A$1&amp;" And LocalHour("&amp;$G$12&amp;")="&amp;K29&amp;" And LocalMinute("&amp;$G$12&amp;")="&amp;L29&amp;")", "Bar", "", "Close","A5C", "0", "all", "", "","True",,"EndOfBar")</f>
        <v/>
      </c>
      <c r="AQ29" s="24" t="e">
        <f t="shared" ca="1" si="16"/>
        <v>#VALUE!</v>
      </c>
      <c r="AR29" s="28" t="e">
        <f t="shared" ca="1" si="17"/>
        <v>#N/A</v>
      </c>
      <c r="AS29" s="26" t="str">
        <f ca="1" xml:space="preserve"> RTD("cqg.rtd",,"StudyData","Close("&amp;$G$13&amp;") when (LocalMonth("&amp;$G$13&amp;")="&amp;$B$1&amp;" And LocalDay("&amp;$G$13&amp;")="&amp;$A$1&amp;" And LocalHour("&amp;$G$13&amp;")="&amp;K29&amp;" And LocalMinute("&amp;$G$13&amp;")="&amp;L29&amp;")", "Bar", "", "Close","A5C", "0", "all", "", "","True",,"EndOfBar")</f>
        <v/>
      </c>
      <c r="AT29" s="24" t="e">
        <f t="shared" ca="1" si="18"/>
        <v>#VALUE!</v>
      </c>
      <c r="AU29" s="28" t="e">
        <f t="shared" ca="1" si="19"/>
        <v>#N/A</v>
      </c>
      <c r="AV29" s="26" t="str">
        <f ca="1" xml:space="preserve"> RTD("cqg.rtd",,"StudyData","Close("&amp;$G$14&amp;") when (LocalMonth("&amp;$G$14&amp;")="&amp;$B$1&amp;" And LocalDay("&amp;$G$14&amp;")="&amp;$A$1&amp;" And LocalHour("&amp;$G$14&amp;")="&amp;K29&amp;" And LocalMinute("&amp;$G$14&amp;")="&amp;L29&amp;")", "Bar", "", "Close","A5C", "0", "all", "", "","True",,"EndOfBar")</f>
        <v/>
      </c>
      <c r="AW29" s="24" t="e">
        <f t="shared" ca="1" si="20"/>
        <v>#VALUE!</v>
      </c>
      <c r="AX29" s="28" t="e">
        <f t="shared" ca="1" si="21"/>
        <v>#N/A</v>
      </c>
      <c r="AY29" s="26" t="str">
        <f ca="1" xml:space="preserve"> RTD("cqg.rtd",,"StudyData","Close("&amp;$G$15&amp;") when (LocalMonth("&amp;$G$15&amp;")="&amp;$B$1&amp;" And LocalDay("&amp;$G$15&amp;")="&amp;$A$1&amp;" And LocalHour("&amp;$G$15&amp;")="&amp;K29&amp;" And LocalMinute("&amp;$G$15&amp;")="&amp;L29&amp;")", "Bar", "", "Close","A5C", "0", "all", "", "","True",,"EndOfBar")</f>
        <v/>
      </c>
      <c r="AZ29" s="24" t="e">
        <f t="shared" ca="1" si="22"/>
        <v>#VALUE!</v>
      </c>
      <c r="BA29" s="28" t="e">
        <f t="shared" ca="1" si="23"/>
        <v>#N/A</v>
      </c>
      <c r="BB29" s="26" t="str">
        <f ca="1" xml:space="preserve"> RTD("cqg.rtd",,"StudyData","Close("&amp;$G$16&amp;") when (LocalMonth("&amp;$G$16&amp;")="&amp;$B$1&amp;" And LocalDay("&amp;$G$16&amp;")="&amp;$A$1&amp;" And LocalHour("&amp;$G$16&amp;")="&amp;K29&amp;" And LocalMinute("&amp;$G$16&amp;")="&amp;L29&amp;")", "Bar", "", "Close","A5C", "0", "all", "", "","True",,"EndOfBar")</f>
        <v/>
      </c>
      <c r="BC29" s="24" t="e">
        <f t="shared" ca="1" si="24"/>
        <v>#VALUE!</v>
      </c>
      <c r="BD29" s="28" t="e">
        <f t="shared" ca="1" si="25"/>
        <v>#N/A</v>
      </c>
      <c r="BF29" s="24">
        <f t="shared" si="26"/>
        <v>20</v>
      </c>
      <c r="BO29" s="30"/>
      <c r="BQ29" s="30"/>
    </row>
    <row r="30" spans="2:69" x14ac:dyDescent="0.3">
      <c r="B30" s="24" t="str">
        <f t="shared" si="34"/>
        <v>ZCE</v>
      </c>
      <c r="C30" s="24">
        <f>RTD("cqg.rtd", ,"ContractData",B30, "PerCentNetLastTrade",, "T")</f>
        <v>0.1941747572815534</v>
      </c>
      <c r="D30" s="24">
        <f>RANK($C30,$C$18:$C$32)+COUNTIF($C$18:C30,C30)-1</f>
        <v>10</v>
      </c>
      <c r="E30" s="24" t="str">
        <f t="shared" si="35"/>
        <v>ZCE</v>
      </c>
      <c r="F30" s="24">
        <f t="shared" si="37"/>
        <v>13</v>
      </c>
      <c r="G30" s="24" t="str">
        <f t="shared" si="36"/>
        <v>ZWA</v>
      </c>
      <c r="H30" s="28">
        <f>RTD("cqg.rtd", ,"ContractData",G30, "PerCentNetLastTrade",, "T")/100</f>
        <v>-5.9847660500544067E-3</v>
      </c>
      <c r="I30" s="24" t="str">
        <f t="shared" si="0"/>
        <v>9:25</v>
      </c>
      <c r="J30" s="24" t="str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"","True",,"EndOfBar")</f>
        <v/>
      </c>
      <c r="K30" s="24">
        <f>IF(L30=0,K29+1,K29)</f>
        <v>9</v>
      </c>
      <c r="L30" s="24">
        <f t="shared" si="27"/>
        <v>25</v>
      </c>
      <c r="M30" s="24" t="e">
        <f t="shared" ca="1" si="1"/>
        <v>#VALUE!</v>
      </c>
      <c r="N30" s="28" t="e">
        <f t="shared" ca="1" si="2"/>
        <v>#N/A</v>
      </c>
      <c r="O30" s="26" t="str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"","True",,"EndOfBar")</f>
        <v/>
      </c>
      <c r="P30" s="24" t="e">
        <f t="shared" ca="1" si="3"/>
        <v>#VALUE!</v>
      </c>
      <c r="Q30" s="28" t="e">
        <f t="shared" ca="1" si="4"/>
        <v>#N/A</v>
      </c>
      <c r="R30" s="26" t="str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"","True",,"EndOfBar")</f>
        <v/>
      </c>
      <c r="S30" s="24" t="e">
        <f t="shared" ca="1" si="5"/>
        <v>#VALUE!</v>
      </c>
      <c r="T30" s="28" t="e">
        <f t="shared" ca="1" si="6"/>
        <v>#N/A</v>
      </c>
      <c r="U30" s="29" t="str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"","True",,"EndOfBar")</f>
        <v/>
      </c>
      <c r="V30" s="24" t="e">
        <f t="shared" ca="1" si="28"/>
        <v>#VALUE!</v>
      </c>
      <c r="W30" s="28" t="e">
        <f t="shared" ca="1" si="7"/>
        <v>#N/A</v>
      </c>
      <c r="X30" s="29" t="str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"","True",,"EndOfBar")</f>
        <v/>
      </c>
      <c r="Y30" s="24" t="e">
        <f t="shared" ca="1" si="29"/>
        <v>#VALUE!</v>
      </c>
      <c r="Z30" s="28" t="e">
        <f t="shared" ca="1" si="8"/>
        <v>#N/A</v>
      </c>
      <c r="AA30" s="29" t="str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"","True",,"EndOfBar")</f>
        <v/>
      </c>
      <c r="AB30" s="24" t="e">
        <f t="shared" ca="1" si="30"/>
        <v>#VALUE!</v>
      </c>
      <c r="AC30" s="28" t="e">
        <f t="shared" ca="1" si="9"/>
        <v>#N/A</v>
      </c>
      <c r="AD30" s="26" t="str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"","True",,"EndOfBar")</f>
        <v/>
      </c>
      <c r="AE30" s="24" t="e">
        <f t="shared" ca="1" si="31"/>
        <v>#VALUE!</v>
      </c>
      <c r="AF30" s="28" t="e">
        <f t="shared" ca="1" si="10"/>
        <v>#N/A</v>
      </c>
      <c r="AG30" s="26" t="str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"","True",,"EndOfBar")</f>
        <v/>
      </c>
      <c r="AH30" s="24" t="e">
        <f t="shared" ca="1" si="11"/>
        <v>#VALUE!</v>
      </c>
      <c r="AI30" s="28" t="e">
        <f t="shared" ca="1" si="12"/>
        <v>#N/A</v>
      </c>
      <c r="AJ30" s="26" t="str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"","True",,"EndOfBar")</f>
        <v/>
      </c>
      <c r="AK30" s="24" t="e">
        <f t="shared" ca="1" si="32"/>
        <v>#VALUE!</v>
      </c>
      <c r="AL30" s="28" t="e">
        <f t="shared" ca="1" si="13"/>
        <v>#N/A</v>
      </c>
      <c r="AM30" s="26" t="str">
        <f ca="1" xml:space="preserve"> RTD("cqg.rtd",,"StudyData","Close("&amp;$G$11&amp;") when (LocalMonth("&amp;$G$11&amp;")="&amp;$B$1&amp;" And LocalDay("&amp;$G$11&amp;")="&amp;$A$1&amp;" And LocalHour("&amp;$G$11&amp;")="&amp;K30&amp;" And LocalMinute("&amp;$G$11&amp;")="&amp;L30&amp;")", "Bar", "", "Close","A5C", "0", "all", "", "","True",,"EndOfBar")</f>
        <v/>
      </c>
      <c r="AN30" s="24" t="e">
        <f t="shared" ca="1" si="14"/>
        <v>#VALUE!</v>
      </c>
      <c r="AO30" s="28" t="e">
        <f t="shared" ca="1" si="15"/>
        <v>#N/A</v>
      </c>
      <c r="AP30" s="26" t="str">
        <f ca="1" xml:space="preserve"> RTD("cqg.rtd",,"StudyData","Close("&amp;$G$12&amp;") when (LocalMonth("&amp;$G$12&amp;")="&amp;$B$1&amp;" And LocalDay("&amp;$G$12&amp;")="&amp;$A$1&amp;" And LocalHour("&amp;$G$12&amp;")="&amp;K30&amp;" And LocalMinute("&amp;$G$12&amp;")="&amp;L30&amp;")", "Bar", "", "Close","A5C", "0", "all", "", "","True",,"EndOfBar")</f>
        <v/>
      </c>
      <c r="AQ30" s="24" t="e">
        <f t="shared" ca="1" si="16"/>
        <v>#VALUE!</v>
      </c>
      <c r="AR30" s="28" t="e">
        <f t="shared" ca="1" si="17"/>
        <v>#N/A</v>
      </c>
      <c r="AS30" s="26" t="str">
        <f ca="1" xml:space="preserve"> RTD("cqg.rtd",,"StudyData","Close("&amp;$G$13&amp;") when (LocalMonth("&amp;$G$13&amp;")="&amp;$B$1&amp;" And LocalDay("&amp;$G$13&amp;")="&amp;$A$1&amp;" And LocalHour("&amp;$G$13&amp;")="&amp;K30&amp;" And LocalMinute("&amp;$G$13&amp;")="&amp;L30&amp;")", "Bar", "", "Close","A5C", "0", "all", "", "","True",,"EndOfBar")</f>
        <v/>
      </c>
      <c r="AT30" s="24" t="e">
        <f t="shared" ca="1" si="18"/>
        <v>#VALUE!</v>
      </c>
      <c r="AU30" s="28" t="e">
        <f t="shared" ca="1" si="19"/>
        <v>#N/A</v>
      </c>
      <c r="AV30" s="26" t="str">
        <f ca="1" xml:space="preserve"> RTD("cqg.rtd",,"StudyData","Close("&amp;$G$14&amp;") when (LocalMonth("&amp;$G$14&amp;")="&amp;$B$1&amp;" And LocalDay("&amp;$G$14&amp;")="&amp;$A$1&amp;" And LocalHour("&amp;$G$14&amp;")="&amp;K30&amp;" And LocalMinute("&amp;$G$14&amp;")="&amp;L30&amp;")", "Bar", "", "Close","A5C", "0", "all", "", "","True",,"EndOfBar")</f>
        <v/>
      </c>
      <c r="AW30" s="24" t="e">
        <f t="shared" ca="1" si="20"/>
        <v>#VALUE!</v>
      </c>
      <c r="AX30" s="28" t="e">
        <f t="shared" ca="1" si="21"/>
        <v>#N/A</v>
      </c>
      <c r="AY30" s="26" t="str">
        <f ca="1" xml:space="preserve"> RTD("cqg.rtd",,"StudyData","Close("&amp;$G$15&amp;") when (LocalMonth("&amp;$G$15&amp;")="&amp;$B$1&amp;" And LocalDay("&amp;$G$15&amp;")="&amp;$A$1&amp;" And LocalHour("&amp;$G$15&amp;")="&amp;K30&amp;" And LocalMinute("&amp;$G$15&amp;")="&amp;L30&amp;")", "Bar", "", "Close","A5C", "0", "all", "", "","True",,"EndOfBar")</f>
        <v/>
      </c>
      <c r="AZ30" s="24" t="e">
        <f t="shared" ca="1" si="22"/>
        <v>#VALUE!</v>
      </c>
      <c r="BA30" s="28" t="e">
        <f t="shared" ca="1" si="23"/>
        <v>#N/A</v>
      </c>
      <c r="BB30" s="26" t="str">
        <f ca="1" xml:space="preserve"> RTD("cqg.rtd",,"StudyData","Close("&amp;$G$16&amp;") when (LocalMonth("&amp;$G$16&amp;")="&amp;$B$1&amp;" And LocalDay("&amp;$G$16&amp;")="&amp;$A$1&amp;" And LocalHour("&amp;$G$16&amp;")="&amp;K30&amp;" And LocalMinute("&amp;$G$16&amp;")="&amp;L30&amp;")", "Bar", "", "Close","A5C", "0", "all", "", "","True",,"EndOfBar")</f>
        <v/>
      </c>
      <c r="BC30" s="24" t="e">
        <f t="shared" ca="1" si="24"/>
        <v>#VALUE!</v>
      </c>
      <c r="BD30" s="28" t="e">
        <f t="shared" ca="1" si="25"/>
        <v>#N/A</v>
      </c>
      <c r="BF30" s="24">
        <f t="shared" si="26"/>
        <v>25</v>
      </c>
      <c r="BO30" s="30"/>
      <c r="BQ30" s="30"/>
    </row>
    <row r="31" spans="2:69" x14ac:dyDescent="0.3">
      <c r="B31" s="24" t="str">
        <f t="shared" si="34"/>
        <v>ZSE</v>
      </c>
      <c r="C31" s="24">
        <f>RTD("cqg.rtd", ,"ContractData",B31, "PerCentNetLastTrade",, "T")</f>
        <v>0.82198818391985617</v>
      </c>
      <c r="D31" s="24">
        <f>RANK($C31,$C$18:$C$32)+COUNTIF($C$18:C31,C31)-1</f>
        <v>3</v>
      </c>
      <c r="E31" s="24" t="str">
        <f t="shared" si="35"/>
        <v>ZSE</v>
      </c>
      <c r="F31" s="24">
        <f t="shared" si="37"/>
        <v>14</v>
      </c>
      <c r="G31" s="24" t="str">
        <f t="shared" si="36"/>
        <v>LDKZ</v>
      </c>
      <c r="H31" s="28">
        <f>RTD("cqg.rtd", ,"ContractData",G31, "PerCentNetLastTrade",, "T")/100</f>
        <v>-7.5910147172734308E-3</v>
      </c>
      <c r="I31" s="24" t="str">
        <f t="shared" si="0"/>
        <v>9:30</v>
      </c>
      <c r="J31" s="24" t="str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"","True",,"EndOfBar")</f>
        <v/>
      </c>
      <c r="K31" s="24">
        <f t="shared" ref="K31:K67" si="38">IF(L31=0,K30+1,K30)</f>
        <v>9</v>
      </c>
      <c r="L31" s="24">
        <f t="shared" si="27"/>
        <v>30</v>
      </c>
      <c r="M31" s="24" t="e">
        <f t="shared" ca="1" si="1"/>
        <v>#VALUE!</v>
      </c>
      <c r="N31" s="28" t="e">
        <f t="shared" ca="1" si="2"/>
        <v>#N/A</v>
      </c>
      <c r="O31" s="26" t="str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"","True",,"EndOfBar")</f>
        <v/>
      </c>
      <c r="P31" s="24" t="e">
        <f t="shared" ca="1" si="3"/>
        <v>#VALUE!</v>
      </c>
      <c r="Q31" s="28" t="e">
        <f t="shared" ca="1" si="4"/>
        <v>#N/A</v>
      </c>
      <c r="R31" s="26" t="str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"","True",,"EndOfBar")</f>
        <v/>
      </c>
      <c r="S31" s="24" t="e">
        <f t="shared" ca="1" si="5"/>
        <v>#VALUE!</v>
      </c>
      <c r="T31" s="28" t="e">
        <f t="shared" ca="1" si="6"/>
        <v>#N/A</v>
      </c>
      <c r="U31" s="29" t="str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"","True",,"EndOfBar")</f>
        <v/>
      </c>
      <c r="V31" s="24" t="e">
        <f t="shared" ca="1" si="28"/>
        <v>#VALUE!</v>
      </c>
      <c r="W31" s="28" t="e">
        <f t="shared" ca="1" si="7"/>
        <v>#N/A</v>
      </c>
      <c r="X31" s="29" t="str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"","True",,"EndOfBar")</f>
        <v/>
      </c>
      <c r="Y31" s="24" t="e">
        <f t="shared" ca="1" si="29"/>
        <v>#VALUE!</v>
      </c>
      <c r="Z31" s="28" t="e">
        <f t="shared" ca="1" si="8"/>
        <v>#N/A</v>
      </c>
      <c r="AA31" s="29" t="str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"","True",,"EndOfBar")</f>
        <v/>
      </c>
      <c r="AB31" s="24" t="e">
        <f t="shared" ca="1" si="30"/>
        <v>#VALUE!</v>
      </c>
      <c r="AC31" s="28" t="e">
        <f t="shared" ca="1" si="9"/>
        <v>#N/A</v>
      </c>
      <c r="AD31" s="26" t="str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"","True",,"EndOfBar")</f>
        <v/>
      </c>
      <c r="AE31" s="24" t="e">
        <f t="shared" ca="1" si="31"/>
        <v>#VALUE!</v>
      </c>
      <c r="AF31" s="28" t="e">
        <f t="shared" ca="1" si="10"/>
        <v>#N/A</v>
      </c>
      <c r="AG31" s="26" t="str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"","True",,"EndOfBar")</f>
        <v/>
      </c>
      <c r="AH31" s="24" t="e">
        <f t="shared" ca="1" si="11"/>
        <v>#VALUE!</v>
      </c>
      <c r="AI31" s="28" t="e">
        <f t="shared" ca="1" si="12"/>
        <v>#N/A</v>
      </c>
      <c r="AJ31" s="26" t="str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"","True",,"EndOfBar")</f>
        <v/>
      </c>
      <c r="AK31" s="24" t="e">
        <f t="shared" ca="1" si="32"/>
        <v>#VALUE!</v>
      </c>
      <c r="AL31" s="28" t="e">
        <f t="shared" ca="1" si="13"/>
        <v>#N/A</v>
      </c>
      <c r="AM31" s="26" t="str">
        <f ca="1" xml:space="preserve"> RTD("cqg.rtd",,"StudyData","Close("&amp;$G$11&amp;") when (LocalMonth("&amp;$G$11&amp;")="&amp;$B$1&amp;" And LocalDay("&amp;$G$11&amp;")="&amp;$A$1&amp;" And LocalHour("&amp;$G$11&amp;")="&amp;K31&amp;" And LocalMinute("&amp;$G$11&amp;")="&amp;L31&amp;")", "Bar", "", "Close","A5C", "0", "all", "", "","True",,"EndOfBar")</f>
        <v/>
      </c>
      <c r="AN31" s="24" t="e">
        <f t="shared" ca="1" si="14"/>
        <v>#VALUE!</v>
      </c>
      <c r="AO31" s="28" t="e">
        <f t="shared" ca="1" si="15"/>
        <v>#N/A</v>
      </c>
      <c r="AP31" s="26" t="str">
        <f ca="1" xml:space="preserve"> RTD("cqg.rtd",,"StudyData","Close("&amp;$G$12&amp;") when (LocalMonth("&amp;$G$12&amp;")="&amp;$B$1&amp;" And LocalDay("&amp;$G$12&amp;")="&amp;$A$1&amp;" And LocalHour("&amp;$G$12&amp;")="&amp;K31&amp;" And LocalMinute("&amp;$G$12&amp;")="&amp;L31&amp;")", "Bar", "", "Close","A5C", "0", "all", "", "","True",,"EndOfBar")</f>
        <v/>
      </c>
      <c r="AQ31" s="24" t="e">
        <f t="shared" ca="1" si="16"/>
        <v>#VALUE!</v>
      </c>
      <c r="AR31" s="28" t="e">
        <f t="shared" ca="1" si="17"/>
        <v>#N/A</v>
      </c>
      <c r="AS31" s="26" t="str">
        <f ca="1" xml:space="preserve"> RTD("cqg.rtd",,"StudyData","Close("&amp;$G$13&amp;") when (LocalMonth("&amp;$G$13&amp;")="&amp;$B$1&amp;" And LocalDay("&amp;$G$13&amp;")="&amp;$A$1&amp;" And LocalHour("&amp;$G$13&amp;")="&amp;K31&amp;" And LocalMinute("&amp;$G$13&amp;")="&amp;L31&amp;")", "Bar", "", "Close","A5C", "0", "all", "", "","True",,"EndOfBar")</f>
        <v/>
      </c>
      <c r="AT31" s="24" t="e">
        <f t="shared" ca="1" si="18"/>
        <v>#VALUE!</v>
      </c>
      <c r="AU31" s="28" t="e">
        <f t="shared" ca="1" si="19"/>
        <v>#N/A</v>
      </c>
      <c r="AV31" s="26" t="str">
        <f ca="1" xml:space="preserve"> RTD("cqg.rtd",,"StudyData","Close("&amp;$G$14&amp;") when (LocalMonth("&amp;$G$14&amp;")="&amp;$B$1&amp;" And LocalDay("&amp;$G$14&amp;")="&amp;$A$1&amp;" And LocalHour("&amp;$G$14&amp;")="&amp;K31&amp;" And LocalMinute("&amp;$G$14&amp;")="&amp;L31&amp;")", "Bar", "", "Close","A5C", "0", "all", "", "","True",,"EndOfBar")</f>
        <v/>
      </c>
      <c r="AW31" s="24" t="e">
        <f t="shared" ca="1" si="20"/>
        <v>#VALUE!</v>
      </c>
      <c r="AX31" s="28" t="e">
        <f t="shared" ca="1" si="21"/>
        <v>#N/A</v>
      </c>
      <c r="AY31" s="26" t="str">
        <f ca="1" xml:space="preserve"> RTD("cqg.rtd",,"StudyData","Close("&amp;$G$15&amp;") when (LocalMonth("&amp;$G$15&amp;")="&amp;$B$1&amp;" And LocalDay("&amp;$G$15&amp;")="&amp;$A$1&amp;" And LocalHour("&amp;$G$15&amp;")="&amp;K31&amp;" And LocalMinute("&amp;$G$15&amp;")="&amp;L31&amp;")", "Bar", "", "Close","A5C", "0", "all", "", "","True",,"EndOfBar")</f>
        <v/>
      </c>
      <c r="AZ31" s="24" t="e">
        <f t="shared" ca="1" si="22"/>
        <v>#VALUE!</v>
      </c>
      <c r="BA31" s="28" t="e">
        <f t="shared" ca="1" si="23"/>
        <v>#N/A</v>
      </c>
      <c r="BB31" s="26" t="str">
        <f ca="1" xml:space="preserve"> RTD("cqg.rtd",,"StudyData","Close("&amp;$G$16&amp;") when (LocalMonth("&amp;$G$16&amp;")="&amp;$B$1&amp;" And LocalDay("&amp;$G$16&amp;")="&amp;$A$1&amp;" And LocalHour("&amp;$G$16&amp;")="&amp;K31&amp;" And LocalMinute("&amp;$G$16&amp;")="&amp;L31&amp;")", "Bar", "", "Close","A5C", "0", "all", "", "","True",,"EndOfBar")</f>
        <v/>
      </c>
      <c r="BC31" s="24" t="e">
        <f t="shared" ca="1" si="24"/>
        <v>#VALUE!</v>
      </c>
      <c r="BD31" s="28" t="e">
        <f t="shared" ca="1" si="25"/>
        <v>#N/A</v>
      </c>
      <c r="BF31" s="24">
        <f t="shared" si="26"/>
        <v>30</v>
      </c>
      <c r="BO31" s="30"/>
      <c r="BQ31" s="30"/>
    </row>
    <row r="32" spans="2:69" x14ac:dyDescent="0.3">
      <c r="B32" s="24" t="str">
        <f t="shared" si="34"/>
        <v>SBE</v>
      </c>
      <c r="C32" s="24">
        <f>RTD("cqg.rtd", ,"ContractData",B32, "PerCentNetLastTrade",, "T")</f>
        <v>-1.3929618768328447</v>
      </c>
      <c r="D32" s="24">
        <f>RANK($C32,$C$18:$C$32)+COUNTIF($C$18:C32,C32)-1</f>
        <v>15</v>
      </c>
      <c r="E32" s="24" t="str">
        <f t="shared" si="35"/>
        <v>SBE</v>
      </c>
      <c r="F32" s="24">
        <f t="shared" si="37"/>
        <v>15</v>
      </c>
      <c r="G32" s="24" t="str">
        <f t="shared" si="36"/>
        <v>SBE</v>
      </c>
      <c r="H32" s="28">
        <f>RTD("cqg.rtd", ,"ContractData",G32, "PerCentNetLastTrade",, "T")/100</f>
        <v>-1.3929618768328447E-2</v>
      </c>
      <c r="I32" s="24" t="str">
        <f t="shared" si="0"/>
        <v>9:35</v>
      </c>
      <c r="J32" s="24" t="str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"","True",,"EndOfBar")</f>
        <v/>
      </c>
      <c r="K32" s="24">
        <f t="shared" si="38"/>
        <v>9</v>
      </c>
      <c r="L32" s="24">
        <f t="shared" si="27"/>
        <v>35</v>
      </c>
      <c r="M32" s="24" t="e">
        <f t="shared" ca="1" si="1"/>
        <v>#VALUE!</v>
      </c>
      <c r="N32" s="28" t="e">
        <f t="shared" ca="1" si="2"/>
        <v>#N/A</v>
      </c>
      <c r="O32" s="26" t="str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"","True",,"EndOfBar")</f>
        <v/>
      </c>
      <c r="P32" s="24" t="e">
        <f t="shared" ca="1" si="3"/>
        <v>#VALUE!</v>
      </c>
      <c r="Q32" s="28" t="e">
        <f t="shared" ca="1" si="4"/>
        <v>#N/A</v>
      </c>
      <c r="R32" s="26" t="str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"","True",,"EndOfBar")</f>
        <v/>
      </c>
      <c r="S32" s="24" t="e">
        <f t="shared" ca="1" si="5"/>
        <v>#VALUE!</v>
      </c>
      <c r="T32" s="28" t="e">
        <f t="shared" ca="1" si="6"/>
        <v>#N/A</v>
      </c>
      <c r="U32" s="29" t="str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"","True",,"EndOfBar")</f>
        <v/>
      </c>
      <c r="V32" s="24" t="e">
        <f t="shared" ca="1" si="28"/>
        <v>#VALUE!</v>
      </c>
      <c r="W32" s="28" t="e">
        <f t="shared" ca="1" si="7"/>
        <v>#N/A</v>
      </c>
      <c r="X32" s="29" t="str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"","True",,"EndOfBar")</f>
        <v/>
      </c>
      <c r="Y32" s="24" t="e">
        <f t="shared" ca="1" si="29"/>
        <v>#VALUE!</v>
      </c>
      <c r="Z32" s="28" t="e">
        <f t="shared" ca="1" si="8"/>
        <v>#N/A</v>
      </c>
      <c r="AA32" s="29" t="str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"","True",,"EndOfBar")</f>
        <v/>
      </c>
      <c r="AB32" s="24" t="e">
        <f t="shared" ca="1" si="30"/>
        <v>#VALUE!</v>
      </c>
      <c r="AC32" s="28" t="e">
        <f t="shared" ca="1" si="9"/>
        <v>#N/A</v>
      </c>
      <c r="AD32" s="26" t="str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"","True",,"EndOfBar")</f>
        <v/>
      </c>
      <c r="AE32" s="24" t="e">
        <f t="shared" ca="1" si="31"/>
        <v>#VALUE!</v>
      </c>
      <c r="AF32" s="28" t="e">
        <f t="shared" ca="1" si="10"/>
        <v>#N/A</v>
      </c>
      <c r="AG32" s="26" t="str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"","True",,"EndOfBar")</f>
        <v/>
      </c>
      <c r="AH32" s="24" t="e">
        <f t="shared" ca="1" si="11"/>
        <v>#VALUE!</v>
      </c>
      <c r="AI32" s="28" t="e">
        <f t="shared" ca="1" si="12"/>
        <v>#N/A</v>
      </c>
      <c r="AJ32" s="26" t="str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"","True",,"EndOfBar")</f>
        <v/>
      </c>
      <c r="AK32" s="24" t="e">
        <f t="shared" ca="1" si="32"/>
        <v>#VALUE!</v>
      </c>
      <c r="AL32" s="28" t="e">
        <f t="shared" ca="1" si="13"/>
        <v>#N/A</v>
      </c>
      <c r="AM32" s="26" t="str">
        <f ca="1" xml:space="preserve"> RTD("cqg.rtd",,"StudyData","Close("&amp;$G$11&amp;") when (LocalMonth("&amp;$G$11&amp;")="&amp;$B$1&amp;" And LocalDay("&amp;$G$11&amp;")="&amp;$A$1&amp;" And LocalHour("&amp;$G$11&amp;")="&amp;K32&amp;" And LocalMinute("&amp;$G$11&amp;")="&amp;L32&amp;")", "Bar", "", "Close","A5C", "0", "all", "", "","True",,"EndOfBar")</f>
        <v/>
      </c>
      <c r="AN32" s="24" t="e">
        <f t="shared" ca="1" si="14"/>
        <v>#VALUE!</v>
      </c>
      <c r="AO32" s="28" t="e">
        <f t="shared" ca="1" si="15"/>
        <v>#N/A</v>
      </c>
      <c r="AP32" s="26" t="str">
        <f ca="1" xml:space="preserve"> RTD("cqg.rtd",,"StudyData","Close("&amp;$G$12&amp;") when (LocalMonth("&amp;$G$12&amp;")="&amp;$B$1&amp;" And LocalDay("&amp;$G$12&amp;")="&amp;$A$1&amp;" And LocalHour("&amp;$G$12&amp;")="&amp;K32&amp;" And LocalMinute("&amp;$G$12&amp;")="&amp;L32&amp;")", "Bar", "", "Close","A5C", "0", "all", "", "","True",,"EndOfBar")</f>
        <v/>
      </c>
      <c r="AQ32" s="24" t="e">
        <f t="shared" ca="1" si="16"/>
        <v>#VALUE!</v>
      </c>
      <c r="AR32" s="28" t="e">
        <f t="shared" ca="1" si="17"/>
        <v>#N/A</v>
      </c>
      <c r="AS32" s="26" t="str">
        <f ca="1" xml:space="preserve"> RTD("cqg.rtd",,"StudyData","Close("&amp;$G$13&amp;") when (LocalMonth("&amp;$G$13&amp;")="&amp;$B$1&amp;" And LocalDay("&amp;$G$13&amp;")="&amp;$A$1&amp;" And LocalHour("&amp;$G$13&amp;")="&amp;K32&amp;" And LocalMinute("&amp;$G$13&amp;")="&amp;L32&amp;")", "Bar", "", "Close","A5C", "0", "all", "", "","True",,"EndOfBar")</f>
        <v/>
      </c>
      <c r="AT32" s="24" t="e">
        <f t="shared" ca="1" si="18"/>
        <v>#VALUE!</v>
      </c>
      <c r="AU32" s="28" t="e">
        <f t="shared" ca="1" si="19"/>
        <v>#N/A</v>
      </c>
      <c r="AV32" s="26" t="str">
        <f ca="1" xml:space="preserve"> RTD("cqg.rtd",,"StudyData","Close("&amp;$G$14&amp;") when (LocalMonth("&amp;$G$14&amp;")="&amp;$B$1&amp;" And LocalDay("&amp;$G$14&amp;")="&amp;$A$1&amp;" And LocalHour("&amp;$G$14&amp;")="&amp;K32&amp;" And LocalMinute("&amp;$G$14&amp;")="&amp;L32&amp;")", "Bar", "", "Close","A5C", "0", "all", "", "","True",,"EndOfBar")</f>
        <v/>
      </c>
      <c r="AW32" s="24" t="e">
        <f t="shared" ca="1" si="20"/>
        <v>#VALUE!</v>
      </c>
      <c r="AX32" s="28" t="e">
        <f t="shared" ca="1" si="21"/>
        <v>#N/A</v>
      </c>
      <c r="AY32" s="26" t="str">
        <f ca="1" xml:space="preserve"> RTD("cqg.rtd",,"StudyData","Close("&amp;$G$15&amp;") when (LocalMonth("&amp;$G$15&amp;")="&amp;$B$1&amp;" And LocalDay("&amp;$G$15&amp;")="&amp;$A$1&amp;" And LocalHour("&amp;$G$15&amp;")="&amp;K32&amp;" And LocalMinute("&amp;$G$15&amp;")="&amp;L32&amp;")", "Bar", "", "Close","A5C", "0", "all", "", "","True",,"EndOfBar")</f>
        <v/>
      </c>
      <c r="AZ32" s="24" t="e">
        <f t="shared" ca="1" si="22"/>
        <v>#VALUE!</v>
      </c>
      <c r="BA32" s="28" t="e">
        <f t="shared" ca="1" si="23"/>
        <v>#N/A</v>
      </c>
      <c r="BB32" s="26" t="str">
        <f ca="1" xml:space="preserve"> RTD("cqg.rtd",,"StudyData","Close("&amp;$G$16&amp;") when (LocalMonth("&amp;$G$16&amp;")="&amp;$B$1&amp;" And LocalDay("&amp;$G$16&amp;")="&amp;$A$1&amp;" And LocalHour("&amp;$G$16&amp;")="&amp;K32&amp;" And LocalMinute("&amp;$G$16&amp;")="&amp;L32&amp;")", "Bar", "", "Close","A5C", "0", "all", "", "","True",,"EndOfBar")</f>
        <v/>
      </c>
      <c r="BC32" s="24" t="e">
        <f t="shared" ca="1" si="24"/>
        <v>#VALUE!</v>
      </c>
      <c r="BD32" s="28" t="e">
        <f t="shared" ca="1" si="25"/>
        <v>#N/A</v>
      </c>
      <c r="BF32" s="24">
        <f t="shared" si="26"/>
        <v>35</v>
      </c>
      <c r="BO32" s="30"/>
      <c r="BQ32" s="30"/>
    </row>
    <row r="33" spans="9:69" x14ac:dyDescent="0.3">
      <c r="I33" s="24" t="str">
        <f t="shared" si="0"/>
        <v>9:40</v>
      </c>
      <c r="J33" s="24" t="str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"","True",,"EndOfBar")</f>
        <v/>
      </c>
      <c r="K33" s="24">
        <f t="shared" si="38"/>
        <v>9</v>
      </c>
      <c r="L33" s="24">
        <f t="shared" si="27"/>
        <v>40</v>
      </c>
      <c r="M33" s="24" t="e">
        <f t="shared" ca="1" si="1"/>
        <v>#VALUE!</v>
      </c>
      <c r="N33" s="28" t="e">
        <f t="shared" ca="1" si="2"/>
        <v>#N/A</v>
      </c>
      <c r="O33" s="26" t="str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"","True",,"EndOfBar")</f>
        <v/>
      </c>
      <c r="P33" s="24" t="e">
        <f t="shared" ca="1" si="3"/>
        <v>#VALUE!</v>
      </c>
      <c r="Q33" s="28" t="e">
        <f t="shared" ca="1" si="4"/>
        <v>#N/A</v>
      </c>
      <c r="R33" s="26" t="str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"","True",,"EndOfBar")</f>
        <v/>
      </c>
      <c r="S33" s="24" t="e">
        <f t="shared" ca="1" si="5"/>
        <v>#VALUE!</v>
      </c>
      <c r="T33" s="28" t="e">
        <f t="shared" ca="1" si="6"/>
        <v>#N/A</v>
      </c>
      <c r="U33" s="29" t="str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"","True",,"EndOfBar")</f>
        <v/>
      </c>
      <c r="V33" s="24" t="e">
        <f t="shared" ca="1" si="28"/>
        <v>#VALUE!</v>
      </c>
      <c r="W33" s="28" t="e">
        <f t="shared" ca="1" si="7"/>
        <v>#N/A</v>
      </c>
      <c r="X33" s="29" t="str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"","True",,"EndOfBar")</f>
        <v/>
      </c>
      <c r="Y33" s="24" t="e">
        <f t="shared" ca="1" si="29"/>
        <v>#VALUE!</v>
      </c>
      <c r="Z33" s="28" t="e">
        <f t="shared" ca="1" si="8"/>
        <v>#N/A</v>
      </c>
      <c r="AA33" s="29" t="str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"","True",,"EndOfBar")</f>
        <v/>
      </c>
      <c r="AB33" s="24" t="e">
        <f t="shared" ca="1" si="30"/>
        <v>#VALUE!</v>
      </c>
      <c r="AC33" s="28" t="e">
        <f t="shared" ca="1" si="9"/>
        <v>#N/A</v>
      </c>
      <c r="AD33" s="26" t="str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"","True",,"EndOfBar")</f>
        <v/>
      </c>
      <c r="AE33" s="24" t="e">
        <f t="shared" ca="1" si="31"/>
        <v>#VALUE!</v>
      </c>
      <c r="AF33" s="28" t="e">
        <f t="shared" ca="1" si="10"/>
        <v>#N/A</v>
      </c>
      <c r="AG33" s="26" t="str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"","True",,"EndOfBar")</f>
        <v/>
      </c>
      <c r="AH33" s="24" t="e">
        <f t="shared" ca="1" si="11"/>
        <v>#VALUE!</v>
      </c>
      <c r="AI33" s="28" t="e">
        <f t="shared" ca="1" si="12"/>
        <v>#N/A</v>
      </c>
      <c r="AJ33" s="26" t="str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"","True",,"EndOfBar")</f>
        <v/>
      </c>
      <c r="AK33" s="24" t="e">
        <f t="shared" ca="1" si="32"/>
        <v>#VALUE!</v>
      </c>
      <c r="AL33" s="28" t="e">
        <f t="shared" ca="1" si="13"/>
        <v>#N/A</v>
      </c>
      <c r="AM33" s="26" t="str">
        <f ca="1" xml:space="preserve"> RTD("cqg.rtd",,"StudyData","Close("&amp;$G$11&amp;") when (LocalMonth("&amp;$G$11&amp;")="&amp;$B$1&amp;" And LocalDay("&amp;$G$11&amp;")="&amp;$A$1&amp;" And LocalHour("&amp;$G$11&amp;")="&amp;K33&amp;" And LocalMinute("&amp;$G$11&amp;")="&amp;L33&amp;")", "Bar", "", "Close","A5C", "0", "all", "", "","True",,"EndOfBar")</f>
        <v/>
      </c>
      <c r="AN33" s="24" t="e">
        <f t="shared" ca="1" si="14"/>
        <v>#VALUE!</v>
      </c>
      <c r="AO33" s="28" t="e">
        <f t="shared" ca="1" si="15"/>
        <v>#N/A</v>
      </c>
      <c r="AP33" s="26" t="str">
        <f ca="1" xml:space="preserve"> RTD("cqg.rtd",,"StudyData","Close("&amp;$G$12&amp;") when (LocalMonth("&amp;$G$12&amp;")="&amp;$B$1&amp;" And LocalDay("&amp;$G$12&amp;")="&amp;$A$1&amp;" And LocalHour("&amp;$G$12&amp;")="&amp;K33&amp;" And LocalMinute("&amp;$G$12&amp;")="&amp;L33&amp;")", "Bar", "", "Close","A5C", "0", "all", "", "","True",,"EndOfBar")</f>
        <v/>
      </c>
      <c r="AQ33" s="24" t="e">
        <f t="shared" ca="1" si="16"/>
        <v>#VALUE!</v>
      </c>
      <c r="AR33" s="28" t="e">
        <f t="shared" ca="1" si="17"/>
        <v>#N/A</v>
      </c>
      <c r="AS33" s="26" t="str">
        <f ca="1" xml:space="preserve"> RTD("cqg.rtd",,"StudyData","Close("&amp;$G$13&amp;") when (LocalMonth("&amp;$G$13&amp;")="&amp;$B$1&amp;" And LocalDay("&amp;$G$13&amp;")="&amp;$A$1&amp;" And LocalHour("&amp;$G$13&amp;")="&amp;K33&amp;" And LocalMinute("&amp;$G$13&amp;")="&amp;L33&amp;")", "Bar", "", "Close","A5C", "0", "all", "", "","True",,"EndOfBar")</f>
        <v/>
      </c>
      <c r="AT33" s="24" t="e">
        <f t="shared" ca="1" si="18"/>
        <v>#VALUE!</v>
      </c>
      <c r="AU33" s="28" t="e">
        <f t="shared" ca="1" si="19"/>
        <v>#N/A</v>
      </c>
      <c r="AV33" s="26" t="str">
        <f ca="1" xml:space="preserve"> RTD("cqg.rtd",,"StudyData","Close("&amp;$G$14&amp;") when (LocalMonth("&amp;$G$14&amp;")="&amp;$B$1&amp;" And LocalDay("&amp;$G$14&amp;")="&amp;$A$1&amp;" And LocalHour("&amp;$G$14&amp;")="&amp;K33&amp;" And LocalMinute("&amp;$G$14&amp;")="&amp;L33&amp;")", "Bar", "", "Close","A5C", "0", "all", "", "","True",,"EndOfBar")</f>
        <v/>
      </c>
      <c r="AW33" s="24" t="e">
        <f t="shared" ca="1" si="20"/>
        <v>#VALUE!</v>
      </c>
      <c r="AX33" s="28" t="e">
        <f t="shared" ca="1" si="21"/>
        <v>#N/A</v>
      </c>
      <c r="AY33" s="26" t="str">
        <f ca="1" xml:space="preserve"> RTD("cqg.rtd",,"StudyData","Close("&amp;$G$15&amp;") when (LocalMonth("&amp;$G$15&amp;")="&amp;$B$1&amp;" And LocalDay("&amp;$G$15&amp;")="&amp;$A$1&amp;" And LocalHour("&amp;$G$15&amp;")="&amp;K33&amp;" And LocalMinute("&amp;$G$15&amp;")="&amp;L33&amp;")", "Bar", "", "Close","A5C", "0", "all", "", "","True",,"EndOfBar")</f>
        <v/>
      </c>
      <c r="AZ33" s="24" t="e">
        <f t="shared" ca="1" si="22"/>
        <v>#VALUE!</v>
      </c>
      <c r="BA33" s="28" t="e">
        <f t="shared" ca="1" si="23"/>
        <v>#N/A</v>
      </c>
      <c r="BB33" s="26" t="str">
        <f ca="1" xml:space="preserve"> RTD("cqg.rtd",,"StudyData","Close("&amp;$G$16&amp;") when (LocalMonth("&amp;$G$16&amp;")="&amp;$B$1&amp;" And LocalDay("&amp;$G$16&amp;")="&amp;$A$1&amp;" And LocalHour("&amp;$G$16&amp;")="&amp;K33&amp;" And LocalMinute("&amp;$G$16&amp;")="&amp;L33&amp;")", "Bar", "", "Close","A5C", "0", "all", "", "","True",,"EndOfBar")</f>
        <v/>
      </c>
      <c r="BC33" s="24" t="e">
        <f t="shared" ca="1" si="24"/>
        <v>#VALUE!</v>
      </c>
      <c r="BD33" s="28" t="e">
        <f t="shared" ca="1" si="25"/>
        <v>#N/A</v>
      </c>
      <c r="BF33" s="24">
        <f t="shared" si="26"/>
        <v>40</v>
      </c>
      <c r="BO33" s="30"/>
      <c r="BQ33" s="30"/>
    </row>
    <row r="34" spans="9:69" x14ac:dyDescent="0.3">
      <c r="I34" s="24" t="str">
        <f t="shared" si="0"/>
        <v>9:45</v>
      </c>
      <c r="J34" s="24" t="str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"","True",,"EndOfBar")</f>
        <v/>
      </c>
      <c r="K34" s="24">
        <f t="shared" si="38"/>
        <v>9</v>
      </c>
      <c r="L34" s="24">
        <f t="shared" si="27"/>
        <v>45</v>
      </c>
      <c r="M34" s="24" t="e">
        <f t="shared" ca="1" si="1"/>
        <v>#VALUE!</v>
      </c>
      <c r="N34" s="28" t="e">
        <f t="shared" ca="1" si="2"/>
        <v>#N/A</v>
      </c>
      <c r="O34" s="26" t="str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"","True",,"EndOfBar")</f>
        <v/>
      </c>
      <c r="P34" s="24" t="e">
        <f t="shared" ca="1" si="3"/>
        <v>#VALUE!</v>
      </c>
      <c r="Q34" s="28" t="e">
        <f t="shared" ca="1" si="4"/>
        <v>#N/A</v>
      </c>
      <c r="R34" s="26" t="str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"","True",,"EndOfBar")</f>
        <v/>
      </c>
      <c r="S34" s="24" t="e">
        <f t="shared" ca="1" si="5"/>
        <v>#VALUE!</v>
      </c>
      <c r="T34" s="28" t="e">
        <f t="shared" ca="1" si="6"/>
        <v>#N/A</v>
      </c>
      <c r="U34" s="29" t="str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"","True",,"EndOfBar")</f>
        <v/>
      </c>
      <c r="V34" s="24" t="e">
        <f t="shared" ca="1" si="28"/>
        <v>#VALUE!</v>
      </c>
      <c r="W34" s="28" t="e">
        <f t="shared" ca="1" si="7"/>
        <v>#N/A</v>
      </c>
      <c r="X34" s="29" t="str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"","True",,"EndOfBar")</f>
        <v/>
      </c>
      <c r="Y34" s="24" t="e">
        <f t="shared" ca="1" si="29"/>
        <v>#VALUE!</v>
      </c>
      <c r="Z34" s="28" t="e">
        <f t="shared" ca="1" si="8"/>
        <v>#N/A</v>
      </c>
      <c r="AA34" s="29" t="str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"","True",,"EndOfBar")</f>
        <v/>
      </c>
      <c r="AB34" s="24" t="e">
        <f t="shared" ca="1" si="30"/>
        <v>#VALUE!</v>
      </c>
      <c r="AC34" s="28" t="e">
        <f t="shared" ca="1" si="9"/>
        <v>#N/A</v>
      </c>
      <c r="AD34" s="26" t="str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"","True",,"EndOfBar")</f>
        <v/>
      </c>
      <c r="AE34" s="24" t="e">
        <f t="shared" ca="1" si="31"/>
        <v>#VALUE!</v>
      </c>
      <c r="AF34" s="28" t="e">
        <f t="shared" ca="1" si="10"/>
        <v>#N/A</v>
      </c>
      <c r="AG34" s="26" t="str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"","True",,"EndOfBar")</f>
        <v/>
      </c>
      <c r="AH34" s="24" t="e">
        <f t="shared" ca="1" si="11"/>
        <v>#VALUE!</v>
      </c>
      <c r="AI34" s="28" t="e">
        <f t="shared" ca="1" si="12"/>
        <v>#N/A</v>
      </c>
      <c r="AJ34" s="26" t="str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"","True",,"EndOfBar")</f>
        <v/>
      </c>
      <c r="AK34" s="24" t="e">
        <f t="shared" ca="1" si="32"/>
        <v>#VALUE!</v>
      </c>
      <c r="AL34" s="28" t="e">
        <f t="shared" ca="1" si="13"/>
        <v>#N/A</v>
      </c>
      <c r="AM34" s="26" t="str">
        <f ca="1" xml:space="preserve"> RTD("cqg.rtd",,"StudyData","Close("&amp;$G$11&amp;") when (LocalMonth("&amp;$G$11&amp;")="&amp;$B$1&amp;" And LocalDay("&amp;$G$11&amp;")="&amp;$A$1&amp;" And LocalHour("&amp;$G$11&amp;")="&amp;K34&amp;" And LocalMinute("&amp;$G$11&amp;")="&amp;L34&amp;")", "Bar", "", "Close","A5C", "0", "all", "", "","True",,"EndOfBar")</f>
        <v/>
      </c>
      <c r="AN34" s="24" t="e">
        <f t="shared" ca="1" si="14"/>
        <v>#VALUE!</v>
      </c>
      <c r="AO34" s="28" t="e">
        <f t="shared" ca="1" si="15"/>
        <v>#N/A</v>
      </c>
      <c r="AP34" s="26" t="str">
        <f ca="1" xml:space="preserve"> RTD("cqg.rtd",,"StudyData","Close("&amp;$G$12&amp;") when (LocalMonth("&amp;$G$12&amp;")="&amp;$B$1&amp;" And LocalDay("&amp;$G$12&amp;")="&amp;$A$1&amp;" And LocalHour("&amp;$G$12&amp;")="&amp;K34&amp;" And LocalMinute("&amp;$G$12&amp;")="&amp;L34&amp;")", "Bar", "", "Close","A5C", "0", "all", "", "","True",,"EndOfBar")</f>
        <v/>
      </c>
      <c r="AQ34" s="24" t="e">
        <f t="shared" ca="1" si="16"/>
        <v>#VALUE!</v>
      </c>
      <c r="AR34" s="28" t="e">
        <f t="shared" ca="1" si="17"/>
        <v>#N/A</v>
      </c>
      <c r="AS34" s="26" t="str">
        <f ca="1" xml:space="preserve"> RTD("cqg.rtd",,"StudyData","Close("&amp;$G$13&amp;") when (LocalMonth("&amp;$G$13&amp;")="&amp;$B$1&amp;" And LocalDay("&amp;$G$13&amp;")="&amp;$A$1&amp;" And LocalHour("&amp;$G$13&amp;")="&amp;K34&amp;" And LocalMinute("&amp;$G$13&amp;")="&amp;L34&amp;")", "Bar", "", "Close","A5C", "0", "all", "", "","True",,"EndOfBar")</f>
        <v/>
      </c>
      <c r="AT34" s="24" t="e">
        <f t="shared" ca="1" si="18"/>
        <v>#VALUE!</v>
      </c>
      <c r="AU34" s="28" t="e">
        <f t="shared" ca="1" si="19"/>
        <v>#N/A</v>
      </c>
      <c r="AV34" s="26" t="str">
        <f ca="1" xml:space="preserve"> RTD("cqg.rtd",,"StudyData","Close("&amp;$G$14&amp;") when (LocalMonth("&amp;$G$14&amp;")="&amp;$B$1&amp;" And LocalDay("&amp;$G$14&amp;")="&amp;$A$1&amp;" And LocalHour("&amp;$G$14&amp;")="&amp;K34&amp;" And LocalMinute("&amp;$G$14&amp;")="&amp;L34&amp;")", "Bar", "", "Close","A5C", "0", "all", "", "","True",,"EndOfBar")</f>
        <v/>
      </c>
      <c r="AW34" s="24" t="e">
        <f t="shared" ca="1" si="20"/>
        <v>#VALUE!</v>
      </c>
      <c r="AX34" s="28" t="e">
        <f t="shared" ca="1" si="21"/>
        <v>#N/A</v>
      </c>
      <c r="AY34" s="26" t="str">
        <f ca="1" xml:space="preserve"> RTD("cqg.rtd",,"StudyData","Close("&amp;$G$15&amp;") when (LocalMonth("&amp;$G$15&amp;")="&amp;$B$1&amp;" And LocalDay("&amp;$G$15&amp;")="&amp;$A$1&amp;" And LocalHour("&amp;$G$15&amp;")="&amp;K34&amp;" And LocalMinute("&amp;$G$15&amp;")="&amp;L34&amp;")", "Bar", "", "Close","A5C", "0", "all", "", "","True",,"EndOfBar")</f>
        <v/>
      </c>
      <c r="AZ34" s="24" t="e">
        <f t="shared" ca="1" si="22"/>
        <v>#VALUE!</v>
      </c>
      <c r="BA34" s="28" t="e">
        <f t="shared" ca="1" si="23"/>
        <v>#N/A</v>
      </c>
      <c r="BB34" s="26" t="str">
        <f ca="1" xml:space="preserve"> RTD("cqg.rtd",,"StudyData","Close("&amp;$G$16&amp;") when (LocalMonth("&amp;$G$16&amp;")="&amp;$B$1&amp;" And LocalDay("&amp;$G$16&amp;")="&amp;$A$1&amp;" And LocalHour("&amp;$G$16&amp;")="&amp;K34&amp;" And LocalMinute("&amp;$G$16&amp;")="&amp;L34&amp;")", "Bar", "", "Close","A5C", "0", "all", "", "","True",,"EndOfBar")</f>
        <v/>
      </c>
      <c r="BC34" s="24" t="e">
        <f t="shared" ca="1" si="24"/>
        <v>#VALUE!</v>
      </c>
      <c r="BD34" s="28" t="e">
        <f t="shared" ca="1" si="25"/>
        <v>#N/A</v>
      </c>
      <c r="BF34" s="24">
        <f t="shared" si="26"/>
        <v>45</v>
      </c>
      <c r="BO34" s="30"/>
      <c r="BQ34" s="30"/>
    </row>
    <row r="35" spans="9:69" x14ac:dyDescent="0.3">
      <c r="I35" s="24" t="str">
        <f t="shared" si="0"/>
        <v>9:50</v>
      </c>
      <c r="J35" s="24" t="str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"","True",,"EndOfBar")</f>
        <v/>
      </c>
      <c r="K35" s="24">
        <f t="shared" si="38"/>
        <v>9</v>
      </c>
      <c r="L35" s="24">
        <f t="shared" si="27"/>
        <v>50</v>
      </c>
      <c r="M35" s="24" t="e">
        <f t="shared" ca="1" si="1"/>
        <v>#VALUE!</v>
      </c>
      <c r="N35" s="28" t="e">
        <f t="shared" ca="1" si="2"/>
        <v>#N/A</v>
      </c>
      <c r="O35" s="26" t="str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"","True",,"EndOfBar")</f>
        <v/>
      </c>
      <c r="P35" s="24" t="e">
        <f t="shared" ca="1" si="3"/>
        <v>#VALUE!</v>
      </c>
      <c r="Q35" s="28" t="e">
        <f t="shared" ca="1" si="4"/>
        <v>#N/A</v>
      </c>
      <c r="R35" s="26" t="str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"","True",,"EndOfBar")</f>
        <v/>
      </c>
      <c r="S35" s="24" t="e">
        <f t="shared" ca="1" si="5"/>
        <v>#VALUE!</v>
      </c>
      <c r="T35" s="28" t="e">
        <f t="shared" ca="1" si="6"/>
        <v>#N/A</v>
      </c>
      <c r="U35" s="29" t="str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"","True",,"EndOfBar")</f>
        <v/>
      </c>
      <c r="V35" s="24" t="e">
        <f t="shared" ca="1" si="28"/>
        <v>#VALUE!</v>
      </c>
      <c r="W35" s="28" t="e">
        <f t="shared" ca="1" si="7"/>
        <v>#N/A</v>
      </c>
      <c r="X35" s="29" t="str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"","True",,"EndOfBar")</f>
        <v/>
      </c>
      <c r="Y35" s="24" t="e">
        <f t="shared" ca="1" si="29"/>
        <v>#VALUE!</v>
      </c>
      <c r="Z35" s="28" t="e">
        <f t="shared" ca="1" si="8"/>
        <v>#N/A</v>
      </c>
      <c r="AA35" s="29" t="str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"","True",,"EndOfBar")</f>
        <v/>
      </c>
      <c r="AB35" s="24" t="e">
        <f t="shared" ca="1" si="30"/>
        <v>#VALUE!</v>
      </c>
      <c r="AC35" s="28" t="e">
        <f t="shared" ca="1" si="9"/>
        <v>#N/A</v>
      </c>
      <c r="AD35" s="26" t="str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"","True",,"EndOfBar")</f>
        <v/>
      </c>
      <c r="AE35" s="24" t="e">
        <f t="shared" ca="1" si="31"/>
        <v>#VALUE!</v>
      </c>
      <c r="AF35" s="28" t="e">
        <f t="shared" ca="1" si="10"/>
        <v>#N/A</v>
      </c>
      <c r="AG35" s="26" t="str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"","True",,"EndOfBar")</f>
        <v/>
      </c>
      <c r="AH35" s="24" t="e">
        <f t="shared" ca="1" si="11"/>
        <v>#VALUE!</v>
      </c>
      <c r="AI35" s="28" t="e">
        <f t="shared" ca="1" si="12"/>
        <v>#N/A</v>
      </c>
      <c r="AJ35" s="26" t="str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"","True",,"EndOfBar")</f>
        <v/>
      </c>
      <c r="AK35" s="24" t="e">
        <f t="shared" ca="1" si="32"/>
        <v>#VALUE!</v>
      </c>
      <c r="AL35" s="28" t="e">
        <f t="shared" ca="1" si="13"/>
        <v>#N/A</v>
      </c>
      <c r="AM35" s="26" t="str">
        <f ca="1" xml:space="preserve"> RTD("cqg.rtd",,"StudyData","Close("&amp;$G$11&amp;") when (LocalMonth("&amp;$G$11&amp;")="&amp;$B$1&amp;" And LocalDay("&amp;$G$11&amp;")="&amp;$A$1&amp;" And LocalHour("&amp;$G$11&amp;")="&amp;K35&amp;" And LocalMinute("&amp;$G$11&amp;")="&amp;L35&amp;")", "Bar", "", "Close","A5C", "0", "all", "", "","True",,"EndOfBar")</f>
        <v/>
      </c>
      <c r="AN35" s="24" t="e">
        <f t="shared" ca="1" si="14"/>
        <v>#VALUE!</v>
      </c>
      <c r="AO35" s="28" t="e">
        <f t="shared" ca="1" si="15"/>
        <v>#N/A</v>
      </c>
      <c r="AP35" s="26" t="str">
        <f ca="1" xml:space="preserve"> RTD("cqg.rtd",,"StudyData","Close("&amp;$G$12&amp;") when (LocalMonth("&amp;$G$12&amp;")="&amp;$B$1&amp;" And LocalDay("&amp;$G$12&amp;")="&amp;$A$1&amp;" And LocalHour("&amp;$G$12&amp;")="&amp;K35&amp;" And LocalMinute("&amp;$G$12&amp;")="&amp;L35&amp;")", "Bar", "", "Close","A5C", "0", "all", "", "","True",,"EndOfBar")</f>
        <v/>
      </c>
      <c r="AQ35" s="24" t="e">
        <f t="shared" ca="1" si="16"/>
        <v>#VALUE!</v>
      </c>
      <c r="AR35" s="28" t="e">
        <f t="shared" ca="1" si="17"/>
        <v>#N/A</v>
      </c>
      <c r="AS35" s="26" t="str">
        <f ca="1" xml:space="preserve"> RTD("cqg.rtd",,"StudyData","Close("&amp;$G$13&amp;") when (LocalMonth("&amp;$G$13&amp;")="&amp;$B$1&amp;" And LocalDay("&amp;$G$13&amp;")="&amp;$A$1&amp;" And LocalHour("&amp;$G$13&amp;")="&amp;K35&amp;" And LocalMinute("&amp;$G$13&amp;")="&amp;L35&amp;")", "Bar", "", "Close","A5C", "0", "all", "", "","True",,"EndOfBar")</f>
        <v/>
      </c>
      <c r="AT35" s="24" t="e">
        <f t="shared" ca="1" si="18"/>
        <v>#VALUE!</v>
      </c>
      <c r="AU35" s="28" t="e">
        <f t="shared" ca="1" si="19"/>
        <v>#N/A</v>
      </c>
      <c r="AV35" s="26" t="str">
        <f ca="1" xml:space="preserve"> RTD("cqg.rtd",,"StudyData","Close("&amp;$G$14&amp;") when (LocalMonth("&amp;$G$14&amp;")="&amp;$B$1&amp;" And LocalDay("&amp;$G$14&amp;")="&amp;$A$1&amp;" And LocalHour("&amp;$G$14&amp;")="&amp;K35&amp;" And LocalMinute("&amp;$G$14&amp;")="&amp;L35&amp;")", "Bar", "", "Close","A5C", "0", "all", "", "","True",,"EndOfBar")</f>
        <v/>
      </c>
      <c r="AW35" s="24" t="e">
        <f t="shared" ca="1" si="20"/>
        <v>#VALUE!</v>
      </c>
      <c r="AX35" s="28" t="e">
        <f t="shared" ca="1" si="21"/>
        <v>#N/A</v>
      </c>
      <c r="AY35" s="26" t="str">
        <f ca="1" xml:space="preserve"> RTD("cqg.rtd",,"StudyData","Close("&amp;$G$15&amp;") when (LocalMonth("&amp;$G$15&amp;")="&amp;$B$1&amp;" And LocalDay("&amp;$G$15&amp;")="&amp;$A$1&amp;" And LocalHour("&amp;$G$15&amp;")="&amp;K35&amp;" And LocalMinute("&amp;$G$15&amp;")="&amp;L35&amp;")", "Bar", "", "Close","A5C", "0", "all", "", "","True",,"EndOfBar")</f>
        <v/>
      </c>
      <c r="AZ35" s="24" t="e">
        <f t="shared" ca="1" si="22"/>
        <v>#VALUE!</v>
      </c>
      <c r="BA35" s="28" t="e">
        <f t="shared" ca="1" si="23"/>
        <v>#N/A</v>
      </c>
      <c r="BB35" s="26" t="str">
        <f ca="1" xml:space="preserve"> RTD("cqg.rtd",,"StudyData","Close("&amp;$G$16&amp;") when (LocalMonth("&amp;$G$16&amp;")="&amp;$B$1&amp;" And LocalDay("&amp;$G$16&amp;")="&amp;$A$1&amp;" And LocalHour("&amp;$G$16&amp;")="&amp;K35&amp;" And LocalMinute("&amp;$G$16&amp;")="&amp;L35&amp;")", "Bar", "", "Close","A5C", "0", "all", "", "","True",,"EndOfBar")</f>
        <v/>
      </c>
      <c r="BC35" s="24" t="e">
        <f t="shared" ca="1" si="24"/>
        <v>#VALUE!</v>
      </c>
      <c r="BD35" s="28" t="e">
        <f t="shared" ca="1" si="25"/>
        <v>#N/A</v>
      </c>
      <c r="BF35" s="24">
        <f t="shared" si="26"/>
        <v>50</v>
      </c>
      <c r="BO35" s="30"/>
      <c r="BQ35" s="30"/>
    </row>
    <row r="36" spans="9:69" x14ac:dyDescent="0.3">
      <c r="I36" s="24" t="str">
        <f t="shared" si="0"/>
        <v>9:55</v>
      </c>
      <c r="J36" s="24" t="str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"","True",,"EndOfBar")</f>
        <v/>
      </c>
      <c r="K36" s="24">
        <f t="shared" si="38"/>
        <v>9</v>
      </c>
      <c r="L36" s="24">
        <f t="shared" si="27"/>
        <v>55</v>
      </c>
      <c r="M36" s="24" t="e">
        <f t="shared" ca="1" si="1"/>
        <v>#VALUE!</v>
      </c>
      <c r="N36" s="28" t="e">
        <f t="shared" ca="1" si="2"/>
        <v>#N/A</v>
      </c>
      <c r="O36" s="26" t="str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"","True",,"EndOfBar")</f>
        <v/>
      </c>
      <c r="P36" s="24" t="e">
        <f t="shared" ca="1" si="3"/>
        <v>#VALUE!</v>
      </c>
      <c r="Q36" s="28" t="e">
        <f t="shared" ca="1" si="4"/>
        <v>#N/A</v>
      </c>
      <c r="R36" s="26" t="str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"","True",,"EndOfBar")</f>
        <v/>
      </c>
      <c r="S36" s="24" t="e">
        <f t="shared" ca="1" si="5"/>
        <v>#VALUE!</v>
      </c>
      <c r="T36" s="28" t="e">
        <f t="shared" ca="1" si="6"/>
        <v>#N/A</v>
      </c>
      <c r="U36" s="29" t="str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"","True",,"EndOfBar")</f>
        <v/>
      </c>
      <c r="V36" s="24" t="e">
        <f t="shared" ca="1" si="28"/>
        <v>#VALUE!</v>
      </c>
      <c r="W36" s="28" t="e">
        <f t="shared" ca="1" si="7"/>
        <v>#N/A</v>
      </c>
      <c r="X36" s="29" t="str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"","True",,"EndOfBar")</f>
        <v/>
      </c>
      <c r="Y36" s="24" t="e">
        <f t="shared" ca="1" si="29"/>
        <v>#VALUE!</v>
      </c>
      <c r="Z36" s="28" t="e">
        <f t="shared" ca="1" si="8"/>
        <v>#N/A</v>
      </c>
      <c r="AA36" s="29" t="str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"","True",,"EndOfBar")</f>
        <v/>
      </c>
      <c r="AB36" s="24" t="e">
        <f t="shared" ca="1" si="30"/>
        <v>#VALUE!</v>
      </c>
      <c r="AC36" s="28" t="e">
        <f t="shared" ca="1" si="9"/>
        <v>#N/A</v>
      </c>
      <c r="AD36" s="26" t="str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"","True",,"EndOfBar")</f>
        <v/>
      </c>
      <c r="AE36" s="24" t="e">
        <f t="shared" ca="1" si="31"/>
        <v>#VALUE!</v>
      </c>
      <c r="AF36" s="28" t="e">
        <f t="shared" ca="1" si="10"/>
        <v>#N/A</v>
      </c>
      <c r="AG36" s="26" t="str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"","True",,"EndOfBar")</f>
        <v/>
      </c>
      <c r="AH36" s="24" t="e">
        <f t="shared" ca="1" si="11"/>
        <v>#VALUE!</v>
      </c>
      <c r="AI36" s="28" t="e">
        <f t="shared" ca="1" si="12"/>
        <v>#N/A</v>
      </c>
      <c r="AJ36" s="26" t="str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"","True",,"EndOfBar")</f>
        <v/>
      </c>
      <c r="AK36" s="24" t="e">
        <f t="shared" ca="1" si="32"/>
        <v>#VALUE!</v>
      </c>
      <c r="AL36" s="28" t="e">
        <f t="shared" ca="1" si="13"/>
        <v>#N/A</v>
      </c>
      <c r="AM36" s="26" t="str">
        <f ca="1" xml:space="preserve"> RTD("cqg.rtd",,"StudyData","Close("&amp;$G$11&amp;") when (LocalMonth("&amp;$G$11&amp;")="&amp;$B$1&amp;" And LocalDay("&amp;$G$11&amp;")="&amp;$A$1&amp;" And LocalHour("&amp;$G$11&amp;")="&amp;K36&amp;" And LocalMinute("&amp;$G$11&amp;")="&amp;L36&amp;")", "Bar", "", "Close","A5C", "0", "all", "", "","True",,"EndOfBar")</f>
        <v/>
      </c>
      <c r="AN36" s="24" t="e">
        <f t="shared" ca="1" si="14"/>
        <v>#VALUE!</v>
      </c>
      <c r="AO36" s="28" t="e">
        <f t="shared" ca="1" si="15"/>
        <v>#N/A</v>
      </c>
      <c r="AP36" s="26" t="str">
        <f ca="1" xml:space="preserve"> RTD("cqg.rtd",,"StudyData","Close("&amp;$G$12&amp;") when (LocalMonth("&amp;$G$12&amp;")="&amp;$B$1&amp;" And LocalDay("&amp;$G$12&amp;")="&amp;$A$1&amp;" And LocalHour("&amp;$G$12&amp;")="&amp;K36&amp;" And LocalMinute("&amp;$G$12&amp;")="&amp;L36&amp;")", "Bar", "", "Close","A5C", "0", "all", "", "","True",,"EndOfBar")</f>
        <v/>
      </c>
      <c r="AQ36" s="24" t="e">
        <f t="shared" ca="1" si="16"/>
        <v>#VALUE!</v>
      </c>
      <c r="AR36" s="28" t="e">
        <f t="shared" ca="1" si="17"/>
        <v>#N/A</v>
      </c>
      <c r="AS36" s="26" t="str">
        <f ca="1" xml:space="preserve"> RTD("cqg.rtd",,"StudyData","Close("&amp;$G$13&amp;") when (LocalMonth("&amp;$G$13&amp;")="&amp;$B$1&amp;" And LocalDay("&amp;$G$13&amp;")="&amp;$A$1&amp;" And LocalHour("&amp;$G$13&amp;")="&amp;K36&amp;" And LocalMinute("&amp;$G$13&amp;")="&amp;L36&amp;")", "Bar", "", "Close","A5C", "0", "all", "", "","True",,"EndOfBar")</f>
        <v/>
      </c>
      <c r="AT36" s="24" t="e">
        <f t="shared" ca="1" si="18"/>
        <v>#VALUE!</v>
      </c>
      <c r="AU36" s="28" t="e">
        <f t="shared" ca="1" si="19"/>
        <v>#N/A</v>
      </c>
      <c r="AV36" s="26" t="str">
        <f ca="1" xml:space="preserve"> RTD("cqg.rtd",,"StudyData","Close("&amp;$G$14&amp;") when (LocalMonth("&amp;$G$14&amp;")="&amp;$B$1&amp;" And LocalDay("&amp;$G$14&amp;")="&amp;$A$1&amp;" And LocalHour("&amp;$G$14&amp;")="&amp;K36&amp;" And LocalMinute("&amp;$G$14&amp;")="&amp;L36&amp;")", "Bar", "", "Close","A5C", "0", "all", "", "","True",,"EndOfBar")</f>
        <v/>
      </c>
      <c r="AW36" s="24" t="e">
        <f t="shared" ca="1" si="20"/>
        <v>#VALUE!</v>
      </c>
      <c r="AX36" s="28" t="e">
        <f t="shared" ca="1" si="21"/>
        <v>#N/A</v>
      </c>
      <c r="AY36" s="26" t="str">
        <f ca="1" xml:space="preserve"> RTD("cqg.rtd",,"StudyData","Close("&amp;$G$15&amp;") when (LocalMonth("&amp;$G$15&amp;")="&amp;$B$1&amp;" And LocalDay("&amp;$G$15&amp;")="&amp;$A$1&amp;" And LocalHour("&amp;$G$15&amp;")="&amp;K36&amp;" And LocalMinute("&amp;$G$15&amp;")="&amp;L36&amp;")", "Bar", "", "Close","A5C", "0", "all", "", "","True",,"EndOfBar")</f>
        <v/>
      </c>
      <c r="AZ36" s="24" t="e">
        <f t="shared" ca="1" si="22"/>
        <v>#VALUE!</v>
      </c>
      <c r="BA36" s="28" t="e">
        <f t="shared" ca="1" si="23"/>
        <v>#N/A</v>
      </c>
      <c r="BB36" s="26" t="str">
        <f ca="1" xml:space="preserve"> RTD("cqg.rtd",,"StudyData","Close("&amp;$G$16&amp;") when (LocalMonth("&amp;$G$16&amp;")="&amp;$B$1&amp;" And LocalDay("&amp;$G$16&amp;")="&amp;$A$1&amp;" And LocalHour("&amp;$G$16&amp;")="&amp;K36&amp;" And LocalMinute("&amp;$G$16&amp;")="&amp;L36&amp;")", "Bar", "", "Close","A5C", "0", "all", "", "","True",,"EndOfBar")</f>
        <v/>
      </c>
      <c r="BC36" s="24" t="e">
        <f t="shared" ca="1" si="24"/>
        <v>#VALUE!</v>
      </c>
      <c r="BD36" s="28" t="e">
        <f t="shared" ca="1" si="25"/>
        <v>#N/A</v>
      </c>
      <c r="BF36" s="24">
        <f t="shared" si="26"/>
        <v>55</v>
      </c>
      <c r="BO36" s="30"/>
      <c r="BQ36" s="30"/>
    </row>
    <row r="37" spans="9:69" x14ac:dyDescent="0.3">
      <c r="I37" s="24" t="str">
        <f t="shared" si="0"/>
        <v>10:00</v>
      </c>
      <c r="J37" s="24" t="str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"","True",,"EndOfBar")</f>
        <v/>
      </c>
      <c r="K37" s="24">
        <f t="shared" si="38"/>
        <v>10</v>
      </c>
      <c r="L37" s="24">
        <f t="shared" si="27"/>
        <v>0</v>
      </c>
      <c r="M37" s="24" t="e">
        <f t="shared" ca="1" si="1"/>
        <v>#VALUE!</v>
      </c>
      <c r="N37" s="28" t="e">
        <f t="shared" ca="1" si="2"/>
        <v>#N/A</v>
      </c>
      <c r="O37" s="26" t="str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"","True",,"EndOfBar")</f>
        <v/>
      </c>
      <c r="P37" s="24" t="e">
        <f t="shared" ca="1" si="3"/>
        <v>#VALUE!</v>
      </c>
      <c r="Q37" s="28" t="e">
        <f t="shared" ca="1" si="4"/>
        <v>#N/A</v>
      </c>
      <c r="R37" s="26" t="str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"","True",,"EndOfBar")</f>
        <v/>
      </c>
      <c r="S37" s="24" t="e">
        <f t="shared" ca="1" si="5"/>
        <v>#VALUE!</v>
      </c>
      <c r="T37" s="28" t="e">
        <f t="shared" ca="1" si="6"/>
        <v>#N/A</v>
      </c>
      <c r="U37" s="29" t="str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"","True",,"EndOfBar")</f>
        <v/>
      </c>
      <c r="V37" s="24" t="e">
        <f t="shared" ca="1" si="28"/>
        <v>#VALUE!</v>
      </c>
      <c r="W37" s="28" t="e">
        <f t="shared" ca="1" si="7"/>
        <v>#N/A</v>
      </c>
      <c r="X37" s="29" t="str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"","True",,"EndOfBar")</f>
        <v/>
      </c>
      <c r="Y37" s="24" t="e">
        <f t="shared" ca="1" si="29"/>
        <v>#VALUE!</v>
      </c>
      <c r="Z37" s="28" t="e">
        <f t="shared" ca="1" si="8"/>
        <v>#N/A</v>
      </c>
      <c r="AA37" s="29" t="str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"","True",,"EndOfBar")</f>
        <v/>
      </c>
      <c r="AB37" s="24" t="e">
        <f t="shared" ca="1" si="30"/>
        <v>#VALUE!</v>
      </c>
      <c r="AC37" s="28" t="e">
        <f t="shared" ca="1" si="9"/>
        <v>#N/A</v>
      </c>
      <c r="AD37" s="26" t="str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"","True",,"EndOfBar")</f>
        <v/>
      </c>
      <c r="AE37" s="24" t="e">
        <f t="shared" ca="1" si="31"/>
        <v>#VALUE!</v>
      </c>
      <c r="AF37" s="28" t="e">
        <f t="shared" ca="1" si="10"/>
        <v>#N/A</v>
      </c>
      <c r="AG37" s="26" t="str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"","True",,"EndOfBar")</f>
        <v/>
      </c>
      <c r="AH37" s="24" t="e">
        <f t="shared" ca="1" si="11"/>
        <v>#VALUE!</v>
      </c>
      <c r="AI37" s="28" t="e">
        <f t="shared" ca="1" si="12"/>
        <v>#N/A</v>
      </c>
      <c r="AJ37" s="26" t="str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"","True",,"EndOfBar")</f>
        <v/>
      </c>
      <c r="AK37" s="24" t="e">
        <f t="shared" ca="1" si="32"/>
        <v>#VALUE!</v>
      </c>
      <c r="AL37" s="28" t="e">
        <f t="shared" ca="1" si="13"/>
        <v>#N/A</v>
      </c>
      <c r="AM37" s="26" t="str">
        <f ca="1" xml:space="preserve"> RTD("cqg.rtd",,"StudyData","Close("&amp;$G$11&amp;") when (LocalMonth("&amp;$G$11&amp;")="&amp;$B$1&amp;" And LocalDay("&amp;$G$11&amp;")="&amp;$A$1&amp;" And LocalHour("&amp;$G$11&amp;")="&amp;K37&amp;" And LocalMinute("&amp;$G$11&amp;")="&amp;L37&amp;")", "Bar", "", "Close","A5C", "0", "all", "", "","True",,"EndOfBar")</f>
        <v/>
      </c>
      <c r="AN37" s="24" t="e">
        <f t="shared" ca="1" si="14"/>
        <v>#VALUE!</v>
      </c>
      <c r="AO37" s="28" t="e">
        <f t="shared" ca="1" si="15"/>
        <v>#N/A</v>
      </c>
      <c r="AP37" s="26" t="str">
        <f ca="1" xml:space="preserve"> RTD("cqg.rtd",,"StudyData","Close("&amp;$G$12&amp;") when (LocalMonth("&amp;$G$12&amp;")="&amp;$B$1&amp;" And LocalDay("&amp;$G$12&amp;")="&amp;$A$1&amp;" And LocalHour("&amp;$G$12&amp;")="&amp;K37&amp;" And LocalMinute("&amp;$G$12&amp;")="&amp;L37&amp;")", "Bar", "", "Close","A5C", "0", "all", "", "","True",,"EndOfBar")</f>
        <v/>
      </c>
      <c r="AQ37" s="24" t="e">
        <f t="shared" ca="1" si="16"/>
        <v>#VALUE!</v>
      </c>
      <c r="AR37" s="28" t="e">
        <f t="shared" ca="1" si="17"/>
        <v>#N/A</v>
      </c>
      <c r="AS37" s="26" t="str">
        <f ca="1" xml:space="preserve"> RTD("cqg.rtd",,"StudyData","Close("&amp;$G$13&amp;") when (LocalMonth("&amp;$G$13&amp;")="&amp;$B$1&amp;" And LocalDay("&amp;$G$13&amp;")="&amp;$A$1&amp;" And LocalHour("&amp;$G$13&amp;")="&amp;K37&amp;" And LocalMinute("&amp;$G$13&amp;")="&amp;L37&amp;")", "Bar", "", "Close","A5C", "0", "all", "", "","True",,"EndOfBar")</f>
        <v/>
      </c>
      <c r="AT37" s="24" t="e">
        <f t="shared" ca="1" si="18"/>
        <v>#VALUE!</v>
      </c>
      <c r="AU37" s="28" t="e">
        <f t="shared" ca="1" si="19"/>
        <v>#N/A</v>
      </c>
      <c r="AV37" s="26" t="str">
        <f ca="1" xml:space="preserve"> RTD("cqg.rtd",,"StudyData","Close("&amp;$G$14&amp;") when (LocalMonth("&amp;$G$14&amp;")="&amp;$B$1&amp;" And LocalDay("&amp;$G$14&amp;")="&amp;$A$1&amp;" And LocalHour("&amp;$G$14&amp;")="&amp;K37&amp;" And LocalMinute("&amp;$G$14&amp;")="&amp;L37&amp;")", "Bar", "", "Close","A5C", "0", "all", "", "","True",,"EndOfBar")</f>
        <v/>
      </c>
      <c r="AW37" s="24" t="e">
        <f t="shared" ca="1" si="20"/>
        <v>#VALUE!</v>
      </c>
      <c r="AX37" s="28" t="e">
        <f t="shared" ca="1" si="21"/>
        <v>#N/A</v>
      </c>
      <c r="AY37" s="26" t="str">
        <f ca="1" xml:space="preserve"> RTD("cqg.rtd",,"StudyData","Close("&amp;$G$15&amp;") when (LocalMonth("&amp;$G$15&amp;")="&amp;$B$1&amp;" And LocalDay("&amp;$G$15&amp;")="&amp;$A$1&amp;" And LocalHour("&amp;$G$15&amp;")="&amp;K37&amp;" And LocalMinute("&amp;$G$15&amp;")="&amp;L37&amp;")", "Bar", "", "Close","A5C", "0", "all", "", "","True",,"EndOfBar")</f>
        <v/>
      </c>
      <c r="AZ37" s="24" t="e">
        <f t="shared" ca="1" si="22"/>
        <v>#VALUE!</v>
      </c>
      <c r="BA37" s="28" t="e">
        <f t="shared" ca="1" si="23"/>
        <v>#N/A</v>
      </c>
      <c r="BB37" s="26" t="str">
        <f ca="1" xml:space="preserve"> RTD("cqg.rtd",,"StudyData","Close("&amp;$G$16&amp;") when (LocalMonth("&amp;$G$16&amp;")="&amp;$B$1&amp;" And LocalDay("&amp;$G$16&amp;")="&amp;$A$1&amp;" And LocalHour("&amp;$G$16&amp;")="&amp;K37&amp;" And LocalMinute("&amp;$G$16&amp;")="&amp;L37&amp;")", "Bar", "", "Close","A5C", "0", "all", "", "","True",,"EndOfBar")</f>
        <v/>
      </c>
      <c r="BC37" s="24" t="e">
        <f t="shared" ca="1" si="24"/>
        <v>#VALUE!</v>
      </c>
      <c r="BD37" s="28" t="e">
        <f t="shared" ca="1" si="25"/>
        <v>#N/A</v>
      </c>
      <c r="BF37" s="24" t="str">
        <f t="shared" si="26"/>
        <v>00</v>
      </c>
      <c r="BO37" s="30"/>
      <c r="BQ37" s="30"/>
    </row>
    <row r="38" spans="9:69" x14ac:dyDescent="0.3">
      <c r="I38" s="24" t="str">
        <f t="shared" si="0"/>
        <v>10:05</v>
      </c>
      <c r="J38" s="24" t="str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"","True",,"EndOfBar")</f>
        <v/>
      </c>
      <c r="K38" s="24">
        <f t="shared" si="38"/>
        <v>10</v>
      </c>
      <c r="L38" s="24">
        <f t="shared" si="27"/>
        <v>5</v>
      </c>
      <c r="M38" s="24" t="e">
        <f t="shared" ca="1" si="1"/>
        <v>#VALUE!</v>
      </c>
      <c r="N38" s="28" t="e">
        <f t="shared" ca="1" si="2"/>
        <v>#N/A</v>
      </c>
      <c r="O38" s="26" t="str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"","True",,"EndOfBar")</f>
        <v/>
      </c>
      <c r="P38" s="24" t="e">
        <f t="shared" ca="1" si="3"/>
        <v>#VALUE!</v>
      </c>
      <c r="Q38" s="28" t="e">
        <f t="shared" ca="1" si="4"/>
        <v>#N/A</v>
      </c>
      <c r="R38" s="26" t="str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"","True",,"EndOfBar")</f>
        <v/>
      </c>
      <c r="S38" s="24" t="e">
        <f t="shared" ca="1" si="5"/>
        <v>#VALUE!</v>
      </c>
      <c r="T38" s="28" t="e">
        <f t="shared" ca="1" si="6"/>
        <v>#N/A</v>
      </c>
      <c r="U38" s="29" t="str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"","True",,"EndOfBar")</f>
        <v/>
      </c>
      <c r="V38" s="24" t="e">
        <f t="shared" ca="1" si="28"/>
        <v>#VALUE!</v>
      </c>
      <c r="W38" s="28" t="e">
        <f t="shared" ca="1" si="7"/>
        <v>#N/A</v>
      </c>
      <c r="X38" s="29" t="str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"","True",,"EndOfBar")</f>
        <v/>
      </c>
      <c r="Y38" s="24" t="e">
        <f t="shared" ca="1" si="29"/>
        <v>#VALUE!</v>
      </c>
      <c r="Z38" s="28" t="e">
        <f t="shared" ca="1" si="8"/>
        <v>#N/A</v>
      </c>
      <c r="AA38" s="29" t="str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"","True",,"EndOfBar")</f>
        <v/>
      </c>
      <c r="AB38" s="24" t="e">
        <f t="shared" ca="1" si="30"/>
        <v>#VALUE!</v>
      </c>
      <c r="AC38" s="28" t="e">
        <f t="shared" ca="1" si="9"/>
        <v>#N/A</v>
      </c>
      <c r="AD38" s="26" t="str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"","True",,"EndOfBar")</f>
        <v/>
      </c>
      <c r="AE38" s="24" t="e">
        <f t="shared" ca="1" si="31"/>
        <v>#VALUE!</v>
      </c>
      <c r="AF38" s="28" t="e">
        <f t="shared" ca="1" si="10"/>
        <v>#N/A</v>
      </c>
      <c r="AG38" s="26" t="str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"","True",,"EndOfBar")</f>
        <v/>
      </c>
      <c r="AH38" s="24" t="e">
        <f t="shared" ca="1" si="11"/>
        <v>#VALUE!</v>
      </c>
      <c r="AI38" s="28" t="e">
        <f t="shared" ca="1" si="12"/>
        <v>#N/A</v>
      </c>
      <c r="AJ38" s="26" t="str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"","True",,"EndOfBar")</f>
        <v/>
      </c>
      <c r="AK38" s="24" t="e">
        <f t="shared" ca="1" si="32"/>
        <v>#VALUE!</v>
      </c>
      <c r="AL38" s="28" t="e">
        <f t="shared" ca="1" si="13"/>
        <v>#N/A</v>
      </c>
      <c r="AM38" s="26" t="str">
        <f ca="1" xml:space="preserve"> RTD("cqg.rtd",,"StudyData","Close("&amp;$G$11&amp;") when (LocalMonth("&amp;$G$11&amp;")="&amp;$B$1&amp;" And LocalDay("&amp;$G$11&amp;")="&amp;$A$1&amp;" And LocalHour("&amp;$G$11&amp;")="&amp;K38&amp;" And LocalMinute("&amp;$G$11&amp;")="&amp;L38&amp;")", "Bar", "", "Close","A5C", "0", "all", "", "","True",,"EndOfBar")</f>
        <v/>
      </c>
      <c r="AN38" s="24" t="e">
        <f t="shared" ca="1" si="14"/>
        <v>#VALUE!</v>
      </c>
      <c r="AO38" s="28" t="e">
        <f t="shared" ca="1" si="15"/>
        <v>#N/A</v>
      </c>
      <c r="AP38" s="26" t="str">
        <f ca="1" xml:space="preserve"> RTD("cqg.rtd",,"StudyData","Close("&amp;$G$12&amp;") when (LocalMonth("&amp;$G$12&amp;")="&amp;$B$1&amp;" And LocalDay("&amp;$G$12&amp;")="&amp;$A$1&amp;" And LocalHour("&amp;$G$12&amp;")="&amp;K38&amp;" And LocalMinute("&amp;$G$12&amp;")="&amp;L38&amp;")", "Bar", "", "Close","A5C", "0", "all", "", "","True",,"EndOfBar")</f>
        <v/>
      </c>
      <c r="AQ38" s="24" t="e">
        <f t="shared" ca="1" si="16"/>
        <v>#VALUE!</v>
      </c>
      <c r="AR38" s="28" t="e">
        <f t="shared" ca="1" si="17"/>
        <v>#N/A</v>
      </c>
      <c r="AS38" s="26" t="str">
        <f ca="1" xml:space="preserve"> RTD("cqg.rtd",,"StudyData","Close("&amp;$G$13&amp;") when (LocalMonth("&amp;$G$13&amp;")="&amp;$B$1&amp;" And LocalDay("&amp;$G$13&amp;")="&amp;$A$1&amp;" And LocalHour("&amp;$G$13&amp;")="&amp;K38&amp;" And LocalMinute("&amp;$G$13&amp;")="&amp;L38&amp;")", "Bar", "", "Close","A5C", "0", "all", "", "","True",,"EndOfBar")</f>
        <v/>
      </c>
      <c r="AT38" s="24" t="e">
        <f t="shared" ca="1" si="18"/>
        <v>#VALUE!</v>
      </c>
      <c r="AU38" s="28" t="e">
        <f t="shared" ca="1" si="19"/>
        <v>#N/A</v>
      </c>
      <c r="AV38" s="26" t="str">
        <f ca="1" xml:space="preserve"> RTD("cqg.rtd",,"StudyData","Close("&amp;$G$14&amp;") when (LocalMonth("&amp;$G$14&amp;")="&amp;$B$1&amp;" And LocalDay("&amp;$G$14&amp;")="&amp;$A$1&amp;" And LocalHour("&amp;$G$14&amp;")="&amp;K38&amp;" And LocalMinute("&amp;$G$14&amp;")="&amp;L38&amp;")", "Bar", "", "Close","A5C", "0", "all", "", "","True",,"EndOfBar")</f>
        <v/>
      </c>
      <c r="AW38" s="24" t="e">
        <f t="shared" ca="1" si="20"/>
        <v>#VALUE!</v>
      </c>
      <c r="AX38" s="28" t="e">
        <f t="shared" ca="1" si="21"/>
        <v>#N/A</v>
      </c>
      <c r="AY38" s="26" t="str">
        <f ca="1" xml:space="preserve"> RTD("cqg.rtd",,"StudyData","Close("&amp;$G$15&amp;") when (LocalMonth("&amp;$G$15&amp;")="&amp;$B$1&amp;" And LocalDay("&amp;$G$15&amp;")="&amp;$A$1&amp;" And LocalHour("&amp;$G$15&amp;")="&amp;K38&amp;" And LocalMinute("&amp;$G$15&amp;")="&amp;L38&amp;")", "Bar", "", "Close","A5C", "0", "all", "", "","True",,"EndOfBar")</f>
        <v/>
      </c>
      <c r="AZ38" s="24" t="e">
        <f t="shared" ca="1" si="22"/>
        <v>#VALUE!</v>
      </c>
      <c r="BA38" s="28" t="e">
        <f t="shared" ca="1" si="23"/>
        <v>#N/A</v>
      </c>
      <c r="BB38" s="26" t="str">
        <f ca="1" xml:space="preserve"> RTD("cqg.rtd",,"StudyData","Close("&amp;$G$16&amp;") when (LocalMonth("&amp;$G$16&amp;")="&amp;$B$1&amp;" And LocalDay("&amp;$G$16&amp;")="&amp;$A$1&amp;" And LocalHour("&amp;$G$16&amp;")="&amp;K38&amp;" And LocalMinute("&amp;$G$16&amp;")="&amp;L38&amp;")", "Bar", "", "Close","A5C", "0", "all", "", "","True",,"EndOfBar")</f>
        <v/>
      </c>
      <c r="BC38" s="24" t="e">
        <f t="shared" ca="1" si="24"/>
        <v>#VALUE!</v>
      </c>
      <c r="BD38" s="28" t="e">
        <f t="shared" ca="1" si="25"/>
        <v>#N/A</v>
      </c>
      <c r="BF38" s="24" t="str">
        <f t="shared" si="26"/>
        <v>05</v>
      </c>
      <c r="BO38" s="30"/>
      <c r="BQ38" s="30"/>
    </row>
    <row r="39" spans="9:69" x14ac:dyDescent="0.3">
      <c r="I39" s="24" t="str">
        <f t="shared" si="0"/>
        <v>10:10</v>
      </c>
      <c r="J39" s="24" t="str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"","True",,"EndOfBar")</f>
        <v/>
      </c>
      <c r="K39" s="24">
        <f t="shared" si="38"/>
        <v>10</v>
      </c>
      <c r="L39" s="24">
        <f t="shared" si="27"/>
        <v>10</v>
      </c>
      <c r="M39" s="24" t="e">
        <f t="shared" ca="1" si="1"/>
        <v>#VALUE!</v>
      </c>
      <c r="N39" s="28" t="e">
        <f t="shared" ca="1" si="2"/>
        <v>#N/A</v>
      </c>
      <c r="O39" s="26" t="str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"","True",,"EndOfBar")</f>
        <v/>
      </c>
      <c r="P39" s="24" t="e">
        <f t="shared" ca="1" si="3"/>
        <v>#VALUE!</v>
      </c>
      <c r="Q39" s="28" t="e">
        <f t="shared" ca="1" si="4"/>
        <v>#N/A</v>
      </c>
      <c r="R39" s="26" t="str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"","True",,"EndOfBar")</f>
        <v/>
      </c>
      <c r="S39" s="24" t="e">
        <f t="shared" ca="1" si="5"/>
        <v>#VALUE!</v>
      </c>
      <c r="T39" s="28" t="e">
        <f t="shared" ca="1" si="6"/>
        <v>#N/A</v>
      </c>
      <c r="U39" s="29" t="str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"","True",,"EndOfBar")</f>
        <v/>
      </c>
      <c r="V39" s="24" t="e">
        <f t="shared" ca="1" si="28"/>
        <v>#VALUE!</v>
      </c>
      <c r="W39" s="28" t="e">
        <f t="shared" ca="1" si="7"/>
        <v>#N/A</v>
      </c>
      <c r="X39" s="29" t="str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"","True",,"EndOfBar")</f>
        <v/>
      </c>
      <c r="Y39" s="24" t="e">
        <f t="shared" ca="1" si="29"/>
        <v>#VALUE!</v>
      </c>
      <c r="Z39" s="28" t="e">
        <f t="shared" ca="1" si="8"/>
        <v>#N/A</v>
      </c>
      <c r="AA39" s="29" t="str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"","True",,"EndOfBar")</f>
        <v/>
      </c>
      <c r="AB39" s="24" t="e">
        <f t="shared" ca="1" si="30"/>
        <v>#VALUE!</v>
      </c>
      <c r="AC39" s="28" t="e">
        <f t="shared" ca="1" si="9"/>
        <v>#N/A</v>
      </c>
      <c r="AD39" s="26" t="str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"","True",,"EndOfBar")</f>
        <v/>
      </c>
      <c r="AE39" s="24" t="e">
        <f t="shared" ca="1" si="31"/>
        <v>#VALUE!</v>
      </c>
      <c r="AF39" s="28" t="e">
        <f t="shared" ca="1" si="10"/>
        <v>#N/A</v>
      </c>
      <c r="AG39" s="26" t="str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"","True",,"EndOfBar")</f>
        <v/>
      </c>
      <c r="AH39" s="24" t="e">
        <f t="shared" ca="1" si="11"/>
        <v>#VALUE!</v>
      </c>
      <c r="AI39" s="28" t="e">
        <f t="shared" ca="1" si="12"/>
        <v>#N/A</v>
      </c>
      <c r="AJ39" s="26" t="str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"","True",,"EndOfBar")</f>
        <v/>
      </c>
      <c r="AK39" s="24" t="e">
        <f t="shared" ca="1" si="32"/>
        <v>#VALUE!</v>
      </c>
      <c r="AL39" s="28" t="e">
        <f t="shared" ca="1" si="13"/>
        <v>#N/A</v>
      </c>
      <c r="AM39" s="26" t="str">
        <f ca="1" xml:space="preserve"> RTD("cqg.rtd",,"StudyData","Close("&amp;$G$11&amp;") when (LocalMonth("&amp;$G$11&amp;")="&amp;$B$1&amp;" And LocalDay("&amp;$G$11&amp;")="&amp;$A$1&amp;" And LocalHour("&amp;$G$11&amp;")="&amp;K39&amp;" And LocalMinute("&amp;$G$11&amp;")="&amp;L39&amp;")", "Bar", "", "Close","A5C", "0", "all", "", "","True",,"EndOfBar")</f>
        <v/>
      </c>
      <c r="AN39" s="24" t="e">
        <f t="shared" ca="1" si="14"/>
        <v>#VALUE!</v>
      </c>
      <c r="AO39" s="28" t="e">
        <f t="shared" ca="1" si="15"/>
        <v>#N/A</v>
      </c>
      <c r="AP39" s="26" t="str">
        <f ca="1" xml:space="preserve"> RTD("cqg.rtd",,"StudyData","Close("&amp;$G$12&amp;") when (LocalMonth("&amp;$G$12&amp;")="&amp;$B$1&amp;" And LocalDay("&amp;$G$12&amp;")="&amp;$A$1&amp;" And LocalHour("&amp;$G$12&amp;")="&amp;K39&amp;" And LocalMinute("&amp;$G$12&amp;")="&amp;L39&amp;")", "Bar", "", "Close","A5C", "0", "all", "", "","True",,"EndOfBar")</f>
        <v/>
      </c>
      <c r="AQ39" s="24" t="e">
        <f t="shared" ca="1" si="16"/>
        <v>#VALUE!</v>
      </c>
      <c r="AR39" s="28" t="e">
        <f t="shared" ca="1" si="17"/>
        <v>#N/A</v>
      </c>
      <c r="AS39" s="26" t="str">
        <f ca="1" xml:space="preserve"> RTD("cqg.rtd",,"StudyData","Close("&amp;$G$13&amp;") when (LocalMonth("&amp;$G$13&amp;")="&amp;$B$1&amp;" And LocalDay("&amp;$G$13&amp;")="&amp;$A$1&amp;" And LocalHour("&amp;$G$13&amp;")="&amp;K39&amp;" And LocalMinute("&amp;$G$13&amp;")="&amp;L39&amp;")", "Bar", "", "Close","A5C", "0", "all", "", "","True",,"EndOfBar")</f>
        <v/>
      </c>
      <c r="AT39" s="24" t="e">
        <f t="shared" ca="1" si="18"/>
        <v>#VALUE!</v>
      </c>
      <c r="AU39" s="28" t="e">
        <f t="shared" ca="1" si="19"/>
        <v>#N/A</v>
      </c>
      <c r="AV39" s="26" t="str">
        <f ca="1" xml:space="preserve"> RTD("cqg.rtd",,"StudyData","Close("&amp;$G$14&amp;") when (LocalMonth("&amp;$G$14&amp;")="&amp;$B$1&amp;" And LocalDay("&amp;$G$14&amp;")="&amp;$A$1&amp;" And LocalHour("&amp;$G$14&amp;")="&amp;K39&amp;" And LocalMinute("&amp;$G$14&amp;")="&amp;L39&amp;")", "Bar", "", "Close","A5C", "0", "all", "", "","True",,"EndOfBar")</f>
        <v/>
      </c>
      <c r="AW39" s="24" t="e">
        <f t="shared" ca="1" si="20"/>
        <v>#VALUE!</v>
      </c>
      <c r="AX39" s="28" t="e">
        <f t="shared" ca="1" si="21"/>
        <v>#N/A</v>
      </c>
      <c r="AY39" s="26" t="str">
        <f ca="1" xml:space="preserve"> RTD("cqg.rtd",,"StudyData","Close("&amp;$G$15&amp;") when (LocalMonth("&amp;$G$15&amp;")="&amp;$B$1&amp;" And LocalDay("&amp;$G$15&amp;")="&amp;$A$1&amp;" And LocalHour("&amp;$G$15&amp;")="&amp;K39&amp;" And LocalMinute("&amp;$G$15&amp;")="&amp;L39&amp;")", "Bar", "", "Close","A5C", "0", "all", "", "","True",,"EndOfBar")</f>
        <v/>
      </c>
      <c r="AZ39" s="24" t="e">
        <f t="shared" ca="1" si="22"/>
        <v>#VALUE!</v>
      </c>
      <c r="BA39" s="28" t="e">
        <f t="shared" ca="1" si="23"/>
        <v>#N/A</v>
      </c>
      <c r="BB39" s="26" t="str">
        <f ca="1" xml:space="preserve"> RTD("cqg.rtd",,"StudyData","Close("&amp;$G$16&amp;") when (LocalMonth("&amp;$G$16&amp;")="&amp;$B$1&amp;" And LocalDay("&amp;$G$16&amp;")="&amp;$A$1&amp;" And LocalHour("&amp;$G$16&amp;")="&amp;K39&amp;" And LocalMinute("&amp;$G$16&amp;")="&amp;L39&amp;")", "Bar", "", "Close","A5C", "0", "all", "", "","True",,"EndOfBar")</f>
        <v/>
      </c>
      <c r="BC39" s="24" t="e">
        <f t="shared" ca="1" si="24"/>
        <v>#VALUE!</v>
      </c>
      <c r="BD39" s="28" t="e">
        <f t="shared" ca="1" si="25"/>
        <v>#N/A</v>
      </c>
      <c r="BF39" s="24">
        <f t="shared" si="26"/>
        <v>10</v>
      </c>
      <c r="BO39" s="30"/>
      <c r="BQ39" s="30"/>
    </row>
    <row r="40" spans="9:69" x14ac:dyDescent="0.3">
      <c r="I40" s="24" t="str">
        <f t="shared" si="0"/>
        <v>10:15</v>
      </c>
      <c r="J40" s="24" t="str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"","True",,"EndOfBar")</f>
        <v/>
      </c>
      <c r="K40" s="24">
        <f t="shared" si="38"/>
        <v>10</v>
      </c>
      <c r="L40" s="24">
        <f t="shared" si="27"/>
        <v>15</v>
      </c>
      <c r="M40" s="24" t="e">
        <f t="shared" ca="1" si="1"/>
        <v>#VALUE!</v>
      </c>
      <c r="N40" s="28" t="e">
        <f t="shared" ca="1" si="2"/>
        <v>#N/A</v>
      </c>
      <c r="O40" s="26" t="str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"","True",,"EndOfBar")</f>
        <v/>
      </c>
      <c r="P40" s="24" t="e">
        <f t="shared" ca="1" si="3"/>
        <v>#VALUE!</v>
      </c>
      <c r="Q40" s="28" t="e">
        <f t="shared" ca="1" si="4"/>
        <v>#N/A</v>
      </c>
      <c r="R40" s="26" t="str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"","True",,"EndOfBar")</f>
        <v/>
      </c>
      <c r="S40" s="24" t="e">
        <f t="shared" ca="1" si="5"/>
        <v>#VALUE!</v>
      </c>
      <c r="T40" s="28" t="e">
        <f t="shared" ca="1" si="6"/>
        <v>#N/A</v>
      </c>
      <c r="U40" s="29" t="str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"","True",,"EndOfBar")</f>
        <v/>
      </c>
      <c r="V40" s="24" t="e">
        <f t="shared" ca="1" si="28"/>
        <v>#VALUE!</v>
      </c>
      <c r="W40" s="28" t="e">
        <f t="shared" ca="1" si="7"/>
        <v>#N/A</v>
      </c>
      <c r="X40" s="29" t="str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"","True",,"EndOfBar")</f>
        <v/>
      </c>
      <c r="Y40" s="24" t="e">
        <f t="shared" ca="1" si="29"/>
        <v>#VALUE!</v>
      </c>
      <c r="Z40" s="28" t="e">
        <f t="shared" ca="1" si="8"/>
        <v>#N/A</v>
      </c>
      <c r="AA40" s="29" t="str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"","True",,"EndOfBar")</f>
        <v/>
      </c>
      <c r="AB40" s="24" t="e">
        <f t="shared" ca="1" si="30"/>
        <v>#VALUE!</v>
      </c>
      <c r="AC40" s="28" t="e">
        <f t="shared" ca="1" si="9"/>
        <v>#N/A</v>
      </c>
      <c r="AD40" s="26" t="str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"","True",,"EndOfBar")</f>
        <v/>
      </c>
      <c r="AE40" s="24" t="e">
        <f t="shared" ca="1" si="31"/>
        <v>#VALUE!</v>
      </c>
      <c r="AF40" s="28" t="e">
        <f t="shared" ca="1" si="10"/>
        <v>#N/A</v>
      </c>
      <c r="AG40" s="26" t="str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"","True",,"EndOfBar")</f>
        <v/>
      </c>
      <c r="AH40" s="24" t="e">
        <f t="shared" ca="1" si="11"/>
        <v>#VALUE!</v>
      </c>
      <c r="AI40" s="28" t="e">
        <f t="shared" ca="1" si="12"/>
        <v>#N/A</v>
      </c>
      <c r="AJ40" s="26" t="str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"","True",,"EndOfBar")</f>
        <v/>
      </c>
      <c r="AK40" s="24" t="e">
        <f t="shared" ca="1" si="32"/>
        <v>#VALUE!</v>
      </c>
      <c r="AL40" s="28" t="e">
        <f t="shared" ca="1" si="13"/>
        <v>#N/A</v>
      </c>
      <c r="AM40" s="26" t="str">
        <f ca="1" xml:space="preserve"> RTD("cqg.rtd",,"StudyData","Close("&amp;$G$11&amp;") when (LocalMonth("&amp;$G$11&amp;")="&amp;$B$1&amp;" And LocalDay("&amp;$G$11&amp;")="&amp;$A$1&amp;" And LocalHour("&amp;$G$11&amp;")="&amp;K40&amp;" And LocalMinute("&amp;$G$11&amp;")="&amp;L40&amp;")", "Bar", "", "Close","A5C", "0", "all", "", "","True",,"EndOfBar")</f>
        <v/>
      </c>
      <c r="AN40" s="24" t="e">
        <f t="shared" ca="1" si="14"/>
        <v>#VALUE!</v>
      </c>
      <c r="AO40" s="28" t="e">
        <f t="shared" ca="1" si="15"/>
        <v>#N/A</v>
      </c>
      <c r="AP40" s="26" t="str">
        <f ca="1" xml:space="preserve"> RTD("cqg.rtd",,"StudyData","Close("&amp;$G$12&amp;") when (LocalMonth("&amp;$G$12&amp;")="&amp;$B$1&amp;" And LocalDay("&amp;$G$12&amp;")="&amp;$A$1&amp;" And LocalHour("&amp;$G$12&amp;")="&amp;K40&amp;" And LocalMinute("&amp;$G$12&amp;")="&amp;L40&amp;")", "Bar", "", "Close","A5C", "0", "all", "", "","True",,"EndOfBar")</f>
        <v/>
      </c>
      <c r="AQ40" s="24" t="e">
        <f t="shared" ca="1" si="16"/>
        <v>#VALUE!</v>
      </c>
      <c r="AR40" s="28" t="e">
        <f t="shared" ca="1" si="17"/>
        <v>#N/A</v>
      </c>
      <c r="AS40" s="26" t="str">
        <f ca="1" xml:space="preserve"> RTD("cqg.rtd",,"StudyData","Close("&amp;$G$13&amp;") when (LocalMonth("&amp;$G$13&amp;")="&amp;$B$1&amp;" And LocalDay("&amp;$G$13&amp;")="&amp;$A$1&amp;" And LocalHour("&amp;$G$13&amp;")="&amp;K40&amp;" And LocalMinute("&amp;$G$13&amp;")="&amp;L40&amp;")", "Bar", "", "Close","A5C", "0", "all", "", "","True",,"EndOfBar")</f>
        <v/>
      </c>
      <c r="AT40" s="24" t="e">
        <f t="shared" ca="1" si="18"/>
        <v>#VALUE!</v>
      </c>
      <c r="AU40" s="28" t="e">
        <f t="shared" ca="1" si="19"/>
        <v>#N/A</v>
      </c>
      <c r="AV40" s="26" t="str">
        <f ca="1" xml:space="preserve"> RTD("cqg.rtd",,"StudyData","Close("&amp;$G$14&amp;") when (LocalMonth("&amp;$G$14&amp;")="&amp;$B$1&amp;" And LocalDay("&amp;$G$14&amp;")="&amp;$A$1&amp;" And LocalHour("&amp;$G$14&amp;")="&amp;K40&amp;" And LocalMinute("&amp;$G$14&amp;")="&amp;L40&amp;")", "Bar", "", "Close","A5C", "0", "all", "", "","True",,"EndOfBar")</f>
        <v/>
      </c>
      <c r="AW40" s="24" t="e">
        <f t="shared" ca="1" si="20"/>
        <v>#VALUE!</v>
      </c>
      <c r="AX40" s="28" t="e">
        <f t="shared" ca="1" si="21"/>
        <v>#N/A</v>
      </c>
      <c r="AY40" s="26" t="str">
        <f ca="1" xml:space="preserve"> RTD("cqg.rtd",,"StudyData","Close("&amp;$G$15&amp;") when (LocalMonth("&amp;$G$15&amp;")="&amp;$B$1&amp;" And LocalDay("&amp;$G$15&amp;")="&amp;$A$1&amp;" And LocalHour("&amp;$G$15&amp;")="&amp;K40&amp;" And LocalMinute("&amp;$G$15&amp;")="&amp;L40&amp;")", "Bar", "", "Close","A5C", "0", "all", "", "","True",,"EndOfBar")</f>
        <v/>
      </c>
      <c r="AZ40" s="24" t="e">
        <f t="shared" ca="1" si="22"/>
        <v>#VALUE!</v>
      </c>
      <c r="BA40" s="28" t="e">
        <f t="shared" ca="1" si="23"/>
        <v>#N/A</v>
      </c>
      <c r="BB40" s="26" t="str">
        <f ca="1" xml:space="preserve"> RTD("cqg.rtd",,"StudyData","Close("&amp;$G$16&amp;") when (LocalMonth("&amp;$G$16&amp;")="&amp;$B$1&amp;" And LocalDay("&amp;$G$16&amp;")="&amp;$A$1&amp;" And LocalHour("&amp;$G$16&amp;")="&amp;K40&amp;" And LocalMinute("&amp;$G$16&amp;")="&amp;L40&amp;")", "Bar", "", "Close","A5C", "0", "all", "", "","True",,"EndOfBar")</f>
        <v/>
      </c>
      <c r="BC40" s="24" t="e">
        <f t="shared" ca="1" si="24"/>
        <v>#VALUE!</v>
      </c>
      <c r="BD40" s="28" t="e">
        <f t="shared" ca="1" si="25"/>
        <v>#N/A</v>
      </c>
      <c r="BF40" s="24">
        <f t="shared" si="26"/>
        <v>15</v>
      </c>
      <c r="BO40" s="30"/>
      <c r="BQ40" s="30"/>
    </row>
    <row r="41" spans="9:69" x14ac:dyDescent="0.3">
      <c r="I41" s="24" t="str">
        <f t="shared" si="0"/>
        <v>10:20</v>
      </c>
      <c r="J41" s="24" t="str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"","True",,"EndOfBar")</f>
        <v/>
      </c>
      <c r="K41" s="24">
        <f t="shared" si="38"/>
        <v>10</v>
      </c>
      <c r="L41" s="24">
        <f t="shared" si="27"/>
        <v>20</v>
      </c>
      <c r="M41" s="24" t="e">
        <f t="shared" ca="1" si="1"/>
        <v>#VALUE!</v>
      </c>
      <c r="N41" s="28" t="e">
        <f t="shared" ca="1" si="2"/>
        <v>#N/A</v>
      </c>
      <c r="O41" s="26" t="str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"","True",,"EndOfBar")</f>
        <v/>
      </c>
      <c r="P41" s="24" t="e">
        <f t="shared" ca="1" si="3"/>
        <v>#VALUE!</v>
      </c>
      <c r="Q41" s="28" t="e">
        <f t="shared" ca="1" si="4"/>
        <v>#N/A</v>
      </c>
      <c r="R41" s="26" t="str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"","True",,"EndOfBar")</f>
        <v/>
      </c>
      <c r="S41" s="24" t="e">
        <f t="shared" ca="1" si="5"/>
        <v>#VALUE!</v>
      </c>
      <c r="T41" s="28" t="e">
        <f t="shared" ca="1" si="6"/>
        <v>#N/A</v>
      </c>
      <c r="U41" s="29" t="str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"","True",,"EndOfBar")</f>
        <v/>
      </c>
      <c r="V41" s="24" t="e">
        <f t="shared" ca="1" si="28"/>
        <v>#VALUE!</v>
      </c>
      <c r="W41" s="28" t="e">
        <f t="shared" ca="1" si="7"/>
        <v>#N/A</v>
      </c>
      <c r="X41" s="29" t="str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"","True",,"EndOfBar")</f>
        <v/>
      </c>
      <c r="Y41" s="24" t="e">
        <f t="shared" ca="1" si="29"/>
        <v>#VALUE!</v>
      </c>
      <c r="Z41" s="28" t="e">
        <f t="shared" ca="1" si="8"/>
        <v>#N/A</v>
      </c>
      <c r="AA41" s="29" t="str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"","True",,"EndOfBar")</f>
        <v/>
      </c>
      <c r="AB41" s="24" t="e">
        <f t="shared" ca="1" si="30"/>
        <v>#VALUE!</v>
      </c>
      <c r="AC41" s="28" t="e">
        <f t="shared" ca="1" si="9"/>
        <v>#N/A</v>
      </c>
      <c r="AD41" s="26" t="str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"","True",,"EndOfBar")</f>
        <v/>
      </c>
      <c r="AE41" s="24" t="e">
        <f t="shared" ca="1" si="31"/>
        <v>#VALUE!</v>
      </c>
      <c r="AF41" s="28" t="e">
        <f t="shared" ca="1" si="10"/>
        <v>#N/A</v>
      </c>
      <c r="AG41" s="26" t="str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"","True",,"EndOfBar")</f>
        <v/>
      </c>
      <c r="AH41" s="24" t="e">
        <f t="shared" ca="1" si="11"/>
        <v>#VALUE!</v>
      </c>
      <c r="AI41" s="28" t="e">
        <f t="shared" ca="1" si="12"/>
        <v>#N/A</v>
      </c>
      <c r="AJ41" s="26" t="str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"","True",,"EndOfBar")</f>
        <v/>
      </c>
      <c r="AK41" s="24" t="e">
        <f t="shared" ca="1" si="32"/>
        <v>#VALUE!</v>
      </c>
      <c r="AL41" s="28" t="e">
        <f t="shared" ca="1" si="13"/>
        <v>#N/A</v>
      </c>
      <c r="AM41" s="26" t="str">
        <f ca="1" xml:space="preserve"> RTD("cqg.rtd",,"StudyData","Close("&amp;$G$11&amp;") when (LocalMonth("&amp;$G$11&amp;")="&amp;$B$1&amp;" And LocalDay("&amp;$G$11&amp;")="&amp;$A$1&amp;" And LocalHour("&amp;$G$11&amp;")="&amp;K41&amp;" And LocalMinute("&amp;$G$11&amp;")="&amp;L41&amp;")", "Bar", "", "Close","A5C", "0", "all", "", "","True",,"EndOfBar")</f>
        <v/>
      </c>
      <c r="AN41" s="24" t="e">
        <f t="shared" ca="1" si="14"/>
        <v>#VALUE!</v>
      </c>
      <c r="AO41" s="28" t="e">
        <f t="shared" ca="1" si="15"/>
        <v>#N/A</v>
      </c>
      <c r="AP41" s="26" t="str">
        <f ca="1" xml:space="preserve"> RTD("cqg.rtd",,"StudyData","Close("&amp;$G$12&amp;") when (LocalMonth("&amp;$G$12&amp;")="&amp;$B$1&amp;" And LocalDay("&amp;$G$12&amp;")="&amp;$A$1&amp;" And LocalHour("&amp;$G$12&amp;")="&amp;K41&amp;" And LocalMinute("&amp;$G$12&amp;")="&amp;L41&amp;")", "Bar", "", "Close","A5C", "0", "all", "", "","True",,"EndOfBar")</f>
        <v/>
      </c>
      <c r="AQ41" s="24" t="e">
        <f t="shared" ca="1" si="16"/>
        <v>#VALUE!</v>
      </c>
      <c r="AR41" s="28" t="e">
        <f t="shared" ca="1" si="17"/>
        <v>#N/A</v>
      </c>
      <c r="AS41" s="26" t="str">
        <f ca="1" xml:space="preserve"> RTD("cqg.rtd",,"StudyData","Close("&amp;$G$13&amp;") when (LocalMonth("&amp;$G$13&amp;")="&amp;$B$1&amp;" And LocalDay("&amp;$G$13&amp;")="&amp;$A$1&amp;" And LocalHour("&amp;$G$13&amp;")="&amp;K41&amp;" And LocalMinute("&amp;$G$13&amp;")="&amp;L41&amp;")", "Bar", "", "Close","A5C", "0", "all", "", "","True",,"EndOfBar")</f>
        <v/>
      </c>
      <c r="AT41" s="24" t="e">
        <f t="shared" ca="1" si="18"/>
        <v>#VALUE!</v>
      </c>
      <c r="AU41" s="28" t="e">
        <f t="shared" ca="1" si="19"/>
        <v>#N/A</v>
      </c>
      <c r="AV41" s="26" t="str">
        <f ca="1" xml:space="preserve"> RTD("cqg.rtd",,"StudyData","Close("&amp;$G$14&amp;") when (LocalMonth("&amp;$G$14&amp;")="&amp;$B$1&amp;" And LocalDay("&amp;$G$14&amp;")="&amp;$A$1&amp;" And LocalHour("&amp;$G$14&amp;")="&amp;K41&amp;" And LocalMinute("&amp;$G$14&amp;")="&amp;L41&amp;")", "Bar", "", "Close","A5C", "0", "all", "", "","True",,"EndOfBar")</f>
        <v/>
      </c>
      <c r="AW41" s="24" t="e">
        <f t="shared" ca="1" si="20"/>
        <v>#VALUE!</v>
      </c>
      <c r="AX41" s="28" t="e">
        <f t="shared" ca="1" si="21"/>
        <v>#N/A</v>
      </c>
      <c r="AY41" s="26" t="str">
        <f ca="1" xml:space="preserve"> RTD("cqg.rtd",,"StudyData","Close("&amp;$G$15&amp;") when (LocalMonth("&amp;$G$15&amp;")="&amp;$B$1&amp;" And LocalDay("&amp;$G$15&amp;")="&amp;$A$1&amp;" And LocalHour("&amp;$G$15&amp;")="&amp;K41&amp;" And LocalMinute("&amp;$G$15&amp;")="&amp;L41&amp;")", "Bar", "", "Close","A5C", "0", "all", "", "","True",,"EndOfBar")</f>
        <v/>
      </c>
      <c r="AZ41" s="24" t="e">
        <f t="shared" ca="1" si="22"/>
        <v>#VALUE!</v>
      </c>
      <c r="BA41" s="28" t="e">
        <f t="shared" ca="1" si="23"/>
        <v>#N/A</v>
      </c>
      <c r="BB41" s="26" t="str">
        <f ca="1" xml:space="preserve"> RTD("cqg.rtd",,"StudyData","Close("&amp;$G$16&amp;") when (LocalMonth("&amp;$G$16&amp;")="&amp;$B$1&amp;" And LocalDay("&amp;$G$16&amp;")="&amp;$A$1&amp;" And LocalHour("&amp;$G$16&amp;")="&amp;K41&amp;" And LocalMinute("&amp;$G$16&amp;")="&amp;L41&amp;")", "Bar", "", "Close","A5C", "0", "all", "", "","True",,"EndOfBar")</f>
        <v/>
      </c>
      <c r="BC41" s="24" t="e">
        <f t="shared" ca="1" si="24"/>
        <v>#VALUE!</v>
      </c>
      <c r="BD41" s="28" t="e">
        <f t="shared" ca="1" si="25"/>
        <v>#N/A</v>
      </c>
      <c r="BF41" s="24">
        <f t="shared" si="26"/>
        <v>20</v>
      </c>
      <c r="BO41" s="30"/>
      <c r="BQ41" s="30"/>
    </row>
    <row r="42" spans="9:69" x14ac:dyDescent="0.3">
      <c r="I42" s="24" t="str">
        <f t="shared" si="0"/>
        <v>10:25</v>
      </c>
      <c r="J42" s="24" t="str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"","True",,"EndOfBar")</f>
        <v/>
      </c>
      <c r="K42" s="24">
        <f t="shared" si="38"/>
        <v>10</v>
      </c>
      <c r="L42" s="24">
        <f t="shared" si="27"/>
        <v>25</v>
      </c>
      <c r="M42" s="24" t="e">
        <f t="shared" ca="1" si="1"/>
        <v>#VALUE!</v>
      </c>
      <c r="N42" s="28" t="e">
        <f t="shared" ca="1" si="2"/>
        <v>#N/A</v>
      </c>
      <c r="O42" s="26" t="str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"","True",,"EndOfBar")</f>
        <v/>
      </c>
      <c r="P42" s="24" t="e">
        <f t="shared" ca="1" si="3"/>
        <v>#VALUE!</v>
      </c>
      <c r="Q42" s="28" t="e">
        <f t="shared" ca="1" si="4"/>
        <v>#N/A</v>
      </c>
      <c r="R42" s="26" t="str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"","True",,"EndOfBar")</f>
        <v/>
      </c>
      <c r="S42" s="24" t="e">
        <f t="shared" ca="1" si="5"/>
        <v>#VALUE!</v>
      </c>
      <c r="T42" s="28" t="e">
        <f t="shared" ca="1" si="6"/>
        <v>#N/A</v>
      </c>
      <c r="U42" s="29" t="str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"","True",,"EndOfBar")</f>
        <v/>
      </c>
      <c r="V42" s="24" t="e">
        <f t="shared" ca="1" si="28"/>
        <v>#VALUE!</v>
      </c>
      <c r="W42" s="28" t="e">
        <f t="shared" ca="1" si="7"/>
        <v>#N/A</v>
      </c>
      <c r="X42" s="29" t="str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"","True",,"EndOfBar")</f>
        <v/>
      </c>
      <c r="Y42" s="24" t="e">
        <f t="shared" ca="1" si="29"/>
        <v>#VALUE!</v>
      </c>
      <c r="Z42" s="28" t="e">
        <f t="shared" ca="1" si="8"/>
        <v>#N/A</v>
      </c>
      <c r="AA42" s="29" t="str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"","True",,"EndOfBar")</f>
        <v/>
      </c>
      <c r="AB42" s="24" t="e">
        <f t="shared" ca="1" si="30"/>
        <v>#VALUE!</v>
      </c>
      <c r="AC42" s="28" t="e">
        <f t="shared" ca="1" si="9"/>
        <v>#N/A</v>
      </c>
      <c r="AD42" s="26" t="str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"","True",,"EndOfBar")</f>
        <v/>
      </c>
      <c r="AE42" s="24" t="e">
        <f t="shared" ca="1" si="31"/>
        <v>#VALUE!</v>
      </c>
      <c r="AF42" s="28" t="e">
        <f t="shared" ca="1" si="10"/>
        <v>#N/A</v>
      </c>
      <c r="AG42" s="26" t="str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"","True",,"EndOfBar")</f>
        <v/>
      </c>
      <c r="AH42" s="24" t="e">
        <f t="shared" ca="1" si="11"/>
        <v>#VALUE!</v>
      </c>
      <c r="AI42" s="28" t="e">
        <f t="shared" ca="1" si="12"/>
        <v>#N/A</v>
      </c>
      <c r="AJ42" s="26" t="str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"","True",,"EndOfBar")</f>
        <v/>
      </c>
      <c r="AK42" s="24" t="e">
        <f t="shared" ca="1" si="32"/>
        <v>#VALUE!</v>
      </c>
      <c r="AL42" s="28" t="e">
        <f t="shared" ca="1" si="13"/>
        <v>#N/A</v>
      </c>
      <c r="AM42" s="26" t="str">
        <f ca="1" xml:space="preserve"> RTD("cqg.rtd",,"StudyData","Close("&amp;$G$11&amp;") when (LocalMonth("&amp;$G$11&amp;")="&amp;$B$1&amp;" And LocalDay("&amp;$G$11&amp;")="&amp;$A$1&amp;" And LocalHour("&amp;$G$11&amp;")="&amp;K42&amp;" And LocalMinute("&amp;$G$11&amp;")="&amp;L42&amp;")", "Bar", "", "Close","A5C", "0", "all", "", "","True",,"EndOfBar")</f>
        <v/>
      </c>
      <c r="AN42" s="24" t="e">
        <f t="shared" ca="1" si="14"/>
        <v>#VALUE!</v>
      </c>
      <c r="AO42" s="28" t="e">
        <f t="shared" ca="1" si="15"/>
        <v>#N/A</v>
      </c>
      <c r="AP42" s="26" t="str">
        <f ca="1" xml:space="preserve"> RTD("cqg.rtd",,"StudyData","Close("&amp;$G$12&amp;") when (LocalMonth("&amp;$G$12&amp;")="&amp;$B$1&amp;" And LocalDay("&amp;$G$12&amp;")="&amp;$A$1&amp;" And LocalHour("&amp;$G$12&amp;")="&amp;K42&amp;" And LocalMinute("&amp;$G$12&amp;")="&amp;L42&amp;")", "Bar", "", "Close","A5C", "0", "all", "", "","True",,"EndOfBar")</f>
        <v/>
      </c>
      <c r="AQ42" s="24" t="e">
        <f t="shared" ca="1" si="16"/>
        <v>#VALUE!</v>
      </c>
      <c r="AR42" s="28" t="e">
        <f t="shared" ca="1" si="17"/>
        <v>#N/A</v>
      </c>
      <c r="AS42" s="26" t="str">
        <f ca="1" xml:space="preserve"> RTD("cqg.rtd",,"StudyData","Close("&amp;$G$13&amp;") when (LocalMonth("&amp;$G$13&amp;")="&amp;$B$1&amp;" And LocalDay("&amp;$G$13&amp;")="&amp;$A$1&amp;" And LocalHour("&amp;$G$13&amp;")="&amp;K42&amp;" And LocalMinute("&amp;$G$13&amp;")="&amp;L42&amp;")", "Bar", "", "Close","A5C", "0", "all", "", "","True",,"EndOfBar")</f>
        <v/>
      </c>
      <c r="AT42" s="24" t="e">
        <f t="shared" ca="1" si="18"/>
        <v>#VALUE!</v>
      </c>
      <c r="AU42" s="28" t="e">
        <f t="shared" ca="1" si="19"/>
        <v>#N/A</v>
      </c>
      <c r="AV42" s="26" t="str">
        <f ca="1" xml:space="preserve"> RTD("cqg.rtd",,"StudyData","Close("&amp;$G$14&amp;") when (LocalMonth("&amp;$G$14&amp;")="&amp;$B$1&amp;" And LocalDay("&amp;$G$14&amp;")="&amp;$A$1&amp;" And LocalHour("&amp;$G$14&amp;")="&amp;K42&amp;" And LocalMinute("&amp;$G$14&amp;")="&amp;L42&amp;")", "Bar", "", "Close","A5C", "0", "all", "", "","True",,"EndOfBar")</f>
        <v/>
      </c>
      <c r="AW42" s="24" t="e">
        <f t="shared" ca="1" si="20"/>
        <v>#VALUE!</v>
      </c>
      <c r="AX42" s="28" t="e">
        <f t="shared" ca="1" si="21"/>
        <v>#N/A</v>
      </c>
      <c r="AY42" s="26" t="str">
        <f ca="1" xml:space="preserve"> RTD("cqg.rtd",,"StudyData","Close("&amp;$G$15&amp;") when (LocalMonth("&amp;$G$15&amp;")="&amp;$B$1&amp;" And LocalDay("&amp;$G$15&amp;")="&amp;$A$1&amp;" And LocalHour("&amp;$G$15&amp;")="&amp;K42&amp;" And LocalMinute("&amp;$G$15&amp;")="&amp;L42&amp;")", "Bar", "", "Close","A5C", "0", "all", "", "","True",,"EndOfBar")</f>
        <v/>
      </c>
      <c r="AZ42" s="24" t="e">
        <f t="shared" ca="1" si="22"/>
        <v>#VALUE!</v>
      </c>
      <c r="BA42" s="28" t="e">
        <f t="shared" ca="1" si="23"/>
        <v>#N/A</v>
      </c>
      <c r="BB42" s="26" t="str">
        <f ca="1" xml:space="preserve"> RTD("cqg.rtd",,"StudyData","Close("&amp;$G$16&amp;") when (LocalMonth("&amp;$G$16&amp;")="&amp;$B$1&amp;" And LocalDay("&amp;$G$16&amp;")="&amp;$A$1&amp;" And LocalHour("&amp;$G$16&amp;")="&amp;K42&amp;" And LocalMinute("&amp;$G$16&amp;")="&amp;L42&amp;")", "Bar", "", "Close","A5C", "0", "all", "", "","True",,"EndOfBar")</f>
        <v/>
      </c>
      <c r="BC42" s="24" t="e">
        <f t="shared" ca="1" si="24"/>
        <v>#VALUE!</v>
      </c>
      <c r="BD42" s="28" t="e">
        <f t="shared" ca="1" si="25"/>
        <v>#N/A</v>
      </c>
      <c r="BF42" s="24">
        <f t="shared" si="26"/>
        <v>25</v>
      </c>
      <c r="BO42" s="30"/>
      <c r="BQ42" s="30"/>
    </row>
    <row r="43" spans="9:69" x14ac:dyDescent="0.3">
      <c r="I43" s="24" t="str">
        <f t="shared" si="0"/>
        <v>10:30</v>
      </c>
      <c r="J43" s="24" t="str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"","True",,"EndOfBar")</f>
        <v/>
      </c>
      <c r="K43" s="24">
        <f t="shared" si="38"/>
        <v>10</v>
      </c>
      <c r="L43" s="24">
        <f t="shared" si="27"/>
        <v>30</v>
      </c>
      <c r="M43" s="24" t="e">
        <f t="shared" ca="1" si="1"/>
        <v>#VALUE!</v>
      </c>
      <c r="N43" s="28" t="e">
        <f t="shared" ca="1" si="2"/>
        <v>#N/A</v>
      </c>
      <c r="O43" s="26" t="str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"","True",,"EndOfBar")</f>
        <v/>
      </c>
      <c r="P43" s="24" t="e">
        <f t="shared" ca="1" si="3"/>
        <v>#VALUE!</v>
      </c>
      <c r="Q43" s="28" t="e">
        <f t="shared" ca="1" si="4"/>
        <v>#N/A</v>
      </c>
      <c r="R43" s="26" t="str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"","True",,"EndOfBar")</f>
        <v/>
      </c>
      <c r="S43" s="24" t="e">
        <f t="shared" ca="1" si="5"/>
        <v>#VALUE!</v>
      </c>
      <c r="T43" s="28" t="e">
        <f t="shared" ca="1" si="6"/>
        <v>#N/A</v>
      </c>
      <c r="U43" s="29" t="str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"","True",,"EndOfBar")</f>
        <v/>
      </c>
      <c r="V43" s="24" t="e">
        <f t="shared" ca="1" si="28"/>
        <v>#VALUE!</v>
      </c>
      <c r="W43" s="28" t="e">
        <f t="shared" ca="1" si="7"/>
        <v>#N/A</v>
      </c>
      <c r="X43" s="29" t="str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"","True",,"EndOfBar")</f>
        <v/>
      </c>
      <c r="Y43" s="24" t="e">
        <f t="shared" ca="1" si="29"/>
        <v>#VALUE!</v>
      </c>
      <c r="Z43" s="28" t="e">
        <f t="shared" ca="1" si="8"/>
        <v>#N/A</v>
      </c>
      <c r="AA43" s="29" t="str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"","True",,"EndOfBar")</f>
        <v/>
      </c>
      <c r="AB43" s="24" t="e">
        <f t="shared" ca="1" si="30"/>
        <v>#VALUE!</v>
      </c>
      <c r="AC43" s="28" t="e">
        <f t="shared" ca="1" si="9"/>
        <v>#N/A</v>
      </c>
      <c r="AD43" s="26" t="str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"","True",,"EndOfBar")</f>
        <v/>
      </c>
      <c r="AE43" s="24" t="e">
        <f t="shared" ca="1" si="31"/>
        <v>#VALUE!</v>
      </c>
      <c r="AF43" s="28" t="e">
        <f t="shared" ca="1" si="10"/>
        <v>#N/A</v>
      </c>
      <c r="AG43" s="26" t="str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"","True",,"EndOfBar")</f>
        <v/>
      </c>
      <c r="AH43" s="24" t="e">
        <f t="shared" ca="1" si="11"/>
        <v>#VALUE!</v>
      </c>
      <c r="AI43" s="28" t="e">
        <f t="shared" ca="1" si="12"/>
        <v>#N/A</v>
      </c>
      <c r="AJ43" s="26" t="str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"","True",,"EndOfBar")</f>
        <v/>
      </c>
      <c r="AK43" s="24" t="e">
        <f t="shared" ca="1" si="32"/>
        <v>#VALUE!</v>
      </c>
      <c r="AL43" s="28" t="e">
        <f t="shared" ca="1" si="13"/>
        <v>#N/A</v>
      </c>
      <c r="AM43" s="26" t="str">
        <f ca="1" xml:space="preserve"> RTD("cqg.rtd",,"StudyData","Close("&amp;$G$11&amp;") when (LocalMonth("&amp;$G$11&amp;")="&amp;$B$1&amp;" And LocalDay("&amp;$G$11&amp;")="&amp;$A$1&amp;" And LocalHour("&amp;$G$11&amp;")="&amp;K43&amp;" And LocalMinute("&amp;$G$11&amp;")="&amp;L43&amp;")", "Bar", "", "Close","A5C", "0", "all", "", "","True",,"EndOfBar")</f>
        <v/>
      </c>
      <c r="AN43" s="24" t="e">
        <f t="shared" ca="1" si="14"/>
        <v>#VALUE!</v>
      </c>
      <c r="AO43" s="28" t="e">
        <f t="shared" ca="1" si="15"/>
        <v>#N/A</v>
      </c>
      <c r="AP43" s="26" t="str">
        <f ca="1" xml:space="preserve"> RTD("cqg.rtd",,"StudyData","Close("&amp;$G$12&amp;") when (LocalMonth("&amp;$G$12&amp;")="&amp;$B$1&amp;" And LocalDay("&amp;$G$12&amp;")="&amp;$A$1&amp;" And LocalHour("&amp;$G$12&amp;")="&amp;K43&amp;" And LocalMinute("&amp;$G$12&amp;")="&amp;L43&amp;")", "Bar", "", "Close","A5C", "0", "all", "", "","True",,"EndOfBar")</f>
        <v/>
      </c>
      <c r="AQ43" s="24" t="e">
        <f t="shared" ca="1" si="16"/>
        <v>#VALUE!</v>
      </c>
      <c r="AR43" s="28" t="e">
        <f t="shared" ca="1" si="17"/>
        <v>#N/A</v>
      </c>
      <c r="AS43" s="26" t="str">
        <f ca="1" xml:space="preserve"> RTD("cqg.rtd",,"StudyData","Close("&amp;$G$13&amp;") when (LocalMonth("&amp;$G$13&amp;")="&amp;$B$1&amp;" And LocalDay("&amp;$G$13&amp;")="&amp;$A$1&amp;" And LocalHour("&amp;$G$13&amp;")="&amp;K43&amp;" And LocalMinute("&amp;$G$13&amp;")="&amp;L43&amp;")", "Bar", "", "Close","A5C", "0", "all", "", "","True",,"EndOfBar")</f>
        <v/>
      </c>
      <c r="AT43" s="24" t="e">
        <f t="shared" ca="1" si="18"/>
        <v>#VALUE!</v>
      </c>
      <c r="AU43" s="28" t="e">
        <f t="shared" ca="1" si="19"/>
        <v>#N/A</v>
      </c>
      <c r="AV43" s="26" t="str">
        <f ca="1" xml:space="preserve"> RTD("cqg.rtd",,"StudyData","Close("&amp;$G$14&amp;") when (LocalMonth("&amp;$G$14&amp;")="&amp;$B$1&amp;" And LocalDay("&amp;$G$14&amp;")="&amp;$A$1&amp;" And LocalHour("&amp;$G$14&amp;")="&amp;K43&amp;" And LocalMinute("&amp;$G$14&amp;")="&amp;L43&amp;")", "Bar", "", "Close","A5C", "0", "all", "", "","True",,"EndOfBar")</f>
        <v/>
      </c>
      <c r="AW43" s="24" t="e">
        <f t="shared" ca="1" si="20"/>
        <v>#VALUE!</v>
      </c>
      <c r="AX43" s="28" t="e">
        <f t="shared" ca="1" si="21"/>
        <v>#N/A</v>
      </c>
      <c r="AY43" s="26" t="str">
        <f ca="1" xml:space="preserve"> RTD("cqg.rtd",,"StudyData","Close("&amp;$G$15&amp;") when (LocalMonth("&amp;$G$15&amp;")="&amp;$B$1&amp;" And LocalDay("&amp;$G$15&amp;")="&amp;$A$1&amp;" And LocalHour("&amp;$G$15&amp;")="&amp;K43&amp;" And LocalMinute("&amp;$G$15&amp;")="&amp;L43&amp;")", "Bar", "", "Close","A5C", "0", "all", "", "","True",,"EndOfBar")</f>
        <v/>
      </c>
      <c r="AZ43" s="24" t="e">
        <f t="shared" ca="1" si="22"/>
        <v>#VALUE!</v>
      </c>
      <c r="BA43" s="28" t="e">
        <f t="shared" ca="1" si="23"/>
        <v>#N/A</v>
      </c>
      <c r="BB43" s="26" t="str">
        <f ca="1" xml:space="preserve"> RTD("cqg.rtd",,"StudyData","Close("&amp;$G$16&amp;") when (LocalMonth("&amp;$G$16&amp;")="&amp;$B$1&amp;" And LocalDay("&amp;$G$16&amp;")="&amp;$A$1&amp;" And LocalHour("&amp;$G$16&amp;")="&amp;K43&amp;" And LocalMinute("&amp;$G$16&amp;")="&amp;L43&amp;")", "Bar", "", "Close","A5C", "0", "all", "", "","True",,"EndOfBar")</f>
        <v/>
      </c>
      <c r="BC43" s="24" t="e">
        <f t="shared" ca="1" si="24"/>
        <v>#VALUE!</v>
      </c>
      <c r="BD43" s="28" t="e">
        <f t="shared" ca="1" si="25"/>
        <v>#N/A</v>
      </c>
      <c r="BF43" s="24">
        <f t="shared" si="26"/>
        <v>30</v>
      </c>
      <c r="BO43" s="30"/>
      <c r="BQ43" s="30"/>
    </row>
    <row r="44" spans="9:69" x14ac:dyDescent="0.3">
      <c r="I44" s="24" t="str">
        <f t="shared" si="0"/>
        <v>10:35</v>
      </c>
      <c r="J44" s="24" t="str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"","True",,"EndOfBar")</f>
        <v/>
      </c>
      <c r="K44" s="24">
        <f t="shared" si="38"/>
        <v>10</v>
      </c>
      <c r="L44" s="24">
        <f t="shared" si="27"/>
        <v>35</v>
      </c>
      <c r="M44" s="24" t="e">
        <f t="shared" ca="1" si="1"/>
        <v>#VALUE!</v>
      </c>
      <c r="N44" s="28" t="e">
        <f t="shared" ca="1" si="2"/>
        <v>#N/A</v>
      </c>
      <c r="O44" s="26" t="str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"","True",,"EndOfBar")</f>
        <v/>
      </c>
      <c r="P44" s="24" t="e">
        <f t="shared" ca="1" si="3"/>
        <v>#VALUE!</v>
      </c>
      <c r="Q44" s="28" t="e">
        <f t="shared" ca="1" si="4"/>
        <v>#N/A</v>
      </c>
      <c r="R44" s="26" t="str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"","True",,"EndOfBar")</f>
        <v/>
      </c>
      <c r="S44" s="24" t="e">
        <f t="shared" ca="1" si="5"/>
        <v>#VALUE!</v>
      </c>
      <c r="T44" s="28" t="e">
        <f t="shared" ca="1" si="6"/>
        <v>#N/A</v>
      </c>
      <c r="U44" s="29" t="str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"","True",,"EndOfBar")</f>
        <v/>
      </c>
      <c r="V44" s="24" t="e">
        <f t="shared" ca="1" si="28"/>
        <v>#VALUE!</v>
      </c>
      <c r="W44" s="28" t="e">
        <f t="shared" ca="1" si="7"/>
        <v>#N/A</v>
      </c>
      <c r="X44" s="29" t="str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"","True",,"EndOfBar")</f>
        <v/>
      </c>
      <c r="Y44" s="24" t="e">
        <f t="shared" ca="1" si="29"/>
        <v>#VALUE!</v>
      </c>
      <c r="Z44" s="28" t="e">
        <f t="shared" ca="1" si="8"/>
        <v>#N/A</v>
      </c>
      <c r="AA44" s="29" t="str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"","True",,"EndOfBar")</f>
        <v/>
      </c>
      <c r="AB44" s="24" t="e">
        <f t="shared" ca="1" si="30"/>
        <v>#VALUE!</v>
      </c>
      <c r="AC44" s="28" t="e">
        <f t="shared" ca="1" si="9"/>
        <v>#N/A</v>
      </c>
      <c r="AD44" s="26" t="str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"","True",,"EndOfBar")</f>
        <v/>
      </c>
      <c r="AE44" s="24" t="e">
        <f t="shared" ca="1" si="31"/>
        <v>#VALUE!</v>
      </c>
      <c r="AF44" s="28" t="e">
        <f t="shared" ca="1" si="10"/>
        <v>#N/A</v>
      </c>
      <c r="AG44" s="26" t="str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"","True",,"EndOfBar")</f>
        <v/>
      </c>
      <c r="AH44" s="24" t="e">
        <f t="shared" ca="1" si="11"/>
        <v>#VALUE!</v>
      </c>
      <c r="AI44" s="28" t="e">
        <f t="shared" ca="1" si="12"/>
        <v>#N/A</v>
      </c>
      <c r="AJ44" s="26" t="str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"","True",,"EndOfBar")</f>
        <v/>
      </c>
      <c r="AK44" s="24" t="e">
        <f t="shared" ca="1" si="32"/>
        <v>#VALUE!</v>
      </c>
      <c r="AL44" s="28" t="e">
        <f t="shared" ca="1" si="13"/>
        <v>#N/A</v>
      </c>
      <c r="AM44" s="26" t="str">
        <f ca="1" xml:space="preserve"> RTD("cqg.rtd",,"StudyData","Close("&amp;$G$11&amp;") when (LocalMonth("&amp;$G$11&amp;")="&amp;$B$1&amp;" And LocalDay("&amp;$G$11&amp;")="&amp;$A$1&amp;" And LocalHour("&amp;$G$11&amp;")="&amp;K44&amp;" And LocalMinute("&amp;$G$11&amp;")="&amp;L44&amp;")", "Bar", "", "Close","A5C", "0", "all", "", "","True",,"EndOfBar")</f>
        <v/>
      </c>
      <c r="AN44" s="24" t="e">
        <f t="shared" ca="1" si="14"/>
        <v>#VALUE!</v>
      </c>
      <c r="AO44" s="28" t="e">
        <f t="shared" ca="1" si="15"/>
        <v>#N/A</v>
      </c>
      <c r="AP44" s="26" t="str">
        <f ca="1" xml:space="preserve"> RTD("cqg.rtd",,"StudyData","Close("&amp;$G$12&amp;") when (LocalMonth("&amp;$G$12&amp;")="&amp;$B$1&amp;" And LocalDay("&amp;$G$12&amp;")="&amp;$A$1&amp;" And LocalHour("&amp;$G$12&amp;")="&amp;K44&amp;" And LocalMinute("&amp;$G$12&amp;")="&amp;L44&amp;")", "Bar", "", "Close","A5C", "0", "all", "", "","True",,"EndOfBar")</f>
        <v/>
      </c>
      <c r="AQ44" s="24" t="e">
        <f t="shared" ca="1" si="16"/>
        <v>#VALUE!</v>
      </c>
      <c r="AR44" s="28" t="e">
        <f t="shared" ca="1" si="17"/>
        <v>#N/A</v>
      </c>
      <c r="AS44" s="26" t="str">
        <f ca="1" xml:space="preserve"> RTD("cqg.rtd",,"StudyData","Close("&amp;$G$13&amp;") when (LocalMonth("&amp;$G$13&amp;")="&amp;$B$1&amp;" And LocalDay("&amp;$G$13&amp;")="&amp;$A$1&amp;" And LocalHour("&amp;$G$13&amp;")="&amp;K44&amp;" And LocalMinute("&amp;$G$13&amp;")="&amp;L44&amp;")", "Bar", "", "Close","A5C", "0", "all", "", "","True",,"EndOfBar")</f>
        <v/>
      </c>
      <c r="AT44" s="24" t="e">
        <f t="shared" ca="1" si="18"/>
        <v>#VALUE!</v>
      </c>
      <c r="AU44" s="28" t="e">
        <f t="shared" ca="1" si="19"/>
        <v>#N/A</v>
      </c>
      <c r="AV44" s="26" t="str">
        <f ca="1" xml:space="preserve"> RTD("cqg.rtd",,"StudyData","Close("&amp;$G$14&amp;") when (LocalMonth("&amp;$G$14&amp;")="&amp;$B$1&amp;" And LocalDay("&amp;$G$14&amp;")="&amp;$A$1&amp;" And LocalHour("&amp;$G$14&amp;")="&amp;K44&amp;" And LocalMinute("&amp;$G$14&amp;")="&amp;L44&amp;")", "Bar", "", "Close","A5C", "0", "all", "", "","True",,"EndOfBar")</f>
        <v/>
      </c>
      <c r="AW44" s="24" t="e">
        <f t="shared" ca="1" si="20"/>
        <v>#VALUE!</v>
      </c>
      <c r="AX44" s="28" t="e">
        <f t="shared" ca="1" si="21"/>
        <v>#N/A</v>
      </c>
      <c r="AY44" s="26" t="str">
        <f ca="1" xml:space="preserve"> RTD("cqg.rtd",,"StudyData","Close("&amp;$G$15&amp;") when (LocalMonth("&amp;$G$15&amp;")="&amp;$B$1&amp;" And LocalDay("&amp;$G$15&amp;")="&amp;$A$1&amp;" And LocalHour("&amp;$G$15&amp;")="&amp;K44&amp;" And LocalMinute("&amp;$G$15&amp;")="&amp;L44&amp;")", "Bar", "", "Close","A5C", "0", "all", "", "","True",,"EndOfBar")</f>
        <v/>
      </c>
      <c r="AZ44" s="24" t="e">
        <f t="shared" ca="1" si="22"/>
        <v>#VALUE!</v>
      </c>
      <c r="BA44" s="28" t="e">
        <f t="shared" ca="1" si="23"/>
        <v>#N/A</v>
      </c>
      <c r="BB44" s="26" t="str">
        <f ca="1" xml:space="preserve"> RTD("cqg.rtd",,"StudyData","Close("&amp;$G$16&amp;") when (LocalMonth("&amp;$G$16&amp;")="&amp;$B$1&amp;" And LocalDay("&amp;$G$16&amp;")="&amp;$A$1&amp;" And LocalHour("&amp;$G$16&amp;")="&amp;K44&amp;" And LocalMinute("&amp;$G$16&amp;")="&amp;L44&amp;")", "Bar", "", "Close","A5C", "0", "all", "", "","True",,"EndOfBar")</f>
        <v/>
      </c>
      <c r="BC44" s="24" t="e">
        <f t="shared" ca="1" si="24"/>
        <v>#VALUE!</v>
      </c>
      <c r="BD44" s="28" t="e">
        <f t="shared" ca="1" si="25"/>
        <v>#N/A</v>
      </c>
      <c r="BF44" s="24">
        <f t="shared" si="26"/>
        <v>35</v>
      </c>
      <c r="BO44" s="30"/>
      <c r="BQ44" s="30"/>
    </row>
    <row r="45" spans="9:69" x14ac:dyDescent="0.3">
      <c r="I45" s="24" t="str">
        <f t="shared" si="0"/>
        <v>10:40</v>
      </c>
      <c r="J45" s="24" t="str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"","True",,"EndOfBar")</f>
        <v/>
      </c>
      <c r="K45" s="24">
        <f t="shared" si="38"/>
        <v>10</v>
      </c>
      <c r="L45" s="24">
        <f t="shared" si="27"/>
        <v>40</v>
      </c>
      <c r="M45" s="24" t="e">
        <f t="shared" ca="1" si="1"/>
        <v>#VALUE!</v>
      </c>
      <c r="N45" s="28" t="e">
        <f t="shared" ca="1" si="2"/>
        <v>#N/A</v>
      </c>
      <c r="O45" s="26" t="str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"","True",,"EndOfBar")</f>
        <v/>
      </c>
      <c r="P45" s="24" t="e">
        <f t="shared" ca="1" si="3"/>
        <v>#VALUE!</v>
      </c>
      <c r="Q45" s="28" t="e">
        <f t="shared" ca="1" si="4"/>
        <v>#N/A</v>
      </c>
      <c r="R45" s="26" t="str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"","True",,"EndOfBar")</f>
        <v/>
      </c>
      <c r="S45" s="24" t="e">
        <f t="shared" ca="1" si="5"/>
        <v>#VALUE!</v>
      </c>
      <c r="T45" s="28" t="e">
        <f t="shared" ca="1" si="6"/>
        <v>#N/A</v>
      </c>
      <c r="U45" s="29" t="str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"","True",,"EndOfBar")</f>
        <v/>
      </c>
      <c r="V45" s="24" t="e">
        <f t="shared" ca="1" si="28"/>
        <v>#VALUE!</v>
      </c>
      <c r="W45" s="28" t="e">
        <f t="shared" ca="1" si="7"/>
        <v>#N/A</v>
      </c>
      <c r="X45" s="29" t="str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"","True",,"EndOfBar")</f>
        <v/>
      </c>
      <c r="Y45" s="24" t="e">
        <f t="shared" ca="1" si="29"/>
        <v>#VALUE!</v>
      </c>
      <c r="Z45" s="28" t="e">
        <f t="shared" ca="1" si="8"/>
        <v>#N/A</v>
      </c>
      <c r="AA45" s="29" t="str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"","True",,"EndOfBar")</f>
        <v/>
      </c>
      <c r="AB45" s="24" t="e">
        <f t="shared" ca="1" si="30"/>
        <v>#VALUE!</v>
      </c>
      <c r="AC45" s="28" t="e">
        <f t="shared" ca="1" si="9"/>
        <v>#N/A</v>
      </c>
      <c r="AD45" s="26" t="str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"","True",,"EndOfBar")</f>
        <v/>
      </c>
      <c r="AE45" s="24" t="e">
        <f t="shared" ca="1" si="31"/>
        <v>#VALUE!</v>
      </c>
      <c r="AF45" s="28" t="e">
        <f t="shared" ca="1" si="10"/>
        <v>#N/A</v>
      </c>
      <c r="AG45" s="26" t="str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"","True",,"EndOfBar")</f>
        <v/>
      </c>
      <c r="AH45" s="24" t="e">
        <f t="shared" ca="1" si="11"/>
        <v>#VALUE!</v>
      </c>
      <c r="AI45" s="28" t="e">
        <f t="shared" ca="1" si="12"/>
        <v>#N/A</v>
      </c>
      <c r="AJ45" s="26" t="str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"","True",,"EndOfBar")</f>
        <v/>
      </c>
      <c r="AK45" s="24" t="e">
        <f t="shared" ca="1" si="32"/>
        <v>#VALUE!</v>
      </c>
      <c r="AL45" s="28" t="e">
        <f t="shared" ca="1" si="13"/>
        <v>#N/A</v>
      </c>
      <c r="AM45" s="26" t="str">
        <f ca="1" xml:space="preserve"> RTD("cqg.rtd",,"StudyData","Close("&amp;$G$11&amp;") when (LocalMonth("&amp;$G$11&amp;")="&amp;$B$1&amp;" And LocalDay("&amp;$G$11&amp;")="&amp;$A$1&amp;" And LocalHour("&amp;$G$11&amp;")="&amp;K45&amp;" And LocalMinute("&amp;$G$11&amp;")="&amp;L45&amp;")", "Bar", "", "Close","A5C", "0", "all", "", "","True",,"EndOfBar")</f>
        <v/>
      </c>
      <c r="AN45" s="24" t="e">
        <f t="shared" ca="1" si="14"/>
        <v>#VALUE!</v>
      </c>
      <c r="AO45" s="28" t="e">
        <f t="shared" ca="1" si="15"/>
        <v>#N/A</v>
      </c>
      <c r="AP45" s="26" t="str">
        <f ca="1" xml:space="preserve"> RTD("cqg.rtd",,"StudyData","Close("&amp;$G$12&amp;") when (LocalMonth("&amp;$G$12&amp;")="&amp;$B$1&amp;" And LocalDay("&amp;$G$12&amp;")="&amp;$A$1&amp;" And LocalHour("&amp;$G$12&amp;")="&amp;K45&amp;" And LocalMinute("&amp;$G$12&amp;")="&amp;L45&amp;")", "Bar", "", "Close","A5C", "0", "all", "", "","True",,"EndOfBar")</f>
        <v/>
      </c>
      <c r="AQ45" s="24" t="e">
        <f t="shared" ca="1" si="16"/>
        <v>#VALUE!</v>
      </c>
      <c r="AR45" s="28" t="e">
        <f t="shared" ca="1" si="17"/>
        <v>#N/A</v>
      </c>
      <c r="AS45" s="26" t="str">
        <f ca="1" xml:space="preserve"> RTD("cqg.rtd",,"StudyData","Close("&amp;$G$13&amp;") when (LocalMonth("&amp;$G$13&amp;")="&amp;$B$1&amp;" And LocalDay("&amp;$G$13&amp;")="&amp;$A$1&amp;" And LocalHour("&amp;$G$13&amp;")="&amp;K45&amp;" And LocalMinute("&amp;$G$13&amp;")="&amp;L45&amp;")", "Bar", "", "Close","A5C", "0", "all", "", "","True",,"EndOfBar")</f>
        <v/>
      </c>
      <c r="AT45" s="24" t="e">
        <f t="shared" ca="1" si="18"/>
        <v>#VALUE!</v>
      </c>
      <c r="AU45" s="28" t="e">
        <f t="shared" ca="1" si="19"/>
        <v>#N/A</v>
      </c>
      <c r="AV45" s="26" t="str">
        <f ca="1" xml:space="preserve"> RTD("cqg.rtd",,"StudyData","Close("&amp;$G$14&amp;") when (LocalMonth("&amp;$G$14&amp;")="&amp;$B$1&amp;" And LocalDay("&amp;$G$14&amp;")="&amp;$A$1&amp;" And LocalHour("&amp;$G$14&amp;")="&amp;K45&amp;" And LocalMinute("&amp;$G$14&amp;")="&amp;L45&amp;")", "Bar", "", "Close","A5C", "0", "all", "", "","True",,"EndOfBar")</f>
        <v/>
      </c>
      <c r="AW45" s="24" t="e">
        <f t="shared" ca="1" si="20"/>
        <v>#VALUE!</v>
      </c>
      <c r="AX45" s="28" t="e">
        <f t="shared" ca="1" si="21"/>
        <v>#N/A</v>
      </c>
      <c r="AY45" s="26" t="str">
        <f ca="1" xml:space="preserve"> RTD("cqg.rtd",,"StudyData","Close("&amp;$G$15&amp;") when (LocalMonth("&amp;$G$15&amp;")="&amp;$B$1&amp;" And LocalDay("&amp;$G$15&amp;")="&amp;$A$1&amp;" And LocalHour("&amp;$G$15&amp;")="&amp;K45&amp;" And LocalMinute("&amp;$G$15&amp;")="&amp;L45&amp;")", "Bar", "", "Close","A5C", "0", "all", "", "","True",,"EndOfBar")</f>
        <v/>
      </c>
      <c r="AZ45" s="24" t="e">
        <f t="shared" ca="1" si="22"/>
        <v>#VALUE!</v>
      </c>
      <c r="BA45" s="28" t="e">
        <f t="shared" ca="1" si="23"/>
        <v>#N/A</v>
      </c>
      <c r="BB45" s="26" t="str">
        <f ca="1" xml:space="preserve"> RTD("cqg.rtd",,"StudyData","Close("&amp;$G$16&amp;") when (LocalMonth("&amp;$G$16&amp;")="&amp;$B$1&amp;" And LocalDay("&amp;$G$16&amp;")="&amp;$A$1&amp;" And LocalHour("&amp;$G$16&amp;")="&amp;K45&amp;" And LocalMinute("&amp;$G$16&amp;")="&amp;L45&amp;")", "Bar", "", "Close","A5C", "0", "all", "", "","True",,"EndOfBar")</f>
        <v/>
      </c>
      <c r="BC45" s="24" t="e">
        <f t="shared" ca="1" si="24"/>
        <v>#VALUE!</v>
      </c>
      <c r="BD45" s="28" t="e">
        <f t="shared" ca="1" si="25"/>
        <v>#N/A</v>
      </c>
      <c r="BF45" s="24">
        <f t="shared" si="26"/>
        <v>40</v>
      </c>
      <c r="BO45" s="30"/>
      <c r="BQ45" s="30"/>
    </row>
    <row r="46" spans="9:69" x14ac:dyDescent="0.3">
      <c r="I46" s="24" t="str">
        <f t="shared" si="0"/>
        <v>10:45</v>
      </c>
      <c r="J46" s="24" t="str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"","True",,"EndOfBar")</f>
        <v/>
      </c>
      <c r="K46" s="24">
        <f t="shared" si="38"/>
        <v>10</v>
      </c>
      <c r="L46" s="24">
        <f t="shared" si="27"/>
        <v>45</v>
      </c>
      <c r="M46" s="24" t="e">
        <f t="shared" ca="1" si="1"/>
        <v>#VALUE!</v>
      </c>
      <c r="N46" s="28" t="e">
        <f t="shared" ca="1" si="2"/>
        <v>#N/A</v>
      </c>
      <c r="O46" s="26" t="str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"","True",,"EndOfBar")</f>
        <v/>
      </c>
      <c r="P46" s="24" t="e">
        <f t="shared" ca="1" si="3"/>
        <v>#VALUE!</v>
      </c>
      <c r="Q46" s="28" t="e">
        <f t="shared" ca="1" si="4"/>
        <v>#N/A</v>
      </c>
      <c r="R46" s="26" t="str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"","True",,"EndOfBar")</f>
        <v/>
      </c>
      <c r="S46" s="24" t="e">
        <f t="shared" ca="1" si="5"/>
        <v>#VALUE!</v>
      </c>
      <c r="T46" s="28" t="e">
        <f t="shared" ca="1" si="6"/>
        <v>#N/A</v>
      </c>
      <c r="U46" s="29" t="str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"","True",,"EndOfBar")</f>
        <v/>
      </c>
      <c r="V46" s="24" t="e">
        <f t="shared" ca="1" si="28"/>
        <v>#VALUE!</v>
      </c>
      <c r="W46" s="28" t="e">
        <f t="shared" ca="1" si="7"/>
        <v>#N/A</v>
      </c>
      <c r="X46" s="29" t="str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"","True",,"EndOfBar")</f>
        <v/>
      </c>
      <c r="Y46" s="24" t="e">
        <f t="shared" ca="1" si="29"/>
        <v>#VALUE!</v>
      </c>
      <c r="Z46" s="28" t="e">
        <f t="shared" ca="1" si="8"/>
        <v>#N/A</v>
      </c>
      <c r="AA46" s="29" t="str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"","True",,"EndOfBar")</f>
        <v/>
      </c>
      <c r="AB46" s="24" t="e">
        <f t="shared" ca="1" si="30"/>
        <v>#VALUE!</v>
      </c>
      <c r="AC46" s="28" t="e">
        <f t="shared" ca="1" si="9"/>
        <v>#N/A</v>
      </c>
      <c r="AD46" s="26" t="str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"","True",,"EndOfBar")</f>
        <v/>
      </c>
      <c r="AE46" s="24" t="e">
        <f t="shared" ca="1" si="31"/>
        <v>#VALUE!</v>
      </c>
      <c r="AF46" s="28" t="e">
        <f t="shared" ca="1" si="10"/>
        <v>#N/A</v>
      </c>
      <c r="AG46" s="26" t="str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"","True",,"EndOfBar")</f>
        <v/>
      </c>
      <c r="AH46" s="24" t="e">
        <f t="shared" ca="1" si="11"/>
        <v>#VALUE!</v>
      </c>
      <c r="AI46" s="28" t="e">
        <f t="shared" ca="1" si="12"/>
        <v>#N/A</v>
      </c>
      <c r="AJ46" s="26" t="str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"","True",,"EndOfBar")</f>
        <v/>
      </c>
      <c r="AK46" s="24" t="e">
        <f t="shared" ca="1" si="32"/>
        <v>#VALUE!</v>
      </c>
      <c r="AL46" s="28" t="e">
        <f t="shared" ca="1" si="13"/>
        <v>#N/A</v>
      </c>
      <c r="AM46" s="26" t="str">
        <f ca="1" xml:space="preserve"> RTD("cqg.rtd",,"StudyData","Close("&amp;$G$11&amp;") when (LocalMonth("&amp;$G$11&amp;")="&amp;$B$1&amp;" And LocalDay("&amp;$G$11&amp;")="&amp;$A$1&amp;" And LocalHour("&amp;$G$11&amp;")="&amp;K46&amp;" And LocalMinute("&amp;$G$11&amp;")="&amp;L46&amp;")", "Bar", "", "Close","A5C", "0", "all", "", "","True",,"EndOfBar")</f>
        <v/>
      </c>
      <c r="AN46" s="24" t="e">
        <f t="shared" ca="1" si="14"/>
        <v>#VALUE!</v>
      </c>
      <c r="AO46" s="28" t="e">
        <f t="shared" ca="1" si="15"/>
        <v>#N/A</v>
      </c>
      <c r="AP46" s="26" t="str">
        <f ca="1" xml:space="preserve"> RTD("cqg.rtd",,"StudyData","Close("&amp;$G$12&amp;") when (LocalMonth("&amp;$G$12&amp;")="&amp;$B$1&amp;" And LocalDay("&amp;$G$12&amp;")="&amp;$A$1&amp;" And LocalHour("&amp;$G$12&amp;")="&amp;K46&amp;" And LocalMinute("&amp;$G$12&amp;")="&amp;L46&amp;")", "Bar", "", "Close","A5C", "0", "all", "", "","True",,"EndOfBar")</f>
        <v/>
      </c>
      <c r="AQ46" s="24" t="e">
        <f t="shared" ca="1" si="16"/>
        <v>#VALUE!</v>
      </c>
      <c r="AR46" s="28" t="e">
        <f t="shared" ca="1" si="17"/>
        <v>#N/A</v>
      </c>
      <c r="AS46" s="26" t="str">
        <f ca="1" xml:space="preserve"> RTD("cqg.rtd",,"StudyData","Close("&amp;$G$13&amp;") when (LocalMonth("&amp;$G$13&amp;")="&amp;$B$1&amp;" And LocalDay("&amp;$G$13&amp;")="&amp;$A$1&amp;" And LocalHour("&amp;$G$13&amp;")="&amp;K46&amp;" And LocalMinute("&amp;$G$13&amp;")="&amp;L46&amp;")", "Bar", "", "Close","A5C", "0", "all", "", "","True",,"EndOfBar")</f>
        <v/>
      </c>
      <c r="AT46" s="24" t="e">
        <f t="shared" ca="1" si="18"/>
        <v>#VALUE!</v>
      </c>
      <c r="AU46" s="28" t="e">
        <f t="shared" ca="1" si="19"/>
        <v>#N/A</v>
      </c>
      <c r="AV46" s="26" t="str">
        <f ca="1" xml:space="preserve"> RTD("cqg.rtd",,"StudyData","Close("&amp;$G$14&amp;") when (LocalMonth("&amp;$G$14&amp;")="&amp;$B$1&amp;" And LocalDay("&amp;$G$14&amp;")="&amp;$A$1&amp;" And LocalHour("&amp;$G$14&amp;")="&amp;K46&amp;" And LocalMinute("&amp;$G$14&amp;")="&amp;L46&amp;")", "Bar", "", "Close","A5C", "0", "all", "", "","True",,"EndOfBar")</f>
        <v/>
      </c>
      <c r="AW46" s="24" t="e">
        <f t="shared" ca="1" si="20"/>
        <v>#VALUE!</v>
      </c>
      <c r="AX46" s="28" t="e">
        <f t="shared" ca="1" si="21"/>
        <v>#N/A</v>
      </c>
      <c r="AY46" s="26" t="str">
        <f ca="1" xml:space="preserve"> RTD("cqg.rtd",,"StudyData","Close("&amp;$G$15&amp;") when (LocalMonth("&amp;$G$15&amp;")="&amp;$B$1&amp;" And LocalDay("&amp;$G$15&amp;")="&amp;$A$1&amp;" And LocalHour("&amp;$G$15&amp;")="&amp;K46&amp;" And LocalMinute("&amp;$G$15&amp;")="&amp;L46&amp;")", "Bar", "", "Close","A5C", "0", "all", "", "","True",,"EndOfBar")</f>
        <v/>
      </c>
      <c r="AZ46" s="24" t="e">
        <f t="shared" ca="1" si="22"/>
        <v>#VALUE!</v>
      </c>
      <c r="BA46" s="28" t="e">
        <f t="shared" ca="1" si="23"/>
        <v>#N/A</v>
      </c>
      <c r="BB46" s="26" t="str">
        <f ca="1" xml:space="preserve"> RTD("cqg.rtd",,"StudyData","Close("&amp;$G$16&amp;") when (LocalMonth("&amp;$G$16&amp;")="&amp;$B$1&amp;" And LocalDay("&amp;$G$16&amp;")="&amp;$A$1&amp;" And LocalHour("&amp;$G$16&amp;")="&amp;K46&amp;" And LocalMinute("&amp;$G$16&amp;")="&amp;L46&amp;")", "Bar", "", "Close","A5C", "0", "all", "", "","True",,"EndOfBar")</f>
        <v/>
      </c>
      <c r="BC46" s="24" t="e">
        <f t="shared" ca="1" si="24"/>
        <v>#VALUE!</v>
      </c>
      <c r="BD46" s="28" t="e">
        <f t="shared" ca="1" si="25"/>
        <v>#N/A</v>
      </c>
      <c r="BF46" s="24">
        <f t="shared" si="26"/>
        <v>45</v>
      </c>
      <c r="BO46" s="30"/>
      <c r="BQ46" s="30"/>
    </row>
    <row r="47" spans="9:69" x14ac:dyDescent="0.3">
      <c r="I47" s="24" t="str">
        <f t="shared" si="0"/>
        <v>10:50</v>
      </c>
      <c r="J47" s="24" t="str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"","True",,"EndOfBar")</f>
        <v/>
      </c>
      <c r="K47" s="24">
        <f t="shared" si="38"/>
        <v>10</v>
      </c>
      <c r="L47" s="24">
        <f t="shared" si="27"/>
        <v>50</v>
      </c>
      <c r="M47" s="24" t="e">
        <f t="shared" ca="1" si="1"/>
        <v>#VALUE!</v>
      </c>
      <c r="N47" s="28" t="e">
        <f t="shared" ca="1" si="2"/>
        <v>#N/A</v>
      </c>
      <c r="O47" s="26" t="str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"","True",,"EndOfBar")</f>
        <v/>
      </c>
      <c r="P47" s="24" t="e">
        <f t="shared" ca="1" si="3"/>
        <v>#VALUE!</v>
      </c>
      <c r="Q47" s="28" t="e">
        <f t="shared" ca="1" si="4"/>
        <v>#N/A</v>
      </c>
      <c r="R47" s="26" t="str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"","True",,"EndOfBar")</f>
        <v/>
      </c>
      <c r="S47" s="24" t="e">
        <f t="shared" ca="1" si="5"/>
        <v>#VALUE!</v>
      </c>
      <c r="T47" s="28" t="e">
        <f t="shared" ca="1" si="6"/>
        <v>#N/A</v>
      </c>
      <c r="U47" s="29" t="str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"","True",,"EndOfBar")</f>
        <v/>
      </c>
      <c r="V47" s="24" t="e">
        <f t="shared" ca="1" si="28"/>
        <v>#VALUE!</v>
      </c>
      <c r="W47" s="28" t="e">
        <f t="shared" ca="1" si="7"/>
        <v>#N/A</v>
      </c>
      <c r="X47" s="29" t="str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"","True",,"EndOfBar")</f>
        <v/>
      </c>
      <c r="Y47" s="24" t="e">
        <f t="shared" ca="1" si="29"/>
        <v>#VALUE!</v>
      </c>
      <c r="Z47" s="28" t="e">
        <f t="shared" ca="1" si="8"/>
        <v>#N/A</v>
      </c>
      <c r="AA47" s="29" t="str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"","True",,"EndOfBar")</f>
        <v/>
      </c>
      <c r="AB47" s="24" t="e">
        <f t="shared" ca="1" si="30"/>
        <v>#VALUE!</v>
      </c>
      <c r="AC47" s="28" t="e">
        <f t="shared" ca="1" si="9"/>
        <v>#N/A</v>
      </c>
      <c r="AD47" s="26" t="str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"","True",,"EndOfBar")</f>
        <v/>
      </c>
      <c r="AE47" s="24" t="e">
        <f t="shared" ca="1" si="31"/>
        <v>#VALUE!</v>
      </c>
      <c r="AF47" s="28" t="e">
        <f t="shared" ca="1" si="10"/>
        <v>#N/A</v>
      </c>
      <c r="AG47" s="26" t="str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"","True",,"EndOfBar")</f>
        <v/>
      </c>
      <c r="AH47" s="24" t="e">
        <f t="shared" ca="1" si="11"/>
        <v>#VALUE!</v>
      </c>
      <c r="AI47" s="28" t="e">
        <f t="shared" ca="1" si="12"/>
        <v>#N/A</v>
      </c>
      <c r="AJ47" s="26" t="str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"","True",,"EndOfBar")</f>
        <v/>
      </c>
      <c r="AK47" s="24" t="e">
        <f t="shared" ca="1" si="32"/>
        <v>#VALUE!</v>
      </c>
      <c r="AL47" s="28" t="e">
        <f t="shared" ca="1" si="13"/>
        <v>#N/A</v>
      </c>
      <c r="AM47" s="26" t="str">
        <f ca="1" xml:space="preserve"> RTD("cqg.rtd",,"StudyData","Close("&amp;$G$11&amp;") when (LocalMonth("&amp;$G$11&amp;")="&amp;$B$1&amp;" And LocalDay("&amp;$G$11&amp;")="&amp;$A$1&amp;" And LocalHour("&amp;$G$11&amp;")="&amp;K47&amp;" And LocalMinute("&amp;$G$11&amp;")="&amp;L47&amp;")", "Bar", "", "Close","A5C", "0", "all", "", "","True",,"EndOfBar")</f>
        <v/>
      </c>
      <c r="AN47" s="24" t="e">
        <f t="shared" ca="1" si="14"/>
        <v>#VALUE!</v>
      </c>
      <c r="AO47" s="28" t="e">
        <f t="shared" ca="1" si="15"/>
        <v>#N/A</v>
      </c>
      <c r="AP47" s="26" t="str">
        <f ca="1" xml:space="preserve"> RTD("cqg.rtd",,"StudyData","Close("&amp;$G$12&amp;") when (LocalMonth("&amp;$G$12&amp;")="&amp;$B$1&amp;" And LocalDay("&amp;$G$12&amp;")="&amp;$A$1&amp;" And LocalHour("&amp;$G$12&amp;")="&amp;K47&amp;" And LocalMinute("&amp;$G$12&amp;")="&amp;L47&amp;")", "Bar", "", "Close","A5C", "0", "all", "", "","True",,"EndOfBar")</f>
        <v/>
      </c>
      <c r="AQ47" s="24" t="e">
        <f t="shared" ca="1" si="16"/>
        <v>#VALUE!</v>
      </c>
      <c r="AR47" s="28" t="e">
        <f t="shared" ca="1" si="17"/>
        <v>#N/A</v>
      </c>
      <c r="AS47" s="26" t="str">
        <f ca="1" xml:space="preserve"> RTD("cqg.rtd",,"StudyData","Close("&amp;$G$13&amp;") when (LocalMonth("&amp;$G$13&amp;")="&amp;$B$1&amp;" And LocalDay("&amp;$G$13&amp;")="&amp;$A$1&amp;" And LocalHour("&amp;$G$13&amp;")="&amp;K47&amp;" And LocalMinute("&amp;$G$13&amp;")="&amp;L47&amp;")", "Bar", "", "Close","A5C", "0", "all", "", "","True",,"EndOfBar")</f>
        <v/>
      </c>
      <c r="AT47" s="24" t="e">
        <f t="shared" ca="1" si="18"/>
        <v>#VALUE!</v>
      </c>
      <c r="AU47" s="28" t="e">
        <f t="shared" ca="1" si="19"/>
        <v>#N/A</v>
      </c>
      <c r="AV47" s="26" t="str">
        <f ca="1" xml:space="preserve"> RTD("cqg.rtd",,"StudyData","Close("&amp;$G$14&amp;") when (LocalMonth("&amp;$G$14&amp;")="&amp;$B$1&amp;" And LocalDay("&amp;$G$14&amp;")="&amp;$A$1&amp;" And LocalHour("&amp;$G$14&amp;")="&amp;K47&amp;" And LocalMinute("&amp;$G$14&amp;")="&amp;L47&amp;")", "Bar", "", "Close","A5C", "0", "all", "", "","True",,"EndOfBar")</f>
        <v/>
      </c>
      <c r="AW47" s="24" t="e">
        <f t="shared" ca="1" si="20"/>
        <v>#VALUE!</v>
      </c>
      <c r="AX47" s="28" t="e">
        <f t="shared" ca="1" si="21"/>
        <v>#N/A</v>
      </c>
      <c r="AY47" s="26" t="str">
        <f ca="1" xml:space="preserve"> RTD("cqg.rtd",,"StudyData","Close("&amp;$G$15&amp;") when (LocalMonth("&amp;$G$15&amp;")="&amp;$B$1&amp;" And LocalDay("&amp;$G$15&amp;")="&amp;$A$1&amp;" And LocalHour("&amp;$G$15&amp;")="&amp;K47&amp;" And LocalMinute("&amp;$G$15&amp;")="&amp;L47&amp;")", "Bar", "", "Close","A5C", "0", "all", "", "","True",,"EndOfBar")</f>
        <v/>
      </c>
      <c r="AZ47" s="24" t="e">
        <f t="shared" ca="1" si="22"/>
        <v>#VALUE!</v>
      </c>
      <c r="BA47" s="28" t="e">
        <f t="shared" ca="1" si="23"/>
        <v>#N/A</v>
      </c>
      <c r="BB47" s="26" t="str">
        <f ca="1" xml:space="preserve"> RTD("cqg.rtd",,"StudyData","Close("&amp;$G$16&amp;") when (LocalMonth("&amp;$G$16&amp;")="&amp;$B$1&amp;" And LocalDay("&amp;$G$16&amp;")="&amp;$A$1&amp;" And LocalHour("&amp;$G$16&amp;")="&amp;K47&amp;" And LocalMinute("&amp;$G$16&amp;")="&amp;L47&amp;")", "Bar", "", "Close","A5C", "0", "all", "", "","True",,"EndOfBar")</f>
        <v/>
      </c>
      <c r="BC47" s="24" t="e">
        <f t="shared" ca="1" si="24"/>
        <v>#VALUE!</v>
      </c>
      <c r="BD47" s="28" t="e">
        <f t="shared" ca="1" si="25"/>
        <v>#N/A</v>
      </c>
      <c r="BF47" s="24">
        <f t="shared" si="26"/>
        <v>50</v>
      </c>
      <c r="BO47" s="30"/>
      <c r="BQ47" s="30"/>
    </row>
    <row r="48" spans="9:69" x14ac:dyDescent="0.3">
      <c r="I48" s="24" t="str">
        <f t="shared" si="0"/>
        <v>10:55</v>
      </c>
      <c r="J48" s="24" t="str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"","True",,"EndOfBar")</f>
        <v/>
      </c>
      <c r="K48" s="24">
        <f t="shared" si="38"/>
        <v>10</v>
      </c>
      <c r="L48" s="24">
        <f t="shared" si="27"/>
        <v>55</v>
      </c>
      <c r="M48" s="24" t="e">
        <f t="shared" ca="1" si="1"/>
        <v>#VALUE!</v>
      </c>
      <c r="N48" s="28" t="e">
        <f t="shared" ca="1" si="2"/>
        <v>#N/A</v>
      </c>
      <c r="O48" s="26" t="str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"","True",,"EndOfBar")</f>
        <v/>
      </c>
      <c r="P48" s="24" t="e">
        <f t="shared" ca="1" si="3"/>
        <v>#VALUE!</v>
      </c>
      <c r="Q48" s="28" t="e">
        <f t="shared" ca="1" si="4"/>
        <v>#N/A</v>
      </c>
      <c r="R48" s="26" t="str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"","True",,"EndOfBar")</f>
        <v/>
      </c>
      <c r="S48" s="24" t="e">
        <f t="shared" ca="1" si="5"/>
        <v>#VALUE!</v>
      </c>
      <c r="T48" s="28" t="e">
        <f t="shared" ca="1" si="6"/>
        <v>#N/A</v>
      </c>
      <c r="U48" s="29" t="str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"","True",,"EndOfBar")</f>
        <v/>
      </c>
      <c r="V48" s="24" t="e">
        <f t="shared" ca="1" si="28"/>
        <v>#VALUE!</v>
      </c>
      <c r="W48" s="28" t="e">
        <f t="shared" ca="1" si="7"/>
        <v>#N/A</v>
      </c>
      <c r="X48" s="29" t="str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"","True",,"EndOfBar")</f>
        <v/>
      </c>
      <c r="Y48" s="24" t="e">
        <f t="shared" ca="1" si="29"/>
        <v>#VALUE!</v>
      </c>
      <c r="Z48" s="28" t="e">
        <f t="shared" ca="1" si="8"/>
        <v>#N/A</v>
      </c>
      <c r="AA48" s="29" t="str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"","True",,"EndOfBar")</f>
        <v/>
      </c>
      <c r="AB48" s="24" t="e">
        <f t="shared" ca="1" si="30"/>
        <v>#VALUE!</v>
      </c>
      <c r="AC48" s="28" t="e">
        <f t="shared" ca="1" si="9"/>
        <v>#N/A</v>
      </c>
      <c r="AD48" s="26" t="str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"","True",,"EndOfBar")</f>
        <v/>
      </c>
      <c r="AE48" s="24" t="e">
        <f t="shared" ca="1" si="31"/>
        <v>#VALUE!</v>
      </c>
      <c r="AF48" s="28" t="e">
        <f t="shared" ca="1" si="10"/>
        <v>#N/A</v>
      </c>
      <c r="AG48" s="26" t="str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"","True",,"EndOfBar")</f>
        <v/>
      </c>
      <c r="AH48" s="24" t="e">
        <f t="shared" ca="1" si="11"/>
        <v>#VALUE!</v>
      </c>
      <c r="AI48" s="28" t="e">
        <f t="shared" ca="1" si="12"/>
        <v>#N/A</v>
      </c>
      <c r="AJ48" s="26" t="str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"","True",,"EndOfBar")</f>
        <v/>
      </c>
      <c r="AK48" s="24" t="e">
        <f t="shared" ca="1" si="32"/>
        <v>#VALUE!</v>
      </c>
      <c r="AL48" s="28" t="e">
        <f t="shared" ca="1" si="13"/>
        <v>#N/A</v>
      </c>
      <c r="AM48" s="26" t="str">
        <f ca="1" xml:space="preserve"> RTD("cqg.rtd",,"StudyData","Close("&amp;$G$11&amp;") when (LocalMonth("&amp;$G$11&amp;")="&amp;$B$1&amp;" And LocalDay("&amp;$G$11&amp;")="&amp;$A$1&amp;" And LocalHour("&amp;$G$11&amp;")="&amp;K48&amp;" And LocalMinute("&amp;$G$11&amp;")="&amp;L48&amp;")", "Bar", "", "Close","A5C", "0", "all", "", "","True",,"EndOfBar")</f>
        <v/>
      </c>
      <c r="AN48" s="24" t="e">
        <f t="shared" ca="1" si="14"/>
        <v>#VALUE!</v>
      </c>
      <c r="AO48" s="28" t="e">
        <f t="shared" ca="1" si="15"/>
        <v>#N/A</v>
      </c>
      <c r="AP48" s="26" t="str">
        <f ca="1" xml:space="preserve"> RTD("cqg.rtd",,"StudyData","Close("&amp;$G$12&amp;") when (LocalMonth("&amp;$G$12&amp;")="&amp;$B$1&amp;" And LocalDay("&amp;$G$12&amp;")="&amp;$A$1&amp;" And LocalHour("&amp;$G$12&amp;")="&amp;K48&amp;" And LocalMinute("&amp;$G$12&amp;")="&amp;L48&amp;")", "Bar", "", "Close","A5C", "0", "all", "", "","True",,"EndOfBar")</f>
        <v/>
      </c>
      <c r="AQ48" s="24" t="e">
        <f t="shared" ca="1" si="16"/>
        <v>#VALUE!</v>
      </c>
      <c r="AR48" s="28" t="e">
        <f t="shared" ca="1" si="17"/>
        <v>#N/A</v>
      </c>
      <c r="AS48" s="26" t="str">
        <f ca="1" xml:space="preserve"> RTD("cqg.rtd",,"StudyData","Close("&amp;$G$13&amp;") when (LocalMonth("&amp;$G$13&amp;")="&amp;$B$1&amp;" And LocalDay("&amp;$G$13&amp;")="&amp;$A$1&amp;" And LocalHour("&amp;$G$13&amp;")="&amp;K48&amp;" And LocalMinute("&amp;$G$13&amp;")="&amp;L48&amp;")", "Bar", "", "Close","A5C", "0", "all", "", "","True",,"EndOfBar")</f>
        <v/>
      </c>
      <c r="AT48" s="24" t="e">
        <f t="shared" ca="1" si="18"/>
        <v>#VALUE!</v>
      </c>
      <c r="AU48" s="28" t="e">
        <f t="shared" ca="1" si="19"/>
        <v>#N/A</v>
      </c>
      <c r="AV48" s="26" t="str">
        <f ca="1" xml:space="preserve"> RTD("cqg.rtd",,"StudyData","Close("&amp;$G$14&amp;") when (LocalMonth("&amp;$G$14&amp;")="&amp;$B$1&amp;" And LocalDay("&amp;$G$14&amp;")="&amp;$A$1&amp;" And LocalHour("&amp;$G$14&amp;")="&amp;K48&amp;" And LocalMinute("&amp;$G$14&amp;")="&amp;L48&amp;")", "Bar", "", "Close","A5C", "0", "all", "", "","True",,"EndOfBar")</f>
        <v/>
      </c>
      <c r="AW48" s="24" t="e">
        <f t="shared" ca="1" si="20"/>
        <v>#VALUE!</v>
      </c>
      <c r="AX48" s="28" t="e">
        <f t="shared" ca="1" si="21"/>
        <v>#N/A</v>
      </c>
      <c r="AY48" s="26" t="str">
        <f ca="1" xml:space="preserve"> RTD("cqg.rtd",,"StudyData","Close("&amp;$G$15&amp;") when (LocalMonth("&amp;$G$15&amp;")="&amp;$B$1&amp;" And LocalDay("&amp;$G$15&amp;")="&amp;$A$1&amp;" And LocalHour("&amp;$G$15&amp;")="&amp;K48&amp;" And LocalMinute("&amp;$G$15&amp;")="&amp;L48&amp;")", "Bar", "", "Close","A5C", "0", "all", "", "","True",,"EndOfBar")</f>
        <v/>
      </c>
      <c r="AZ48" s="24" t="e">
        <f t="shared" ca="1" si="22"/>
        <v>#VALUE!</v>
      </c>
      <c r="BA48" s="28" t="e">
        <f t="shared" ca="1" si="23"/>
        <v>#N/A</v>
      </c>
      <c r="BB48" s="26" t="str">
        <f ca="1" xml:space="preserve"> RTD("cqg.rtd",,"StudyData","Close("&amp;$G$16&amp;") when (LocalMonth("&amp;$G$16&amp;")="&amp;$B$1&amp;" And LocalDay("&amp;$G$16&amp;")="&amp;$A$1&amp;" And LocalHour("&amp;$G$16&amp;")="&amp;K48&amp;" And LocalMinute("&amp;$G$16&amp;")="&amp;L48&amp;")", "Bar", "", "Close","A5C", "0", "all", "", "","True",,"EndOfBar")</f>
        <v/>
      </c>
      <c r="BC48" s="24" t="e">
        <f t="shared" ca="1" si="24"/>
        <v>#VALUE!</v>
      </c>
      <c r="BD48" s="28" t="e">
        <f t="shared" ca="1" si="25"/>
        <v>#N/A</v>
      </c>
      <c r="BF48" s="24">
        <f t="shared" si="26"/>
        <v>55</v>
      </c>
      <c r="BO48" s="30"/>
      <c r="BQ48" s="30"/>
    </row>
    <row r="49" spans="9:69" x14ac:dyDescent="0.3">
      <c r="I49" s="24" t="str">
        <f t="shared" si="0"/>
        <v>11:00</v>
      </c>
      <c r="J49" s="24" t="str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"","True",,"EndOfBar")</f>
        <v/>
      </c>
      <c r="K49" s="24">
        <f t="shared" si="38"/>
        <v>11</v>
      </c>
      <c r="L49" s="24">
        <f t="shared" si="27"/>
        <v>0</v>
      </c>
      <c r="M49" s="24" t="e">
        <f t="shared" ca="1" si="1"/>
        <v>#VALUE!</v>
      </c>
      <c r="N49" s="28" t="e">
        <f t="shared" ca="1" si="2"/>
        <v>#N/A</v>
      </c>
      <c r="O49" s="26" t="str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"","True",,"EndOfBar")</f>
        <v/>
      </c>
      <c r="P49" s="24" t="e">
        <f t="shared" ca="1" si="3"/>
        <v>#VALUE!</v>
      </c>
      <c r="Q49" s="28" t="e">
        <f t="shared" ca="1" si="4"/>
        <v>#N/A</v>
      </c>
      <c r="R49" s="26" t="str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"","True",,"EndOfBar")</f>
        <v/>
      </c>
      <c r="S49" s="24" t="e">
        <f t="shared" ca="1" si="5"/>
        <v>#VALUE!</v>
      </c>
      <c r="T49" s="28" t="e">
        <f t="shared" ca="1" si="6"/>
        <v>#N/A</v>
      </c>
      <c r="U49" s="29" t="str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"","True",,"EndOfBar")</f>
        <v/>
      </c>
      <c r="V49" s="24" t="e">
        <f t="shared" ca="1" si="28"/>
        <v>#VALUE!</v>
      </c>
      <c r="W49" s="28" t="e">
        <f t="shared" ca="1" si="7"/>
        <v>#N/A</v>
      </c>
      <c r="X49" s="29" t="str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"","True",,"EndOfBar")</f>
        <v/>
      </c>
      <c r="Y49" s="24" t="e">
        <f t="shared" ca="1" si="29"/>
        <v>#VALUE!</v>
      </c>
      <c r="Z49" s="28" t="e">
        <f t="shared" ca="1" si="8"/>
        <v>#N/A</v>
      </c>
      <c r="AA49" s="29" t="str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"","True",,"EndOfBar")</f>
        <v/>
      </c>
      <c r="AB49" s="24" t="e">
        <f t="shared" ca="1" si="30"/>
        <v>#VALUE!</v>
      </c>
      <c r="AC49" s="28" t="e">
        <f t="shared" ca="1" si="9"/>
        <v>#N/A</v>
      </c>
      <c r="AD49" s="26" t="str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"","True",,"EndOfBar")</f>
        <v/>
      </c>
      <c r="AE49" s="24" t="e">
        <f t="shared" ca="1" si="31"/>
        <v>#VALUE!</v>
      </c>
      <c r="AF49" s="28" t="e">
        <f t="shared" ca="1" si="10"/>
        <v>#N/A</v>
      </c>
      <c r="AG49" s="26" t="str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"","True",,"EndOfBar")</f>
        <v/>
      </c>
      <c r="AH49" s="24" t="e">
        <f t="shared" ca="1" si="11"/>
        <v>#VALUE!</v>
      </c>
      <c r="AI49" s="28" t="e">
        <f t="shared" ca="1" si="12"/>
        <v>#N/A</v>
      </c>
      <c r="AJ49" s="26" t="str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"","True",,"EndOfBar")</f>
        <v/>
      </c>
      <c r="AK49" s="24" t="e">
        <f t="shared" ca="1" si="32"/>
        <v>#VALUE!</v>
      </c>
      <c r="AL49" s="28" t="e">
        <f t="shared" ca="1" si="13"/>
        <v>#N/A</v>
      </c>
      <c r="AM49" s="26" t="str">
        <f ca="1" xml:space="preserve"> RTD("cqg.rtd",,"StudyData","Close("&amp;$G$11&amp;") when (LocalMonth("&amp;$G$11&amp;")="&amp;$B$1&amp;" And LocalDay("&amp;$G$11&amp;")="&amp;$A$1&amp;" And LocalHour("&amp;$G$11&amp;")="&amp;K49&amp;" And LocalMinute("&amp;$G$11&amp;")="&amp;L49&amp;")", "Bar", "", "Close","A5C", "0", "all", "", "","True",,"EndOfBar")</f>
        <v/>
      </c>
      <c r="AN49" s="24" t="e">
        <f t="shared" ca="1" si="14"/>
        <v>#VALUE!</v>
      </c>
      <c r="AO49" s="28" t="e">
        <f t="shared" ca="1" si="15"/>
        <v>#N/A</v>
      </c>
      <c r="AP49" s="26" t="str">
        <f ca="1" xml:space="preserve"> RTD("cqg.rtd",,"StudyData","Close("&amp;$G$12&amp;") when (LocalMonth("&amp;$G$12&amp;")="&amp;$B$1&amp;" And LocalDay("&amp;$G$12&amp;")="&amp;$A$1&amp;" And LocalHour("&amp;$G$12&amp;")="&amp;K49&amp;" And LocalMinute("&amp;$G$12&amp;")="&amp;L49&amp;")", "Bar", "", "Close","A5C", "0", "all", "", "","True",,"EndOfBar")</f>
        <v/>
      </c>
      <c r="AQ49" s="24" t="e">
        <f t="shared" ca="1" si="16"/>
        <v>#VALUE!</v>
      </c>
      <c r="AR49" s="28" t="e">
        <f t="shared" ca="1" si="17"/>
        <v>#N/A</v>
      </c>
      <c r="AS49" s="26" t="str">
        <f ca="1" xml:space="preserve"> RTD("cqg.rtd",,"StudyData","Close("&amp;$G$13&amp;") when (LocalMonth("&amp;$G$13&amp;")="&amp;$B$1&amp;" And LocalDay("&amp;$G$13&amp;")="&amp;$A$1&amp;" And LocalHour("&amp;$G$13&amp;")="&amp;K49&amp;" And LocalMinute("&amp;$G$13&amp;")="&amp;L49&amp;")", "Bar", "", "Close","A5C", "0", "all", "", "","True",,"EndOfBar")</f>
        <v/>
      </c>
      <c r="AT49" s="24" t="e">
        <f t="shared" ca="1" si="18"/>
        <v>#VALUE!</v>
      </c>
      <c r="AU49" s="28" t="e">
        <f t="shared" ca="1" si="19"/>
        <v>#N/A</v>
      </c>
      <c r="AV49" s="26" t="str">
        <f ca="1" xml:space="preserve"> RTD("cqg.rtd",,"StudyData","Close("&amp;$G$14&amp;") when (LocalMonth("&amp;$G$14&amp;")="&amp;$B$1&amp;" And LocalDay("&amp;$G$14&amp;")="&amp;$A$1&amp;" And LocalHour("&amp;$G$14&amp;")="&amp;K49&amp;" And LocalMinute("&amp;$G$14&amp;")="&amp;L49&amp;")", "Bar", "", "Close","A5C", "0", "all", "", "","True",,"EndOfBar")</f>
        <v/>
      </c>
      <c r="AW49" s="24" t="e">
        <f t="shared" ca="1" si="20"/>
        <v>#VALUE!</v>
      </c>
      <c r="AX49" s="28" t="e">
        <f t="shared" ca="1" si="21"/>
        <v>#N/A</v>
      </c>
      <c r="AY49" s="26" t="str">
        <f ca="1" xml:space="preserve"> RTD("cqg.rtd",,"StudyData","Close("&amp;$G$15&amp;") when (LocalMonth("&amp;$G$15&amp;")="&amp;$B$1&amp;" And LocalDay("&amp;$G$15&amp;")="&amp;$A$1&amp;" And LocalHour("&amp;$G$15&amp;")="&amp;K49&amp;" And LocalMinute("&amp;$G$15&amp;")="&amp;L49&amp;")", "Bar", "", "Close","A5C", "0", "all", "", "","True",,"EndOfBar")</f>
        <v/>
      </c>
      <c r="AZ49" s="24" t="e">
        <f t="shared" ca="1" si="22"/>
        <v>#VALUE!</v>
      </c>
      <c r="BA49" s="28" t="e">
        <f t="shared" ca="1" si="23"/>
        <v>#N/A</v>
      </c>
      <c r="BB49" s="26" t="str">
        <f ca="1" xml:space="preserve"> RTD("cqg.rtd",,"StudyData","Close("&amp;$G$16&amp;") when (LocalMonth("&amp;$G$16&amp;")="&amp;$B$1&amp;" And LocalDay("&amp;$G$16&amp;")="&amp;$A$1&amp;" And LocalHour("&amp;$G$16&amp;")="&amp;K49&amp;" And LocalMinute("&amp;$G$16&amp;")="&amp;L49&amp;")", "Bar", "", "Close","A5C", "0", "all", "", "","True",,"EndOfBar")</f>
        <v/>
      </c>
      <c r="BC49" s="24" t="e">
        <f t="shared" ca="1" si="24"/>
        <v>#VALUE!</v>
      </c>
      <c r="BD49" s="28" t="e">
        <f t="shared" ca="1" si="25"/>
        <v>#N/A</v>
      </c>
      <c r="BF49" s="24" t="str">
        <f t="shared" si="26"/>
        <v>00</v>
      </c>
      <c r="BO49" s="30"/>
      <c r="BQ49" s="30"/>
    </row>
    <row r="50" spans="9:69" x14ac:dyDescent="0.3">
      <c r="I50" s="24" t="str">
        <f t="shared" si="0"/>
        <v>11:05</v>
      </c>
      <c r="J50" s="24" t="str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"","True",,"EndOfBar")</f>
        <v/>
      </c>
      <c r="K50" s="24">
        <f t="shared" si="38"/>
        <v>11</v>
      </c>
      <c r="L50" s="24">
        <f t="shared" si="27"/>
        <v>5</v>
      </c>
      <c r="M50" s="24" t="e">
        <f t="shared" ca="1" si="1"/>
        <v>#VALUE!</v>
      </c>
      <c r="N50" s="28" t="e">
        <f t="shared" ca="1" si="2"/>
        <v>#N/A</v>
      </c>
      <c r="O50" s="26" t="str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"","True",,"EndOfBar")</f>
        <v/>
      </c>
      <c r="P50" s="24" t="e">
        <f t="shared" ca="1" si="3"/>
        <v>#VALUE!</v>
      </c>
      <c r="Q50" s="28" t="e">
        <f t="shared" ca="1" si="4"/>
        <v>#N/A</v>
      </c>
      <c r="R50" s="26" t="str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"","True",,"EndOfBar")</f>
        <v/>
      </c>
      <c r="S50" s="24" t="e">
        <f t="shared" ca="1" si="5"/>
        <v>#VALUE!</v>
      </c>
      <c r="T50" s="28" t="e">
        <f t="shared" ca="1" si="6"/>
        <v>#N/A</v>
      </c>
      <c r="U50" s="29" t="str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"","True",,"EndOfBar")</f>
        <v/>
      </c>
      <c r="V50" s="24" t="e">
        <f t="shared" ca="1" si="28"/>
        <v>#VALUE!</v>
      </c>
      <c r="W50" s="28" t="e">
        <f t="shared" ca="1" si="7"/>
        <v>#N/A</v>
      </c>
      <c r="X50" s="29" t="str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"","True",,"EndOfBar")</f>
        <v/>
      </c>
      <c r="Y50" s="24" t="e">
        <f t="shared" ca="1" si="29"/>
        <v>#VALUE!</v>
      </c>
      <c r="Z50" s="28" t="e">
        <f t="shared" ca="1" si="8"/>
        <v>#N/A</v>
      </c>
      <c r="AA50" s="29" t="str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"","True",,"EndOfBar")</f>
        <v/>
      </c>
      <c r="AB50" s="24" t="e">
        <f t="shared" ca="1" si="30"/>
        <v>#VALUE!</v>
      </c>
      <c r="AC50" s="28" t="e">
        <f t="shared" ca="1" si="9"/>
        <v>#N/A</v>
      </c>
      <c r="AD50" s="26" t="str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"","True",,"EndOfBar")</f>
        <v/>
      </c>
      <c r="AE50" s="24" t="e">
        <f t="shared" ca="1" si="31"/>
        <v>#VALUE!</v>
      </c>
      <c r="AF50" s="28" t="e">
        <f t="shared" ca="1" si="10"/>
        <v>#N/A</v>
      </c>
      <c r="AG50" s="26" t="str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"","True",,"EndOfBar")</f>
        <v/>
      </c>
      <c r="AH50" s="24" t="e">
        <f t="shared" ca="1" si="11"/>
        <v>#VALUE!</v>
      </c>
      <c r="AI50" s="28" t="e">
        <f t="shared" ca="1" si="12"/>
        <v>#N/A</v>
      </c>
      <c r="AJ50" s="26" t="str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"","True",,"EndOfBar")</f>
        <v/>
      </c>
      <c r="AK50" s="24" t="e">
        <f t="shared" ca="1" si="32"/>
        <v>#VALUE!</v>
      </c>
      <c r="AL50" s="28" t="e">
        <f t="shared" ca="1" si="13"/>
        <v>#N/A</v>
      </c>
      <c r="AM50" s="26" t="str">
        <f ca="1" xml:space="preserve"> RTD("cqg.rtd",,"StudyData","Close("&amp;$G$11&amp;") when (LocalMonth("&amp;$G$11&amp;")="&amp;$B$1&amp;" And LocalDay("&amp;$G$11&amp;")="&amp;$A$1&amp;" And LocalHour("&amp;$G$11&amp;")="&amp;K50&amp;" And LocalMinute("&amp;$G$11&amp;")="&amp;L50&amp;")", "Bar", "", "Close","A5C", "0", "all", "", "","True",,"EndOfBar")</f>
        <v/>
      </c>
      <c r="AN50" s="24" t="e">
        <f t="shared" ca="1" si="14"/>
        <v>#VALUE!</v>
      </c>
      <c r="AO50" s="28" t="e">
        <f t="shared" ca="1" si="15"/>
        <v>#N/A</v>
      </c>
      <c r="AP50" s="26" t="str">
        <f ca="1" xml:space="preserve"> RTD("cqg.rtd",,"StudyData","Close("&amp;$G$12&amp;") when (LocalMonth("&amp;$G$12&amp;")="&amp;$B$1&amp;" And LocalDay("&amp;$G$12&amp;")="&amp;$A$1&amp;" And LocalHour("&amp;$G$12&amp;")="&amp;K50&amp;" And LocalMinute("&amp;$G$12&amp;")="&amp;L50&amp;")", "Bar", "", "Close","A5C", "0", "all", "", "","True",,"EndOfBar")</f>
        <v/>
      </c>
      <c r="AQ50" s="24" t="e">
        <f t="shared" ca="1" si="16"/>
        <v>#VALUE!</v>
      </c>
      <c r="AR50" s="28" t="e">
        <f t="shared" ca="1" si="17"/>
        <v>#N/A</v>
      </c>
      <c r="AS50" s="26" t="str">
        <f ca="1" xml:space="preserve"> RTD("cqg.rtd",,"StudyData","Close("&amp;$G$13&amp;") when (LocalMonth("&amp;$G$13&amp;")="&amp;$B$1&amp;" And LocalDay("&amp;$G$13&amp;")="&amp;$A$1&amp;" And LocalHour("&amp;$G$13&amp;")="&amp;K50&amp;" And LocalMinute("&amp;$G$13&amp;")="&amp;L50&amp;")", "Bar", "", "Close","A5C", "0", "all", "", "","True",,"EndOfBar")</f>
        <v/>
      </c>
      <c r="AT50" s="24" t="e">
        <f t="shared" ca="1" si="18"/>
        <v>#VALUE!</v>
      </c>
      <c r="AU50" s="28" t="e">
        <f t="shared" ca="1" si="19"/>
        <v>#N/A</v>
      </c>
      <c r="AV50" s="26" t="str">
        <f ca="1" xml:space="preserve"> RTD("cqg.rtd",,"StudyData","Close("&amp;$G$14&amp;") when (LocalMonth("&amp;$G$14&amp;")="&amp;$B$1&amp;" And LocalDay("&amp;$G$14&amp;")="&amp;$A$1&amp;" And LocalHour("&amp;$G$14&amp;")="&amp;K50&amp;" And LocalMinute("&amp;$G$14&amp;")="&amp;L50&amp;")", "Bar", "", "Close","A5C", "0", "all", "", "","True",,"EndOfBar")</f>
        <v/>
      </c>
      <c r="AW50" s="24" t="e">
        <f t="shared" ca="1" si="20"/>
        <v>#VALUE!</v>
      </c>
      <c r="AX50" s="28" t="e">
        <f t="shared" ca="1" si="21"/>
        <v>#N/A</v>
      </c>
      <c r="AY50" s="26" t="str">
        <f ca="1" xml:space="preserve"> RTD("cqg.rtd",,"StudyData","Close("&amp;$G$15&amp;") when (LocalMonth("&amp;$G$15&amp;")="&amp;$B$1&amp;" And LocalDay("&amp;$G$15&amp;")="&amp;$A$1&amp;" And LocalHour("&amp;$G$15&amp;")="&amp;K50&amp;" And LocalMinute("&amp;$G$15&amp;")="&amp;L50&amp;")", "Bar", "", "Close","A5C", "0", "all", "", "","True",,"EndOfBar")</f>
        <v/>
      </c>
      <c r="AZ50" s="24" t="e">
        <f t="shared" ca="1" si="22"/>
        <v>#VALUE!</v>
      </c>
      <c r="BA50" s="28" t="e">
        <f t="shared" ca="1" si="23"/>
        <v>#N/A</v>
      </c>
      <c r="BB50" s="26" t="str">
        <f ca="1" xml:space="preserve"> RTD("cqg.rtd",,"StudyData","Close("&amp;$G$16&amp;") when (LocalMonth("&amp;$G$16&amp;")="&amp;$B$1&amp;" And LocalDay("&amp;$G$16&amp;")="&amp;$A$1&amp;" And LocalHour("&amp;$G$16&amp;")="&amp;K50&amp;" And LocalMinute("&amp;$G$16&amp;")="&amp;L50&amp;")", "Bar", "", "Close","A5C", "0", "all", "", "","True",,"EndOfBar")</f>
        <v/>
      </c>
      <c r="BC50" s="24" t="e">
        <f t="shared" ca="1" si="24"/>
        <v>#VALUE!</v>
      </c>
      <c r="BD50" s="28" t="e">
        <f t="shared" ca="1" si="25"/>
        <v>#N/A</v>
      </c>
      <c r="BF50" s="24" t="str">
        <f t="shared" si="26"/>
        <v>05</v>
      </c>
      <c r="BO50" s="30"/>
      <c r="BQ50" s="30"/>
    </row>
    <row r="51" spans="9:69" x14ac:dyDescent="0.3">
      <c r="I51" s="24" t="str">
        <f t="shared" si="0"/>
        <v>11:10</v>
      </c>
      <c r="J51" s="24" t="str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"","True",,"EndOfBar")</f>
        <v/>
      </c>
      <c r="K51" s="24">
        <f t="shared" si="38"/>
        <v>11</v>
      </c>
      <c r="L51" s="24">
        <f t="shared" si="27"/>
        <v>10</v>
      </c>
      <c r="M51" s="24" t="e">
        <f t="shared" ca="1" si="1"/>
        <v>#VALUE!</v>
      </c>
      <c r="N51" s="28" t="e">
        <f t="shared" ca="1" si="2"/>
        <v>#N/A</v>
      </c>
      <c r="O51" s="26" t="str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"","True",,"EndOfBar")</f>
        <v/>
      </c>
      <c r="P51" s="24" t="e">
        <f t="shared" ca="1" si="3"/>
        <v>#VALUE!</v>
      </c>
      <c r="Q51" s="28" t="e">
        <f t="shared" ca="1" si="4"/>
        <v>#N/A</v>
      </c>
      <c r="R51" s="26" t="str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"","True",,"EndOfBar")</f>
        <v/>
      </c>
      <c r="S51" s="24" t="e">
        <f t="shared" ca="1" si="5"/>
        <v>#VALUE!</v>
      </c>
      <c r="T51" s="28" t="e">
        <f t="shared" ca="1" si="6"/>
        <v>#N/A</v>
      </c>
      <c r="U51" s="29" t="str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"","True",,"EndOfBar")</f>
        <v/>
      </c>
      <c r="V51" s="24" t="e">
        <f t="shared" ca="1" si="28"/>
        <v>#VALUE!</v>
      </c>
      <c r="W51" s="28" t="e">
        <f t="shared" ca="1" si="7"/>
        <v>#N/A</v>
      </c>
      <c r="X51" s="29" t="str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"","True",,"EndOfBar")</f>
        <v/>
      </c>
      <c r="Y51" s="24" t="e">
        <f t="shared" ca="1" si="29"/>
        <v>#VALUE!</v>
      </c>
      <c r="Z51" s="28" t="e">
        <f t="shared" ca="1" si="8"/>
        <v>#N/A</v>
      </c>
      <c r="AA51" s="29" t="str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"","True",,"EndOfBar")</f>
        <v/>
      </c>
      <c r="AB51" s="24" t="e">
        <f t="shared" ca="1" si="30"/>
        <v>#VALUE!</v>
      </c>
      <c r="AC51" s="28" t="e">
        <f t="shared" ca="1" si="9"/>
        <v>#N/A</v>
      </c>
      <c r="AD51" s="26" t="str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"","True",,"EndOfBar")</f>
        <v/>
      </c>
      <c r="AE51" s="24" t="e">
        <f t="shared" ca="1" si="31"/>
        <v>#VALUE!</v>
      </c>
      <c r="AF51" s="28" t="e">
        <f t="shared" ca="1" si="10"/>
        <v>#N/A</v>
      </c>
      <c r="AG51" s="26" t="str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"","True",,"EndOfBar")</f>
        <v/>
      </c>
      <c r="AH51" s="24" t="e">
        <f t="shared" ca="1" si="11"/>
        <v>#VALUE!</v>
      </c>
      <c r="AI51" s="28" t="e">
        <f t="shared" ca="1" si="12"/>
        <v>#N/A</v>
      </c>
      <c r="AJ51" s="26" t="str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"","True",,"EndOfBar")</f>
        <v/>
      </c>
      <c r="AK51" s="24" t="e">
        <f t="shared" ca="1" si="32"/>
        <v>#VALUE!</v>
      </c>
      <c r="AL51" s="28" t="e">
        <f t="shared" ca="1" si="13"/>
        <v>#N/A</v>
      </c>
      <c r="AM51" s="26" t="str">
        <f ca="1" xml:space="preserve"> RTD("cqg.rtd",,"StudyData","Close("&amp;$G$11&amp;") when (LocalMonth("&amp;$G$11&amp;")="&amp;$B$1&amp;" And LocalDay("&amp;$G$11&amp;")="&amp;$A$1&amp;" And LocalHour("&amp;$G$11&amp;")="&amp;K51&amp;" And LocalMinute("&amp;$G$11&amp;")="&amp;L51&amp;")", "Bar", "", "Close","A5C", "0", "all", "", "","True",,"EndOfBar")</f>
        <v/>
      </c>
      <c r="AN51" s="24" t="e">
        <f t="shared" ca="1" si="14"/>
        <v>#VALUE!</v>
      </c>
      <c r="AO51" s="28" t="e">
        <f t="shared" ca="1" si="15"/>
        <v>#N/A</v>
      </c>
      <c r="AP51" s="26" t="str">
        <f ca="1" xml:space="preserve"> RTD("cqg.rtd",,"StudyData","Close("&amp;$G$12&amp;") when (LocalMonth("&amp;$G$12&amp;")="&amp;$B$1&amp;" And LocalDay("&amp;$G$12&amp;")="&amp;$A$1&amp;" And LocalHour("&amp;$G$12&amp;")="&amp;K51&amp;" And LocalMinute("&amp;$G$12&amp;")="&amp;L51&amp;")", "Bar", "", "Close","A5C", "0", "all", "", "","True",,"EndOfBar")</f>
        <v/>
      </c>
      <c r="AQ51" s="24" t="e">
        <f t="shared" ca="1" si="16"/>
        <v>#VALUE!</v>
      </c>
      <c r="AR51" s="28" t="e">
        <f t="shared" ca="1" si="17"/>
        <v>#N/A</v>
      </c>
      <c r="AS51" s="26" t="str">
        <f ca="1" xml:space="preserve"> RTD("cqg.rtd",,"StudyData","Close("&amp;$G$13&amp;") when (LocalMonth("&amp;$G$13&amp;")="&amp;$B$1&amp;" And LocalDay("&amp;$G$13&amp;")="&amp;$A$1&amp;" And LocalHour("&amp;$G$13&amp;")="&amp;K51&amp;" And LocalMinute("&amp;$G$13&amp;")="&amp;L51&amp;")", "Bar", "", "Close","A5C", "0", "all", "", "","True",,"EndOfBar")</f>
        <v/>
      </c>
      <c r="AT51" s="24" t="e">
        <f t="shared" ca="1" si="18"/>
        <v>#VALUE!</v>
      </c>
      <c r="AU51" s="28" t="e">
        <f t="shared" ca="1" si="19"/>
        <v>#N/A</v>
      </c>
      <c r="AV51" s="26" t="str">
        <f ca="1" xml:space="preserve"> RTD("cqg.rtd",,"StudyData","Close("&amp;$G$14&amp;") when (LocalMonth("&amp;$G$14&amp;")="&amp;$B$1&amp;" And LocalDay("&amp;$G$14&amp;")="&amp;$A$1&amp;" And LocalHour("&amp;$G$14&amp;")="&amp;K51&amp;" And LocalMinute("&amp;$G$14&amp;")="&amp;L51&amp;")", "Bar", "", "Close","A5C", "0", "all", "", "","True",,"EndOfBar")</f>
        <v/>
      </c>
      <c r="AW51" s="24" t="e">
        <f t="shared" ca="1" si="20"/>
        <v>#VALUE!</v>
      </c>
      <c r="AX51" s="28" t="e">
        <f t="shared" ca="1" si="21"/>
        <v>#N/A</v>
      </c>
      <c r="AY51" s="26" t="str">
        <f ca="1" xml:space="preserve"> RTD("cqg.rtd",,"StudyData","Close("&amp;$G$15&amp;") when (LocalMonth("&amp;$G$15&amp;")="&amp;$B$1&amp;" And LocalDay("&amp;$G$15&amp;")="&amp;$A$1&amp;" And LocalHour("&amp;$G$15&amp;")="&amp;K51&amp;" And LocalMinute("&amp;$G$15&amp;")="&amp;L51&amp;")", "Bar", "", "Close","A5C", "0", "all", "", "","True",,"EndOfBar")</f>
        <v/>
      </c>
      <c r="AZ51" s="24" t="e">
        <f t="shared" ca="1" si="22"/>
        <v>#VALUE!</v>
      </c>
      <c r="BA51" s="28" t="e">
        <f t="shared" ca="1" si="23"/>
        <v>#N/A</v>
      </c>
      <c r="BB51" s="26" t="str">
        <f ca="1" xml:space="preserve"> RTD("cqg.rtd",,"StudyData","Close("&amp;$G$16&amp;") when (LocalMonth("&amp;$G$16&amp;")="&amp;$B$1&amp;" And LocalDay("&amp;$G$16&amp;")="&amp;$A$1&amp;" And LocalHour("&amp;$G$16&amp;")="&amp;K51&amp;" And LocalMinute("&amp;$G$16&amp;")="&amp;L51&amp;")", "Bar", "", "Close","A5C", "0", "all", "", "","True",,"EndOfBar")</f>
        <v/>
      </c>
      <c r="BC51" s="24" t="e">
        <f t="shared" ca="1" si="24"/>
        <v>#VALUE!</v>
      </c>
      <c r="BD51" s="28" t="e">
        <f t="shared" ca="1" si="25"/>
        <v>#N/A</v>
      </c>
      <c r="BF51" s="24">
        <f t="shared" si="26"/>
        <v>10</v>
      </c>
      <c r="BO51" s="30"/>
      <c r="BQ51" s="30"/>
    </row>
    <row r="52" spans="9:69" x14ac:dyDescent="0.3">
      <c r="I52" s="24" t="str">
        <f t="shared" si="0"/>
        <v>11:15</v>
      </c>
      <c r="J52" s="24" t="str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"","True",,"EndOfBar")</f>
        <v/>
      </c>
      <c r="K52" s="24">
        <f t="shared" si="38"/>
        <v>11</v>
      </c>
      <c r="L52" s="24">
        <f t="shared" si="27"/>
        <v>15</v>
      </c>
      <c r="M52" s="24" t="e">
        <f t="shared" ca="1" si="1"/>
        <v>#VALUE!</v>
      </c>
      <c r="N52" s="28" t="e">
        <f t="shared" ca="1" si="2"/>
        <v>#N/A</v>
      </c>
      <c r="O52" s="26" t="str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"","True",,"EndOfBar")</f>
        <v/>
      </c>
      <c r="P52" s="24" t="e">
        <f t="shared" ca="1" si="3"/>
        <v>#VALUE!</v>
      </c>
      <c r="Q52" s="28" t="e">
        <f t="shared" ca="1" si="4"/>
        <v>#N/A</v>
      </c>
      <c r="R52" s="26" t="str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"","True",,"EndOfBar")</f>
        <v/>
      </c>
      <c r="S52" s="24" t="e">
        <f t="shared" ca="1" si="5"/>
        <v>#VALUE!</v>
      </c>
      <c r="T52" s="28" t="e">
        <f t="shared" ca="1" si="6"/>
        <v>#N/A</v>
      </c>
      <c r="U52" s="29" t="str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"","True",,"EndOfBar")</f>
        <v/>
      </c>
      <c r="V52" s="24" t="e">
        <f t="shared" ca="1" si="28"/>
        <v>#VALUE!</v>
      </c>
      <c r="W52" s="28" t="e">
        <f t="shared" ca="1" si="7"/>
        <v>#N/A</v>
      </c>
      <c r="X52" s="29" t="str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"","True",,"EndOfBar")</f>
        <v/>
      </c>
      <c r="Y52" s="24" t="e">
        <f t="shared" ca="1" si="29"/>
        <v>#VALUE!</v>
      </c>
      <c r="Z52" s="28" t="e">
        <f t="shared" ca="1" si="8"/>
        <v>#N/A</v>
      </c>
      <c r="AA52" s="29" t="str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"","True",,"EndOfBar")</f>
        <v/>
      </c>
      <c r="AB52" s="24" t="e">
        <f t="shared" ca="1" si="30"/>
        <v>#VALUE!</v>
      </c>
      <c r="AC52" s="28" t="e">
        <f t="shared" ca="1" si="9"/>
        <v>#N/A</v>
      </c>
      <c r="AD52" s="26" t="str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"","True",,"EndOfBar")</f>
        <v/>
      </c>
      <c r="AE52" s="24" t="e">
        <f t="shared" ca="1" si="31"/>
        <v>#VALUE!</v>
      </c>
      <c r="AF52" s="28" t="e">
        <f t="shared" ca="1" si="10"/>
        <v>#N/A</v>
      </c>
      <c r="AG52" s="26" t="str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"","True",,"EndOfBar")</f>
        <v/>
      </c>
      <c r="AH52" s="24" t="e">
        <f t="shared" ca="1" si="11"/>
        <v>#VALUE!</v>
      </c>
      <c r="AI52" s="28" t="e">
        <f t="shared" ca="1" si="12"/>
        <v>#N/A</v>
      </c>
      <c r="AJ52" s="26" t="str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"","True",,"EndOfBar")</f>
        <v/>
      </c>
      <c r="AK52" s="24" t="e">
        <f t="shared" ca="1" si="32"/>
        <v>#VALUE!</v>
      </c>
      <c r="AL52" s="28" t="e">
        <f t="shared" ca="1" si="13"/>
        <v>#N/A</v>
      </c>
      <c r="AM52" s="26" t="str">
        <f ca="1" xml:space="preserve"> RTD("cqg.rtd",,"StudyData","Close("&amp;$G$11&amp;") when (LocalMonth("&amp;$G$11&amp;")="&amp;$B$1&amp;" And LocalDay("&amp;$G$11&amp;")="&amp;$A$1&amp;" And LocalHour("&amp;$G$11&amp;")="&amp;K52&amp;" And LocalMinute("&amp;$G$11&amp;")="&amp;L52&amp;")", "Bar", "", "Close","A5C", "0", "all", "", "","True",,"EndOfBar")</f>
        <v/>
      </c>
      <c r="AN52" s="24" t="e">
        <f t="shared" ca="1" si="14"/>
        <v>#VALUE!</v>
      </c>
      <c r="AO52" s="28" t="e">
        <f t="shared" ca="1" si="15"/>
        <v>#N/A</v>
      </c>
      <c r="AP52" s="26" t="str">
        <f ca="1" xml:space="preserve"> RTD("cqg.rtd",,"StudyData","Close("&amp;$G$12&amp;") when (LocalMonth("&amp;$G$12&amp;")="&amp;$B$1&amp;" And LocalDay("&amp;$G$12&amp;")="&amp;$A$1&amp;" And LocalHour("&amp;$G$12&amp;")="&amp;K52&amp;" And LocalMinute("&amp;$G$12&amp;")="&amp;L52&amp;")", "Bar", "", "Close","A5C", "0", "all", "", "","True",,"EndOfBar")</f>
        <v/>
      </c>
      <c r="AQ52" s="24" t="e">
        <f t="shared" ca="1" si="16"/>
        <v>#VALUE!</v>
      </c>
      <c r="AR52" s="28" t="e">
        <f t="shared" ca="1" si="17"/>
        <v>#N/A</v>
      </c>
      <c r="AS52" s="26" t="str">
        <f ca="1" xml:space="preserve"> RTD("cqg.rtd",,"StudyData","Close("&amp;$G$13&amp;") when (LocalMonth("&amp;$G$13&amp;")="&amp;$B$1&amp;" And LocalDay("&amp;$G$13&amp;")="&amp;$A$1&amp;" And LocalHour("&amp;$G$13&amp;")="&amp;K52&amp;" And LocalMinute("&amp;$G$13&amp;")="&amp;L52&amp;")", "Bar", "", "Close","A5C", "0", "all", "", "","True",,"EndOfBar")</f>
        <v/>
      </c>
      <c r="AT52" s="24" t="e">
        <f t="shared" ca="1" si="18"/>
        <v>#VALUE!</v>
      </c>
      <c r="AU52" s="28" t="e">
        <f t="shared" ca="1" si="19"/>
        <v>#N/A</v>
      </c>
      <c r="AV52" s="26" t="str">
        <f ca="1" xml:space="preserve"> RTD("cqg.rtd",,"StudyData","Close("&amp;$G$14&amp;") when (LocalMonth("&amp;$G$14&amp;")="&amp;$B$1&amp;" And LocalDay("&amp;$G$14&amp;")="&amp;$A$1&amp;" And LocalHour("&amp;$G$14&amp;")="&amp;K52&amp;" And LocalMinute("&amp;$G$14&amp;")="&amp;L52&amp;")", "Bar", "", "Close","A5C", "0", "all", "", "","True",,"EndOfBar")</f>
        <v/>
      </c>
      <c r="AW52" s="24" t="e">
        <f t="shared" ca="1" si="20"/>
        <v>#VALUE!</v>
      </c>
      <c r="AX52" s="28" t="e">
        <f t="shared" ca="1" si="21"/>
        <v>#N/A</v>
      </c>
      <c r="AY52" s="26" t="str">
        <f ca="1" xml:space="preserve"> RTD("cqg.rtd",,"StudyData","Close("&amp;$G$15&amp;") when (LocalMonth("&amp;$G$15&amp;")="&amp;$B$1&amp;" And LocalDay("&amp;$G$15&amp;")="&amp;$A$1&amp;" And LocalHour("&amp;$G$15&amp;")="&amp;K52&amp;" And LocalMinute("&amp;$G$15&amp;")="&amp;L52&amp;")", "Bar", "", "Close","A5C", "0", "all", "", "","True",,"EndOfBar")</f>
        <v/>
      </c>
      <c r="AZ52" s="24" t="e">
        <f t="shared" ca="1" si="22"/>
        <v>#VALUE!</v>
      </c>
      <c r="BA52" s="28" t="e">
        <f t="shared" ca="1" si="23"/>
        <v>#N/A</v>
      </c>
      <c r="BB52" s="26" t="str">
        <f ca="1" xml:space="preserve"> RTD("cqg.rtd",,"StudyData","Close("&amp;$G$16&amp;") when (LocalMonth("&amp;$G$16&amp;")="&amp;$B$1&amp;" And LocalDay("&amp;$G$16&amp;")="&amp;$A$1&amp;" And LocalHour("&amp;$G$16&amp;")="&amp;K52&amp;" And LocalMinute("&amp;$G$16&amp;")="&amp;L52&amp;")", "Bar", "", "Close","A5C", "0", "all", "", "","True",,"EndOfBar")</f>
        <v/>
      </c>
      <c r="BC52" s="24" t="e">
        <f t="shared" ca="1" si="24"/>
        <v>#VALUE!</v>
      </c>
      <c r="BD52" s="28" t="e">
        <f t="shared" ca="1" si="25"/>
        <v>#N/A</v>
      </c>
      <c r="BF52" s="24">
        <f t="shared" si="26"/>
        <v>15</v>
      </c>
      <c r="BO52" s="30"/>
      <c r="BQ52" s="30"/>
    </row>
    <row r="53" spans="9:69" x14ac:dyDescent="0.3">
      <c r="I53" s="24" t="str">
        <f t="shared" si="0"/>
        <v>11:20</v>
      </c>
      <c r="J53" s="24" t="str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"","True",,"EndOfBar")</f>
        <v/>
      </c>
      <c r="K53" s="24">
        <f t="shared" si="38"/>
        <v>11</v>
      </c>
      <c r="L53" s="24">
        <f t="shared" si="27"/>
        <v>20</v>
      </c>
      <c r="M53" s="24" t="e">
        <f t="shared" ca="1" si="1"/>
        <v>#VALUE!</v>
      </c>
      <c r="N53" s="28" t="e">
        <f t="shared" ca="1" si="2"/>
        <v>#N/A</v>
      </c>
      <c r="O53" s="26" t="str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"","True",,"EndOfBar")</f>
        <v/>
      </c>
      <c r="P53" s="24" t="e">
        <f t="shared" ca="1" si="3"/>
        <v>#VALUE!</v>
      </c>
      <c r="Q53" s="28" t="e">
        <f t="shared" ca="1" si="4"/>
        <v>#N/A</v>
      </c>
      <c r="R53" s="26" t="str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"","True",,"EndOfBar")</f>
        <v/>
      </c>
      <c r="S53" s="24" t="e">
        <f t="shared" ca="1" si="5"/>
        <v>#VALUE!</v>
      </c>
      <c r="T53" s="28" t="e">
        <f t="shared" ca="1" si="6"/>
        <v>#N/A</v>
      </c>
      <c r="U53" s="29" t="str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"","True",,"EndOfBar")</f>
        <v/>
      </c>
      <c r="V53" s="24" t="e">
        <f t="shared" ca="1" si="28"/>
        <v>#VALUE!</v>
      </c>
      <c r="W53" s="28" t="e">
        <f t="shared" ca="1" si="7"/>
        <v>#N/A</v>
      </c>
      <c r="X53" s="29" t="str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"","True",,"EndOfBar")</f>
        <v/>
      </c>
      <c r="Y53" s="24" t="e">
        <f t="shared" ca="1" si="29"/>
        <v>#VALUE!</v>
      </c>
      <c r="Z53" s="28" t="e">
        <f t="shared" ca="1" si="8"/>
        <v>#N/A</v>
      </c>
      <c r="AA53" s="29" t="str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"","True",,"EndOfBar")</f>
        <v/>
      </c>
      <c r="AB53" s="24" t="e">
        <f t="shared" ca="1" si="30"/>
        <v>#VALUE!</v>
      </c>
      <c r="AC53" s="28" t="e">
        <f t="shared" ca="1" si="9"/>
        <v>#N/A</v>
      </c>
      <c r="AD53" s="26" t="str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"","True",,"EndOfBar")</f>
        <v/>
      </c>
      <c r="AE53" s="24" t="e">
        <f t="shared" ca="1" si="31"/>
        <v>#VALUE!</v>
      </c>
      <c r="AF53" s="28" t="e">
        <f t="shared" ca="1" si="10"/>
        <v>#N/A</v>
      </c>
      <c r="AG53" s="26" t="str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"","True",,"EndOfBar")</f>
        <v/>
      </c>
      <c r="AH53" s="24" t="e">
        <f t="shared" ca="1" si="11"/>
        <v>#VALUE!</v>
      </c>
      <c r="AI53" s="28" t="e">
        <f t="shared" ca="1" si="12"/>
        <v>#N/A</v>
      </c>
      <c r="AJ53" s="26" t="str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"","True",,"EndOfBar")</f>
        <v/>
      </c>
      <c r="AK53" s="24" t="e">
        <f t="shared" ca="1" si="32"/>
        <v>#VALUE!</v>
      </c>
      <c r="AL53" s="28" t="e">
        <f t="shared" ca="1" si="13"/>
        <v>#N/A</v>
      </c>
      <c r="AM53" s="26" t="str">
        <f ca="1" xml:space="preserve"> RTD("cqg.rtd",,"StudyData","Close("&amp;$G$11&amp;") when (LocalMonth("&amp;$G$11&amp;")="&amp;$B$1&amp;" And LocalDay("&amp;$G$11&amp;")="&amp;$A$1&amp;" And LocalHour("&amp;$G$11&amp;")="&amp;K53&amp;" And LocalMinute("&amp;$G$11&amp;")="&amp;L53&amp;")", "Bar", "", "Close","A5C", "0", "all", "", "","True",,"EndOfBar")</f>
        <v/>
      </c>
      <c r="AN53" s="24" t="e">
        <f t="shared" ca="1" si="14"/>
        <v>#VALUE!</v>
      </c>
      <c r="AO53" s="28" t="e">
        <f t="shared" ca="1" si="15"/>
        <v>#N/A</v>
      </c>
      <c r="AP53" s="26" t="str">
        <f ca="1" xml:space="preserve"> RTD("cqg.rtd",,"StudyData","Close("&amp;$G$12&amp;") when (LocalMonth("&amp;$G$12&amp;")="&amp;$B$1&amp;" And LocalDay("&amp;$G$12&amp;")="&amp;$A$1&amp;" And LocalHour("&amp;$G$12&amp;")="&amp;K53&amp;" And LocalMinute("&amp;$G$12&amp;")="&amp;L53&amp;")", "Bar", "", "Close","A5C", "0", "all", "", "","True",,"EndOfBar")</f>
        <v/>
      </c>
      <c r="AQ53" s="24" t="e">
        <f t="shared" ca="1" si="16"/>
        <v>#VALUE!</v>
      </c>
      <c r="AR53" s="28" t="e">
        <f t="shared" ca="1" si="17"/>
        <v>#N/A</v>
      </c>
      <c r="AS53" s="26" t="str">
        <f ca="1" xml:space="preserve"> RTD("cqg.rtd",,"StudyData","Close("&amp;$G$13&amp;") when (LocalMonth("&amp;$G$13&amp;")="&amp;$B$1&amp;" And LocalDay("&amp;$G$13&amp;")="&amp;$A$1&amp;" And LocalHour("&amp;$G$13&amp;")="&amp;K53&amp;" And LocalMinute("&amp;$G$13&amp;")="&amp;L53&amp;")", "Bar", "", "Close","A5C", "0", "all", "", "","True",,"EndOfBar")</f>
        <v/>
      </c>
      <c r="AT53" s="24" t="e">
        <f t="shared" ca="1" si="18"/>
        <v>#VALUE!</v>
      </c>
      <c r="AU53" s="28" t="e">
        <f t="shared" ca="1" si="19"/>
        <v>#N/A</v>
      </c>
      <c r="AV53" s="26" t="str">
        <f ca="1" xml:space="preserve"> RTD("cqg.rtd",,"StudyData","Close("&amp;$G$14&amp;") when (LocalMonth("&amp;$G$14&amp;")="&amp;$B$1&amp;" And LocalDay("&amp;$G$14&amp;")="&amp;$A$1&amp;" And LocalHour("&amp;$G$14&amp;")="&amp;K53&amp;" And LocalMinute("&amp;$G$14&amp;")="&amp;L53&amp;")", "Bar", "", "Close","A5C", "0", "all", "", "","True",,"EndOfBar")</f>
        <v/>
      </c>
      <c r="AW53" s="24" t="e">
        <f t="shared" ca="1" si="20"/>
        <v>#VALUE!</v>
      </c>
      <c r="AX53" s="28" t="e">
        <f t="shared" ca="1" si="21"/>
        <v>#N/A</v>
      </c>
      <c r="AY53" s="26" t="str">
        <f ca="1" xml:space="preserve"> RTD("cqg.rtd",,"StudyData","Close("&amp;$G$15&amp;") when (LocalMonth("&amp;$G$15&amp;")="&amp;$B$1&amp;" And LocalDay("&amp;$G$15&amp;")="&amp;$A$1&amp;" And LocalHour("&amp;$G$15&amp;")="&amp;K53&amp;" And LocalMinute("&amp;$G$15&amp;")="&amp;L53&amp;")", "Bar", "", "Close","A5C", "0", "all", "", "","True",,"EndOfBar")</f>
        <v/>
      </c>
      <c r="AZ53" s="24" t="e">
        <f t="shared" ca="1" si="22"/>
        <v>#VALUE!</v>
      </c>
      <c r="BA53" s="28" t="e">
        <f t="shared" ca="1" si="23"/>
        <v>#N/A</v>
      </c>
      <c r="BB53" s="26" t="str">
        <f ca="1" xml:space="preserve"> RTD("cqg.rtd",,"StudyData","Close("&amp;$G$16&amp;") when (LocalMonth("&amp;$G$16&amp;")="&amp;$B$1&amp;" And LocalDay("&amp;$G$16&amp;")="&amp;$A$1&amp;" And LocalHour("&amp;$G$16&amp;")="&amp;K53&amp;" And LocalMinute("&amp;$G$16&amp;")="&amp;L53&amp;")", "Bar", "", "Close","A5C", "0", "all", "", "","True",,"EndOfBar")</f>
        <v/>
      </c>
      <c r="BC53" s="24" t="e">
        <f t="shared" ca="1" si="24"/>
        <v>#VALUE!</v>
      </c>
      <c r="BD53" s="28" t="e">
        <f t="shared" ca="1" si="25"/>
        <v>#N/A</v>
      </c>
      <c r="BF53" s="24">
        <f t="shared" si="26"/>
        <v>20</v>
      </c>
      <c r="BO53" s="30"/>
      <c r="BQ53" s="30"/>
    </row>
    <row r="54" spans="9:69" x14ac:dyDescent="0.3">
      <c r="I54" s="24" t="str">
        <f t="shared" si="0"/>
        <v>11:25</v>
      </c>
      <c r="J54" s="24" t="str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"","True",,"EndOfBar")</f>
        <v/>
      </c>
      <c r="K54" s="24">
        <f t="shared" si="38"/>
        <v>11</v>
      </c>
      <c r="L54" s="24">
        <f t="shared" si="27"/>
        <v>25</v>
      </c>
      <c r="M54" s="24" t="e">
        <f t="shared" ca="1" si="1"/>
        <v>#VALUE!</v>
      </c>
      <c r="N54" s="28" t="e">
        <f t="shared" ca="1" si="2"/>
        <v>#N/A</v>
      </c>
      <c r="O54" s="26" t="str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"","True",,"EndOfBar")</f>
        <v/>
      </c>
      <c r="P54" s="24" t="e">
        <f t="shared" ca="1" si="3"/>
        <v>#VALUE!</v>
      </c>
      <c r="Q54" s="28" t="e">
        <f t="shared" ca="1" si="4"/>
        <v>#N/A</v>
      </c>
      <c r="R54" s="26" t="str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"","True",,"EndOfBar")</f>
        <v/>
      </c>
      <c r="S54" s="24" t="e">
        <f t="shared" ca="1" si="5"/>
        <v>#VALUE!</v>
      </c>
      <c r="T54" s="28" t="e">
        <f t="shared" ca="1" si="6"/>
        <v>#N/A</v>
      </c>
      <c r="U54" s="29" t="str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"","True",,"EndOfBar")</f>
        <v/>
      </c>
      <c r="V54" s="24" t="e">
        <f t="shared" ca="1" si="28"/>
        <v>#VALUE!</v>
      </c>
      <c r="W54" s="28" t="e">
        <f t="shared" ca="1" si="7"/>
        <v>#N/A</v>
      </c>
      <c r="X54" s="29" t="str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"","True",,"EndOfBar")</f>
        <v/>
      </c>
      <c r="Y54" s="24" t="e">
        <f t="shared" ca="1" si="29"/>
        <v>#VALUE!</v>
      </c>
      <c r="Z54" s="28" t="e">
        <f t="shared" ca="1" si="8"/>
        <v>#N/A</v>
      </c>
      <c r="AA54" s="29" t="str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"","True",,"EndOfBar")</f>
        <v/>
      </c>
      <c r="AB54" s="24" t="e">
        <f t="shared" ca="1" si="30"/>
        <v>#VALUE!</v>
      </c>
      <c r="AC54" s="28" t="e">
        <f t="shared" ca="1" si="9"/>
        <v>#N/A</v>
      </c>
      <c r="AD54" s="26" t="str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"","True",,"EndOfBar")</f>
        <v/>
      </c>
      <c r="AE54" s="24" t="e">
        <f t="shared" ca="1" si="31"/>
        <v>#VALUE!</v>
      </c>
      <c r="AF54" s="28" t="e">
        <f t="shared" ca="1" si="10"/>
        <v>#N/A</v>
      </c>
      <c r="AG54" s="26" t="str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"","True",,"EndOfBar")</f>
        <v/>
      </c>
      <c r="AH54" s="24" t="e">
        <f t="shared" ca="1" si="11"/>
        <v>#VALUE!</v>
      </c>
      <c r="AI54" s="28" t="e">
        <f t="shared" ca="1" si="12"/>
        <v>#N/A</v>
      </c>
      <c r="AJ54" s="26" t="str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"","True",,"EndOfBar")</f>
        <v/>
      </c>
      <c r="AK54" s="24" t="e">
        <f t="shared" ca="1" si="32"/>
        <v>#VALUE!</v>
      </c>
      <c r="AL54" s="28" t="e">
        <f t="shared" ca="1" si="13"/>
        <v>#N/A</v>
      </c>
      <c r="AM54" s="26" t="str">
        <f ca="1" xml:space="preserve"> RTD("cqg.rtd",,"StudyData","Close("&amp;$G$11&amp;") when (LocalMonth("&amp;$G$11&amp;")="&amp;$B$1&amp;" And LocalDay("&amp;$G$11&amp;")="&amp;$A$1&amp;" And LocalHour("&amp;$G$11&amp;")="&amp;K54&amp;" And LocalMinute("&amp;$G$11&amp;")="&amp;L54&amp;")", "Bar", "", "Close","A5C", "0", "all", "", "","True",,"EndOfBar")</f>
        <v/>
      </c>
      <c r="AN54" s="24" t="e">
        <f t="shared" ca="1" si="14"/>
        <v>#VALUE!</v>
      </c>
      <c r="AO54" s="28" t="e">
        <f t="shared" ca="1" si="15"/>
        <v>#N/A</v>
      </c>
      <c r="AP54" s="26" t="str">
        <f ca="1" xml:space="preserve"> RTD("cqg.rtd",,"StudyData","Close("&amp;$G$12&amp;") when (LocalMonth("&amp;$G$12&amp;")="&amp;$B$1&amp;" And LocalDay("&amp;$G$12&amp;")="&amp;$A$1&amp;" And LocalHour("&amp;$G$12&amp;")="&amp;K54&amp;" And LocalMinute("&amp;$G$12&amp;")="&amp;L54&amp;")", "Bar", "", "Close","A5C", "0", "all", "", "","True",,"EndOfBar")</f>
        <v/>
      </c>
      <c r="AQ54" s="24" t="e">
        <f t="shared" ca="1" si="16"/>
        <v>#VALUE!</v>
      </c>
      <c r="AR54" s="28" t="e">
        <f t="shared" ca="1" si="17"/>
        <v>#N/A</v>
      </c>
      <c r="AS54" s="26" t="str">
        <f ca="1" xml:space="preserve"> RTD("cqg.rtd",,"StudyData","Close("&amp;$G$13&amp;") when (LocalMonth("&amp;$G$13&amp;")="&amp;$B$1&amp;" And LocalDay("&amp;$G$13&amp;")="&amp;$A$1&amp;" And LocalHour("&amp;$G$13&amp;")="&amp;K54&amp;" And LocalMinute("&amp;$G$13&amp;")="&amp;L54&amp;")", "Bar", "", "Close","A5C", "0", "all", "", "","True",,"EndOfBar")</f>
        <v/>
      </c>
      <c r="AT54" s="24" t="e">
        <f t="shared" ca="1" si="18"/>
        <v>#VALUE!</v>
      </c>
      <c r="AU54" s="28" t="e">
        <f t="shared" ca="1" si="19"/>
        <v>#N/A</v>
      </c>
      <c r="AV54" s="26" t="str">
        <f ca="1" xml:space="preserve"> RTD("cqg.rtd",,"StudyData","Close("&amp;$G$14&amp;") when (LocalMonth("&amp;$G$14&amp;")="&amp;$B$1&amp;" And LocalDay("&amp;$G$14&amp;")="&amp;$A$1&amp;" And LocalHour("&amp;$G$14&amp;")="&amp;K54&amp;" And LocalMinute("&amp;$G$14&amp;")="&amp;L54&amp;")", "Bar", "", "Close","A5C", "0", "all", "", "","True",,"EndOfBar")</f>
        <v/>
      </c>
      <c r="AW54" s="24" t="e">
        <f t="shared" ca="1" si="20"/>
        <v>#VALUE!</v>
      </c>
      <c r="AX54" s="28" t="e">
        <f t="shared" ca="1" si="21"/>
        <v>#N/A</v>
      </c>
      <c r="AY54" s="26" t="str">
        <f ca="1" xml:space="preserve"> RTD("cqg.rtd",,"StudyData","Close("&amp;$G$15&amp;") when (LocalMonth("&amp;$G$15&amp;")="&amp;$B$1&amp;" And LocalDay("&amp;$G$15&amp;")="&amp;$A$1&amp;" And LocalHour("&amp;$G$15&amp;")="&amp;K54&amp;" And LocalMinute("&amp;$G$15&amp;")="&amp;L54&amp;")", "Bar", "", "Close","A5C", "0", "all", "", "","True",,"EndOfBar")</f>
        <v/>
      </c>
      <c r="AZ54" s="24" t="e">
        <f t="shared" ca="1" si="22"/>
        <v>#VALUE!</v>
      </c>
      <c r="BA54" s="28" t="e">
        <f t="shared" ca="1" si="23"/>
        <v>#N/A</v>
      </c>
      <c r="BB54" s="26" t="str">
        <f ca="1" xml:space="preserve"> RTD("cqg.rtd",,"StudyData","Close("&amp;$G$16&amp;") when (LocalMonth("&amp;$G$16&amp;")="&amp;$B$1&amp;" And LocalDay("&amp;$G$16&amp;")="&amp;$A$1&amp;" And LocalHour("&amp;$G$16&amp;")="&amp;K54&amp;" And LocalMinute("&amp;$G$16&amp;")="&amp;L54&amp;")", "Bar", "", "Close","A5C", "0", "all", "", "","True",,"EndOfBar")</f>
        <v/>
      </c>
      <c r="BC54" s="24" t="e">
        <f t="shared" ca="1" si="24"/>
        <v>#VALUE!</v>
      </c>
      <c r="BD54" s="28" t="e">
        <f t="shared" ca="1" si="25"/>
        <v>#N/A</v>
      </c>
      <c r="BF54" s="24">
        <f t="shared" si="26"/>
        <v>25</v>
      </c>
      <c r="BO54" s="30"/>
      <c r="BQ54" s="30"/>
    </row>
    <row r="55" spans="9:69" x14ac:dyDescent="0.3">
      <c r="I55" s="24" t="str">
        <f t="shared" si="0"/>
        <v>11:30</v>
      </c>
      <c r="J55" s="24" t="str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"","True",,"EndOfBar")</f>
        <v/>
      </c>
      <c r="K55" s="24">
        <f t="shared" si="38"/>
        <v>11</v>
      </c>
      <c r="L55" s="24">
        <f t="shared" si="27"/>
        <v>30</v>
      </c>
      <c r="M55" s="24" t="e">
        <f t="shared" ca="1" si="1"/>
        <v>#VALUE!</v>
      </c>
      <c r="N55" s="28" t="e">
        <f t="shared" ca="1" si="2"/>
        <v>#N/A</v>
      </c>
      <c r="O55" s="26" t="str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"","True",,"EndOfBar")</f>
        <v/>
      </c>
      <c r="P55" s="24" t="e">
        <f t="shared" ca="1" si="3"/>
        <v>#VALUE!</v>
      </c>
      <c r="Q55" s="28" t="e">
        <f t="shared" ca="1" si="4"/>
        <v>#N/A</v>
      </c>
      <c r="R55" s="26" t="str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"","True",,"EndOfBar")</f>
        <v/>
      </c>
      <c r="S55" s="24" t="e">
        <f t="shared" ca="1" si="5"/>
        <v>#VALUE!</v>
      </c>
      <c r="T55" s="28" t="e">
        <f t="shared" ca="1" si="6"/>
        <v>#N/A</v>
      </c>
      <c r="U55" s="29" t="str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"","True",,"EndOfBar")</f>
        <v/>
      </c>
      <c r="V55" s="24" t="e">
        <f t="shared" ca="1" si="28"/>
        <v>#VALUE!</v>
      </c>
      <c r="W55" s="28" t="e">
        <f t="shared" ca="1" si="7"/>
        <v>#N/A</v>
      </c>
      <c r="X55" s="29" t="str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"","True",,"EndOfBar")</f>
        <v/>
      </c>
      <c r="Y55" s="24" t="e">
        <f t="shared" ca="1" si="29"/>
        <v>#VALUE!</v>
      </c>
      <c r="Z55" s="28" t="e">
        <f t="shared" ca="1" si="8"/>
        <v>#N/A</v>
      </c>
      <c r="AA55" s="29" t="str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"","True",,"EndOfBar")</f>
        <v/>
      </c>
      <c r="AB55" s="24" t="e">
        <f t="shared" ca="1" si="30"/>
        <v>#VALUE!</v>
      </c>
      <c r="AC55" s="28" t="e">
        <f t="shared" ca="1" si="9"/>
        <v>#N/A</v>
      </c>
      <c r="AD55" s="26" t="str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"","True",,"EndOfBar")</f>
        <v/>
      </c>
      <c r="AE55" s="24" t="e">
        <f t="shared" ca="1" si="31"/>
        <v>#VALUE!</v>
      </c>
      <c r="AF55" s="28" t="e">
        <f t="shared" ca="1" si="10"/>
        <v>#N/A</v>
      </c>
      <c r="AG55" s="26" t="str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"","True",,"EndOfBar")</f>
        <v/>
      </c>
      <c r="AH55" s="24" t="e">
        <f t="shared" ca="1" si="11"/>
        <v>#VALUE!</v>
      </c>
      <c r="AI55" s="28" t="e">
        <f t="shared" ca="1" si="12"/>
        <v>#N/A</v>
      </c>
      <c r="AJ55" s="26" t="str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"","True",,"EndOfBar")</f>
        <v/>
      </c>
      <c r="AK55" s="24" t="e">
        <f t="shared" ca="1" si="32"/>
        <v>#VALUE!</v>
      </c>
      <c r="AL55" s="28" t="e">
        <f t="shared" ca="1" si="13"/>
        <v>#N/A</v>
      </c>
      <c r="AM55" s="26" t="str">
        <f ca="1" xml:space="preserve"> RTD("cqg.rtd",,"StudyData","Close("&amp;$G$11&amp;") when (LocalMonth("&amp;$G$11&amp;")="&amp;$B$1&amp;" And LocalDay("&amp;$G$11&amp;")="&amp;$A$1&amp;" And LocalHour("&amp;$G$11&amp;")="&amp;K55&amp;" And LocalMinute("&amp;$G$11&amp;")="&amp;L55&amp;")", "Bar", "", "Close","A5C", "0", "all", "", "","True",,"EndOfBar")</f>
        <v/>
      </c>
      <c r="AN55" s="24" t="e">
        <f t="shared" ca="1" si="14"/>
        <v>#VALUE!</v>
      </c>
      <c r="AO55" s="28" t="e">
        <f t="shared" ca="1" si="15"/>
        <v>#N/A</v>
      </c>
      <c r="AP55" s="26" t="str">
        <f ca="1" xml:space="preserve"> RTD("cqg.rtd",,"StudyData","Close("&amp;$G$12&amp;") when (LocalMonth("&amp;$G$12&amp;")="&amp;$B$1&amp;" And LocalDay("&amp;$G$12&amp;")="&amp;$A$1&amp;" And LocalHour("&amp;$G$12&amp;")="&amp;K55&amp;" And LocalMinute("&amp;$G$12&amp;")="&amp;L55&amp;")", "Bar", "", "Close","A5C", "0", "all", "", "","True",,"EndOfBar")</f>
        <v/>
      </c>
      <c r="AQ55" s="24" t="e">
        <f t="shared" ca="1" si="16"/>
        <v>#VALUE!</v>
      </c>
      <c r="AR55" s="28" t="e">
        <f t="shared" ca="1" si="17"/>
        <v>#N/A</v>
      </c>
      <c r="AS55" s="26" t="str">
        <f ca="1" xml:space="preserve"> RTD("cqg.rtd",,"StudyData","Close("&amp;$G$13&amp;") when (LocalMonth("&amp;$G$13&amp;")="&amp;$B$1&amp;" And LocalDay("&amp;$G$13&amp;")="&amp;$A$1&amp;" And LocalHour("&amp;$G$13&amp;")="&amp;K55&amp;" And LocalMinute("&amp;$G$13&amp;")="&amp;L55&amp;")", "Bar", "", "Close","A5C", "0", "all", "", "","True",,"EndOfBar")</f>
        <v/>
      </c>
      <c r="AT55" s="24" t="e">
        <f t="shared" ca="1" si="18"/>
        <v>#VALUE!</v>
      </c>
      <c r="AU55" s="28" t="e">
        <f t="shared" ca="1" si="19"/>
        <v>#N/A</v>
      </c>
      <c r="AV55" s="26" t="str">
        <f ca="1" xml:space="preserve"> RTD("cqg.rtd",,"StudyData","Close("&amp;$G$14&amp;") when (LocalMonth("&amp;$G$14&amp;")="&amp;$B$1&amp;" And LocalDay("&amp;$G$14&amp;")="&amp;$A$1&amp;" And LocalHour("&amp;$G$14&amp;")="&amp;K55&amp;" And LocalMinute("&amp;$G$14&amp;")="&amp;L55&amp;")", "Bar", "", "Close","A5C", "0", "all", "", "","True",,"EndOfBar")</f>
        <v/>
      </c>
      <c r="AW55" s="24" t="e">
        <f t="shared" ca="1" si="20"/>
        <v>#VALUE!</v>
      </c>
      <c r="AX55" s="28" t="e">
        <f t="shared" ca="1" si="21"/>
        <v>#N/A</v>
      </c>
      <c r="AY55" s="26" t="str">
        <f ca="1" xml:space="preserve"> RTD("cqg.rtd",,"StudyData","Close("&amp;$G$15&amp;") when (LocalMonth("&amp;$G$15&amp;")="&amp;$B$1&amp;" And LocalDay("&amp;$G$15&amp;")="&amp;$A$1&amp;" And LocalHour("&amp;$G$15&amp;")="&amp;K55&amp;" And LocalMinute("&amp;$G$15&amp;")="&amp;L55&amp;")", "Bar", "", "Close","A5C", "0", "all", "", "","True",,"EndOfBar")</f>
        <v/>
      </c>
      <c r="AZ55" s="24" t="e">
        <f t="shared" ca="1" si="22"/>
        <v>#VALUE!</v>
      </c>
      <c r="BA55" s="28" t="e">
        <f t="shared" ca="1" si="23"/>
        <v>#N/A</v>
      </c>
      <c r="BB55" s="26" t="str">
        <f ca="1" xml:space="preserve"> RTD("cqg.rtd",,"StudyData","Close("&amp;$G$16&amp;") when (LocalMonth("&amp;$G$16&amp;")="&amp;$B$1&amp;" And LocalDay("&amp;$G$16&amp;")="&amp;$A$1&amp;" And LocalHour("&amp;$G$16&amp;")="&amp;K55&amp;" And LocalMinute("&amp;$G$16&amp;")="&amp;L55&amp;")", "Bar", "", "Close","A5C", "0", "all", "", "","True",,"EndOfBar")</f>
        <v/>
      </c>
      <c r="BC55" s="24" t="e">
        <f t="shared" ca="1" si="24"/>
        <v>#VALUE!</v>
      </c>
      <c r="BD55" s="28" t="e">
        <f t="shared" ca="1" si="25"/>
        <v>#N/A</v>
      </c>
      <c r="BF55" s="24">
        <f t="shared" si="26"/>
        <v>30</v>
      </c>
      <c r="BO55" s="30"/>
      <c r="BQ55" s="30"/>
    </row>
    <row r="56" spans="9:69" x14ac:dyDescent="0.3">
      <c r="I56" s="24" t="str">
        <f t="shared" si="0"/>
        <v>11:35</v>
      </c>
      <c r="J56" s="24" t="str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"","True",,"EndOfBar")</f>
        <v/>
      </c>
      <c r="K56" s="24">
        <f t="shared" si="38"/>
        <v>11</v>
      </c>
      <c r="L56" s="24">
        <f t="shared" si="27"/>
        <v>35</v>
      </c>
      <c r="M56" s="24" t="e">
        <f t="shared" ca="1" si="1"/>
        <v>#VALUE!</v>
      </c>
      <c r="N56" s="28" t="e">
        <f t="shared" ca="1" si="2"/>
        <v>#N/A</v>
      </c>
      <c r="O56" s="26" t="str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"","True",,"EndOfBar")</f>
        <v/>
      </c>
      <c r="P56" s="24" t="e">
        <f t="shared" ca="1" si="3"/>
        <v>#VALUE!</v>
      </c>
      <c r="Q56" s="28" t="e">
        <f t="shared" ca="1" si="4"/>
        <v>#N/A</v>
      </c>
      <c r="R56" s="26" t="str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"","True",,"EndOfBar")</f>
        <v/>
      </c>
      <c r="S56" s="24" t="e">
        <f t="shared" ca="1" si="5"/>
        <v>#VALUE!</v>
      </c>
      <c r="T56" s="28" t="e">
        <f t="shared" ca="1" si="6"/>
        <v>#N/A</v>
      </c>
      <c r="U56" s="29" t="str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"","True",,"EndOfBar")</f>
        <v/>
      </c>
      <c r="V56" s="24" t="e">
        <f t="shared" ca="1" si="28"/>
        <v>#VALUE!</v>
      </c>
      <c r="W56" s="28" t="e">
        <f t="shared" ca="1" si="7"/>
        <v>#N/A</v>
      </c>
      <c r="X56" s="29" t="str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"","True",,"EndOfBar")</f>
        <v/>
      </c>
      <c r="Y56" s="24" t="e">
        <f t="shared" ca="1" si="29"/>
        <v>#VALUE!</v>
      </c>
      <c r="Z56" s="28" t="e">
        <f t="shared" ca="1" si="8"/>
        <v>#N/A</v>
      </c>
      <c r="AA56" s="29" t="str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"","True",,"EndOfBar")</f>
        <v/>
      </c>
      <c r="AB56" s="24" t="e">
        <f t="shared" ca="1" si="30"/>
        <v>#VALUE!</v>
      </c>
      <c r="AC56" s="28" t="e">
        <f t="shared" ca="1" si="9"/>
        <v>#N/A</v>
      </c>
      <c r="AD56" s="26" t="str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"","True",,"EndOfBar")</f>
        <v/>
      </c>
      <c r="AE56" s="24" t="e">
        <f t="shared" ca="1" si="31"/>
        <v>#VALUE!</v>
      </c>
      <c r="AF56" s="28" t="e">
        <f t="shared" ca="1" si="10"/>
        <v>#N/A</v>
      </c>
      <c r="AG56" s="26" t="str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"","True",,"EndOfBar")</f>
        <v/>
      </c>
      <c r="AH56" s="24" t="e">
        <f t="shared" ca="1" si="11"/>
        <v>#VALUE!</v>
      </c>
      <c r="AI56" s="28" t="e">
        <f t="shared" ca="1" si="12"/>
        <v>#N/A</v>
      </c>
      <c r="AJ56" s="26" t="str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"","True",,"EndOfBar")</f>
        <v/>
      </c>
      <c r="AK56" s="24" t="e">
        <f t="shared" ca="1" si="32"/>
        <v>#VALUE!</v>
      </c>
      <c r="AL56" s="28" t="e">
        <f t="shared" ca="1" si="13"/>
        <v>#N/A</v>
      </c>
      <c r="AM56" s="26" t="str">
        <f ca="1" xml:space="preserve"> RTD("cqg.rtd",,"StudyData","Close("&amp;$G$11&amp;") when (LocalMonth("&amp;$G$11&amp;")="&amp;$B$1&amp;" And LocalDay("&amp;$G$11&amp;")="&amp;$A$1&amp;" And LocalHour("&amp;$G$11&amp;")="&amp;K56&amp;" And LocalMinute("&amp;$G$11&amp;")="&amp;L56&amp;")", "Bar", "", "Close","A5C", "0", "all", "", "","True",,"EndOfBar")</f>
        <v/>
      </c>
      <c r="AN56" s="24" t="e">
        <f t="shared" ca="1" si="14"/>
        <v>#VALUE!</v>
      </c>
      <c r="AO56" s="28" t="e">
        <f t="shared" ca="1" si="15"/>
        <v>#N/A</v>
      </c>
      <c r="AP56" s="26" t="str">
        <f ca="1" xml:space="preserve"> RTD("cqg.rtd",,"StudyData","Close("&amp;$G$12&amp;") when (LocalMonth("&amp;$G$12&amp;")="&amp;$B$1&amp;" And LocalDay("&amp;$G$12&amp;")="&amp;$A$1&amp;" And LocalHour("&amp;$G$12&amp;")="&amp;K56&amp;" And LocalMinute("&amp;$G$12&amp;")="&amp;L56&amp;")", "Bar", "", "Close","A5C", "0", "all", "", "","True",,"EndOfBar")</f>
        <v/>
      </c>
      <c r="AQ56" s="24" t="e">
        <f t="shared" ca="1" si="16"/>
        <v>#VALUE!</v>
      </c>
      <c r="AR56" s="28" t="e">
        <f t="shared" ca="1" si="17"/>
        <v>#N/A</v>
      </c>
      <c r="AS56" s="26" t="str">
        <f ca="1" xml:space="preserve"> RTD("cqg.rtd",,"StudyData","Close("&amp;$G$13&amp;") when (LocalMonth("&amp;$G$13&amp;")="&amp;$B$1&amp;" And LocalDay("&amp;$G$13&amp;")="&amp;$A$1&amp;" And LocalHour("&amp;$G$13&amp;")="&amp;K56&amp;" And LocalMinute("&amp;$G$13&amp;")="&amp;L56&amp;")", "Bar", "", "Close","A5C", "0", "all", "", "","True",,"EndOfBar")</f>
        <v/>
      </c>
      <c r="AT56" s="24" t="e">
        <f t="shared" ca="1" si="18"/>
        <v>#VALUE!</v>
      </c>
      <c r="AU56" s="28" t="e">
        <f t="shared" ca="1" si="19"/>
        <v>#N/A</v>
      </c>
      <c r="AV56" s="26" t="str">
        <f ca="1" xml:space="preserve"> RTD("cqg.rtd",,"StudyData","Close("&amp;$G$14&amp;") when (LocalMonth("&amp;$G$14&amp;")="&amp;$B$1&amp;" And LocalDay("&amp;$G$14&amp;")="&amp;$A$1&amp;" And LocalHour("&amp;$G$14&amp;")="&amp;K56&amp;" And LocalMinute("&amp;$G$14&amp;")="&amp;L56&amp;")", "Bar", "", "Close","A5C", "0", "all", "", "","True",,"EndOfBar")</f>
        <v/>
      </c>
      <c r="AW56" s="24" t="e">
        <f t="shared" ca="1" si="20"/>
        <v>#VALUE!</v>
      </c>
      <c r="AX56" s="28" t="e">
        <f t="shared" ca="1" si="21"/>
        <v>#N/A</v>
      </c>
      <c r="AY56" s="26" t="str">
        <f ca="1" xml:space="preserve"> RTD("cqg.rtd",,"StudyData","Close("&amp;$G$15&amp;") when (LocalMonth("&amp;$G$15&amp;")="&amp;$B$1&amp;" And LocalDay("&amp;$G$15&amp;")="&amp;$A$1&amp;" And LocalHour("&amp;$G$15&amp;")="&amp;K56&amp;" And LocalMinute("&amp;$G$15&amp;")="&amp;L56&amp;")", "Bar", "", "Close","A5C", "0", "all", "", "","True",,"EndOfBar")</f>
        <v/>
      </c>
      <c r="AZ56" s="24" t="e">
        <f t="shared" ca="1" si="22"/>
        <v>#VALUE!</v>
      </c>
      <c r="BA56" s="28" t="e">
        <f t="shared" ca="1" si="23"/>
        <v>#N/A</v>
      </c>
      <c r="BB56" s="26" t="str">
        <f ca="1" xml:space="preserve"> RTD("cqg.rtd",,"StudyData","Close("&amp;$G$16&amp;") when (LocalMonth("&amp;$G$16&amp;")="&amp;$B$1&amp;" And LocalDay("&amp;$G$16&amp;")="&amp;$A$1&amp;" And LocalHour("&amp;$G$16&amp;")="&amp;K56&amp;" And LocalMinute("&amp;$G$16&amp;")="&amp;L56&amp;")", "Bar", "", "Close","A5C", "0", "all", "", "","True",,"EndOfBar")</f>
        <v/>
      </c>
      <c r="BC56" s="24" t="e">
        <f t="shared" ca="1" si="24"/>
        <v>#VALUE!</v>
      </c>
      <c r="BD56" s="28" t="e">
        <f t="shared" ca="1" si="25"/>
        <v>#N/A</v>
      </c>
      <c r="BF56" s="24">
        <f t="shared" si="26"/>
        <v>35</v>
      </c>
      <c r="BO56" s="30"/>
      <c r="BQ56" s="30"/>
    </row>
    <row r="57" spans="9:69" x14ac:dyDescent="0.3">
      <c r="I57" s="24" t="str">
        <f t="shared" si="0"/>
        <v>11:40</v>
      </c>
      <c r="J57" s="24" t="str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"","True",,"EndOfBar")</f>
        <v/>
      </c>
      <c r="K57" s="24">
        <f t="shared" si="38"/>
        <v>11</v>
      </c>
      <c r="L57" s="24">
        <f t="shared" si="27"/>
        <v>40</v>
      </c>
      <c r="M57" s="24" t="e">
        <f t="shared" ca="1" si="1"/>
        <v>#VALUE!</v>
      </c>
      <c r="N57" s="28" t="e">
        <f t="shared" ca="1" si="2"/>
        <v>#N/A</v>
      </c>
      <c r="O57" s="26" t="str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"","True",,"EndOfBar")</f>
        <v/>
      </c>
      <c r="P57" s="24" t="e">
        <f t="shared" ca="1" si="3"/>
        <v>#VALUE!</v>
      </c>
      <c r="Q57" s="28" t="e">
        <f t="shared" ca="1" si="4"/>
        <v>#N/A</v>
      </c>
      <c r="R57" s="26" t="str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"","True",,"EndOfBar")</f>
        <v/>
      </c>
      <c r="S57" s="24" t="e">
        <f t="shared" ca="1" si="5"/>
        <v>#VALUE!</v>
      </c>
      <c r="T57" s="28" t="e">
        <f t="shared" ca="1" si="6"/>
        <v>#N/A</v>
      </c>
      <c r="U57" s="29" t="str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"","True",,"EndOfBar")</f>
        <v/>
      </c>
      <c r="V57" s="24" t="e">
        <f t="shared" ca="1" si="28"/>
        <v>#VALUE!</v>
      </c>
      <c r="W57" s="28" t="e">
        <f t="shared" ca="1" si="7"/>
        <v>#N/A</v>
      </c>
      <c r="X57" s="29" t="str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"","True",,"EndOfBar")</f>
        <v/>
      </c>
      <c r="Y57" s="24" t="e">
        <f t="shared" ca="1" si="29"/>
        <v>#VALUE!</v>
      </c>
      <c r="Z57" s="28" t="e">
        <f t="shared" ca="1" si="8"/>
        <v>#N/A</v>
      </c>
      <c r="AA57" s="29" t="str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"","True",,"EndOfBar")</f>
        <v/>
      </c>
      <c r="AB57" s="24" t="e">
        <f t="shared" ca="1" si="30"/>
        <v>#VALUE!</v>
      </c>
      <c r="AC57" s="28" t="e">
        <f t="shared" ca="1" si="9"/>
        <v>#N/A</v>
      </c>
      <c r="AD57" s="26" t="str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"","True",,"EndOfBar")</f>
        <v/>
      </c>
      <c r="AE57" s="24" t="e">
        <f t="shared" ca="1" si="31"/>
        <v>#VALUE!</v>
      </c>
      <c r="AF57" s="28" t="e">
        <f t="shared" ca="1" si="10"/>
        <v>#N/A</v>
      </c>
      <c r="AG57" s="26" t="str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"","True",,"EndOfBar")</f>
        <v/>
      </c>
      <c r="AH57" s="24" t="e">
        <f t="shared" ca="1" si="11"/>
        <v>#VALUE!</v>
      </c>
      <c r="AI57" s="28" t="e">
        <f t="shared" ca="1" si="12"/>
        <v>#N/A</v>
      </c>
      <c r="AJ57" s="26" t="str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"","True",,"EndOfBar")</f>
        <v/>
      </c>
      <c r="AK57" s="24" t="e">
        <f t="shared" ca="1" si="32"/>
        <v>#VALUE!</v>
      </c>
      <c r="AL57" s="28" t="e">
        <f t="shared" ca="1" si="13"/>
        <v>#N/A</v>
      </c>
      <c r="AM57" s="26" t="str">
        <f ca="1" xml:space="preserve"> RTD("cqg.rtd",,"StudyData","Close("&amp;$G$11&amp;") when (LocalMonth("&amp;$G$11&amp;")="&amp;$B$1&amp;" And LocalDay("&amp;$G$11&amp;")="&amp;$A$1&amp;" And LocalHour("&amp;$G$11&amp;")="&amp;K57&amp;" And LocalMinute("&amp;$G$11&amp;")="&amp;L57&amp;")", "Bar", "", "Close","A5C", "0", "all", "", "","True",,"EndOfBar")</f>
        <v/>
      </c>
      <c r="AN57" s="24" t="e">
        <f t="shared" ca="1" si="14"/>
        <v>#VALUE!</v>
      </c>
      <c r="AO57" s="28" t="e">
        <f t="shared" ca="1" si="15"/>
        <v>#N/A</v>
      </c>
      <c r="AP57" s="26" t="str">
        <f ca="1" xml:space="preserve"> RTD("cqg.rtd",,"StudyData","Close("&amp;$G$12&amp;") when (LocalMonth("&amp;$G$12&amp;")="&amp;$B$1&amp;" And LocalDay("&amp;$G$12&amp;")="&amp;$A$1&amp;" And LocalHour("&amp;$G$12&amp;")="&amp;K57&amp;" And LocalMinute("&amp;$G$12&amp;")="&amp;L57&amp;")", "Bar", "", "Close","A5C", "0", "all", "", "","True",,"EndOfBar")</f>
        <v/>
      </c>
      <c r="AQ57" s="24" t="e">
        <f t="shared" ca="1" si="16"/>
        <v>#VALUE!</v>
      </c>
      <c r="AR57" s="28" t="e">
        <f t="shared" ca="1" si="17"/>
        <v>#N/A</v>
      </c>
      <c r="AS57" s="26" t="str">
        <f ca="1" xml:space="preserve"> RTD("cqg.rtd",,"StudyData","Close("&amp;$G$13&amp;") when (LocalMonth("&amp;$G$13&amp;")="&amp;$B$1&amp;" And LocalDay("&amp;$G$13&amp;")="&amp;$A$1&amp;" And LocalHour("&amp;$G$13&amp;")="&amp;K57&amp;" And LocalMinute("&amp;$G$13&amp;")="&amp;L57&amp;")", "Bar", "", "Close","A5C", "0", "all", "", "","True",,"EndOfBar")</f>
        <v/>
      </c>
      <c r="AT57" s="24" t="e">
        <f t="shared" ca="1" si="18"/>
        <v>#VALUE!</v>
      </c>
      <c r="AU57" s="28" t="e">
        <f t="shared" ca="1" si="19"/>
        <v>#N/A</v>
      </c>
      <c r="AV57" s="26" t="str">
        <f ca="1" xml:space="preserve"> RTD("cqg.rtd",,"StudyData","Close("&amp;$G$14&amp;") when (LocalMonth("&amp;$G$14&amp;")="&amp;$B$1&amp;" And LocalDay("&amp;$G$14&amp;")="&amp;$A$1&amp;" And LocalHour("&amp;$G$14&amp;")="&amp;K57&amp;" And LocalMinute("&amp;$G$14&amp;")="&amp;L57&amp;")", "Bar", "", "Close","A5C", "0", "all", "", "","True",,"EndOfBar")</f>
        <v/>
      </c>
      <c r="AW57" s="24" t="e">
        <f t="shared" ca="1" si="20"/>
        <v>#VALUE!</v>
      </c>
      <c r="AX57" s="28" t="e">
        <f t="shared" ca="1" si="21"/>
        <v>#N/A</v>
      </c>
      <c r="AY57" s="26" t="str">
        <f ca="1" xml:space="preserve"> RTD("cqg.rtd",,"StudyData","Close("&amp;$G$15&amp;") when (LocalMonth("&amp;$G$15&amp;")="&amp;$B$1&amp;" And LocalDay("&amp;$G$15&amp;")="&amp;$A$1&amp;" And LocalHour("&amp;$G$15&amp;")="&amp;K57&amp;" And LocalMinute("&amp;$G$15&amp;")="&amp;L57&amp;")", "Bar", "", "Close","A5C", "0", "all", "", "","True",,"EndOfBar")</f>
        <v/>
      </c>
      <c r="AZ57" s="24" t="e">
        <f t="shared" ca="1" si="22"/>
        <v>#VALUE!</v>
      </c>
      <c r="BA57" s="28" t="e">
        <f t="shared" ca="1" si="23"/>
        <v>#N/A</v>
      </c>
      <c r="BB57" s="26" t="str">
        <f ca="1" xml:space="preserve"> RTD("cqg.rtd",,"StudyData","Close("&amp;$G$16&amp;") when (LocalMonth("&amp;$G$16&amp;")="&amp;$B$1&amp;" And LocalDay("&amp;$G$16&amp;")="&amp;$A$1&amp;" And LocalHour("&amp;$G$16&amp;")="&amp;K57&amp;" And LocalMinute("&amp;$G$16&amp;")="&amp;L57&amp;")", "Bar", "", "Close","A5C", "0", "all", "", "","True",,"EndOfBar")</f>
        <v/>
      </c>
      <c r="BC57" s="24" t="e">
        <f t="shared" ca="1" si="24"/>
        <v>#VALUE!</v>
      </c>
      <c r="BD57" s="28" t="e">
        <f t="shared" ca="1" si="25"/>
        <v>#N/A</v>
      </c>
      <c r="BF57" s="24">
        <f t="shared" si="26"/>
        <v>40</v>
      </c>
      <c r="BO57" s="30"/>
      <c r="BQ57" s="30"/>
    </row>
    <row r="58" spans="9:69" x14ac:dyDescent="0.3">
      <c r="I58" s="24" t="str">
        <f t="shared" si="0"/>
        <v>11:45</v>
      </c>
      <c r="J58" s="24" t="str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"","True",,"EndOfBar")</f>
        <v/>
      </c>
      <c r="K58" s="24">
        <f t="shared" si="38"/>
        <v>11</v>
      </c>
      <c r="L58" s="24">
        <f t="shared" si="27"/>
        <v>45</v>
      </c>
      <c r="M58" s="24" t="e">
        <f t="shared" ca="1" si="1"/>
        <v>#VALUE!</v>
      </c>
      <c r="N58" s="28" t="e">
        <f t="shared" ca="1" si="2"/>
        <v>#N/A</v>
      </c>
      <c r="O58" s="26" t="str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"","True",,"EndOfBar")</f>
        <v/>
      </c>
      <c r="P58" s="24" t="e">
        <f t="shared" ca="1" si="3"/>
        <v>#VALUE!</v>
      </c>
      <c r="Q58" s="28" t="e">
        <f t="shared" ca="1" si="4"/>
        <v>#N/A</v>
      </c>
      <c r="R58" s="26" t="str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"","True",,"EndOfBar")</f>
        <v/>
      </c>
      <c r="S58" s="24" t="e">
        <f t="shared" ca="1" si="5"/>
        <v>#VALUE!</v>
      </c>
      <c r="T58" s="28" t="e">
        <f t="shared" ca="1" si="6"/>
        <v>#N/A</v>
      </c>
      <c r="U58" s="29" t="str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"","True",,"EndOfBar")</f>
        <v/>
      </c>
      <c r="V58" s="24" t="e">
        <f t="shared" ca="1" si="28"/>
        <v>#VALUE!</v>
      </c>
      <c r="W58" s="28" t="e">
        <f t="shared" ca="1" si="7"/>
        <v>#N/A</v>
      </c>
      <c r="X58" s="29" t="str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"","True",,"EndOfBar")</f>
        <v/>
      </c>
      <c r="Y58" s="24" t="e">
        <f t="shared" ca="1" si="29"/>
        <v>#VALUE!</v>
      </c>
      <c r="Z58" s="28" t="e">
        <f t="shared" ca="1" si="8"/>
        <v>#N/A</v>
      </c>
      <c r="AA58" s="29" t="str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"","True",,"EndOfBar")</f>
        <v/>
      </c>
      <c r="AB58" s="24" t="e">
        <f t="shared" ca="1" si="30"/>
        <v>#VALUE!</v>
      </c>
      <c r="AC58" s="28" t="e">
        <f t="shared" ca="1" si="9"/>
        <v>#N/A</v>
      </c>
      <c r="AD58" s="26" t="str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"","True",,"EndOfBar")</f>
        <v/>
      </c>
      <c r="AE58" s="24" t="e">
        <f t="shared" ca="1" si="31"/>
        <v>#VALUE!</v>
      </c>
      <c r="AF58" s="28" t="e">
        <f t="shared" ca="1" si="10"/>
        <v>#N/A</v>
      </c>
      <c r="AG58" s="26" t="str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"","True",,"EndOfBar")</f>
        <v/>
      </c>
      <c r="AH58" s="24" t="e">
        <f t="shared" ca="1" si="11"/>
        <v>#VALUE!</v>
      </c>
      <c r="AI58" s="28" t="e">
        <f t="shared" ca="1" si="12"/>
        <v>#N/A</v>
      </c>
      <c r="AJ58" s="26" t="str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"","True",,"EndOfBar")</f>
        <v/>
      </c>
      <c r="AK58" s="24" t="e">
        <f t="shared" ca="1" si="32"/>
        <v>#VALUE!</v>
      </c>
      <c r="AL58" s="28" t="e">
        <f t="shared" ca="1" si="13"/>
        <v>#N/A</v>
      </c>
      <c r="AM58" s="26" t="str">
        <f ca="1" xml:space="preserve"> RTD("cqg.rtd",,"StudyData","Close("&amp;$G$11&amp;") when (LocalMonth("&amp;$G$11&amp;")="&amp;$B$1&amp;" And LocalDay("&amp;$G$11&amp;")="&amp;$A$1&amp;" And LocalHour("&amp;$G$11&amp;")="&amp;K58&amp;" And LocalMinute("&amp;$G$11&amp;")="&amp;L58&amp;")", "Bar", "", "Close","A5C", "0", "all", "", "","True",,"EndOfBar")</f>
        <v/>
      </c>
      <c r="AN58" s="24" t="e">
        <f t="shared" ca="1" si="14"/>
        <v>#VALUE!</v>
      </c>
      <c r="AO58" s="28" t="e">
        <f t="shared" ca="1" si="15"/>
        <v>#N/A</v>
      </c>
      <c r="AP58" s="26" t="str">
        <f ca="1" xml:space="preserve"> RTD("cqg.rtd",,"StudyData","Close("&amp;$G$12&amp;") when (LocalMonth("&amp;$G$12&amp;")="&amp;$B$1&amp;" And LocalDay("&amp;$G$12&amp;")="&amp;$A$1&amp;" And LocalHour("&amp;$G$12&amp;")="&amp;K58&amp;" And LocalMinute("&amp;$G$12&amp;")="&amp;L58&amp;")", "Bar", "", "Close","A5C", "0", "all", "", "","True",,"EndOfBar")</f>
        <v/>
      </c>
      <c r="AQ58" s="24" t="e">
        <f t="shared" ca="1" si="16"/>
        <v>#VALUE!</v>
      </c>
      <c r="AR58" s="28" t="e">
        <f t="shared" ca="1" si="17"/>
        <v>#N/A</v>
      </c>
      <c r="AS58" s="26" t="str">
        <f ca="1" xml:space="preserve"> RTD("cqg.rtd",,"StudyData","Close("&amp;$G$13&amp;") when (LocalMonth("&amp;$G$13&amp;")="&amp;$B$1&amp;" And LocalDay("&amp;$G$13&amp;")="&amp;$A$1&amp;" And LocalHour("&amp;$G$13&amp;")="&amp;K58&amp;" And LocalMinute("&amp;$G$13&amp;")="&amp;L58&amp;")", "Bar", "", "Close","A5C", "0", "all", "", "","True",,"EndOfBar")</f>
        <v/>
      </c>
      <c r="AT58" s="24" t="e">
        <f t="shared" ca="1" si="18"/>
        <v>#VALUE!</v>
      </c>
      <c r="AU58" s="28" t="e">
        <f t="shared" ca="1" si="19"/>
        <v>#N/A</v>
      </c>
      <c r="AV58" s="26" t="str">
        <f ca="1" xml:space="preserve"> RTD("cqg.rtd",,"StudyData","Close("&amp;$G$14&amp;") when (LocalMonth("&amp;$G$14&amp;")="&amp;$B$1&amp;" And LocalDay("&amp;$G$14&amp;")="&amp;$A$1&amp;" And LocalHour("&amp;$G$14&amp;")="&amp;K58&amp;" And LocalMinute("&amp;$G$14&amp;")="&amp;L58&amp;")", "Bar", "", "Close","A5C", "0", "all", "", "","True",,"EndOfBar")</f>
        <v/>
      </c>
      <c r="AW58" s="24" t="e">
        <f t="shared" ca="1" si="20"/>
        <v>#VALUE!</v>
      </c>
      <c r="AX58" s="28" t="e">
        <f t="shared" ca="1" si="21"/>
        <v>#N/A</v>
      </c>
      <c r="AY58" s="26" t="str">
        <f ca="1" xml:space="preserve"> RTD("cqg.rtd",,"StudyData","Close("&amp;$G$15&amp;") when (LocalMonth("&amp;$G$15&amp;")="&amp;$B$1&amp;" And LocalDay("&amp;$G$15&amp;")="&amp;$A$1&amp;" And LocalHour("&amp;$G$15&amp;")="&amp;K58&amp;" And LocalMinute("&amp;$G$15&amp;")="&amp;L58&amp;")", "Bar", "", "Close","A5C", "0", "all", "", "","True",,"EndOfBar")</f>
        <v/>
      </c>
      <c r="AZ58" s="24" t="e">
        <f t="shared" ca="1" si="22"/>
        <v>#VALUE!</v>
      </c>
      <c r="BA58" s="28" t="e">
        <f t="shared" ca="1" si="23"/>
        <v>#N/A</v>
      </c>
      <c r="BB58" s="26" t="str">
        <f ca="1" xml:space="preserve"> RTD("cqg.rtd",,"StudyData","Close("&amp;$G$16&amp;") when (LocalMonth("&amp;$G$16&amp;")="&amp;$B$1&amp;" And LocalDay("&amp;$G$16&amp;")="&amp;$A$1&amp;" And LocalHour("&amp;$G$16&amp;")="&amp;K58&amp;" And LocalMinute("&amp;$G$16&amp;")="&amp;L58&amp;")", "Bar", "", "Close","A5C", "0", "all", "", "","True",,"EndOfBar")</f>
        <v/>
      </c>
      <c r="BC58" s="24" t="e">
        <f t="shared" ca="1" si="24"/>
        <v>#VALUE!</v>
      </c>
      <c r="BD58" s="28" t="e">
        <f t="shared" ca="1" si="25"/>
        <v>#N/A</v>
      </c>
      <c r="BF58" s="24">
        <f t="shared" si="26"/>
        <v>45</v>
      </c>
      <c r="BO58" s="30"/>
      <c r="BQ58" s="30"/>
    </row>
    <row r="59" spans="9:69" x14ac:dyDescent="0.3">
      <c r="I59" s="24" t="str">
        <f t="shared" si="0"/>
        <v>11:50</v>
      </c>
      <c r="J59" s="24" t="str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"","True",,"EndOfBar")</f>
        <v/>
      </c>
      <c r="K59" s="24">
        <f t="shared" si="38"/>
        <v>11</v>
      </c>
      <c r="L59" s="24">
        <f t="shared" si="27"/>
        <v>50</v>
      </c>
      <c r="M59" s="24" t="e">
        <f t="shared" ca="1" si="1"/>
        <v>#VALUE!</v>
      </c>
      <c r="N59" s="28" t="e">
        <f t="shared" ca="1" si="2"/>
        <v>#N/A</v>
      </c>
      <c r="O59" s="26" t="str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"","True",,"EndOfBar")</f>
        <v/>
      </c>
      <c r="P59" s="24" t="e">
        <f t="shared" ca="1" si="3"/>
        <v>#VALUE!</v>
      </c>
      <c r="Q59" s="28" t="e">
        <f t="shared" ca="1" si="4"/>
        <v>#N/A</v>
      </c>
      <c r="R59" s="26" t="str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"","True",,"EndOfBar")</f>
        <v/>
      </c>
      <c r="S59" s="24" t="e">
        <f t="shared" ca="1" si="5"/>
        <v>#VALUE!</v>
      </c>
      <c r="T59" s="28" t="e">
        <f t="shared" ca="1" si="6"/>
        <v>#N/A</v>
      </c>
      <c r="U59" s="29" t="str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"","True",,"EndOfBar")</f>
        <v/>
      </c>
      <c r="V59" s="24" t="e">
        <f t="shared" ca="1" si="28"/>
        <v>#VALUE!</v>
      </c>
      <c r="W59" s="28" t="e">
        <f t="shared" ca="1" si="7"/>
        <v>#N/A</v>
      </c>
      <c r="X59" s="29" t="str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"","True",,"EndOfBar")</f>
        <v/>
      </c>
      <c r="Y59" s="24" t="e">
        <f t="shared" ca="1" si="29"/>
        <v>#VALUE!</v>
      </c>
      <c r="Z59" s="28" t="e">
        <f t="shared" ca="1" si="8"/>
        <v>#N/A</v>
      </c>
      <c r="AA59" s="29" t="str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"","True",,"EndOfBar")</f>
        <v/>
      </c>
      <c r="AB59" s="24" t="e">
        <f t="shared" ca="1" si="30"/>
        <v>#VALUE!</v>
      </c>
      <c r="AC59" s="28" t="e">
        <f t="shared" ca="1" si="9"/>
        <v>#N/A</v>
      </c>
      <c r="AD59" s="26" t="str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"","True",,"EndOfBar")</f>
        <v/>
      </c>
      <c r="AE59" s="24" t="e">
        <f t="shared" ca="1" si="31"/>
        <v>#VALUE!</v>
      </c>
      <c r="AF59" s="28" t="e">
        <f t="shared" ca="1" si="10"/>
        <v>#N/A</v>
      </c>
      <c r="AG59" s="26" t="str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"","True",,"EndOfBar")</f>
        <v/>
      </c>
      <c r="AH59" s="24" t="e">
        <f t="shared" ca="1" si="11"/>
        <v>#VALUE!</v>
      </c>
      <c r="AI59" s="28" t="e">
        <f t="shared" ca="1" si="12"/>
        <v>#N/A</v>
      </c>
      <c r="AJ59" s="26" t="str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"","True",,"EndOfBar")</f>
        <v/>
      </c>
      <c r="AK59" s="24" t="e">
        <f t="shared" ca="1" si="32"/>
        <v>#VALUE!</v>
      </c>
      <c r="AL59" s="28" t="e">
        <f t="shared" ca="1" si="13"/>
        <v>#N/A</v>
      </c>
      <c r="AM59" s="26" t="str">
        <f ca="1" xml:space="preserve"> RTD("cqg.rtd",,"StudyData","Close("&amp;$G$11&amp;") when (LocalMonth("&amp;$G$11&amp;")="&amp;$B$1&amp;" And LocalDay("&amp;$G$11&amp;")="&amp;$A$1&amp;" And LocalHour("&amp;$G$11&amp;")="&amp;K59&amp;" And LocalMinute("&amp;$G$11&amp;")="&amp;L59&amp;")", "Bar", "", "Close","A5C", "0", "all", "", "","True",,"EndOfBar")</f>
        <v/>
      </c>
      <c r="AN59" s="24" t="e">
        <f t="shared" ca="1" si="14"/>
        <v>#VALUE!</v>
      </c>
      <c r="AO59" s="28" t="e">
        <f t="shared" ca="1" si="15"/>
        <v>#N/A</v>
      </c>
      <c r="AP59" s="26" t="str">
        <f ca="1" xml:space="preserve"> RTD("cqg.rtd",,"StudyData","Close("&amp;$G$12&amp;") when (LocalMonth("&amp;$G$12&amp;")="&amp;$B$1&amp;" And LocalDay("&amp;$G$12&amp;")="&amp;$A$1&amp;" And LocalHour("&amp;$G$12&amp;")="&amp;K59&amp;" And LocalMinute("&amp;$G$12&amp;")="&amp;L59&amp;")", "Bar", "", "Close","A5C", "0", "all", "", "","True",,"EndOfBar")</f>
        <v/>
      </c>
      <c r="AQ59" s="24" t="e">
        <f t="shared" ca="1" si="16"/>
        <v>#VALUE!</v>
      </c>
      <c r="AR59" s="28" t="e">
        <f t="shared" ca="1" si="17"/>
        <v>#N/A</v>
      </c>
      <c r="AS59" s="26" t="str">
        <f ca="1" xml:space="preserve"> RTD("cqg.rtd",,"StudyData","Close("&amp;$G$13&amp;") when (LocalMonth("&amp;$G$13&amp;")="&amp;$B$1&amp;" And LocalDay("&amp;$G$13&amp;")="&amp;$A$1&amp;" And LocalHour("&amp;$G$13&amp;")="&amp;K59&amp;" And LocalMinute("&amp;$G$13&amp;")="&amp;L59&amp;")", "Bar", "", "Close","A5C", "0", "all", "", "","True",,"EndOfBar")</f>
        <v/>
      </c>
      <c r="AT59" s="24" t="e">
        <f t="shared" ca="1" si="18"/>
        <v>#VALUE!</v>
      </c>
      <c r="AU59" s="28" t="e">
        <f t="shared" ca="1" si="19"/>
        <v>#N/A</v>
      </c>
      <c r="AV59" s="26" t="str">
        <f ca="1" xml:space="preserve"> RTD("cqg.rtd",,"StudyData","Close("&amp;$G$14&amp;") when (LocalMonth("&amp;$G$14&amp;")="&amp;$B$1&amp;" And LocalDay("&amp;$G$14&amp;")="&amp;$A$1&amp;" And LocalHour("&amp;$G$14&amp;")="&amp;K59&amp;" And LocalMinute("&amp;$G$14&amp;")="&amp;L59&amp;")", "Bar", "", "Close","A5C", "0", "all", "", "","True",,"EndOfBar")</f>
        <v/>
      </c>
      <c r="AW59" s="24" t="e">
        <f t="shared" ca="1" si="20"/>
        <v>#VALUE!</v>
      </c>
      <c r="AX59" s="28" t="e">
        <f t="shared" ca="1" si="21"/>
        <v>#N/A</v>
      </c>
      <c r="AY59" s="26" t="str">
        <f ca="1" xml:space="preserve"> RTD("cqg.rtd",,"StudyData","Close("&amp;$G$15&amp;") when (LocalMonth("&amp;$G$15&amp;")="&amp;$B$1&amp;" And LocalDay("&amp;$G$15&amp;")="&amp;$A$1&amp;" And LocalHour("&amp;$G$15&amp;")="&amp;K59&amp;" And LocalMinute("&amp;$G$15&amp;")="&amp;L59&amp;")", "Bar", "", "Close","A5C", "0", "all", "", "","True",,"EndOfBar")</f>
        <v/>
      </c>
      <c r="AZ59" s="24" t="e">
        <f t="shared" ca="1" si="22"/>
        <v>#VALUE!</v>
      </c>
      <c r="BA59" s="28" t="e">
        <f t="shared" ca="1" si="23"/>
        <v>#N/A</v>
      </c>
      <c r="BB59" s="26" t="str">
        <f ca="1" xml:space="preserve"> RTD("cqg.rtd",,"StudyData","Close("&amp;$G$16&amp;") when (LocalMonth("&amp;$G$16&amp;")="&amp;$B$1&amp;" And LocalDay("&amp;$G$16&amp;")="&amp;$A$1&amp;" And LocalHour("&amp;$G$16&amp;")="&amp;K59&amp;" And LocalMinute("&amp;$G$16&amp;")="&amp;L59&amp;")", "Bar", "", "Close","A5C", "0", "all", "", "","True",,"EndOfBar")</f>
        <v/>
      </c>
      <c r="BC59" s="24" t="e">
        <f t="shared" ca="1" si="24"/>
        <v>#VALUE!</v>
      </c>
      <c r="BD59" s="28" t="e">
        <f t="shared" ca="1" si="25"/>
        <v>#N/A</v>
      </c>
      <c r="BF59" s="24">
        <f t="shared" si="26"/>
        <v>50</v>
      </c>
      <c r="BO59" s="30"/>
      <c r="BQ59" s="30"/>
    </row>
    <row r="60" spans="9:69" x14ac:dyDescent="0.3">
      <c r="I60" s="24" t="str">
        <f t="shared" si="0"/>
        <v>11:55</v>
      </c>
      <c r="J60" s="24" t="str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"","True",,"EndOfBar")</f>
        <v/>
      </c>
      <c r="K60" s="24">
        <f t="shared" si="38"/>
        <v>11</v>
      </c>
      <c r="L60" s="24">
        <f t="shared" si="27"/>
        <v>55</v>
      </c>
      <c r="M60" s="24" t="e">
        <f t="shared" ca="1" si="1"/>
        <v>#VALUE!</v>
      </c>
      <c r="N60" s="28" t="e">
        <f t="shared" ca="1" si="2"/>
        <v>#N/A</v>
      </c>
      <c r="O60" s="26" t="str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"","True",,"EndOfBar")</f>
        <v/>
      </c>
      <c r="P60" s="24" t="e">
        <f t="shared" ca="1" si="3"/>
        <v>#VALUE!</v>
      </c>
      <c r="Q60" s="28" t="e">
        <f t="shared" ca="1" si="4"/>
        <v>#N/A</v>
      </c>
      <c r="R60" s="26" t="str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"","True",,"EndOfBar")</f>
        <v/>
      </c>
      <c r="S60" s="24" t="e">
        <f t="shared" ca="1" si="5"/>
        <v>#VALUE!</v>
      </c>
      <c r="T60" s="28" t="e">
        <f t="shared" ca="1" si="6"/>
        <v>#N/A</v>
      </c>
      <c r="U60" s="29" t="str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"","True",,"EndOfBar")</f>
        <v/>
      </c>
      <c r="V60" s="24" t="e">
        <f t="shared" ca="1" si="28"/>
        <v>#VALUE!</v>
      </c>
      <c r="W60" s="28" t="e">
        <f t="shared" ca="1" si="7"/>
        <v>#N/A</v>
      </c>
      <c r="X60" s="29" t="str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"","True",,"EndOfBar")</f>
        <v/>
      </c>
      <c r="Y60" s="24" t="e">
        <f t="shared" ca="1" si="29"/>
        <v>#VALUE!</v>
      </c>
      <c r="Z60" s="28" t="e">
        <f t="shared" ca="1" si="8"/>
        <v>#N/A</v>
      </c>
      <c r="AA60" s="29" t="str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"","True",,"EndOfBar")</f>
        <v/>
      </c>
      <c r="AB60" s="24" t="e">
        <f t="shared" ca="1" si="30"/>
        <v>#VALUE!</v>
      </c>
      <c r="AC60" s="28" t="e">
        <f t="shared" ca="1" si="9"/>
        <v>#N/A</v>
      </c>
      <c r="AD60" s="26" t="str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"","True",,"EndOfBar")</f>
        <v/>
      </c>
      <c r="AE60" s="24" t="e">
        <f t="shared" ca="1" si="31"/>
        <v>#VALUE!</v>
      </c>
      <c r="AF60" s="28" t="e">
        <f t="shared" ca="1" si="10"/>
        <v>#N/A</v>
      </c>
      <c r="AG60" s="26" t="str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"","True",,"EndOfBar")</f>
        <v/>
      </c>
      <c r="AH60" s="24" t="e">
        <f t="shared" ca="1" si="11"/>
        <v>#VALUE!</v>
      </c>
      <c r="AI60" s="28" t="e">
        <f t="shared" ca="1" si="12"/>
        <v>#N/A</v>
      </c>
      <c r="AJ60" s="26" t="str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"","True",,"EndOfBar")</f>
        <v/>
      </c>
      <c r="AK60" s="24" t="e">
        <f t="shared" ca="1" si="32"/>
        <v>#VALUE!</v>
      </c>
      <c r="AL60" s="28" t="e">
        <f t="shared" ca="1" si="13"/>
        <v>#N/A</v>
      </c>
      <c r="AM60" s="26" t="str">
        <f ca="1" xml:space="preserve"> RTD("cqg.rtd",,"StudyData","Close("&amp;$G$11&amp;") when (LocalMonth("&amp;$G$11&amp;")="&amp;$B$1&amp;" And LocalDay("&amp;$G$11&amp;")="&amp;$A$1&amp;" And LocalHour("&amp;$G$11&amp;")="&amp;K60&amp;" And LocalMinute("&amp;$G$11&amp;")="&amp;L60&amp;")", "Bar", "", "Close","A5C", "0", "all", "", "","True",,"EndOfBar")</f>
        <v/>
      </c>
      <c r="AN60" s="24" t="e">
        <f t="shared" ca="1" si="14"/>
        <v>#VALUE!</v>
      </c>
      <c r="AO60" s="28" t="e">
        <f t="shared" ca="1" si="15"/>
        <v>#N/A</v>
      </c>
      <c r="AP60" s="26" t="str">
        <f ca="1" xml:space="preserve"> RTD("cqg.rtd",,"StudyData","Close("&amp;$G$12&amp;") when (LocalMonth("&amp;$G$12&amp;")="&amp;$B$1&amp;" And LocalDay("&amp;$G$12&amp;")="&amp;$A$1&amp;" And LocalHour("&amp;$G$12&amp;")="&amp;K60&amp;" And LocalMinute("&amp;$G$12&amp;")="&amp;L60&amp;")", "Bar", "", "Close","A5C", "0", "all", "", "","True",,"EndOfBar")</f>
        <v/>
      </c>
      <c r="AQ60" s="24" t="e">
        <f t="shared" ca="1" si="16"/>
        <v>#VALUE!</v>
      </c>
      <c r="AR60" s="28" t="e">
        <f t="shared" ca="1" si="17"/>
        <v>#N/A</v>
      </c>
      <c r="AS60" s="26" t="str">
        <f ca="1" xml:space="preserve"> RTD("cqg.rtd",,"StudyData","Close("&amp;$G$13&amp;") when (LocalMonth("&amp;$G$13&amp;")="&amp;$B$1&amp;" And LocalDay("&amp;$G$13&amp;")="&amp;$A$1&amp;" And LocalHour("&amp;$G$13&amp;")="&amp;K60&amp;" And LocalMinute("&amp;$G$13&amp;")="&amp;L60&amp;")", "Bar", "", "Close","A5C", "0", "all", "", "","True",,"EndOfBar")</f>
        <v/>
      </c>
      <c r="AT60" s="24" t="e">
        <f t="shared" ca="1" si="18"/>
        <v>#VALUE!</v>
      </c>
      <c r="AU60" s="28" t="e">
        <f t="shared" ca="1" si="19"/>
        <v>#N/A</v>
      </c>
      <c r="AV60" s="26" t="str">
        <f ca="1" xml:space="preserve"> RTD("cqg.rtd",,"StudyData","Close("&amp;$G$14&amp;") when (LocalMonth("&amp;$G$14&amp;")="&amp;$B$1&amp;" And LocalDay("&amp;$G$14&amp;")="&amp;$A$1&amp;" And LocalHour("&amp;$G$14&amp;")="&amp;K60&amp;" And LocalMinute("&amp;$G$14&amp;")="&amp;L60&amp;")", "Bar", "", "Close","A5C", "0", "all", "", "","True",,"EndOfBar")</f>
        <v/>
      </c>
      <c r="AW60" s="24" t="e">
        <f t="shared" ca="1" si="20"/>
        <v>#VALUE!</v>
      </c>
      <c r="AX60" s="28" t="e">
        <f t="shared" ca="1" si="21"/>
        <v>#N/A</v>
      </c>
      <c r="AY60" s="26" t="str">
        <f ca="1" xml:space="preserve"> RTD("cqg.rtd",,"StudyData","Close("&amp;$G$15&amp;") when (LocalMonth("&amp;$G$15&amp;")="&amp;$B$1&amp;" And LocalDay("&amp;$G$15&amp;")="&amp;$A$1&amp;" And LocalHour("&amp;$G$15&amp;")="&amp;K60&amp;" And LocalMinute("&amp;$G$15&amp;")="&amp;L60&amp;")", "Bar", "", "Close","A5C", "0", "all", "", "","True",,"EndOfBar")</f>
        <v/>
      </c>
      <c r="AZ60" s="24" t="e">
        <f t="shared" ca="1" si="22"/>
        <v>#VALUE!</v>
      </c>
      <c r="BA60" s="28" t="e">
        <f t="shared" ca="1" si="23"/>
        <v>#N/A</v>
      </c>
      <c r="BB60" s="26" t="str">
        <f ca="1" xml:space="preserve"> RTD("cqg.rtd",,"StudyData","Close("&amp;$G$16&amp;") when (LocalMonth("&amp;$G$16&amp;")="&amp;$B$1&amp;" And LocalDay("&amp;$G$16&amp;")="&amp;$A$1&amp;" And LocalHour("&amp;$G$16&amp;")="&amp;K60&amp;" And LocalMinute("&amp;$G$16&amp;")="&amp;L60&amp;")", "Bar", "", "Close","A5C", "0", "all", "", "","True",,"EndOfBar")</f>
        <v/>
      </c>
      <c r="BC60" s="24" t="e">
        <f t="shared" ca="1" si="24"/>
        <v>#VALUE!</v>
      </c>
      <c r="BD60" s="28" t="e">
        <f t="shared" ca="1" si="25"/>
        <v>#N/A</v>
      </c>
      <c r="BF60" s="24">
        <f t="shared" si="26"/>
        <v>55</v>
      </c>
      <c r="BO60" s="30"/>
      <c r="BQ60" s="30"/>
    </row>
    <row r="61" spans="9:69" x14ac:dyDescent="0.3">
      <c r="I61" s="24" t="str">
        <f t="shared" si="0"/>
        <v>12:00</v>
      </c>
      <c r="J61" s="24" t="str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"","True",,"EndOfBar")</f>
        <v/>
      </c>
      <c r="K61" s="24">
        <f t="shared" si="38"/>
        <v>12</v>
      </c>
      <c r="L61" s="24">
        <f t="shared" si="27"/>
        <v>0</v>
      </c>
      <c r="M61" s="24" t="e">
        <f t="shared" ca="1" si="1"/>
        <v>#VALUE!</v>
      </c>
      <c r="N61" s="28" t="e">
        <f t="shared" ca="1" si="2"/>
        <v>#N/A</v>
      </c>
      <c r="O61" s="26" t="str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"","True",,"EndOfBar")</f>
        <v/>
      </c>
      <c r="P61" s="24" t="e">
        <f t="shared" ca="1" si="3"/>
        <v>#VALUE!</v>
      </c>
      <c r="Q61" s="28" t="e">
        <f t="shared" ca="1" si="4"/>
        <v>#N/A</v>
      </c>
      <c r="R61" s="26" t="str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"","True",,"EndOfBar")</f>
        <v/>
      </c>
      <c r="S61" s="24" t="e">
        <f t="shared" ca="1" si="5"/>
        <v>#VALUE!</v>
      </c>
      <c r="T61" s="28" t="e">
        <f t="shared" ca="1" si="6"/>
        <v>#N/A</v>
      </c>
      <c r="U61" s="29" t="str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"","True",,"EndOfBar")</f>
        <v/>
      </c>
      <c r="V61" s="24" t="e">
        <f t="shared" ca="1" si="28"/>
        <v>#VALUE!</v>
      </c>
      <c r="W61" s="28" t="e">
        <f t="shared" ca="1" si="7"/>
        <v>#N/A</v>
      </c>
      <c r="X61" s="29" t="str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"","True",,"EndOfBar")</f>
        <v/>
      </c>
      <c r="Y61" s="24" t="e">
        <f t="shared" ca="1" si="29"/>
        <v>#VALUE!</v>
      </c>
      <c r="Z61" s="28" t="e">
        <f t="shared" ca="1" si="8"/>
        <v>#N/A</v>
      </c>
      <c r="AA61" s="29" t="str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"","True",,"EndOfBar")</f>
        <v/>
      </c>
      <c r="AB61" s="24" t="e">
        <f t="shared" ca="1" si="30"/>
        <v>#VALUE!</v>
      </c>
      <c r="AC61" s="28" t="e">
        <f t="shared" ca="1" si="9"/>
        <v>#N/A</v>
      </c>
      <c r="AD61" s="26" t="str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"","True",,"EndOfBar")</f>
        <v/>
      </c>
      <c r="AE61" s="24" t="e">
        <f t="shared" ca="1" si="31"/>
        <v>#VALUE!</v>
      </c>
      <c r="AF61" s="28" t="e">
        <f t="shared" ca="1" si="10"/>
        <v>#N/A</v>
      </c>
      <c r="AG61" s="26" t="str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"","True",,"EndOfBar")</f>
        <v/>
      </c>
      <c r="AH61" s="24" t="e">
        <f t="shared" ca="1" si="11"/>
        <v>#VALUE!</v>
      </c>
      <c r="AI61" s="28" t="e">
        <f t="shared" ca="1" si="12"/>
        <v>#N/A</v>
      </c>
      <c r="AJ61" s="26" t="str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"","True",,"EndOfBar")</f>
        <v/>
      </c>
      <c r="AK61" s="24" t="e">
        <f t="shared" ca="1" si="32"/>
        <v>#VALUE!</v>
      </c>
      <c r="AL61" s="28" t="e">
        <f t="shared" ca="1" si="13"/>
        <v>#N/A</v>
      </c>
      <c r="AM61" s="26" t="str">
        <f ca="1" xml:space="preserve"> RTD("cqg.rtd",,"StudyData","Close("&amp;$G$11&amp;") when (LocalMonth("&amp;$G$11&amp;")="&amp;$B$1&amp;" And LocalDay("&amp;$G$11&amp;")="&amp;$A$1&amp;" And LocalHour("&amp;$G$11&amp;")="&amp;K61&amp;" And LocalMinute("&amp;$G$11&amp;")="&amp;L61&amp;")", "Bar", "", "Close","A5C", "0", "all", "", "","True",,"EndOfBar")</f>
        <v/>
      </c>
      <c r="AN61" s="24" t="e">
        <f t="shared" ca="1" si="14"/>
        <v>#VALUE!</v>
      </c>
      <c r="AO61" s="28" t="e">
        <f t="shared" ca="1" si="15"/>
        <v>#N/A</v>
      </c>
      <c r="AP61" s="26" t="str">
        <f ca="1" xml:space="preserve"> RTD("cqg.rtd",,"StudyData","Close("&amp;$G$12&amp;") when (LocalMonth("&amp;$G$12&amp;")="&amp;$B$1&amp;" And LocalDay("&amp;$G$12&amp;")="&amp;$A$1&amp;" And LocalHour("&amp;$G$12&amp;")="&amp;K61&amp;" And LocalMinute("&amp;$G$12&amp;")="&amp;L61&amp;")", "Bar", "", "Close","A5C", "0", "all", "", "","True",,"EndOfBar")</f>
        <v/>
      </c>
      <c r="AQ61" s="24" t="e">
        <f t="shared" ca="1" si="16"/>
        <v>#VALUE!</v>
      </c>
      <c r="AR61" s="28" t="e">
        <f t="shared" ca="1" si="17"/>
        <v>#N/A</v>
      </c>
      <c r="AS61" s="26" t="str">
        <f ca="1" xml:space="preserve"> RTD("cqg.rtd",,"StudyData","Close("&amp;$G$13&amp;") when (LocalMonth("&amp;$G$13&amp;")="&amp;$B$1&amp;" And LocalDay("&amp;$G$13&amp;")="&amp;$A$1&amp;" And LocalHour("&amp;$G$13&amp;")="&amp;K61&amp;" And LocalMinute("&amp;$G$13&amp;")="&amp;L61&amp;")", "Bar", "", "Close","A5C", "0", "all", "", "","True",,"EndOfBar")</f>
        <v/>
      </c>
      <c r="AT61" s="24" t="e">
        <f t="shared" ca="1" si="18"/>
        <v>#VALUE!</v>
      </c>
      <c r="AU61" s="28" t="e">
        <f t="shared" ca="1" si="19"/>
        <v>#N/A</v>
      </c>
      <c r="AV61" s="26" t="str">
        <f ca="1" xml:space="preserve"> RTD("cqg.rtd",,"StudyData","Close("&amp;$G$14&amp;") when (LocalMonth("&amp;$G$14&amp;")="&amp;$B$1&amp;" And LocalDay("&amp;$G$14&amp;")="&amp;$A$1&amp;" And LocalHour("&amp;$G$14&amp;")="&amp;K61&amp;" And LocalMinute("&amp;$G$14&amp;")="&amp;L61&amp;")", "Bar", "", "Close","A5C", "0", "all", "", "","True",,"EndOfBar")</f>
        <v/>
      </c>
      <c r="AW61" s="24" t="e">
        <f t="shared" ca="1" si="20"/>
        <v>#VALUE!</v>
      </c>
      <c r="AX61" s="28" t="e">
        <f t="shared" ca="1" si="21"/>
        <v>#N/A</v>
      </c>
      <c r="AY61" s="26" t="str">
        <f ca="1" xml:space="preserve"> RTD("cqg.rtd",,"StudyData","Close("&amp;$G$15&amp;") when (LocalMonth("&amp;$G$15&amp;")="&amp;$B$1&amp;" And LocalDay("&amp;$G$15&amp;")="&amp;$A$1&amp;" And LocalHour("&amp;$G$15&amp;")="&amp;K61&amp;" And LocalMinute("&amp;$G$15&amp;")="&amp;L61&amp;")", "Bar", "", "Close","A5C", "0", "all", "", "","True",,"EndOfBar")</f>
        <v/>
      </c>
      <c r="AZ61" s="24" t="e">
        <f t="shared" ca="1" si="22"/>
        <v>#VALUE!</v>
      </c>
      <c r="BA61" s="28" t="e">
        <f t="shared" ca="1" si="23"/>
        <v>#N/A</v>
      </c>
      <c r="BB61" s="26" t="str">
        <f ca="1" xml:space="preserve"> RTD("cqg.rtd",,"StudyData","Close("&amp;$G$16&amp;") when (LocalMonth("&amp;$G$16&amp;")="&amp;$B$1&amp;" And LocalDay("&amp;$G$16&amp;")="&amp;$A$1&amp;" And LocalHour("&amp;$G$16&amp;")="&amp;K61&amp;" And LocalMinute("&amp;$G$16&amp;")="&amp;L61&amp;")", "Bar", "", "Close","A5C", "0", "all", "", "","True",,"EndOfBar")</f>
        <v/>
      </c>
      <c r="BC61" s="24" t="e">
        <f t="shared" ca="1" si="24"/>
        <v>#VALUE!</v>
      </c>
      <c r="BD61" s="28" t="e">
        <f t="shared" ca="1" si="25"/>
        <v>#N/A</v>
      </c>
      <c r="BF61" s="24" t="str">
        <f t="shared" si="26"/>
        <v>00</v>
      </c>
      <c r="BO61" s="30"/>
      <c r="BQ61" s="30"/>
    </row>
    <row r="62" spans="9:69" x14ac:dyDescent="0.3">
      <c r="I62" s="24" t="str">
        <f t="shared" si="0"/>
        <v>12:05</v>
      </c>
      <c r="J62" s="24" t="str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"","True",,"EndOfBar")</f>
        <v/>
      </c>
      <c r="K62" s="24">
        <f t="shared" si="38"/>
        <v>12</v>
      </c>
      <c r="L62" s="24">
        <f t="shared" si="27"/>
        <v>5</v>
      </c>
      <c r="M62" s="24" t="e">
        <f t="shared" ca="1" si="1"/>
        <v>#VALUE!</v>
      </c>
      <c r="N62" s="28" t="e">
        <f t="shared" ca="1" si="2"/>
        <v>#N/A</v>
      </c>
      <c r="O62" s="26" t="str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"","True",,"EndOfBar")</f>
        <v/>
      </c>
      <c r="P62" s="24" t="e">
        <f t="shared" ca="1" si="3"/>
        <v>#VALUE!</v>
      </c>
      <c r="Q62" s="28" t="e">
        <f t="shared" ca="1" si="4"/>
        <v>#N/A</v>
      </c>
      <c r="R62" s="26" t="str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"","True",,"EndOfBar")</f>
        <v/>
      </c>
      <c r="S62" s="24" t="e">
        <f t="shared" ca="1" si="5"/>
        <v>#VALUE!</v>
      </c>
      <c r="T62" s="28" t="e">
        <f t="shared" ca="1" si="6"/>
        <v>#N/A</v>
      </c>
      <c r="U62" s="29" t="str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"","True",,"EndOfBar")</f>
        <v/>
      </c>
      <c r="V62" s="24" t="e">
        <f t="shared" ca="1" si="28"/>
        <v>#VALUE!</v>
      </c>
      <c r="W62" s="28" t="e">
        <f t="shared" ca="1" si="7"/>
        <v>#N/A</v>
      </c>
      <c r="X62" s="29" t="str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"","True",,"EndOfBar")</f>
        <v/>
      </c>
      <c r="Y62" s="24" t="e">
        <f t="shared" ca="1" si="29"/>
        <v>#VALUE!</v>
      </c>
      <c r="Z62" s="28" t="e">
        <f t="shared" ca="1" si="8"/>
        <v>#N/A</v>
      </c>
      <c r="AA62" s="29" t="str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"","True",,"EndOfBar")</f>
        <v/>
      </c>
      <c r="AB62" s="24" t="e">
        <f t="shared" ca="1" si="30"/>
        <v>#VALUE!</v>
      </c>
      <c r="AC62" s="28" t="e">
        <f t="shared" ca="1" si="9"/>
        <v>#N/A</v>
      </c>
      <c r="AD62" s="26" t="str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"","True",,"EndOfBar")</f>
        <v/>
      </c>
      <c r="AE62" s="24" t="e">
        <f t="shared" ca="1" si="31"/>
        <v>#VALUE!</v>
      </c>
      <c r="AF62" s="28" t="e">
        <f t="shared" ca="1" si="10"/>
        <v>#N/A</v>
      </c>
      <c r="AG62" s="26" t="str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"","True",,"EndOfBar")</f>
        <v/>
      </c>
      <c r="AH62" s="24" t="e">
        <f t="shared" ca="1" si="11"/>
        <v>#VALUE!</v>
      </c>
      <c r="AI62" s="28" t="e">
        <f t="shared" ca="1" si="12"/>
        <v>#N/A</v>
      </c>
      <c r="AJ62" s="26" t="str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"","True",,"EndOfBar")</f>
        <v/>
      </c>
      <c r="AK62" s="24" t="e">
        <f t="shared" ca="1" si="32"/>
        <v>#VALUE!</v>
      </c>
      <c r="AL62" s="28" t="e">
        <f t="shared" ca="1" si="13"/>
        <v>#N/A</v>
      </c>
      <c r="AM62" s="26" t="str">
        <f ca="1" xml:space="preserve"> RTD("cqg.rtd",,"StudyData","Close("&amp;$G$11&amp;") when (LocalMonth("&amp;$G$11&amp;")="&amp;$B$1&amp;" And LocalDay("&amp;$G$11&amp;")="&amp;$A$1&amp;" And LocalHour("&amp;$G$11&amp;")="&amp;K62&amp;" And LocalMinute("&amp;$G$11&amp;")="&amp;L62&amp;")", "Bar", "", "Close","A5C", "0", "all", "", "","True",,"EndOfBar")</f>
        <v/>
      </c>
      <c r="AN62" s="24" t="e">
        <f t="shared" ca="1" si="14"/>
        <v>#VALUE!</v>
      </c>
      <c r="AO62" s="28" t="e">
        <f t="shared" ca="1" si="15"/>
        <v>#N/A</v>
      </c>
      <c r="AP62" s="26" t="str">
        <f ca="1" xml:space="preserve"> RTD("cqg.rtd",,"StudyData","Close("&amp;$G$12&amp;") when (LocalMonth("&amp;$G$12&amp;")="&amp;$B$1&amp;" And LocalDay("&amp;$G$12&amp;")="&amp;$A$1&amp;" And LocalHour("&amp;$G$12&amp;")="&amp;K62&amp;" And LocalMinute("&amp;$G$12&amp;")="&amp;L62&amp;")", "Bar", "", "Close","A5C", "0", "all", "", "","True",,"EndOfBar")</f>
        <v/>
      </c>
      <c r="AQ62" s="24" t="e">
        <f t="shared" ca="1" si="16"/>
        <v>#VALUE!</v>
      </c>
      <c r="AR62" s="28" t="e">
        <f t="shared" ca="1" si="17"/>
        <v>#N/A</v>
      </c>
      <c r="AS62" s="26" t="str">
        <f ca="1" xml:space="preserve"> RTD("cqg.rtd",,"StudyData","Close("&amp;$G$13&amp;") when (LocalMonth("&amp;$G$13&amp;")="&amp;$B$1&amp;" And LocalDay("&amp;$G$13&amp;")="&amp;$A$1&amp;" And LocalHour("&amp;$G$13&amp;")="&amp;K62&amp;" And LocalMinute("&amp;$G$13&amp;")="&amp;L62&amp;")", "Bar", "", "Close","A5C", "0", "all", "", "","True",,"EndOfBar")</f>
        <v/>
      </c>
      <c r="AT62" s="24" t="e">
        <f t="shared" ca="1" si="18"/>
        <v>#VALUE!</v>
      </c>
      <c r="AU62" s="28" t="e">
        <f t="shared" ca="1" si="19"/>
        <v>#N/A</v>
      </c>
      <c r="AV62" s="26" t="str">
        <f ca="1" xml:space="preserve"> RTD("cqg.rtd",,"StudyData","Close("&amp;$G$14&amp;") when (LocalMonth("&amp;$G$14&amp;")="&amp;$B$1&amp;" And LocalDay("&amp;$G$14&amp;")="&amp;$A$1&amp;" And LocalHour("&amp;$G$14&amp;")="&amp;K62&amp;" And LocalMinute("&amp;$G$14&amp;")="&amp;L62&amp;")", "Bar", "", "Close","A5C", "0", "all", "", "","True",,"EndOfBar")</f>
        <v/>
      </c>
      <c r="AW62" s="24" t="e">
        <f t="shared" ca="1" si="20"/>
        <v>#VALUE!</v>
      </c>
      <c r="AX62" s="28" t="e">
        <f t="shared" ca="1" si="21"/>
        <v>#N/A</v>
      </c>
      <c r="AY62" s="26" t="str">
        <f ca="1" xml:space="preserve"> RTD("cqg.rtd",,"StudyData","Close("&amp;$G$15&amp;") when (LocalMonth("&amp;$G$15&amp;")="&amp;$B$1&amp;" And LocalDay("&amp;$G$15&amp;")="&amp;$A$1&amp;" And LocalHour("&amp;$G$15&amp;")="&amp;K62&amp;" And LocalMinute("&amp;$G$15&amp;")="&amp;L62&amp;")", "Bar", "", "Close","A5C", "0", "all", "", "","True",,"EndOfBar")</f>
        <v/>
      </c>
      <c r="AZ62" s="24" t="e">
        <f t="shared" ca="1" si="22"/>
        <v>#VALUE!</v>
      </c>
      <c r="BA62" s="28" t="e">
        <f t="shared" ca="1" si="23"/>
        <v>#N/A</v>
      </c>
      <c r="BB62" s="26" t="str">
        <f ca="1" xml:space="preserve"> RTD("cqg.rtd",,"StudyData","Close("&amp;$G$16&amp;") when (LocalMonth("&amp;$G$16&amp;")="&amp;$B$1&amp;" And LocalDay("&amp;$G$16&amp;")="&amp;$A$1&amp;" And LocalHour("&amp;$G$16&amp;")="&amp;K62&amp;" And LocalMinute("&amp;$G$16&amp;")="&amp;L62&amp;")", "Bar", "", "Close","A5C", "0", "all", "", "","True",,"EndOfBar")</f>
        <v/>
      </c>
      <c r="BC62" s="24" t="e">
        <f t="shared" ca="1" si="24"/>
        <v>#VALUE!</v>
      </c>
      <c r="BD62" s="28" t="e">
        <f t="shared" ca="1" si="25"/>
        <v>#N/A</v>
      </c>
      <c r="BF62" s="24" t="str">
        <f t="shared" si="26"/>
        <v>05</v>
      </c>
      <c r="BO62" s="30"/>
      <c r="BQ62" s="30"/>
    </row>
    <row r="63" spans="9:69" x14ac:dyDescent="0.3">
      <c r="I63" s="24" t="str">
        <f t="shared" si="0"/>
        <v>12:10</v>
      </c>
      <c r="J63" s="24" t="str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"","True",,"EndOfBar")</f>
        <v/>
      </c>
      <c r="K63" s="24">
        <f t="shared" si="38"/>
        <v>12</v>
      </c>
      <c r="L63" s="24">
        <f t="shared" si="27"/>
        <v>10</v>
      </c>
      <c r="M63" s="24" t="e">
        <f t="shared" ca="1" si="1"/>
        <v>#VALUE!</v>
      </c>
      <c r="N63" s="28" t="e">
        <f t="shared" ca="1" si="2"/>
        <v>#N/A</v>
      </c>
      <c r="O63" s="26" t="str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"","True",,"EndOfBar")</f>
        <v/>
      </c>
      <c r="P63" s="24" t="e">
        <f t="shared" ca="1" si="3"/>
        <v>#VALUE!</v>
      </c>
      <c r="Q63" s="28" t="e">
        <f t="shared" ca="1" si="4"/>
        <v>#N/A</v>
      </c>
      <c r="R63" s="26" t="str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"","True",,"EndOfBar")</f>
        <v/>
      </c>
      <c r="S63" s="24" t="e">
        <f t="shared" ca="1" si="5"/>
        <v>#VALUE!</v>
      </c>
      <c r="T63" s="28" t="e">
        <f t="shared" ca="1" si="6"/>
        <v>#N/A</v>
      </c>
      <c r="U63" s="29" t="str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"","True",,"EndOfBar")</f>
        <v/>
      </c>
      <c r="V63" s="24" t="e">
        <f t="shared" ca="1" si="28"/>
        <v>#VALUE!</v>
      </c>
      <c r="W63" s="28" t="e">
        <f t="shared" ca="1" si="7"/>
        <v>#N/A</v>
      </c>
      <c r="X63" s="29" t="str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"","True",,"EndOfBar")</f>
        <v/>
      </c>
      <c r="Y63" s="24" t="e">
        <f t="shared" ca="1" si="29"/>
        <v>#VALUE!</v>
      </c>
      <c r="Z63" s="28" t="e">
        <f t="shared" ca="1" si="8"/>
        <v>#N/A</v>
      </c>
      <c r="AA63" s="29" t="str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"","True",,"EndOfBar")</f>
        <v/>
      </c>
      <c r="AB63" s="24" t="e">
        <f t="shared" ca="1" si="30"/>
        <v>#VALUE!</v>
      </c>
      <c r="AC63" s="28" t="e">
        <f t="shared" ca="1" si="9"/>
        <v>#N/A</v>
      </c>
      <c r="AD63" s="26" t="str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"","True",,"EndOfBar")</f>
        <v/>
      </c>
      <c r="AE63" s="24" t="e">
        <f t="shared" ca="1" si="31"/>
        <v>#VALUE!</v>
      </c>
      <c r="AF63" s="28" t="e">
        <f t="shared" ca="1" si="10"/>
        <v>#N/A</v>
      </c>
      <c r="AG63" s="26" t="str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"","True",,"EndOfBar")</f>
        <v/>
      </c>
      <c r="AH63" s="24" t="e">
        <f t="shared" ca="1" si="11"/>
        <v>#VALUE!</v>
      </c>
      <c r="AI63" s="28" t="e">
        <f t="shared" ca="1" si="12"/>
        <v>#N/A</v>
      </c>
      <c r="AJ63" s="26" t="str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"","True",,"EndOfBar")</f>
        <v/>
      </c>
      <c r="AK63" s="24" t="e">
        <f t="shared" ca="1" si="32"/>
        <v>#VALUE!</v>
      </c>
      <c r="AL63" s="28" t="e">
        <f t="shared" ca="1" si="13"/>
        <v>#N/A</v>
      </c>
      <c r="AM63" s="26" t="str">
        <f ca="1" xml:space="preserve"> RTD("cqg.rtd",,"StudyData","Close("&amp;$G$11&amp;") when (LocalMonth("&amp;$G$11&amp;")="&amp;$B$1&amp;" And LocalDay("&amp;$G$11&amp;")="&amp;$A$1&amp;" And LocalHour("&amp;$G$11&amp;")="&amp;K63&amp;" And LocalMinute("&amp;$G$11&amp;")="&amp;L63&amp;")", "Bar", "", "Close","A5C", "0", "all", "", "","True",,"EndOfBar")</f>
        <v/>
      </c>
      <c r="AN63" s="24" t="e">
        <f t="shared" ca="1" si="14"/>
        <v>#VALUE!</v>
      </c>
      <c r="AO63" s="28" t="e">
        <f t="shared" ca="1" si="15"/>
        <v>#N/A</v>
      </c>
      <c r="AP63" s="26" t="str">
        <f ca="1" xml:space="preserve"> RTD("cqg.rtd",,"StudyData","Close("&amp;$G$12&amp;") when (LocalMonth("&amp;$G$12&amp;")="&amp;$B$1&amp;" And LocalDay("&amp;$G$12&amp;")="&amp;$A$1&amp;" And LocalHour("&amp;$G$12&amp;")="&amp;K63&amp;" And LocalMinute("&amp;$G$12&amp;")="&amp;L63&amp;")", "Bar", "", "Close","A5C", "0", "all", "", "","True",,"EndOfBar")</f>
        <v/>
      </c>
      <c r="AQ63" s="24" t="e">
        <f t="shared" ca="1" si="16"/>
        <v>#VALUE!</v>
      </c>
      <c r="AR63" s="28" t="e">
        <f t="shared" ca="1" si="17"/>
        <v>#N/A</v>
      </c>
      <c r="AS63" s="26" t="str">
        <f ca="1" xml:space="preserve"> RTD("cqg.rtd",,"StudyData","Close("&amp;$G$13&amp;") when (LocalMonth("&amp;$G$13&amp;")="&amp;$B$1&amp;" And LocalDay("&amp;$G$13&amp;")="&amp;$A$1&amp;" And LocalHour("&amp;$G$13&amp;")="&amp;K63&amp;" And LocalMinute("&amp;$G$13&amp;")="&amp;L63&amp;")", "Bar", "", "Close","A5C", "0", "all", "", "","True",,"EndOfBar")</f>
        <v/>
      </c>
      <c r="AT63" s="24" t="e">
        <f t="shared" ca="1" si="18"/>
        <v>#VALUE!</v>
      </c>
      <c r="AU63" s="28" t="e">
        <f t="shared" ca="1" si="19"/>
        <v>#N/A</v>
      </c>
      <c r="AV63" s="26" t="str">
        <f ca="1" xml:space="preserve"> RTD("cqg.rtd",,"StudyData","Close("&amp;$G$14&amp;") when (LocalMonth("&amp;$G$14&amp;")="&amp;$B$1&amp;" And LocalDay("&amp;$G$14&amp;")="&amp;$A$1&amp;" And LocalHour("&amp;$G$14&amp;")="&amp;K63&amp;" And LocalMinute("&amp;$G$14&amp;")="&amp;L63&amp;")", "Bar", "", "Close","A5C", "0", "all", "", "","True",,"EndOfBar")</f>
        <v/>
      </c>
      <c r="AW63" s="24" t="e">
        <f t="shared" ca="1" si="20"/>
        <v>#VALUE!</v>
      </c>
      <c r="AX63" s="28" t="e">
        <f t="shared" ca="1" si="21"/>
        <v>#N/A</v>
      </c>
      <c r="AY63" s="26" t="str">
        <f ca="1" xml:space="preserve"> RTD("cqg.rtd",,"StudyData","Close("&amp;$G$15&amp;") when (LocalMonth("&amp;$G$15&amp;")="&amp;$B$1&amp;" And LocalDay("&amp;$G$15&amp;")="&amp;$A$1&amp;" And LocalHour("&amp;$G$15&amp;")="&amp;K63&amp;" And LocalMinute("&amp;$G$15&amp;")="&amp;L63&amp;")", "Bar", "", "Close","A5C", "0", "all", "", "","True",,"EndOfBar")</f>
        <v/>
      </c>
      <c r="AZ63" s="24" t="e">
        <f t="shared" ca="1" si="22"/>
        <v>#VALUE!</v>
      </c>
      <c r="BA63" s="28" t="e">
        <f t="shared" ca="1" si="23"/>
        <v>#N/A</v>
      </c>
      <c r="BB63" s="26" t="str">
        <f ca="1" xml:space="preserve"> RTD("cqg.rtd",,"StudyData","Close("&amp;$G$16&amp;") when (LocalMonth("&amp;$G$16&amp;")="&amp;$B$1&amp;" And LocalDay("&amp;$G$16&amp;")="&amp;$A$1&amp;" And LocalHour("&amp;$G$16&amp;")="&amp;K63&amp;" And LocalMinute("&amp;$G$16&amp;")="&amp;L63&amp;")", "Bar", "", "Close","A5C", "0", "all", "", "","True",,"EndOfBar")</f>
        <v/>
      </c>
      <c r="BC63" s="24" t="e">
        <f t="shared" ca="1" si="24"/>
        <v>#VALUE!</v>
      </c>
      <c r="BD63" s="28" t="e">
        <f t="shared" ca="1" si="25"/>
        <v>#N/A</v>
      </c>
      <c r="BF63" s="24">
        <f t="shared" si="26"/>
        <v>10</v>
      </c>
      <c r="BO63" s="30"/>
      <c r="BQ63" s="30"/>
    </row>
    <row r="64" spans="9:69" x14ac:dyDescent="0.3">
      <c r="I64" s="24" t="str">
        <f t="shared" si="0"/>
        <v>12:15</v>
      </c>
      <c r="J64" s="24" t="str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"","True",,"EndOfBar")</f>
        <v/>
      </c>
      <c r="K64" s="24">
        <f t="shared" si="38"/>
        <v>12</v>
      </c>
      <c r="L64" s="24">
        <f t="shared" si="27"/>
        <v>15</v>
      </c>
      <c r="M64" s="24" t="e">
        <f t="shared" ca="1" si="1"/>
        <v>#VALUE!</v>
      </c>
      <c r="N64" s="28" t="e">
        <f t="shared" ca="1" si="2"/>
        <v>#N/A</v>
      </c>
      <c r="O64" s="26" t="str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"","True",,"EndOfBar")</f>
        <v/>
      </c>
      <c r="P64" s="24" t="e">
        <f t="shared" ca="1" si="3"/>
        <v>#VALUE!</v>
      </c>
      <c r="Q64" s="28" t="e">
        <f t="shared" ca="1" si="4"/>
        <v>#N/A</v>
      </c>
      <c r="R64" s="26" t="str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"","True",,"EndOfBar")</f>
        <v/>
      </c>
      <c r="S64" s="24" t="e">
        <f t="shared" ca="1" si="5"/>
        <v>#VALUE!</v>
      </c>
      <c r="T64" s="28" t="e">
        <f t="shared" ca="1" si="6"/>
        <v>#N/A</v>
      </c>
      <c r="U64" s="29" t="str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"","True",,"EndOfBar")</f>
        <v/>
      </c>
      <c r="V64" s="24" t="e">
        <f t="shared" ca="1" si="28"/>
        <v>#VALUE!</v>
      </c>
      <c r="W64" s="28" t="e">
        <f t="shared" ca="1" si="7"/>
        <v>#N/A</v>
      </c>
      <c r="X64" s="29" t="str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"","True",,"EndOfBar")</f>
        <v/>
      </c>
      <c r="Y64" s="24" t="e">
        <f t="shared" ca="1" si="29"/>
        <v>#VALUE!</v>
      </c>
      <c r="Z64" s="28" t="e">
        <f t="shared" ca="1" si="8"/>
        <v>#N/A</v>
      </c>
      <c r="AA64" s="29" t="str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"","True",,"EndOfBar")</f>
        <v/>
      </c>
      <c r="AB64" s="24" t="e">
        <f t="shared" ca="1" si="30"/>
        <v>#VALUE!</v>
      </c>
      <c r="AC64" s="28" t="e">
        <f t="shared" ca="1" si="9"/>
        <v>#N/A</v>
      </c>
      <c r="AD64" s="26" t="str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"","True",,"EndOfBar")</f>
        <v/>
      </c>
      <c r="AE64" s="24" t="e">
        <f t="shared" ca="1" si="31"/>
        <v>#VALUE!</v>
      </c>
      <c r="AF64" s="28" t="e">
        <f t="shared" ca="1" si="10"/>
        <v>#N/A</v>
      </c>
      <c r="AG64" s="26" t="str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"","True",,"EndOfBar")</f>
        <v/>
      </c>
      <c r="AH64" s="24" t="e">
        <f t="shared" ca="1" si="11"/>
        <v>#VALUE!</v>
      </c>
      <c r="AI64" s="28" t="e">
        <f t="shared" ca="1" si="12"/>
        <v>#N/A</v>
      </c>
      <c r="AJ64" s="26" t="str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"","True",,"EndOfBar")</f>
        <v/>
      </c>
      <c r="AK64" s="24" t="e">
        <f t="shared" ca="1" si="32"/>
        <v>#VALUE!</v>
      </c>
      <c r="AL64" s="28" t="e">
        <f t="shared" ca="1" si="13"/>
        <v>#N/A</v>
      </c>
      <c r="AM64" s="26" t="str">
        <f ca="1" xml:space="preserve"> RTD("cqg.rtd",,"StudyData","Close("&amp;$G$11&amp;") when (LocalMonth("&amp;$G$11&amp;")="&amp;$B$1&amp;" And LocalDay("&amp;$G$11&amp;")="&amp;$A$1&amp;" And LocalHour("&amp;$G$11&amp;")="&amp;K64&amp;" And LocalMinute("&amp;$G$11&amp;")="&amp;L64&amp;")", "Bar", "", "Close","A5C", "0", "all", "", "","True",,"EndOfBar")</f>
        <v/>
      </c>
      <c r="AN64" s="24" t="e">
        <f t="shared" ca="1" si="14"/>
        <v>#VALUE!</v>
      </c>
      <c r="AO64" s="28" t="e">
        <f t="shared" ca="1" si="15"/>
        <v>#N/A</v>
      </c>
      <c r="AP64" s="26" t="str">
        <f ca="1" xml:space="preserve"> RTD("cqg.rtd",,"StudyData","Close("&amp;$G$12&amp;") when (LocalMonth("&amp;$G$12&amp;")="&amp;$B$1&amp;" And LocalDay("&amp;$G$12&amp;")="&amp;$A$1&amp;" And LocalHour("&amp;$G$12&amp;")="&amp;K64&amp;" And LocalMinute("&amp;$G$12&amp;")="&amp;L64&amp;")", "Bar", "", "Close","A5C", "0", "all", "", "","True",,"EndOfBar")</f>
        <v/>
      </c>
      <c r="AQ64" s="24" t="e">
        <f t="shared" ca="1" si="16"/>
        <v>#VALUE!</v>
      </c>
      <c r="AR64" s="28" t="e">
        <f t="shared" ca="1" si="17"/>
        <v>#N/A</v>
      </c>
      <c r="AS64" s="26" t="str">
        <f ca="1" xml:space="preserve"> RTD("cqg.rtd",,"StudyData","Close("&amp;$G$13&amp;") when (LocalMonth("&amp;$G$13&amp;")="&amp;$B$1&amp;" And LocalDay("&amp;$G$13&amp;")="&amp;$A$1&amp;" And LocalHour("&amp;$G$13&amp;")="&amp;K64&amp;" And LocalMinute("&amp;$G$13&amp;")="&amp;L64&amp;")", "Bar", "", "Close","A5C", "0", "all", "", "","True",,"EndOfBar")</f>
        <v/>
      </c>
      <c r="AT64" s="24" t="e">
        <f t="shared" ca="1" si="18"/>
        <v>#VALUE!</v>
      </c>
      <c r="AU64" s="28" t="e">
        <f t="shared" ca="1" si="19"/>
        <v>#N/A</v>
      </c>
      <c r="AV64" s="26" t="str">
        <f ca="1" xml:space="preserve"> RTD("cqg.rtd",,"StudyData","Close("&amp;$G$14&amp;") when (LocalMonth("&amp;$G$14&amp;")="&amp;$B$1&amp;" And LocalDay("&amp;$G$14&amp;")="&amp;$A$1&amp;" And LocalHour("&amp;$G$14&amp;")="&amp;K64&amp;" And LocalMinute("&amp;$G$14&amp;")="&amp;L64&amp;")", "Bar", "", "Close","A5C", "0", "all", "", "","True",,"EndOfBar")</f>
        <v/>
      </c>
      <c r="AW64" s="24" t="e">
        <f t="shared" ca="1" si="20"/>
        <v>#VALUE!</v>
      </c>
      <c r="AX64" s="28" t="e">
        <f t="shared" ca="1" si="21"/>
        <v>#N/A</v>
      </c>
      <c r="AY64" s="26" t="str">
        <f ca="1" xml:space="preserve"> RTD("cqg.rtd",,"StudyData","Close("&amp;$G$15&amp;") when (LocalMonth("&amp;$G$15&amp;")="&amp;$B$1&amp;" And LocalDay("&amp;$G$15&amp;")="&amp;$A$1&amp;" And LocalHour("&amp;$G$15&amp;")="&amp;K64&amp;" And LocalMinute("&amp;$G$15&amp;")="&amp;L64&amp;")", "Bar", "", "Close","A5C", "0", "all", "", "","True",,"EndOfBar")</f>
        <v/>
      </c>
      <c r="AZ64" s="24" t="e">
        <f t="shared" ca="1" si="22"/>
        <v>#VALUE!</v>
      </c>
      <c r="BA64" s="28" t="e">
        <f t="shared" ca="1" si="23"/>
        <v>#N/A</v>
      </c>
      <c r="BB64" s="26" t="str">
        <f ca="1" xml:space="preserve"> RTD("cqg.rtd",,"StudyData","Close("&amp;$G$16&amp;") when (LocalMonth("&amp;$G$16&amp;")="&amp;$B$1&amp;" And LocalDay("&amp;$G$16&amp;")="&amp;$A$1&amp;" And LocalHour("&amp;$G$16&amp;")="&amp;K64&amp;" And LocalMinute("&amp;$G$16&amp;")="&amp;L64&amp;")", "Bar", "", "Close","A5C", "0", "all", "", "","True",,"EndOfBar")</f>
        <v/>
      </c>
      <c r="BC64" s="24" t="e">
        <f t="shared" ca="1" si="24"/>
        <v>#VALUE!</v>
      </c>
      <c r="BD64" s="28" t="e">
        <f t="shared" ca="1" si="25"/>
        <v>#N/A</v>
      </c>
      <c r="BF64" s="24">
        <f t="shared" si="26"/>
        <v>15</v>
      </c>
      <c r="BO64" s="30"/>
      <c r="BQ64" s="30"/>
    </row>
    <row r="65" spans="9:69" x14ac:dyDescent="0.3">
      <c r="I65" s="24" t="str">
        <f t="shared" si="0"/>
        <v>12:20</v>
      </c>
      <c r="J65" s="24" t="str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"","True",,"EndOfBar")</f>
        <v/>
      </c>
      <c r="K65" s="24">
        <f t="shared" si="38"/>
        <v>12</v>
      </c>
      <c r="L65" s="24">
        <f t="shared" si="27"/>
        <v>20</v>
      </c>
      <c r="M65" s="24" t="e">
        <f t="shared" ca="1" si="1"/>
        <v>#VALUE!</v>
      </c>
      <c r="N65" s="28" t="e">
        <f t="shared" ca="1" si="2"/>
        <v>#N/A</v>
      </c>
      <c r="O65" s="26" t="str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"","True",,"EndOfBar")</f>
        <v/>
      </c>
      <c r="P65" s="24" t="e">
        <f t="shared" ca="1" si="3"/>
        <v>#VALUE!</v>
      </c>
      <c r="Q65" s="28" t="e">
        <f t="shared" ca="1" si="4"/>
        <v>#N/A</v>
      </c>
      <c r="R65" s="26" t="str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"","True",,"EndOfBar")</f>
        <v/>
      </c>
      <c r="S65" s="24" t="e">
        <f t="shared" ca="1" si="5"/>
        <v>#VALUE!</v>
      </c>
      <c r="T65" s="28" t="e">
        <f t="shared" ca="1" si="6"/>
        <v>#N/A</v>
      </c>
      <c r="U65" s="29" t="str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"","True",,"EndOfBar")</f>
        <v/>
      </c>
      <c r="V65" s="24" t="e">
        <f t="shared" ca="1" si="28"/>
        <v>#VALUE!</v>
      </c>
      <c r="W65" s="28" t="e">
        <f t="shared" ca="1" si="7"/>
        <v>#N/A</v>
      </c>
      <c r="X65" s="29" t="str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"","True",,"EndOfBar")</f>
        <v/>
      </c>
      <c r="Y65" s="24" t="e">
        <f t="shared" ca="1" si="29"/>
        <v>#VALUE!</v>
      </c>
      <c r="Z65" s="28" t="e">
        <f t="shared" ca="1" si="8"/>
        <v>#N/A</v>
      </c>
      <c r="AA65" s="29" t="str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"","True",,"EndOfBar")</f>
        <v/>
      </c>
      <c r="AB65" s="24" t="e">
        <f t="shared" ca="1" si="30"/>
        <v>#VALUE!</v>
      </c>
      <c r="AC65" s="28" t="e">
        <f t="shared" ca="1" si="9"/>
        <v>#N/A</v>
      </c>
      <c r="AD65" s="26" t="str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"","True",,"EndOfBar")</f>
        <v/>
      </c>
      <c r="AE65" s="24" t="e">
        <f t="shared" ca="1" si="31"/>
        <v>#VALUE!</v>
      </c>
      <c r="AF65" s="28" t="e">
        <f t="shared" ca="1" si="10"/>
        <v>#N/A</v>
      </c>
      <c r="AG65" s="26" t="str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"","True",,"EndOfBar")</f>
        <v/>
      </c>
      <c r="AH65" s="24" t="e">
        <f t="shared" ca="1" si="11"/>
        <v>#VALUE!</v>
      </c>
      <c r="AI65" s="28" t="e">
        <f t="shared" ca="1" si="12"/>
        <v>#N/A</v>
      </c>
      <c r="AJ65" s="26" t="str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"","True",,"EndOfBar")</f>
        <v/>
      </c>
      <c r="AK65" s="24" t="e">
        <f t="shared" ca="1" si="32"/>
        <v>#VALUE!</v>
      </c>
      <c r="AL65" s="28" t="e">
        <f t="shared" ca="1" si="13"/>
        <v>#N/A</v>
      </c>
      <c r="AM65" s="26" t="str">
        <f ca="1" xml:space="preserve"> RTD("cqg.rtd",,"StudyData","Close("&amp;$G$11&amp;") when (LocalMonth("&amp;$G$11&amp;")="&amp;$B$1&amp;" And LocalDay("&amp;$G$11&amp;")="&amp;$A$1&amp;" And LocalHour("&amp;$G$11&amp;")="&amp;K65&amp;" And LocalMinute("&amp;$G$11&amp;")="&amp;L65&amp;")", "Bar", "", "Close","A5C", "0", "all", "", "","True",,"EndOfBar")</f>
        <v/>
      </c>
      <c r="AN65" s="24" t="e">
        <f t="shared" ca="1" si="14"/>
        <v>#VALUE!</v>
      </c>
      <c r="AO65" s="28" t="e">
        <f t="shared" ca="1" si="15"/>
        <v>#N/A</v>
      </c>
      <c r="AP65" s="26" t="str">
        <f ca="1" xml:space="preserve"> RTD("cqg.rtd",,"StudyData","Close("&amp;$G$12&amp;") when (LocalMonth("&amp;$G$12&amp;")="&amp;$B$1&amp;" And LocalDay("&amp;$G$12&amp;")="&amp;$A$1&amp;" And LocalHour("&amp;$G$12&amp;")="&amp;K65&amp;" And LocalMinute("&amp;$G$12&amp;")="&amp;L65&amp;")", "Bar", "", "Close","A5C", "0", "all", "", "","True",,"EndOfBar")</f>
        <v/>
      </c>
      <c r="AQ65" s="24" t="e">
        <f t="shared" ca="1" si="16"/>
        <v>#VALUE!</v>
      </c>
      <c r="AR65" s="28" t="e">
        <f t="shared" ca="1" si="17"/>
        <v>#N/A</v>
      </c>
      <c r="AS65" s="26" t="str">
        <f ca="1" xml:space="preserve"> RTD("cqg.rtd",,"StudyData","Close("&amp;$G$13&amp;") when (LocalMonth("&amp;$G$13&amp;")="&amp;$B$1&amp;" And LocalDay("&amp;$G$13&amp;")="&amp;$A$1&amp;" And LocalHour("&amp;$G$13&amp;")="&amp;K65&amp;" And LocalMinute("&amp;$G$13&amp;")="&amp;L65&amp;")", "Bar", "", "Close","A5C", "0", "all", "", "","True",,"EndOfBar")</f>
        <v/>
      </c>
      <c r="AT65" s="24" t="e">
        <f t="shared" ca="1" si="18"/>
        <v>#VALUE!</v>
      </c>
      <c r="AU65" s="28" t="e">
        <f t="shared" ca="1" si="19"/>
        <v>#N/A</v>
      </c>
      <c r="AV65" s="26" t="str">
        <f ca="1" xml:space="preserve"> RTD("cqg.rtd",,"StudyData","Close("&amp;$G$14&amp;") when (LocalMonth("&amp;$G$14&amp;")="&amp;$B$1&amp;" And LocalDay("&amp;$G$14&amp;")="&amp;$A$1&amp;" And LocalHour("&amp;$G$14&amp;")="&amp;K65&amp;" And LocalMinute("&amp;$G$14&amp;")="&amp;L65&amp;")", "Bar", "", "Close","A5C", "0", "all", "", "","True",,"EndOfBar")</f>
        <v/>
      </c>
      <c r="AW65" s="24" t="e">
        <f t="shared" ca="1" si="20"/>
        <v>#VALUE!</v>
      </c>
      <c r="AX65" s="28" t="e">
        <f t="shared" ca="1" si="21"/>
        <v>#N/A</v>
      </c>
      <c r="AY65" s="26" t="str">
        <f ca="1" xml:space="preserve"> RTD("cqg.rtd",,"StudyData","Close("&amp;$G$15&amp;") when (LocalMonth("&amp;$G$15&amp;")="&amp;$B$1&amp;" And LocalDay("&amp;$G$15&amp;")="&amp;$A$1&amp;" And LocalHour("&amp;$G$15&amp;")="&amp;K65&amp;" And LocalMinute("&amp;$G$15&amp;")="&amp;L65&amp;")", "Bar", "", "Close","A5C", "0", "all", "", "","True",,"EndOfBar")</f>
        <v/>
      </c>
      <c r="AZ65" s="24" t="e">
        <f t="shared" ca="1" si="22"/>
        <v>#VALUE!</v>
      </c>
      <c r="BA65" s="28" t="e">
        <f t="shared" ca="1" si="23"/>
        <v>#N/A</v>
      </c>
      <c r="BB65" s="26" t="str">
        <f ca="1" xml:space="preserve"> RTD("cqg.rtd",,"StudyData","Close("&amp;$G$16&amp;") when (LocalMonth("&amp;$G$16&amp;")="&amp;$B$1&amp;" And LocalDay("&amp;$G$16&amp;")="&amp;$A$1&amp;" And LocalHour("&amp;$G$16&amp;")="&amp;K65&amp;" And LocalMinute("&amp;$G$16&amp;")="&amp;L65&amp;")", "Bar", "", "Close","A5C", "0", "all", "", "","True",,"EndOfBar")</f>
        <v/>
      </c>
      <c r="BC65" s="24" t="e">
        <f t="shared" ca="1" si="24"/>
        <v>#VALUE!</v>
      </c>
      <c r="BD65" s="28" t="e">
        <f t="shared" ca="1" si="25"/>
        <v>#N/A</v>
      </c>
      <c r="BF65" s="24">
        <f t="shared" si="26"/>
        <v>20</v>
      </c>
      <c r="BO65" s="30"/>
      <c r="BQ65" s="30"/>
    </row>
    <row r="66" spans="9:69" x14ac:dyDescent="0.3">
      <c r="I66" s="24" t="str">
        <f t="shared" ref="I66:I99" si="39">K66&amp;":"&amp;BF66</f>
        <v>12:25</v>
      </c>
      <c r="J66" s="24" t="str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"","True",,"EndOfBar")</f>
        <v/>
      </c>
      <c r="K66" s="24">
        <f t="shared" si="38"/>
        <v>12</v>
      </c>
      <c r="L66" s="24">
        <f t="shared" si="27"/>
        <v>25</v>
      </c>
      <c r="M66" s="24" t="e">
        <f t="shared" ref="M66:M82" ca="1" si="40">(J66-$H$2)/$H$2</f>
        <v>#VALUE!</v>
      </c>
      <c r="N66" s="28" t="e">
        <f t="shared" ref="N66:N82" ca="1" si="41">IF(ISERROR(M66),NA(),M66)</f>
        <v>#N/A</v>
      </c>
      <c r="O66" s="26" t="str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"","True",,"EndOfBar")</f>
        <v/>
      </c>
      <c r="P66" s="24" t="e">
        <f t="shared" ref="P66:P82" ca="1" si="42">(O66-$H$3)/$H$3</f>
        <v>#VALUE!</v>
      </c>
      <c r="Q66" s="28" t="e">
        <f t="shared" ref="Q66:Q82" ca="1" si="43">IF(ISERROR(P66),NA(),P66)</f>
        <v>#N/A</v>
      </c>
      <c r="R66" s="26" t="str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"","True",,"EndOfBar")</f>
        <v/>
      </c>
      <c r="S66" s="24" t="e">
        <f t="shared" ref="S66:S82" ca="1" si="44">(R66-$H$4)/$H$4</f>
        <v>#VALUE!</v>
      </c>
      <c r="T66" s="28" t="e">
        <f t="shared" ref="T66:T82" ca="1" si="45">IF(ISERROR(S66),NA(),S66)</f>
        <v>#N/A</v>
      </c>
      <c r="U66" s="29" t="str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"","True",,"EndOfBar")</f>
        <v/>
      </c>
      <c r="V66" s="24" t="e">
        <f t="shared" ca="1" si="28"/>
        <v>#VALUE!</v>
      </c>
      <c r="W66" s="28" t="e">
        <f t="shared" ref="W66:W82" ca="1" si="46">IF(ISERROR(V66),NA(),V66)</f>
        <v>#N/A</v>
      </c>
      <c r="X66" s="29" t="str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"","True",,"EndOfBar")</f>
        <v/>
      </c>
      <c r="Y66" s="24" t="e">
        <f t="shared" ca="1" si="29"/>
        <v>#VALUE!</v>
      </c>
      <c r="Z66" s="28" t="e">
        <f t="shared" ref="Z66:Z82" ca="1" si="47">IF(ISERROR(Y66),NA(),Y66)</f>
        <v>#N/A</v>
      </c>
      <c r="AA66" s="29" t="str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"","True",,"EndOfBar")</f>
        <v/>
      </c>
      <c r="AB66" s="24" t="e">
        <f t="shared" ca="1" si="30"/>
        <v>#VALUE!</v>
      </c>
      <c r="AC66" s="28" t="e">
        <f t="shared" ref="AC66:AC82" ca="1" si="48">IF(ISERROR(AB66),NA(),AB66)</f>
        <v>#N/A</v>
      </c>
      <c r="AD66" s="26" t="str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"","True",,"EndOfBar")</f>
        <v/>
      </c>
      <c r="AE66" s="24" t="e">
        <f t="shared" ca="1" si="31"/>
        <v>#VALUE!</v>
      </c>
      <c r="AF66" s="28" t="e">
        <f t="shared" ref="AF66:AF82" ca="1" si="49">IF(ISERROR(AE66),NA(),AE66)</f>
        <v>#N/A</v>
      </c>
      <c r="AG66" s="26" t="str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"","True",,"EndOfBar")</f>
        <v/>
      </c>
      <c r="AH66" s="24" t="e">
        <f t="shared" ref="AH66:AH82" ca="1" si="50">(AG66-$H$9)/$H$9</f>
        <v>#VALUE!</v>
      </c>
      <c r="AI66" s="28" t="e">
        <f t="shared" ref="AI66:AI82" ca="1" si="51">IF(ISERROR(AH66),NA(),AH66)</f>
        <v>#N/A</v>
      </c>
      <c r="AJ66" s="26" t="str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"","True",,"EndOfBar")</f>
        <v/>
      </c>
      <c r="AK66" s="24" t="e">
        <f t="shared" ca="1" si="32"/>
        <v>#VALUE!</v>
      </c>
      <c r="AL66" s="28" t="e">
        <f t="shared" ref="AL66:AL82" ca="1" si="52">IF(ISERROR(AK66),NA(),AK66)</f>
        <v>#N/A</v>
      </c>
      <c r="AM66" s="26" t="str">
        <f ca="1" xml:space="preserve"> RTD("cqg.rtd",,"StudyData","Close("&amp;$G$11&amp;") when (LocalMonth("&amp;$G$11&amp;")="&amp;$B$1&amp;" And LocalDay("&amp;$G$11&amp;")="&amp;$A$1&amp;" And LocalHour("&amp;$G$11&amp;")="&amp;K66&amp;" And LocalMinute("&amp;$G$11&amp;")="&amp;L66&amp;")", "Bar", "", "Close","A5C", "0", "all", "", "","True",,"EndOfBar")</f>
        <v/>
      </c>
      <c r="AN66" s="24" t="e">
        <f t="shared" ref="AN66:AN99" ca="1" si="53">(AM66-$H$11)/$H$11</f>
        <v>#VALUE!</v>
      </c>
      <c r="AO66" s="28" t="e">
        <f t="shared" ref="AO66:AO99" ca="1" si="54">IF(ISERROR(AN66),NA(),AN66)</f>
        <v>#N/A</v>
      </c>
      <c r="AP66" s="26" t="str">
        <f ca="1" xml:space="preserve"> RTD("cqg.rtd",,"StudyData","Close("&amp;$G$12&amp;") when (LocalMonth("&amp;$G$12&amp;")="&amp;$B$1&amp;" And LocalDay("&amp;$G$12&amp;")="&amp;$A$1&amp;" And LocalHour("&amp;$G$12&amp;")="&amp;K66&amp;" And LocalMinute("&amp;$G$12&amp;")="&amp;L66&amp;")", "Bar", "", "Close","A5C", "0", "all", "", "","True",,"EndOfBar")</f>
        <v/>
      </c>
      <c r="AQ66" s="24" t="e">
        <f t="shared" ref="AQ66:AQ99" ca="1" si="55">(AP66-$H$12)/$H$12</f>
        <v>#VALUE!</v>
      </c>
      <c r="AR66" s="28" t="e">
        <f t="shared" ref="AR66:AR99" ca="1" si="56">IF(ISERROR(AQ66),NA(),AQ66)</f>
        <v>#N/A</v>
      </c>
      <c r="AS66" s="26" t="str">
        <f ca="1" xml:space="preserve"> RTD("cqg.rtd",,"StudyData","Close("&amp;$G$13&amp;") when (LocalMonth("&amp;$G$13&amp;")="&amp;$B$1&amp;" And LocalDay("&amp;$G$13&amp;")="&amp;$A$1&amp;" And LocalHour("&amp;$G$13&amp;")="&amp;K66&amp;" And LocalMinute("&amp;$G$13&amp;")="&amp;L66&amp;")", "Bar", "", "Close","A5C", "0", "all", "", "","True",,"EndOfBar")</f>
        <v/>
      </c>
      <c r="AT66" s="24" t="e">
        <f t="shared" ref="AT66:AT99" ca="1" si="57">(AS66-$H$13)/$H$13</f>
        <v>#VALUE!</v>
      </c>
      <c r="AU66" s="28" t="e">
        <f t="shared" ref="AU66:AU99" ca="1" si="58">IF(ISERROR(AT66),NA(),AT66)</f>
        <v>#N/A</v>
      </c>
      <c r="AV66" s="26" t="str">
        <f ca="1" xml:space="preserve"> RTD("cqg.rtd",,"StudyData","Close("&amp;$G$14&amp;") when (LocalMonth("&amp;$G$14&amp;")="&amp;$B$1&amp;" And LocalDay("&amp;$G$14&amp;")="&amp;$A$1&amp;" And LocalHour("&amp;$G$14&amp;")="&amp;K66&amp;" And LocalMinute("&amp;$G$14&amp;")="&amp;L66&amp;")", "Bar", "", "Close","A5C", "0", "all", "", "","True",,"EndOfBar")</f>
        <v/>
      </c>
      <c r="AW66" s="24" t="e">
        <f t="shared" ref="AW66:AW76" ca="1" si="59">(AV66-$H$14)/$H$14</f>
        <v>#VALUE!</v>
      </c>
      <c r="AX66" s="28" t="e">
        <f t="shared" ref="AX66:AX76" ca="1" si="60">IF(ISERROR(AW66),NA(),AW66)</f>
        <v>#N/A</v>
      </c>
      <c r="AY66" s="26" t="str">
        <f ca="1" xml:space="preserve"> RTD("cqg.rtd",,"StudyData","Close("&amp;$G$15&amp;") when (LocalMonth("&amp;$G$15&amp;")="&amp;$B$1&amp;" And LocalDay("&amp;$G$15&amp;")="&amp;$A$1&amp;" And LocalHour("&amp;$G$15&amp;")="&amp;K66&amp;" And LocalMinute("&amp;$G$15&amp;")="&amp;L66&amp;")", "Bar", "", "Close","A5C", "0", "all", "", "","True",,"EndOfBar")</f>
        <v/>
      </c>
      <c r="AZ66" s="24" t="e">
        <f t="shared" ref="AZ66:AZ99" ca="1" si="61">(AY66-$H$15)/$H$15</f>
        <v>#VALUE!</v>
      </c>
      <c r="BA66" s="28" t="e">
        <f t="shared" ref="BA66:BA99" ca="1" si="62">IF(ISERROR(AZ66),NA(),AZ66)</f>
        <v>#N/A</v>
      </c>
      <c r="BB66" s="26" t="str">
        <f ca="1" xml:space="preserve"> RTD("cqg.rtd",,"StudyData","Close("&amp;$G$16&amp;") when (LocalMonth("&amp;$G$16&amp;")="&amp;$B$1&amp;" And LocalDay("&amp;$G$16&amp;")="&amp;$A$1&amp;" And LocalHour("&amp;$G$16&amp;")="&amp;K66&amp;" And LocalMinute("&amp;$G$16&amp;")="&amp;L66&amp;")", "Bar", "", "Close","A5C", "0", "all", "", "","True",,"EndOfBar")</f>
        <v/>
      </c>
      <c r="BC66" s="24" t="e">
        <f t="shared" ref="BC66:BC99" ca="1" si="63">(BB66-$H$16)/$H$16</f>
        <v>#VALUE!</v>
      </c>
      <c r="BD66" s="28" t="e">
        <f t="shared" ref="BD66:BD99" ca="1" si="64">IF(ISERROR(BC66),NA(),BC66)</f>
        <v>#N/A</v>
      </c>
      <c r="BF66" s="24">
        <f t="shared" ref="BF66:BF102" si="65">IF(L66=0,"00",IF(L66=5,"05",L66))</f>
        <v>25</v>
      </c>
      <c r="BO66" s="30"/>
      <c r="BQ66" s="30"/>
    </row>
    <row r="67" spans="9:69" x14ac:dyDescent="0.3">
      <c r="I67" s="24" t="str">
        <f t="shared" si="39"/>
        <v>12:30</v>
      </c>
      <c r="J67" s="24" t="str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"","True",,"EndOfBar")</f>
        <v/>
      </c>
      <c r="K67" s="24">
        <f t="shared" si="38"/>
        <v>12</v>
      </c>
      <c r="L67" s="24">
        <f t="shared" ref="L67:L102" si="66">IF((L66+$H$1)=60,0,(L66+$H$1))</f>
        <v>30</v>
      </c>
      <c r="M67" s="24" t="e">
        <f t="shared" ca="1" si="40"/>
        <v>#VALUE!</v>
      </c>
      <c r="N67" s="28" t="e">
        <f t="shared" ca="1" si="41"/>
        <v>#N/A</v>
      </c>
      <c r="O67" s="26" t="str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"","True",,"EndOfBar")</f>
        <v/>
      </c>
      <c r="P67" s="24" t="e">
        <f t="shared" ca="1" si="42"/>
        <v>#VALUE!</v>
      </c>
      <c r="Q67" s="28" t="e">
        <f t="shared" ca="1" si="43"/>
        <v>#N/A</v>
      </c>
      <c r="R67" s="26" t="str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"","True",,"EndOfBar")</f>
        <v/>
      </c>
      <c r="S67" s="24" t="e">
        <f t="shared" ca="1" si="44"/>
        <v>#VALUE!</v>
      </c>
      <c r="T67" s="28" t="e">
        <f t="shared" ca="1" si="45"/>
        <v>#N/A</v>
      </c>
      <c r="U67" s="29" t="str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"","True",,"EndOfBar")</f>
        <v/>
      </c>
      <c r="V67" s="24" t="e">
        <f t="shared" ref="V67:V82" ca="1" si="67">(U67-$H$5)/$H$5</f>
        <v>#VALUE!</v>
      </c>
      <c r="W67" s="28" t="e">
        <f t="shared" ca="1" si="46"/>
        <v>#N/A</v>
      </c>
      <c r="X67" s="29" t="str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"","True",,"EndOfBar")</f>
        <v/>
      </c>
      <c r="Y67" s="24" t="e">
        <f t="shared" ref="Y67:Y82" ca="1" si="68">(X67-$H$6)/$H$6</f>
        <v>#VALUE!</v>
      </c>
      <c r="Z67" s="28" t="e">
        <f t="shared" ca="1" si="47"/>
        <v>#N/A</v>
      </c>
      <c r="AA67" s="29" t="str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"","True",,"EndOfBar")</f>
        <v/>
      </c>
      <c r="AB67" s="24" t="e">
        <f t="shared" ref="AB67:AB82" ca="1" si="69">(AA67-$H$7)/$H$7</f>
        <v>#VALUE!</v>
      </c>
      <c r="AC67" s="28" t="e">
        <f t="shared" ca="1" si="48"/>
        <v>#N/A</v>
      </c>
      <c r="AD67" s="26" t="str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"","True",,"EndOfBar")</f>
        <v/>
      </c>
      <c r="AE67" s="24" t="e">
        <f t="shared" ref="AE67:AE82" ca="1" si="70">(AD67-$H$8)/$H$8</f>
        <v>#VALUE!</v>
      </c>
      <c r="AF67" s="28" t="e">
        <f t="shared" ca="1" si="49"/>
        <v>#N/A</v>
      </c>
      <c r="AG67" s="26" t="str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"","True",,"EndOfBar")</f>
        <v/>
      </c>
      <c r="AH67" s="24" t="e">
        <f t="shared" ca="1" si="50"/>
        <v>#VALUE!</v>
      </c>
      <c r="AI67" s="28" t="e">
        <f t="shared" ca="1" si="51"/>
        <v>#N/A</v>
      </c>
      <c r="AJ67" s="26" t="str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"","True",,"EndOfBar")</f>
        <v/>
      </c>
      <c r="AK67" s="24" t="e">
        <f t="shared" ref="AK67:AK82" ca="1" si="71">(AJ67-$H$10)/$H$10</f>
        <v>#VALUE!</v>
      </c>
      <c r="AL67" s="28" t="e">
        <f t="shared" ca="1" si="52"/>
        <v>#N/A</v>
      </c>
      <c r="AM67" s="26" t="str">
        <f ca="1" xml:space="preserve"> RTD("cqg.rtd",,"StudyData","Close("&amp;$G$11&amp;") when (LocalMonth("&amp;$G$11&amp;")="&amp;$B$1&amp;" And LocalDay("&amp;$G$11&amp;")="&amp;$A$1&amp;" And LocalHour("&amp;$G$11&amp;")="&amp;K67&amp;" And LocalMinute("&amp;$G$11&amp;")="&amp;L67&amp;")", "Bar", "", "Close","A5C", "0", "all", "", "","True",,"EndOfBar")</f>
        <v/>
      </c>
      <c r="AN67" s="24" t="e">
        <f t="shared" ca="1" si="53"/>
        <v>#VALUE!</v>
      </c>
      <c r="AO67" s="28" t="e">
        <f t="shared" ca="1" si="54"/>
        <v>#N/A</v>
      </c>
      <c r="AP67" s="26" t="str">
        <f ca="1" xml:space="preserve"> RTD("cqg.rtd",,"StudyData","Close("&amp;$G$12&amp;") when (LocalMonth("&amp;$G$12&amp;")="&amp;$B$1&amp;" And LocalDay("&amp;$G$12&amp;")="&amp;$A$1&amp;" And LocalHour("&amp;$G$12&amp;")="&amp;K67&amp;" And LocalMinute("&amp;$G$12&amp;")="&amp;L67&amp;")", "Bar", "", "Close","A5C", "0", "all", "", "","True",,"EndOfBar")</f>
        <v/>
      </c>
      <c r="AQ67" s="24" t="e">
        <f t="shared" ca="1" si="55"/>
        <v>#VALUE!</v>
      </c>
      <c r="AR67" s="28" t="e">
        <f t="shared" ca="1" si="56"/>
        <v>#N/A</v>
      </c>
      <c r="AS67" s="26" t="str">
        <f ca="1" xml:space="preserve"> RTD("cqg.rtd",,"StudyData","Close("&amp;$G$13&amp;") when (LocalMonth("&amp;$G$13&amp;")="&amp;$B$1&amp;" And LocalDay("&amp;$G$13&amp;")="&amp;$A$1&amp;" And LocalHour("&amp;$G$13&amp;")="&amp;K67&amp;" And LocalMinute("&amp;$G$13&amp;")="&amp;L67&amp;")", "Bar", "", "Close","A5C", "0", "all", "", "","True",,"EndOfBar")</f>
        <v/>
      </c>
      <c r="AT67" s="24" t="e">
        <f t="shared" ca="1" si="57"/>
        <v>#VALUE!</v>
      </c>
      <c r="AU67" s="28" t="e">
        <f t="shared" ca="1" si="58"/>
        <v>#N/A</v>
      </c>
      <c r="AV67" s="26" t="str">
        <f ca="1" xml:space="preserve"> RTD("cqg.rtd",,"StudyData","Close("&amp;$G$14&amp;") when (LocalMonth("&amp;$G$14&amp;")="&amp;$B$1&amp;" And LocalDay("&amp;$G$14&amp;")="&amp;$A$1&amp;" And LocalHour("&amp;$G$14&amp;")="&amp;K67&amp;" And LocalMinute("&amp;$G$14&amp;")="&amp;L67&amp;")", "Bar", "", "Close","A5C", "0", "all", "", "","True",,"EndOfBar")</f>
        <v/>
      </c>
      <c r="AW67" s="24" t="e">
        <f t="shared" ca="1" si="59"/>
        <v>#VALUE!</v>
      </c>
      <c r="AX67" s="28" t="e">
        <f t="shared" ca="1" si="60"/>
        <v>#N/A</v>
      </c>
      <c r="AY67" s="26" t="str">
        <f ca="1" xml:space="preserve"> RTD("cqg.rtd",,"StudyData","Close("&amp;$G$15&amp;") when (LocalMonth("&amp;$G$15&amp;")="&amp;$B$1&amp;" And LocalDay("&amp;$G$15&amp;")="&amp;$A$1&amp;" And LocalHour("&amp;$G$15&amp;")="&amp;K67&amp;" And LocalMinute("&amp;$G$15&amp;")="&amp;L67&amp;")", "Bar", "", "Close","A5C", "0", "all", "", "","True",,"EndOfBar")</f>
        <v/>
      </c>
      <c r="AZ67" s="24" t="e">
        <f t="shared" ca="1" si="61"/>
        <v>#VALUE!</v>
      </c>
      <c r="BA67" s="28" t="e">
        <f t="shared" ca="1" si="62"/>
        <v>#N/A</v>
      </c>
      <c r="BB67" s="26" t="str">
        <f ca="1" xml:space="preserve"> RTD("cqg.rtd",,"StudyData","Close("&amp;$G$16&amp;") when (LocalMonth("&amp;$G$16&amp;")="&amp;$B$1&amp;" And LocalDay("&amp;$G$16&amp;")="&amp;$A$1&amp;" And LocalHour("&amp;$G$16&amp;")="&amp;K67&amp;" And LocalMinute("&amp;$G$16&amp;")="&amp;L67&amp;")", "Bar", "", "Close","A5C", "0", "all", "", "","True",,"EndOfBar")</f>
        <v/>
      </c>
      <c r="BC67" s="24" t="e">
        <f t="shared" ca="1" si="63"/>
        <v>#VALUE!</v>
      </c>
      <c r="BD67" s="28" t="e">
        <f t="shared" ca="1" si="64"/>
        <v>#N/A</v>
      </c>
      <c r="BF67" s="24">
        <f t="shared" si="65"/>
        <v>30</v>
      </c>
      <c r="BO67" s="30"/>
      <c r="BQ67" s="30"/>
    </row>
    <row r="68" spans="9:69" x14ac:dyDescent="0.3">
      <c r="I68" s="24" t="str">
        <f t="shared" si="39"/>
        <v>12:35</v>
      </c>
      <c r="J68" s="24" t="str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"","True",,"EndOfBar")</f>
        <v/>
      </c>
      <c r="K68" s="24">
        <f>IF(L68=0,K67+1,K67)</f>
        <v>12</v>
      </c>
      <c r="L68" s="24">
        <f t="shared" si="66"/>
        <v>35</v>
      </c>
      <c r="M68" s="24" t="e">
        <f t="shared" ca="1" si="40"/>
        <v>#VALUE!</v>
      </c>
      <c r="N68" s="28" t="e">
        <f t="shared" ca="1" si="41"/>
        <v>#N/A</v>
      </c>
      <c r="O68" s="26" t="str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"","True",,"EndOfBar")</f>
        <v/>
      </c>
      <c r="P68" s="24" t="e">
        <f t="shared" ca="1" si="42"/>
        <v>#VALUE!</v>
      </c>
      <c r="Q68" s="28" t="e">
        <f t="shared" ca="1" si="43"/>
        <v>#N/A</v>
      </c>
      <c r="R68" s="26" t="str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"","True",,"EndOfBar")</f>
        <v/>
      </c>
      <c r="S68" s="24" t="e">
        <f t="shared" ca="1" si="44"/>
        <v>#VALUE!</v>
      </c>
      <c r="T68" s="28" t="e">
        <f t="shared" ca="1" si="45"/>
        <v>#N/A</v>
      </c>
      <c r="U68" s="29" t="str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"","True",,"EndOfBar")</f>
        <v/>
      </c>
      <c r="V68" s="24" t="e">
        <f t="shared" ca="1" si="67"/>
        <v>#VALUE!</v>
      </c>
      <c r="W68" s="28" t="e">
        <f t="shared" ca="1" si="46"/>
        <v>#N/A</v>
      </c>
      <c r="X68" s="29" t="str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"","True",,"EndOfBar")</f>
        <v/>
      </c>
      <c r="Y68" s="24" t="e">
        <f t="shared" ca="1" si="68"/>
        <v>#VALUE!</v>
      </c>
      <c r="Z68" s="28" t="e">
        <f t="shared" ca="1" si="47"/>
        <v>#N/A</v>
      </c>
      <c r="AA68" s="29" t="str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"","True",,"EndOfBar")</f>
        <v/>
      </c>
      <c r="AB68" s="24" t="e">
        <f t="shared" ca="1" si="69"/>
        <v>#VALUE!</v>
      </c>
      <c r="AC68" s="28" t="e">
        <f t="shared" ca="1" si="48"/>
        <v>#N/A</v>
      </c>
      <c r="AD68" s="26" t="str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"","True",,"EndOfBar")</f>
        <v/>
      </c>
      <c r="AE68" s="24" t="e">
        <f t="shared" ca="1" si="70"/>
        <v>#VALUE!</v>
      </c>
      <c r="AF68" s="28" t="e">
        <f t="shared" ca="1" si="49"/>
        <v>#N/A</v>
      </c>
      <c r="AG68" s="26" t="str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"","True",,"EndOfBar")</f>
        <v/>
      </c>
      <c r="AH68" s="24" t="e">
        <f t="shared" ca="1" si="50"/>
        <v>#VALUE!</v>
      </c>
      <c r="AI68" s="28" t="e">
        <f t="shared" ca="1" si="51"/>
        <v>#N/A</v>
      </c>
      <c r="AJ68" s="26" t="str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"","True",,"EndOfBar")</f>
        <v/>
      </c>
      <c r="AK68" s="24" t="e">
        <f t="shared" ca="1" si="71"/>
        <v>#VALUE!</v>
      </c>
      <c r="AL68" s="28" t="e">
        <f t="shared" ca="1" si="52"/>
        <v>#N/A</v>
      </c>
      <c r="AM68" s="26" t="str">
        <f ca="1" xml:space="preserve"> RTD("cqg.rtd",,"StudyData","Close("&amp;$G$11&amp;") when (LocalMonth("&amp;$G$11&amp;")="&amp;$B$1&amp;" And LocalDay("&amp;$G$11&amp;")="&amp;$A$1&amp;" And LocalHour("&amp;$G$11&amp;")="&amp;K68&amp;" And LocalMinute("&amp;$G$11&amp;")="&amp;L68&amp;")", "Bar", "", "Close","A5C", "0", "all", "", "","True",,"EndOfBar")</f>
        <v/>
      </c>
      <c r="AN68" s="24" t="e">
        <f t="shared" ca="1" si="53"/>
        <v>#VALUE!</v>
      </c>
      <c r="AO68" s="28" t="e">
        <f t="shared" ca="1" si="54"/>
        <v>#N/A</v>
      </c>
      <c r="AP68" s="26" t="str">
        <f ca="1" xml:space="preserve"> RTD("cqg.rtd",,"StudyData","Close("&amp;$G$12&amp;") when (LocalMonth("&amp;$G$12&amp;")="&amp;$B$1&amp;" And LocalDay("&amp;$G$12&amp;")="&amp;$A$1&amp;" And LocalHour("&amp;$G$12&amp;")="&amp;K68&amp;" And LocalMinute("&amp;$G$12&amp;")="&amp;L68&amp;")", "Bar", "", "Close","A5C", "0", "all", "", "","True",,"EndOfBar")</f>
        <v/>
      </c>
      <c r="AQ68" s="24" t="e">
        <f t="shared" ca="1" si="55"/>
        <v>#VALUE!</v>
      </c>
      <c r="AR68" s="28" t="e">
        <f t="shared" ca="1" si="56"/>
        <v>#N/A</v>
      </c>
      <c r="AS68" s="26" t="str">
        <f ca="1" xml:space="preserve"> RTD("cqg.rtd",,"StudyData","Close("&amp;$G$13&amp;") when (LocalMonth("&amp;$G$13&amp;")="&amp;$B$1&amp;" And LocalDay("&amp;$G$13&amp;")="&amp;$A$1&amp;" And LocalHour("&amp;$G$13&amp;")="&amp;K68&amp;" And LocalMinute("&amp;$G$13&amp;")="&amp;L68&amp;")", "Bar", "", "Close","A5C", "0", "all", "", "","True",,"EndOfBar")</f>
        <v/>
      </c>
      <c r="AT68" s="24" t="e">
        <f t="shared" ca="1" si="57"/>
        <v>#VALUE!</v>
      </c>
      <c r="AU68" s="28" t="e">
        <f t="shared" ca="1" si="58"/>
        <v>#N/A</v>
      </c>
      <c r="AV68" s="26" t="str">
        <f ca="1" xml:space="preserve"> RTD("cqg.rtd",,"StudyData","Close("&amp;$G$14&amp;") when (LocalMonth("&amp;$G$14&amp;")="&amp;$B$1&amp;" And LocalDay("&amp;$G$14&amp;")="&amp;$A$1&amp;" And LocalHour("&amp;$G$14&amp;")="&amp;K68&amp;" And LocalMinute("&amp;$G$14&amp;")="&amp;L68&amp;")", "Bar", "", "Close","A5C", "0", "all", "", "","True",,"EndOfBar")</f>
        <v/>
      </c>
      <c r="AW68" s="24" t="e">
        <f t="shared" ca="1" si="59"/>
        <v>#VALUE!</v>
      </c>
      <c r="AX68" s="28" t="e">
        <f t="shared" ca="1" si="60"/>
        <v>#N/A</v>
      </c>
      <c r="AY68" s="26" t="str">
        <f ca="1" xml:space="preserve"> RTD("cqg.rtd",,"StudyData","Close("&amp;$G$15&amp;") when (LocalMonth("&amp;$G$15&amp;")="&amp;$B$1&amp;" And LocalDay("&amp;$G$15&amp;")="&amp;$A$1&amp;" And LocalHour("&amp;$G$15&amp;")="&amp;K68&amp;" And LocalMinute("&amp;$G$15&amp;")="&amp;L68&amp;")", "Bar", "", "Close","A5C", "0", "all", "", "","True",,"EndOfBar")</f>
        <v/>
      </c>
      <c r="AZ68" s="24" t="e">
        <f t="shared" ca="1" si="61"/>
        <v>#VALUE!</v>
      </c>
      <c r="BA68" s="28" t="e">
        <f t="shared" ca="1" si="62"/>
        <v>#N/A</v>
      </c>
      <c r="BB68" s="26" t="str">
        <f ca="1" xml:space="preserve"> RTD("cqg.rtd",,"StudyData","Close("&amp;$G$16&amp;") when (LocalMonth("&amp;$G$16&amp;")="&amp;$B$1&amp;" And LocalDay("&amp;$G$16&amp;")="&amp;$A$1&amp;" And LocalHour("&amp;$G$16&amp;")="&amp;K68&amp;" And LocalMinute("&amp;$G$16&amp;")="&amp;L68&amp;")", "Bar", "", "Close","A5C", "0", "all", "", "","True",,"EndOfBar")</f>
        <v/>
      </c>
      <c r="BC68" s="24" t="e">
        <f t="shared" ca="1" si="63"/>
        <v>#VALUE!</v>
      </c>
      <c r="BD68" s="28" t="e">
        <f t="shared" ca="1" si="64"/>
        <v>#N/A</v>
      </c>
      <c r="BF68" s="24">
        <f t="shared" si="65"/>
        <v>35</v>
      </c>
      <c r="BO68" s="30"/>
      <c r="BQ68" s="30"/>
    </row>
    <row r="69" spans="9:69" x14ac:dyDescent="0.3">
      <c r="I69" s="24" t="str">
        <f t="shared" si="39"/>
        <v>12:40</v>
      </c>
      <c r="J69" s="24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"","True",,"EndOfBar")</f>
        <v/>
      </c>
      <c r="K69" s="24">
        <f>IF(L69=0,K68+1,K68)</f>
        <v>12</v>
      </c>
      <c r="L69" s="24">
        <f t="shared" si="66"/>
        <v>40</v>
      </c>
      <c r="M69" s="24" t="e">
        <f t="shared" ca="1" si="40"/>
        <v>#VALUE!</v>
      </c>
      <c r="N69" s="28" t="e">
        <f t="shared" ca="1" si="41"/>
        <v>#N/A</v>
      </c>
      <c r="O69" s="26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"","True",,"EndOfBar")</f>
        <v/>
      </c>
      <c r="P69" s="24" t="e">
        <f t="shared" ca="1" si="42"/>
        <v>#VALUE!</v>
      </c>
      <c r="Q69" s="28" t="e">
        <f t="shared" ca="1" si="43"/>
        <v>#N/A</v>
      </c>
      <c r="R69" s="26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"","True",,"EndOfBar")</f>
        <v/>
      </c>
      <c r="S69" s="24" t="e">
        <f t="shared" ca="1" si="44"/>
        <v>#VALUE!</v>
      </c>
      <c r="T69" s="28" t="e">
        <f t="shared" ca="1" si="45"/>
        <v>#N/A</v>
      </c>
      <c r="U69" s="29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"","True",,"EndOfBar")</f>
        <v/>
      </c>
      <c r="V69" s="24" t="e">
        <f t="shared" ca="1" si="67"/>
        <v>#VALUE!</v>
      </c>
      <c r="W69" s="28" t="e">
        <f t="shared" ca="1" si="46"/>
        <v>#N/A</v>
      </c>
      <c r="X69" s="29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"","True",,"EndOfBar")</f>
        <v/>
      </c>
      <c r="Y69" s="24" t="e">
        <f t="shared" ca="1" si="68"/>
        <v>#VALUE!</v>
      </c>
      <c r="Z69" s="28" t="e">
        <f t="shared" ca="1" si="47"/>
        <v>#N/A</v>
      </c>
      <c r="AA69" s="29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"","True",,"EndOfBar")</f>
        <v/>
      </c>
      <c r="AB69" s="24" t="e">
        <f t="shared" ca="1" si="69"/>
        <v>#VALUE!</v>
      </c>
      <c r="AC69" s="28" t="e">
        <f t="shared" ca="1" si="48"/>
        <v>#N/A</v>
      </c>
      <c r="AD69" s="26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"","True",,"EndOfBar")</f>
        <v/>
      </c>
      <c r="AE69" s="24" t="e">
        <f t="shared" ca="1" si="70"/>
        <v>#VALUE!</v>
      </c>
      <c r="AF69" s="28" t="e">
        <f t="shared" ca="1" si="49"/>
        <v>#N/A</v>
      </c>
      <c r="AG69" s="26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"","True",,"EndOfBar")</f>
        <v/>
      </c>
      <c r="AH69" s="24" t="e">
        <f t="shared" ca="1" si="50"/>
        <v>#VALUE!</v>
      </c>
      <c r="AI69" s="28" t="e">
        <f t="shared" ca="1" si="51"/>
        <v>#N/A</v>
      </c>
      <c r="AJ69" s="26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"","True",,"EndOfBar")</f>
        <v/>
      </c>
      <c r="AK69" s="24" t="e">
        <f t="shared" ca="1" si="71"/>
        <v>#VALUE!</v>
      </c>
      <c r="AL69" s="28" t="e">
        <f t="shared" ca="1" si="52"/>
        <v>#N/A</v>
      </c>
      <c r="AM69" s="26" t="str">
        <f ca="1" xml:space="preserve"> RTD("cqg.rtd",,"StudyData","Close("&amp;$G$11&amp;") when (LocalMonth("&amp;$G$11&amp;")="&amp;$B$1&amp;" And LocalDay("&amp;$G$11&amp;")="&amp;$A$1&amp;" And LocalHour("&amp;$G$11&amp;")="&amp;K69&amp;" And LocalMinute("&amp;$G$11&amp;")="&amp;L69&amp;")", "Bar", "", "Close","A5C", "0", "all", "", "","True",,"EndOfBar")</f>
        <v/>
      </c>
      <c r="AN69" s="24" t="e">
        <f t="shared" ca="1" si="53"/>
        <v>#VALUE!</v>
      </c>
      <c r="AO69" s="28" t="e">
        <f t="shared" ca="1" si="54"/>
        <v>#N/A</v>
      </c>
      <c r="AP69" s="26" t="str">
        <f ca="1" xml:space="preserve"> RTD("cqg.rtd",,"StudyData","Close("&amp;$G$12&amp;") when (LocalMonth("&amp;$G$12&amp;")="&amp;$B$1&amp;" And LocalDay("&amp;$G$12&amp;")="&amp;$A$1&amp;" And LocalHour("&amp;$G$12&amp;")="&amp;K69&amp;" And LocalMinute("&amp;$G$12&amp;")="&amp;L69&amp;")", "Bar", "", "Close","A5C", "0", "all", "", "","True",,"EndOfBar")</f>
        <v/>
      </c>
      <c r="AQ69" s="24" t="e">
        <f t="shared" ca="1" si="55"/>
        <v>#VALUE!</v>
      </c>
      <c r="AR69" s="28" t="e">
        <f t="shared" ca="1" si="56"/>
        <v>#N/A</v>
      </c>
      <c r="AS69" s="26" t="str">
        <f ca="1" xml:space="preserve"> RTD("cqg.rtd",,"StudyData","Close("&amp;$G$13&amp;") when (LocalMonth("&amp;$G$13&amp;")="&amp;$B$1&amp;" And LocalDay("&amp;$G$13&amp;")="&amp;$A$1&amp;" And LocalHour("&amp;$G$13&amp;")="&amp;K69&amp;" And LocalMinute("&amp;$G$13&amp;")="&amp;L69&amp;")", "Bar", "", "Close","A5C", "0", "all", "", "","True",,"EndOfBar")</f>
        <v/>
      </c>
      <c r="AT69" s="24" t="e">
        <f t="shared" ca="1" si="57"/>
        <v>#VALUE!</v>
      </c>
      <c r="AU69" s="28" t="e">
        <f t="shared" ca="1" si="58"/>
        <v>#N/A</v>
      </c>
      <c r="AV69" s="26" t="str">
        <f ca="1" xml:space="preserve"> RTD("cqg.rtd",,"StudyData","Close("&amp;$G$14&amp;") when (LocalMonth("&amp;$G$14&amp;")="&amp;$B$1&amp;" And LocalDay("&amp;$G$14&amp;")="&amp;$A$1&amp;" And LocalHour("&amp;$G$14&amp;")="&amp;K69&amp;" And LocalMinute("&amp;$G$14&amp;")="&amp;L69&amp;")", "Bar", "", "Close","A5C", "0", "all", "", "","True",,"EndOfBar")</f>
        <v/>
      </c>
      <c r="AW69" s="24" t="e">
        <f t="shared" ca="1" si="59"/>
        <v>#VALUE!</v>
      </c>
      <c r="AX69" s="28" t="e">
        <f t="shared" ca="1" si="60"/>
        <v>#N/A</v>
      </c>
      <c r="AY69" s="26" t="str">
        <f ca="1" xml:space="preserve"> RTD("cqg.rtd",,"StudyData","Close("&amp;$G$15&amp;") when (LocalMonth("&amp;$G$15&amp;")="&amp;$B$1&amp;" And LocalDay("&amp;$G$15&amp;")="&amp;$A$1&amp;" And LocalHour("&amp;$G$15&amp;")="&amp;K69&amp;" And LocalMinute("&amp;$G$15&amp;")="&amp;L69&amp;")", "Bar", "", "Close","A5C", "0", "all", "", "","True",,"EndOfBar")</f>
        <v/>
      </c>
      <c r="AZ69" s="24" t="e">
        <f t="shared" ca="1" si="61"/>
        <v>#VALUE!</v>
      </c>
      <c r="BA69" s="28" t="e">
        <f t="shared" ca="1" si="62"/>
        <v>#N/A</v>
      </c>
      <c r="BB69" s="26" t="str">
        <f ca="1" xml:space="preserve"> RTD("cqg.rtd",,"StudyData","Close("&amp;$G$16&amp;") when (LocalMonth("&amp;$G$16&amp;")="&amp;$B$1&amp;" And LocalDay("&amp;$G$16&amp;")="&amp;$A$1&amp;" And LocalHour("&amp;$G$16&amp;")="&amp;K69&amp;" And LocalMinute("&amp;$G$16&amp;")="&amp;L69&amp;")", "Bar", "", "Close","A5C", "0", "all", "", "","True",,"EndOfBar")</f>
        <v/>
      </c>
      <c r="BC69" s="24" t="e">
        <f t="shared" ca="1" si="63"/>
        <v>#VALUE!</v>
      </c>
      <c r="BD69" s="28" t="e">
        <f t="shared" ca="1" si="64"/>
        <v>#N/A</v>
      </c>
      <c r="BF69" s="24">
        <f t="shared" si="65"/>
        <v>40</v>
      </c>
      <c r="BO69" s="30"/>
      <c r="BQ69" s="30"/>
    </row>
    <row r="70" spans="9:69" x14ac:dyDescent="0.3">
      <c r="I70" s="24" t="str">
        <f t="shared" si="39"/>
        <v>12:45</v>
      </c>
      <c r="J70" s="24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"","True",,"EndOfBar")</f>
        <v/>
      </c>
      <c r="K70" s="24">
        <f>IF(L70=0,K69+1,K69)</f>
        <v>12</v>
      </c>
      <c r="L70" s="24">
        <f t="shared" si="66"/>
        <v>45</v>
      </c>
      <c r="M70" s="24" t="e">
        <f t="shared" ca="1" si="40"/>
        <v>#VALUE!</v>
      </c>
      <c r="N70" s="28" t="e">
        <f t="shared" ca="1" si="41"/>
        <v>#N/A</v>
      </c>
      <c r="O70" s="26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"","True",,"EndOfBar")</f>
        <v/>
      </c>
      <c r="P70" s="24" t="e">
        <f t="shared" ca="1" si="42"/>
        <v>#VALUE!</v>
      </c>
      <c r="Q70" s="28" t="e">
        <f t="shared" ca="1" si="43"/>
        <v>#N/A</v>
      </c>
      <c r="R70" s="26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"","True",,"EndOfBar")</f>
        <v/>
      </c>
      <c r="S70" s="24" t="e">
        <f t="shared" ca="1" si="44"/>
        <v>#VALUE!</v>
      </c>
      <c r="T70" s="28" t="e">
        <f t="shared" ca="1" si="45"/>
        <v>#N/A</v>
      </c>
      <c r="U70" s="29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"","True",,"EndOfBar")</f>
        <v/>
      </c>
      <c r="V70" s="24" t="e">
        <f t="shared" ca="1" si="67"/>
        <v>#VALUE!</v>
      </c>
      <c r="W70" s="28" t="e">
        <f t="shared" ca="1" si="46"/>
        <v>#N/A</v>
      </c>
      <c r="X70" s="29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"","True",,"EndOfBar")</f>
        <v/>
      </c>
      <c r="Y70" s="24" t="e">
        <f t="shared" ca="1" si="68"/>
        <v>#VALUE!</v>
      </c>
      <c r="Z70" s="28" t="e">
        <f t="shared" ca="1" si="47"/>
        <v>#N/A</v>
      </c>
      <c r="AA70" s="29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"","True",,"EndOfBar")</f>
        <v/>
      </c>
      <c r="AB70" s="24" t="e">
        <f t="shared" ca="1" si="69"/>
        <v>#VALUE!</v>
      </c>
      <c r="AC70" s="28" t="e">
        <f t="shared" ca="1" si="48"/>
        <v>#N/A</v>
      </c>
      <c r="AD70" s="26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"","True",,"EndOfBar")</f>
        <v/>
      </c>
      <c r="AE70" s="24" t="e">
        <f t="shared" ca="1" si="70"/>
        <v>#VALUE!</v>
      </c>
      <c r="AF70" s="28" t="e">
        <f t="shared" ca="1" si="49"/>
        <v>#N/A</v>
      </c>
      <c r="AG70" s="26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"","True",,"EndOfBar")</f>
        <v/>
      </c>
      <c r="AH70" s="24" t="e">
        <f t="shared" ca="1" si="50"/>
        <v>#VALUE!</v>
      </c>
      <c r="AI70" s="28" t="e">
        <f t="shared" ca="1" si="51"/>
        <v>#N/A</v>
      </c>
      <c r="AJ70" s="26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"","True",,"EndOfBar")</f>
        <v/>
      </c>
      <c r="AK70" s="24" t="e">
        <f t="shared" ca="1" si="71"/>
        <v>#VALUE!</v>
      </c>
      <c r="AL70" s="28" t="e">
        <f t="shared" ca="1" si="52"/>
        <v>#N/A</v>
      </c>
      <c r="AM70" s="26" t="str">
        <f ca="1" xml:space="preserve"> RTD("cqg.rtd",,"StudyData","Close("&amp;$G$11&amp;") when (LocalMonth("&amp;$G$11&amp;")="&amp;$B$1&amp;" And LocalDay("&amp;$G$11&amp;")="&amp;$A$1&amp;" And LocalHour("&amp;$G$11&amp;")="&amp;K70&amp;" And LocalMinute("&amp;$G$11&amp;")="&amp;L70&amp;")", "Bar", "", "Close","A5C", "0", "all", "", "","True",,"EndOfBar")</f>
        <v/>
      </c>
      <c r="AN70" s="24" t="e">
        <f t="shared" ca="1" si="53"/>
        <v>#VALUE!</v>
      </c>
      <c r="AO70" s="28" t="e">
        <f t="shared" ca="1" si="54"/>
        <v>#N/A</v>
      </c>
      <c r="AP70" s="26" t="str">
        <f ca="1" xml:space="preserve"> RTD("cqg.rtd",,"StudyData","Close("&amp;$G$12&amp;") when (LocalMonth("&amp;$G$12&amp;")="&amp;$B$1&amp;" And LocalDay("&amp;$G$12&amp;")="&amp;$A$1&amp;" And LocalHour("&amp;$G$12&amp;")="&amp;K70&amp;" And LocalMinute("&amp;$G$12&amp;")="&amp;L70&amp;")", "Bar", "", "Close","A5C", "0", "all", "", "","True",,"EndOfBar")</f>
        <v/>
      </c>
      <c r="AQ70" s="24" t="e">
        <f t="shared" ca="1" si="55"/>
        <v>#VALUE!</v>
      </c>
      <c r="AR70" s="28" t="e">
        <f t="shared" ca="1" si="56"/>
        <v>#N/A</v>
      </c>
      <c r="AS70" s="26" t="str">
        <f ca="1" xml:space="preserve"> RTD("cqg.rtd",,"StudyData","Close("&amp;$G$13&amp;") when (LocalMonth("&amp;$G$13&amp;")="&amp;$B$1&amp;" And LocalDay("&amp;$G$13&amp;")="&amp;$A$1&amp;" And LocalHour("&amp;$G$13&amp;")="&amp;K70&amp;" And LocalMinute("&amp;$G$13&amp;")="&amp;L70&amp;")", "Bar", "", "Close","A5C", "0", "all", "", "","True",,"EndOfBar")</f>
        <v/>
      </c>
      <c r="AT70" s="24" t="e">
        <f t="shared" ca="1" si="57"/>
        <v>#VALUE!</v>
      </c>
      <c r="AU70" s="28" t="e">
        <f t="shared" ca="1" si="58"/>
        <v>#N/A</v>
      </c>
      <c r="AV70" s="26" t="str">
        <f ca="1" xml:space="preserve"> RTD("cqg.rtd",,"StudyData","Close("&amp;$G$14&amp;") when (LocalMonth("&amp;$G$14&amp;")="&amp;$B$1&amp;" And LocalDay("&amp;$G$14&amp;")="&amp;$A$1&amp;" And LocalHour("&amp;$G$14&amp;")="&amp;K70&amp;" And LocalMinute("&amp;$G$14&amp;")="&amp;L70&amp;")", "Bar", "", "Close","A5C", "0", "all", "", "","True",,"EndOfBar")</f>
        <v/>
      </c>
      <c r="AW70" s="24" t="e">
        <f t="shared" ca="1" si="59"/>
        <v>#VALUE!</v>
      </c>
      <c r="AX70" s="28" t="e">
        <f t="shared" ca="1" si="60"/>
        <v>#N/A</v>
      </c>
      <c r="AY70" s="26" t="str">
        <f ca="1" xml:space="preserve"> RTD("cqg.rtd",,"StudyData","Close("&amp;$G$15&amp;") when (LocalMonth("&amp;$G$15&amp;")="&amp;$B$1&amp;" And LocalDay("&amp;$G$15&amp;")="&amp;$A$1&amp;" And LocalHour("&amp;$G$15&amp;")="&amp;K70&amp;" And LocalMinute("&amp;$G$15&amp;")="&amp;L70&amp;")", "Bar", "", "Close","A5C", "0", "all", "", "","True",,"EndOfBar")</f>
        <v/>
      </c>
      <c r="AZ70" s="24" t="e">
        <f t="shared" ca="1" si="61"/>
        <v>#VALUE!</v>
      </c>
      <c r="BA70" s="28" t="e">
        <f t="shared" ca="1" si="62"/>
        <v>#N/A</v>
      </c>
      <c r="BB70" s="26" t="str">
        <f ca="1" xml:space="preserve"> RTD("cqg.rtd",,"StudyData","Close("&amp;$G$16&amp;") when (LocalMonth("&amp;$G$16&amp;")="&amp;$B$1&amp;" And LocalDay("&amp;$G$16&amp;")="&amp;$A$1&amp;" And LocalHour("&amp;$G$16&amp;")="&amp;K70&amp;" And LocalMinute("&amp;$G$16&amp;")="&amp;L70&amp;")", "Bar", "", "Close","A5C", "0", "all", "", "","True",,"EndOfBar")</f>
        <v/>
      </c>
      <c r="BC70" s="24" t="e">
        <f t="shared" ca="1" si="63"/>
        <v>#VALUE!</v>
      </c>
      <c r="BD70" s="28" t="e">
        <f t="shared" ca="1" si="64"/>
        <v>#N/A</v>
      </c>
      <c r="BF70" s="24">
        <f t="shared" si="65"/>
        <v>45</v>
      </c>
      <c r="BO70" s="30"/>
      <c r="BQ70" s="30"/>
    </row>
    <row r="71" spans="9:69" x14ac:dyDescent="0.3">
      <c r="I71" s="24" t="str">
        <f t="shared" si="39"/>
        <v>12:50</v>
      </c>
      <c r="J71" s="24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"","True",,"EndOfBar")</f>
        <v/>
      </c>
      <c r="K71" s="24">
        <f>IF(L71=0,K70+1,K70)</f>
        <v>12</v>
      </c>
      <c r="L71" s="24">
        <f t="shared" si="66"/>
        <v>50</v>
      </c>
      <c r="M71" s="24" t="e">
        <f t="shared" ca="1" si="40"/>
        <v>#VALUE!</v>
      </c>
      <c r="N71" s="28" t="e">
        <f t="shared" ca="1" si="41"/>
        <v>#N/A</v>
      </c>
      <c r="O71" s="26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"","True",,"EndOfBar")</f>
        <v/>
      </c>
      <c r="P71" s="24" t="e">
        <f t="shared" ca="1" si="42"/>
        <v>#VALUE!</v>
      </c>
      <c r="Q71" s="28" t="e">
        <f t="shared" ca="1" si="43"/>
        <v>#N/A</v>
      </c>
      <c r="R71" s="26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"","True",,"EndOfBar")</f>
        <v/>
      </c>
      <c r="S71" s="24" t="e">
        <f t="shared" ca="1" si="44"/>
        <v>#VALUE!</v>
      </c>
      <c r="T71" s="28" t="e">
        <f t="shared" ca="1" si="45"/>
        <v>#N/A</v>
      </c>
      <c r="U71" s="29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"","True",,"EndOfBar")</f>
        <v/>
      </c>
      <c r="V71" s="24" t="e">
        <f t="shared" ca="1" si="67"/>
        <v>#VALUE!</v>
      </c>
      <c r="W71" s="28" t="e">
        <f t="shared" ca="1" si="46"/>
        <v>#N/A</v>
      </c>
      <c r="X71" s="29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"","True",,"EndOfBar")</f>
        <v/>
      </c>
      <c r="Y71" s="24" t="e">
        <f t="shared" ca="1" si="68"/>
        <v>#VALUE!</v>
      </c>
      <c r="Z71" s="28" t="e">
        <f t="shared" ca="1" si="47"/>
        <v>#N/A</v>
      </c>
      <c r="AA71" s="29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"","True",,"EndOfBar")</f>
        <v/>
      </c>
      <c r="AB71" s="24" t="e">
        <f t="shared" ca="1" si="69"/>
        <v>#VALUE!</v>
      </c>
      <c r="AC71" s="28" t="e">
        <f t="shared" ca="1" si="48"/>
        <v>#N/A</v>
      </c>
      <c r="AD71" s="26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"","True",,"EndOfBar")</f>
        <v/>
      </c>
      <c r="AE71" s="24" t="e">
        <f t="shared" ca="1" si="70"/>
        <v>#VALUE!</v>
      </c>
      <c r="AF71" s="28" t="e">
        <f t="shared" ca="1" si="49"/>
        <v>#N/A</v>
      </c>
      <c r="AG71" s="26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"","True",,"EndOfBar")</f>
        <v/>
      </c>
      <c r="AH71" s="24" t="e">
        <f t="shared" ca="1" si="50"/>
        <v>#VALUE!</v>
      </c>
      <c r="AI71" s="28" t="e">
        <f t="shared" ca="1" si="51"/>
        <v>#N/A</v>
      </c>
      <c r="AJ71" s="26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"","True",,"EndOfBar")</f>
        <v/>
      </c>
      <c r="AK71" s="24" t="e">
        <f t="shared" ca="1" si="71"/>
        <v>#VALUE!</v>
      </c>
      <c r="AL71" s="28" t="e">
        <f t="shared" ca="1" si="52"/>
        <v>#N/A</v>
      </c>
      <c r="AM71" s="26" t="str">
        <f ca="1" xml:space="preserve"> RTD("cqg.rtd",,"StudyData","Close("&amp;$G$11&amp;") when (LocalMonth("&amp;$G$11&amp;")="&amp;$B$1&amp;" And LocalDay("&amp;$G$11&amp;")="&amp;$A$1&amp;" And LocalHour("&amp;$G$11&amp;")="&amp;K71&amp;" And LocalMinute("&amp;$G$11&amp;")="&amp;L71&amp;")", "Bar", "", "Close","A5C", "0", "all", "", "","True",,"EndOfBar")</f>
        <v/>
      </c>
      <c r="AN71" s="24" t="e">
        <f t="shared" ca="1" si="53"/>
        <v>#VALUE!</v>
      </c>
      <c r="AO71" s="28" t="e">
        <f t="shared" ca="1" si="54"/>
        <v>#N/A</v>
      </c>
      <c r="AP71" s="26" t="str">
        <f ca="1" xml:space="preserve"> RTD("cqg.rtd",,"StudyData","Close("&amp;$G$12&amp;") when (LocalMonth("&amp;$G$12&amp;")="&amp;$B$1&amp;" And LocalDay("&amp;$G$12&amp;")="&amp;$A$1&amp;" And LocalHour("&amp;$G$12&amp;")="&amp;K71&amp;" And LocalMinute("&amp;$G$12&amp;")="&amp;L71&amp;")", "Bar", "", "Close","A5C", "0", "all", "", "","True",,"EndOfBar")</f>
        <v/>
      </c>
      <c r="AQ71" s="24" t="e">
        <f t="shared" ca="1" si="55"/>
        <v>#VALUE!</v>
      </c>
      <c r="AR71" s="28" t="e">
        <f t="shared" ca="1" si="56"/>
        <v>#N/A</v>
      </c>
      <c r="AS71" s="26" t="str">
        <f ca="1" xml:space="preserve"> RTD("cqg.rtd",,"StudyData","Close("&amp;$G$13&amp;") when (LocalMonth("&amp;$G$13&amp;")="&amp;$B$1&amp;" And LocalDay("&amp;$G$13&amp;")="&amp;$A$1&amp;" And LocalHour("&amp;$G$13&amp;")="&amp;K71&amp;" And LocalMinute("&amp;$G$13&amp;")="&amp;L71&amp;")", "Bar", "", "Close","A5C", "0", "all", "", "","True",,"EndOfBar")</f>
        <v/>
      </c>
      <c r="AT71" s="24" t="e">
        <f t="shared" ca="1" si="57"/>
        <v>#VALUE!</v>
      </c>
      <c r="AU71" s="28" t="e">
        <f t="shared" ca="1" si="58"/>
        <v>#N/A</v>
      </c>
      <c r="AV71" s="26" t="str">
        <f ca="1" xml:space="preserve"> RTD("cqg.rtd",,"StudyData","Close("&amp;$G$14&amp;") when (LocalMonth("&amp;$G$14&amp;")="&amp;$B$1&amp;" And LocalDay("&amp;$G$14&amp;")="&amp;$A$1&amp;" And LocalHour("&amp;$G$14&amp;")="&amp;K71&amp;" And LocalMinute("&amp;$G$14&amp;")="&amp;L71&amp;")", "Bar", "", "Close","A5C", "0", "all", "", "","True",,"EndOfBar")</f>
        <v/>
      </c>
      <c r="AW71" s="24" t="e">
        <f t="shared" ca="1" si="59"/>
        <v>#VALUE!</v>
      </c>
      <c r="AX71" s="28" t="e">
        <f t="shared" ca="1" si="60"/>
        <v>#N/A</v>
      </c>
      <c r="AY71" s="26" t="str">
        <f ca="1" xml:space="preserve"> RTD("cqg.rtd",,"StudyData","Close("&amp;$G$15&amp;") when (LocalMonth("&amp;$G$15&amp;")="&amp;$B$1&amp;" And LocalDay("&amp;$G$15&amp;")="&amp;$A$1&amp;" And LocalHour("&amp;$G$15&amp;")="&amp;K71&amp;" And LocalMinute("&amp;$G$15&amp;")="&amp;L71&amp;")", "Bar", "", "Close","A5C", "0", "all", "", "","True",,"EndOfBar")</f>
        <v/>
      </c>
      <c r="AZ71" s="24" t="e">
        <f t="shared" ca="1" si="61"/>
        <v>#VALUE!</v>
      </c>
      <c r="BA71" s="28" t="e">
        <f t="shared" ca="1" si="62"/>
        <v>#N/A</v>
      </c>
      <c r="BB71" s="26" t="str">
        <f ca="1" xml:space="preserve"> RTD("cqg.rtd",,"StudyData","Close("&amp;$G$16&amp;") when (LocalMonth("&amp;$G$16&amp;")="&amp;$B$1&amp;" And LocalDay("&amp;$G$16&amp;")="&amp;$A$1&amp;" And LocalHour("&amp;$G$16&amp;")="&amp;K71&amp;" And LocalMinute("&amp;$G$16&amp;")="&amp;L71&amp;")", "Bar", "", "Close","A5C", "0", "all", "", "","True",,"EndOfBar")</f>
        <v/>
      </c>
      <c r="BC71" s="24" t="e">
        <f t="shared" ca="1" si="63"/>
        <v>#VALUE!</v>
      </c>
      <c r="BD71" s="28" t="e">
        <f t="shared" ca="1" si="64"/>
        <v>#N/A</v>
      </c>
      <c r="BF71" s="24">
        <f t="shared" si="65"/>
        <v>50</v>
      </c>
      <c r="BO71" s="30"/>
      <c r="BQ71" s="30"/>
    </row>
    <row r="72" spans="9:69" x14ac:dyDescent="0.3">
      <c r="I72" s="24" t="str">
        <f t="shared" si="39"/>
        <v>12:55</v>
      </c>
      <c r="J72" s="24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"","True",,"EndOfBar")</f>
        <v/>
      </c>
      <c r="K72" s="24">
        <f>IF(L72=0,K71+1,K71)</f>
        <v>12</v>
      </c>
      <c r="L72" s="24">
        <f t="shared" si="66"/>
        <v>55</v>
      </c>
      <c r="M72" s="24" t="e">
        <f t="shared" ca="1" si="40"/>
        <v>#VALUE!</v>
      </c>
      <c r="N72" s="28" t="e">
        <f t="shared" ca="1" si="41"/>
        <v>#N/A</v>
      </c>
      <c r="O72" s="26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"","True",,"EndOfBar")</f>
        <v/>
      </c>
      <c r="P72" s="24" t="e">
        <f t="shared" ca="1" si="42"/>
        <v>#VALUE!</v>
      </c>
      <c r="Q72" s="28" t="e">
        <f t="shared" ca="1" si="43"/>
        <v>#N/A</v>
      </c>
      <c r="R72" s="26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"","True",,"EndOfBar")</f>
        <v/>
      </c>
      <c r="S72" s="24" t="e">
        <f t="shared" ca="1" si="44"/>
        <v>#VALUE!</v>
      </c>
      <c r="T72" s="28" t="e">
        <f t="shared" ca="1" si="45"/>
        <v>#N/A</v>
      </c>
      <c r="U72" s="29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"","True",,"EndOfBar")</f>
        <v/>
      </c>
      <c r="V72" s="24" t="e">
        <f t="shared" ca="1" si="67"/>
        <v>#VALUE!</v>
      </c>
      <c r="W72" s="28" t="e">
        <f t="shared" ca="1" si="46"/>
        <v>#N/A</v>
      </c>
      <c r="X72" s="29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"","True",,"EndOfBar")</f>
        <v/>
      </c>
      <c r="Y72" s="24" t="e">
        <f t="shared" ca="1" si="68"/>
        <v>#VALUE!</v>
      </c>
      <c r="Z72" s="28" t="e">
        <f t="shared" ca="1" si="47"/>
        <v>#N/A</v>
      </c>
      <c r="AA72" s="29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"","True",,"EndOfBar")</f>
        <v/>
      </c>
      <c r="AB72" s="24" t="e">
        <f t="shared" ca="1" si="69"/>
        <v>#VALUE!</v>
      </c>
      <c r="AC72" s="28" t="e">
        <f t="shared" ca="1" si="48"/>
        <v>#N/A</v>
      </c>
      <c r="AD72" s="26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"","True",,"EndOfBar")</f>
        <v/>
      </c>
      <c r="AE72" s="24" t="e">
        <f t="shared" ca="1" si="70"/>
        <v>#VALUE!</v>
      </c>
      <c r="AF72" s="28" t="e">
        <f t="shared" ca="1" si="49"/>
        <v>#N/A</v>
      </c>
      <c r="AG72" s="26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"","True",,"EndOfBar")</f>
        <v/>
      </c>
      <c r="AH72" s="24" t="e">
        <f t="shared" ca="1" si="50"/>
        <v>#VALUE!</v>
      </c>
      <c r="AI72" s="28" t="e">
        <f t="shared" ca="1" si="51"/>
        <v>#N/A</v>
      </c>
      <c r="AJ72" s="26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"","True",,"EndOfBar")</f>
        <v/>
      </c>
      <c r="AK72" s="24" t="e">
        <f t="shared" ca="1" si="71"/>
        <v>#VALUE!</v>
      </c>
      <c r="AL72" s="28" t="e">
        <f t="shared" ca="1" si="52"/>
        <v>#N/A</v>
      </c>
      <c r="AM72" s="26" t="str">
        <f ca="1" xml:space="preserve"> RTD("cqg.rtd",,"StudyData","Close("&amp;$G$11&amp;") when (LocalMonth("&amp;$G$11&amp;")="&amp;$B$1&amp;" And LocalDay("&amp;$G$11&amp;")="&amp;$A$1&amp;" And LocalHour("&amp;$G$11&amp;")="&amp;K72&amp;" And LocalMinute("&amp;$G$11&amp;")="&amp;L72&amp;")", "Bar", "", "Close","A5C", "0", "all", "", "","True",,"EndOfBar")</f>
        <v/>
      </c>
      <c r="AN72" s="24" t="e">
        <f t="shared" ca="1" si="53"/>
        <v>#VALUE!</v>
      </c>
      <c r="AO72" s="28" t="e">
        <f t="shared" ca="1" si="54"/>
        <v>#N/A</v>
      </c>
      <c r="AP72" s="26" t="str">
        <f ca="1" xml:space="preserve"> RTD("cqg.rtd",,"StudyData","Close("&amp;$G$12&amp;") when (LocalMonth("&amp;$G$12&amp;")="&amp;$B$1&amp;" And LocalDay("&amp;$G$12&amp;")="&amp;$A$1&amp;" And LocalHour("&amp;$G$12&amp;")="&amp;K72&amp;" And LocalMinute("&amp;$G$12&amp;")="&amp;L72&amp;")", "Bar", "", "Close","A5C", "0", "all", "", "","True",,"EndOfBar")</f>
        <v/>
      </c>
      <c r="AQ72" s="24" t="e">
        <f t="shared" ca="1" si="55"/>
        <v>#VALUE!</v>
      </c>
      <c r="AR72" s="28" t="e">
        <f t="shared" ca="1" si="56"/>
        <v>#N/A</v>
      </c>
      <c r="AS72" s="26" t="str">
        <f ca="1" xml:space="preserve"> RTD("cqg.rtd",,"StudyData","Close("&amp;$G$13&amp;") when (LocalMonth("&amp;$G$13&amp;")="&amp;$B$1&amp;" And LocalDay("&amp;$G$13&amp;")="&amp;$A$1&amp;" And LocalHour("&amp;$G$13&amp;")="&amp;K72&amp;" And LocalMinute("&amp;$G$13&amp;")="&amp;L72&amp;")", "Bar", "", "Close","A5C", "0", "all", "", "","True",,"EndOfBar")</f>
        <v/>
      </c>
      <c r="AT72" s="24" t="e">
        <f t="shared" ca="1" si="57"/>
        <v>#VALUE!</v>
      </c>
      <c r="AU72" s="28" t="e">
        <f t="shared" ca="1" si="58"/>
        <v>#N/A</v>
      </c>
      <c r="AV72" s="26" t="str">
        <f ca="1" xml:space="preserve"> RTD("cqg.rtd",,"StudyData","Close("&amp;$G$14&amp;") when (LocalMonth("&amp;$G$14&amp;")="&amp;$B$1&amp;" And LocalDay("&amp;$G$14&amp;")="&amp;$A$1&amp;" And LocalHour("&amp;$G$14&amp;")="&amp;K72&amp;" And LocalMinute("&amp;$G$14&amp;")="&amp;L72&amp;")", "Bar", "", "Close","A5C", "0", "all", "", "","True",,"EndOfBar")</f>
        <v/>
      </c>
      <c r="AW72" s="24" t="e">
        <f t="shared" ca="1" si="59"/>
        <v>#VALUE!</v>
      </c>
      <c r="AX72" s="28" t="e">
        <f t="shared" ca="1" si="60"/>
        <v>#N/A</v>
      </c>
      <c r="AY72" s="26" t="str">
        <f ca="1" xml:space="preserve"> RTD("cqg.rtd",,"StudyData","Close("&amp;$G$15&amp;") when (LocalMonth("&amp;$G$15&amp;")="&amp;$B$1&amp;" And LocalDay("&amp;$G$15&amp;")="&amp;$A$1&amp;" And LocalHour("&amp;$G$15&amp;")="&amp;K72&amp;" And LocalMinute("&amp;$G$15&amp;")="&amp;L72&amp;")", "Bar", "", "Close","A5C", "0", "all", "", "","True",,"EndOfBar")</f>
        <v/>
      </c>
      <c r="AZ72" s="24" t="e">
        <f t="shared" ca="1" si="61"/>
        <v>#VALUE!</v>
      </c>
      <c r="BA72" s="28" t="e">
        <f t="shared" ca="1" si="62"/>
        <v>#N/A</v>
      </c>
      <c r="BB72" s="26" t="str">
        <f ca="1" xml:space="preserve"> RTD("cqg.rtd",,"StudyData","Close("&amp;$G$16&amp;") when (LocalMonth("&amp;$G$16&amp;")="&amp;$B$1&amp;" And LocalDay("&amp;$G$16&amp;")="&amp;$A$1&amp;" And LocalHour("&amp;$G$16&amp;")="&amp;K72&amp;" And LocalMinute("&amp;$G$16&amp;")="&amp;L72&amp;")", "Bar", "", "Close","A5C", "0", "all", "", "","True",,"EndOfBar")</f>
        <v/>
      </c>
      <c r="BC72" s="24" t="e">
        <f t="shared" ca="1" si="63"/>
        <v>#VALUE!</v>
      </c>
      <c r="BD72" s="28" t="e">
        <f t="shared" ca="1" si="64"/>
        <v>#N/A</v>
      </c>
      <c r="BF72" s="24">
        <f t="shared" si="65"/>
        <v>55</v>
      </c>
      <c r="BO72" s="30"/>
      <c r="BQ72" s="30"/>
    </row>
    <row r="73" spans="9:69" x14ac:dyDescent="0.3">
      <c r="I73" s="24" t="str">
        <f t="shared" si="39"/>
        <v>13:00</v>
      </c>
      <c r="J73" s="24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"","True",,"EndOfBar")</f>
        <v/>
      </c>
      <c r="K73" s="24">
        <f t="shared" ref="K73:K82" si="72">IF(L73=0,K72+1,K72)</f>
        <v>13</v>
      </c>
      <c r="L73" s="24">
        <f t="shared" si="66"/>
        <v>0</v>
      </c>
      <c r="M73" s="24" t="e">
        <f t="shared" ca="1" si="40"/>
        <v>#VALUE!</v>
      </c>
      <c r="N73" s="28" t="e">
        <f t="shared" ca="1" si="41"/>
        <v>#N/A</v>
      </c>
      <c r="O73" s="26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"","True",,"EndOfBar")</f>
        <v/>
      </c>
      <c r="P73" s="24" t="e">
        <f t="shared" ca="1" si="42"/>
        <v>#VALUE!</v>
      </c>
      <c r="Q73" s="28" t="e">
        <f t="shared" ca="1" si="43"/>
        <v>#N/A</v>
      </c>
      <c r="R73" s="26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"","True",,"EndOfBar")</f>
        <v/>
      </c>
      <c r="S73" s="24" t="e">
        <f t="shared" ca="1" si="44"/>
        <v>#VALUE!</v>
      </c>
      <c r="T73" s="28" t="e">
        <f t="shared" ca="1" si="45"/>
        <v>#N/A</v>
      </c>
      <c r="U73" s="29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"","True",,"EndOfBar")</f>
        <v/>
      </c>
      <c r="V73" s="24" t="e">
        <f t="shared" ca="1" si="67"/>
        <v>#VALUE!</v>
      </c>
      <c r="W73" s="28" t="e">
        <f t="shared" ca="1" si="46"/>
        <v>#N/A</v>
      </c>
      <c r="X73" s="29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"","True",,"EndOfBar")</f>
        <v/>
      </c>
      <c r="Y73" s="24" t="e">
        <f t="shared" ca="1" si="68"/>
        <v>#VALUE!</v>
      </c>
      <c r="Z73" s="28" t="e">
        <f t="shared" ca="1" si="47"/>
        <v>#N/A</v>
      </c>
      <c r="AA73" s="29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"","True",,"EndOfBar")</f>
        <v/>
      </c>
      <c r="AB73" s="24" t="e">
        <f t="shared" ca="1" si="69"/>
        <v>#VALUE!</v>
      </c>
      <c r="AC73" s="28" t="e">
        <f t="shared" ca="1" si="48"/>
        <v>#N/A</v>
      </c>
      <c r="AD73" s="26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"","True",,"EndOfBar")</f>
        <v/>
      </c>
      <c r="AE73" s="24" t="e">
        <f t="shared" ca="1" si="70"/>
        <v>#VALUE!</v>
      </c>
      <c r="AF73" s="28" t="e">
        <f t="shared" ca="1" si="49"/>
        <v>#N/A</v>
      </c>
      <c r="AG73" s="26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"","True",,"EndOfBar")</f>
        <v/>
      </c>
      <c r="AH73" s="24" t="e">
        <f t="shared" ca="1" si="50"/>
        <v>#VALUE!</v>
      </c>
      <c r="AI73" s="28" t="e">
        <f t="shared" ca="1" si="51"/>
        <v>#N/A</v>
      </c>
      <c r="AJ73" s="26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"","True",,"EndOfBar")</f>
        <v/>
      </c>
      <c r="AK73" s="24" t="e">
        <f t="shared" ca="1" si="71"/>
        <v>#VALUE!</v>
      </c>
      <c r="AL73" s="28" t="e">
        <f t="shared" ca="1" si="52"/>
        <v>#N/A</v>
      </c>
      <c r="AM73" s="26" t="str">
        <f ca="1" xml:space="preserve"> RTD("cqg.rtd",,"StudyData","Close("&amp;$G$11&amp;") when (LocalMonth("&amp;$G$11&amp;")="&amp;$B$1&amp;" And LocalDay("&amp;$G$11&amp;")="&amp;$A$1&amp;" And LocalHour("&amp;$G$11&amp;")="&amp;K73&amp;" And LocalMinute("&amp;$G$11&amp;")="&amp;L73&amp;")", "Bar", "", "Close","A5C", "0", "all", "", "","True",,"EndOfBar")</f>
        <v/>
      </c>
      <c r="AN73" s="24" t="e">
        <f t="shared" ca="1" si="53"/>
        <v>#VALUE!</v>
      </c>
      <c r="AO73" s="28" t="e">
        <f t="shared" ca="1" si="54"/>
        <v>#N/A</v>
      </c>
      <c r="AP73" s="26" t="str">
        <f ca="1" xml:space="preserve"> RTD("cqg.rtd",,"StudyData","Close("&amp;$G$12&amp;") when (LocalMonth("&amp;$G$12&amp;")="&amp;$B$1&amp;" And LocalDay("&amp;$G$12&amp;")="&amp;$A$1&amp;" And LocalHour("&amp;$G$12&amp;")="&amp;K73&amp;" And LocalMinute("&amp;$G$12&amp;")="&amp;L73&amp;")", "Bar", "", "Close","A5C", "0", "all", "", "","True",,"EndOfBar")</f>
        <v/>
      </c>
      <c r="AQ73" s="24" t="e">
        <f t="shared" ca="1" si="55"/>
        <v>#VALUE!</v>
      </c>
      <c r="AR73" s="28" t="e">
        <f t="shared" ca="1" si="56"/>
        <v>#N/A</v>
      </c>
      <c r="AS73" s="26" t="str">
        <f ca="1" xml:space="preserve"> RTD("cqg.rtd",,"StudyData","Close("&amp;$G$13&amp;") when (LocalMonth("&amp;$G$13&amp;")="&amp;$B$1&amp;" And LocalDay("&amp;$G$13&amp;")="&amp;$A$1&amp;" And LocalHour("&amp;$G$13&amp;")="&amp;K73&amp;" And LocalMinute("&amp;$G$13&amp;")="&amp;L73&amp;")", "Bar", "", "Close","A5C", "0", "all", "", "","True",,"EndOfBar")</f>
        <v/>
      </c>
      <c r="AT73" s="24" t="e">
        <f t="shared" ca="1" si="57"/>
        <v>#VALUE!</v>
      </c>
      <c r="AU73" s="28" t="e">
        <f t="shared" ca="1" si="58"/>
        <v>#N/A</v>
      </c>
      <c r="AV73" s="26" t="str">
        <f ca="1" xml:space="preserve"> RTD("cqg.rtd",,"StudyData","Close("&amp;$G$14&amp;") when (LocalMonth("&amp;$G$14&amp;")="&amp;$B$1&amp;" And LocalDay("&amp;$G$14&amp;")="&amp;$A$1&amp;" And LocalHour("&amp;$G$14&amp;")="&amp;K73&amp;" And LocalMinute("&amp;$G$14&amp;")="&amp;L73&amp;")", "Bar", "", "Close","A5C", "0", "all", "", "","True",,"EndOfBar")</f>
        <v/>
      </c>
      <c r="AW73" s="24" t="e">
        <f t="shared" ca="1" si="59"/>
        <v>#VALUE!</v>
      </c>
      <c r="AX73" s="28" t="e">
        <f t="shared" ca="1" si="60"/>
        <v>#N/A</v>
      </c>
      <c r="AY73" s="26" t="str">
        <f ca="1" xml:space="preserve"> RTD("cqg.rtd",,"StudyData","Close("&amp;$G$15&amp;") when (LocalMonth("&amp;$G$15&amp;")="&amp;$B$1&amp;" And LocalDay("&amp;$G$15&amp;")="&amp;$A$1&amp;" And LocalHour("&amp;$G$15&amp;")="&amp;K73&amp;" And LocalMinute("&amp;$G$15&amp;")="&amp;L73&amp;")", "Bar", "", "Close","A5C", "0", "all", "", "","True",,"EndOfBar")</f>
        <v/>
      </c>
      <c r="AZ73" s="24" t="e">
        <f t="shared" ca="1" si="61"/>
        <v>#VALUE!</v>
      </c>
      <c r="BA73" s="28" t="e">
        <f t="shared" ca="1" si="62"/>
        <v>#N/A</v>
      </c>
      <c r="BB73" s="26" t="str">
        <f ca="1" xml:space="preserve"> RTD("cqg.rtd",,"StudyData","Close("&amp;$G$16&amp;") when (LocalMonth("&amp;$G$16&amp;")="&amp;$B$1&amp;" And LocalDay("&amp;$G$16&amp;")="&amp;$A$1&amp;" And LocalHour("&amp;$G$16&amp;")="&amp;K73&amp;" And LocalMinute("&amp;$G$16&amp;")="&amp;L73&amp;")", "Bar", "", "Close","A5C", "0", "all", "", "","True",,"EndOfBar")</f>
        <v/>
      </c>
      <c r="BC73" s="24" t="e">
        <f t="shared" ca="1" si="63"/>
        <v>#VALUE!</v>
      </c>
      <c r="BD73" s="28" t="e">
        <f t="shared" ca="1" si="64"/>
        <v>#N/A</v>
      </c>
      <c r="BF73" s="24" t="str">
        <f t="shared" si="65"/>
        <v>00</v>
      </c>
      <c r="BO73" s="30"/>
      <c r="BQ73" s="30"/>
    </row>
    <row r="74" spans="9:69" x14ac:dyDescent="0.3">
      <c r="I74" s="24" t="str">
        <f t="shared" si="39"/>
        <v>13:05</v>
      </c>
      <c r="J74" s="24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"","True",,"EndOfBar")</f>
        <v/>
      </c>
      <c r="K74" s="24">
        <f t="shared" si="72"/>
        <v>13</v>
      </c>
      <c r="L74" s="24">
        <f t="shared" si="66"/>
        <v>5</v>
      </c>
      <c r="M74" s="24" t="e">
        <f t="shared" ca="1" si="40"/>
        <v>#VALUE!</v>
      </c>
      <c r="N74" s="28" t="e">
        <f t="shared" ca="1" si="41"/>
        <v>#N/A</v>
      </c>
      <c r="O74" s="26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"","True",,"EndOfBar")</f>
        <v/>
      </c>
      <c r="P74" s="24" t="e">
        <f t="shared" ca="1" si="42"/>
        <v>#VALUE!</v>
      </c>
      <c r="Q74" s="28" t="e">
        <f t="shared" ca="1" si="43"/>
        <v>#N/A</v>
      </c>
      <c r="R74" s="26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"","True",,"EndOfBar")</f>
        <v/>
      </c>
      <c r="S74" s="24" t="e">
        <f t="shared" ca="1" si="44"/>
        <v>#VALUE!</v>
      </c>
      <c r="T74" s="28" t="e">
        <f t="shared" ca="1" si="45"/>
        <v>#N/A</v>
      </c>
      <c r="U74" s="29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"","True",,"EndOfBar")</f>
        <v/>
      </c>
      <c r="V74" s="24" t="e">
        <f t="shared" ca="1" si="67"/>
        <v>#VALUE!</v>
      </c>
      <c r="W74" s="28" t="e">
        <f t="shared" ca="1" si="46"/>
        <v>#N/A</v>
      </c>
      <c r="X74" s="29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"","True",,"EndOfBar")</f>
        <v/>
      </c>
      <c r="Y74" s="24" t="e">
        <f t="shared" ca="1" si="68"/>
        <v>#VALUE!</v>
      </c>
      <c r="Z74" s="28" t="e">
        <f t="shared" ca="1" si="47"/>
        <v>#N/A</v>
      </c>
      <c r="AA74" s="29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"","True",,"EndOfBar")</f>
        <v/>
      </c>
      <c r="AB74" s="24" t="e">
        <f t="shared" ca="1" si="69"/>
        <v>#VALUE!</v>
      </c>
      <c r="AC74" s="28" t="e">
        <f t="shared" ca="1" si="48"/>
        <v>#N/A</v>
      </c>
      <c r="AD74" s="26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"","True",,"EndOfBar")</f>
        <v/>
      </c>
      <c r="AE74" s="24" t="e">
        <f t="shared" ca="1" si="70"/>
        <v>#VALUE!</v>
      </c>
      <c r="AF74" s="28" t="e">
        <f t="shared" ca="1" si="49"/>
        <v>#N/A</v>
      </c>
      <c r="AG74" s="26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"","True",,"EndOfBar")</f>
        <v/>
      </c>
      <c r="AH74" s="24" t="e">
        <f t="shared" ca="1" si="50"/>
        <v>#VALUE!</v>
      </c>
      <c r="AI74" s="28" t="e">
        <f t="shared" ca="1" si="51"/>
        <v>#N/A</v>
      </c>
      <c r="AJ74" s="26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"","True",,"EndOfBar")</f>
        <v/>
      </c>
      <c r="AK74" s="24" t="e">
        <f t="shared" ca="1" si="71"/>
        <v>#VALUE!</v>
      </c>
      <c r="AL74" s="28" t="e">
        <f t="shared" ca="1" si="52"/>
        <v>#N/A</v>
      </c>
      <c r="AM74" s="26" t="str">
        <f ca="1" xml:space="preserve"> RTD("cqg.rtd",,"StudyData","Close("&amp;$G$11&amp;") when (LocalMonth("&amp;$G$11&amp;")="&amp;$B$1&amp;" And LocalDay("&amp;$G$11&amp;")="&amp;$A$1&amp;" And LocalHour("&amp;$G$11&amp;")="&amp;K74&amp;" And LocalMinute("&amp;$G$11&amp;")="&amp;L74&amp;")", "Bar", "", "Close","A5C", "0", "all", "", "","True",,"EndOfBar")</f>
        <v/>
      </c>
      <c r="AN74" s="24" t="e">
        <f t="shared" ca="1" si="53"/>
        <v>#VALUE!</v>
      </c>
      <c r="AO74" s="28" t="e">
        <f t="shared" ca="1" si="54"/>
        <v>#N/A</v>
      </c>
      <c r="AP74" s="26" t="str">
        <f ca="1" xml:space="preserve"> RTD("cqg.rtd",,"StudyData","Close("&amp;$G$12&amp;") when (LocalMonth("&amp;$G$12&amp;")="&amp;$B$1&amp;" And LocalDay("&amp;$G$12&amp;")="&amp;$A$1&amp;" And LocalHour("&amp;$G$12&amp;")="&amp;K74&amp;" And LocalMinute("&amp;$G$12&amp;")="&amp;L74&amp;")", "Bar", "", "Close","A5C", "0", "all", "", "","True",,"EndOfBar")</f>
        <v/>
      </c>
      <c r="AQ74" s="24" t="e">
        <f t="shared" ca="1" si="55"/>
        <v>#VALUE!</v>
      </c>
      <c r="AR74" s="28" t="e">
        <f t="shared" ca="1" si="56"/>
        <v>#N/A</v>
      </c>
      <c r="AS74" s="26" t="str">
        <f ca="1" xml:space="preserve"> RTD("cqg.rtd",,"StudyData","Close("&amp;$G$13&amp;") when (LocalMonth("&amp;$G$13&amp;")="&amp;$B$1&amp;" And LocalDay("&amp;$G$13&amp;")="&amp;$A$1&amp;" And LocalHour("&amp;$G$13&amp;")="&amp;K74&amp;" And LocalMinute("&amp;$G$13&amp;")="&amp;L74&amp;")", "Bar", "", "Close","A5C", "0", "all", "", "","True",,"EndOfBar")</f>
        <v/>
      </c>
      <c r="AT74" s="24" t="e">
        <f t="shared" ca="1" si="57"/>
        <v>#VALUE!</v>
      </c>
      <c r="AU74" s="28" t="e">
        <f t="shared" ca="1" si="58"/>
        <v>#N/A</v>
      </c>
      <c r="AV74" s="26" t="str">
        <f ca="1" xml:space="preserve"> RTD("cqg.rtd",,"StudyData","Close("&amp;$G$14&amp;") when (LocalMonth("&amp;$G$14&amp;")="&amp;$B$1&amp;" And LocalDay("&amp;$G$14&amp;")="&amp;$A$1&amp;" And LocalHour("&amp;$G$14&amp;")="&amp;K74&amp;" And LocalMinute("&amp;$G$14&amp;")="&amp;L74&amp;")", "Bar", "", "Close","A5C", "0", "all", "", "","True",,"EndOfBar")</f>
        <v/>
      </c>
      <c r="AW74" s="24" t="e">
        <f t="shared" ca="1" si="59"/>
        <v>#VALUE!</v>
      </c>
      <c r="AX74" s="28" t="e">
        <f t="shared" ca="1" si="60"/>
        <v>#N/A</v>
      </c>
      <c r="AY74" s="26" t="str">
        <f ca="1" xml:space="preserve"> RTD("cqg.rtd",,"StudyData","Close("&amp;$G$15&amp;") when (LocalMonth("&amp;$G$15&amp;")="&amp;$B$1&amp;" And LocalDay("&amp;$G$15&amp;")="&amp;$A$1&amp;" And LocalHour("&amp;$G$15&amp;")="&amp;K74&amp;" And LocalMinute("&amp;$G$15&amp;")="&amp;L74&amp;")", "Bar", "", "Close","A5C", "0", "all", "", "","True",,"EndOfBar")</f>
        <v/>
      </c>
      <c r="AZ74" s="24" t="e">
        <f t="shared" ca="1" si="61"/>
        <v>#VALUE!</v>
      </c>
      <c r="BA74" s="28" t="e">
        <f t="shared" ca="1" si="62"/>
        <v>#N/A</v>
      </c>
      <c r="BB74" s="26" t="str">
        <f ca="1" xml:space="preserve"> RTD("cqg.rtd",,"StudyData","Close("&amp;$G$16&amp;") when (LocalMonth("&amp;$G$16&amp;")="&amp;$B$1&amp;" And LocalDay("&amp;$G$16&amp;")="&amp;$A$1&amp;" And LocalHour("&amp;$G$16&amp;")="&amp;K74&amp;" And LocalMinute("&amp;$G$16&amp;")="&amp;L74&amp;")", "Bar", "", "Close","A5C", "0", "all", "", "","True",,"EndOfBar")</f>
        <v/>
      </c>
      <c r="BC74" s="24" t="e">
        <f t="shared" ca="1" si="63"/>
        <v>#VALUE!</v>
      </c>
      <c r="BD74" s="28" t="e">
        <f t="shared" ca="1" si="64"/>
        <v>#N/A</v>
      </c>
      <c r="BF74" s="24" t="str">
        <f t="shared" si="65"/>
        <v>05</v>
      </c>
      <c r="BO74" s="30"/>
      <c r="BQ74" s="30"/>
    </row>
    <row r="75" spans="9:69" x14ac:dyDescent="0.3">
      <c r="I75" s="24" t="str">
        <f t="shared" si="39"/>
        <v>13:10</v>
      </c>
      <c r="J75" s="24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"","True",,"EndOfBar")</f>
        <v/>
      </c>
      <c r="K75" s="24">
        <f t="shared" si="72"/>
        <v>13</v>
      </c>
      <c r="L75" s="24">
        <f t="shared" si="66"/>
        <v>10</v>
      </c>
      <c r="M75" s="24" t="e">
        <f t="shared" ca="1" si="40"/>
        <v>#VALUE!</v>
      </c>
      <c r="N75" s="28" t="e">
        <f t="shared" ca="1" si="41"/>
        <v>#N/A</v>
      </c>
      <c r="O75" s="26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"","True",,"EndOfBar")</f>
        <v/>
      </c>
      <c r="P75" s="24" t="e">
        <f t="shared" ca="1" si="42"/>
        <v>#VALUE!</v>
      </c>
      <c r="Q75" s="28" t="e">
        <f t="shared" ca="1" si="43"/>
        <v>#N/A</v>
      </c>
      <c r="R75" s="26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"","True",,"EndOfBar")</f>
        <v/>
      </c>
      <c r="S75" s="24" t="e">
        <f t="shared" ca="1" si="44"/>
        <v>#VALUE!</v>
      </c>
      <c r="T75" s="28" t="e">
        <f t="shared" ca="1" si="45"/>
        <v>#N/A</v>
      </c>
      <c r="U75" s="29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"","True",,"EndOfBar")</f>
        <v/>
      </c>
      <c r="V75" s="24" t="e">
        <f t="shared" ca="1" si="67"/>
        <v>#VALUE!</v>
      </c>
      <c r="W75" s="28" t="e">
        <f t="shared" ca="1" si="46"/>
        <v>#N/A</v>
      </c>
      <c r="X75" s="29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"","True",,"EndOfBar")</f>
        <v/>
      </c>
      <c r="Y75" s="24" t="e">
        <f t="shared" ca="1" si="68"/>
        <v>#VALUE!</v>
      </c>
      <c r="Z75" s="28" t="e">
        <f t="shared" ca="1" si="47"/>
        <v>#N/A</v>
      </c>
      <c r="AA75" s="29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"","True",,"EndOfBar")</f>
        <v/>
      </c>
      <c r="AB75" s="24" t="e">
        <f t="shared" ca="1" si="69"/>
        <v>#VALUE!</v>
      </c>
      <c r="AC75" s="28" t="e">
        <f t="shared" ca="1" si="48"/>
        <v>#N/A</v>
      </c>
      <c r="AD75" s="26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"","True",,"EndOfBar")</f>
        <v/>
      </c>
      <c r="AE75" s="24" t="e">
        <f t="shared" ca="1" si="70"/>
        <v>#VALUE!</v>
      </c>
      <c r="AF75" s="28" t="e">
        <f t="shared" ca="1" si="49"/>
        <v>#N/A</v>
      </c>
      <c r="AG75" s="26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"","True",,"EndOfBar")</f>
        <v/>
      </c>
      <c r="AH75" s="24" t="e">
        <f t="shared" ca="1" si="50"/>
        <v>#VALUE!</v>
      </c>
      <c r="AI75" s="28" t="e">
        <f t="shared" ca="1" si="51"/>
        <v>#N/A</v>
      </c>
      <c r="AJ75" s="26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"","True",,"EndOfBar")</f>
        <v/>
      </c>
      <c r="AK75" s="24" t="e">
        <f t="shared" ca="1" si="71"/>
        <v>#VALUE!</v>
      </c>
      <c r="AL75" s="28" t="e">
        <f t="shared" ca="1" si="52"/>
        <v>#N/A</v>
      </c>
      <c r="AM75" s="26" t="str">
        <f ca="1" xml:space="preserve"> RTD("cqg.rtd",,"StudyData","Close("&amp;$G$11&amp;") when (LocalMonth("&amp;$G$11&amp;")="&amp;$B$1&amp;" And LocalDay("&amp;$G$11&amp;")="&amp;$A$1&amp;" And LocalHour("&amp;$G$11&amp;")="&amp;K75&amp;" And LocalMinute("&amp;$G$11&amp;")="&amp;L75&amp;")", "Bar", "", "Close","A5C", "0", "all", "", "","True",,"EndOfBar")</f>
        <v/>
      </c>
      <c r="AN75" s="24" t="e">
        <f t="shared" ca="1" si="53"/>
        <v>#VALUE!</v>
      </c>
      <c r="AO75" s="28" t="e">
        <f t="shared" ca="1" si="54"/>
        <v>#N/A</v>
      </c>
      <c r="AP75" s="26" t="str">
        <f ca="1" xml:space="preserve"> RTD("cqg.rtd",,"StudyData","Close("&amp;$G$12&amp;") when (LocalMonth("&amp;$G$12&amp;")="&amp;$B$1&amp;" And LocalDay("&amp;$G$12&amp;")="&amp;$A$1&amp;" And LocalHour("&amp;$G$12&amp;")="&amp;K75&amp;" And LocalMinute("&amp;$G$12&amp;")="&amp;L75&amp;")", "Bar", "", "Close","A5C", "0", "all", "", "","True",,"EndOfBar")</f>
        <v/>
      </c>
      <c r="AQ75" s="24" t="e">
        <f t="shared" ca="1" si="55"/>
        <v>#VALUE!</v>
      </c>
      <c r="AR75" s="28" t="e">
        <f t="shared" ca="1" si="56"/>
        <v>#N/A</v>
      </c>
      <c r="AS75" s="26" t="str">
        <f ca="1" xml:space="preserve"> RTD("cqg.rtd",,"StudyData","Close("&amp;$G$13&amp;") when (LocalMonth("&amp;$G$13&amp;")="&amp;$B$1&amp;" And LocalDay("&amp;$G$13&amp;")="&amp;$A$1&amp;" And LocalHour("&amp;$G$13&amp;")="&amp;K75&amp;" And LocalMinute("&amp;$G$13&amp;")="&amp;L75&amp;")", "Bar", "", "Close","A5C", "0", "all", "", "","True",,"EndOfBar")</f>
        <v/>
      </c>
      <c r="AT75" s="24" t="e">
        <f ca="1">(AS75-$H$13)/$H$13</f>
        <v>#VALUE!</v>
      </c>
      <c r="AU75" s="28" t="e">
        <f t="shared" ca="1" si="58"/>
        <v>#N/A</v>
      </c>
      <c r="AV75" s="26" t="str">
        <f ca="1" xml:space="preserve"> RTD("cqg.rtd",,"StudyData","Close("&amp;$G$14&amp;") when (LocalMonth("&amp;$G$14&amp;")="&amp;$B$1&amp;" And LocalDay("&amp;$G$14&amp;")="&amp;$A$1&amp;" And LocalHour("&amp;$G$14&amp;")="&amp;K75&amp;" And LocalMinute("&amp;$G$14&amp;")="&amp;L75&amp;")", "Bar", "", "Close","A5C", "0", "all", "", "","True",,"EndOfBar")</f>
        <v/>
      </c>
      <c r="AW75" s="24" t="e">
        <f t="shared" ca="1" si="59"/>
        <v>#VALUE!</v>
      </c>
      <c r="AX75" s="28" t="e">
        <f t="shared" ca="1" si="60"/>
        <v>#N/A</v>
      </c>
      <c r="AY75" s="26" t="str">
        <f ca="1" xml:space="preserve"> RTD("cqg.rtd",,"StudyData","Close("&amp;$G$15&amp;") when (LocalMonth("&amp;$G$15&amp;")="&amp;$B$1&amp;" And LocalDay("&amp;$G$15&amp;")="&amp;$A$1&amp;" And LocalHour("&amp;$G$15&amp;")="&amp;K75&amp;" And LocalMinute("&amp;$G$15&amp;")="&amp;L75&amp;")", "Bar", "", "Close","A5C", "0", "all", "", "","True",,"EndOfBar")</f>
        <v/>
      </c>
      <c r="AZ75" s="24" t="e">
        <f t="shared" ca="1" si="61"/>
        <v>#VALUE!</v>
      </c>
      <c r="BA75" s="28" t="e">
        <f t="shared" ca="1" si="62"/>
        <v>#N/A</v>
      </c>
      <c r="BB75" s="26" t="str">
        <f ca="1" xml:space="preserve"> RTD("cqg.rtd",,"StudyData","Close("&amp;$G$16&amp;") when (LocalMonth("&amp;$G$16&amp;")="&amp;$B$1&amp;" And LocalDay("&amp;$G$16&amp;")="&amp;$A$1&amp;" And LocalHour("&amp;$G$16&amp;")="&amp;K75&amp;" And LocalMinute("&amp;$G$16&amp;")="&amp;L75&amp;")", "Bar", "", "Close","A5C", "0", "all", "", "","True",,"EndOfBar")</f>
        <v/>
      </c>
      <c r="BC75" s="24" t="e">
        <f t="shared" ca="1" si="63"/>
        <v>#VALUE!</v>
      </c>
      <c r="BD75" s="28" t="e">
        <f t="shared" ca="1" si="64"/>
        <v>#N/A</v>
      </c>
      <c r="BF75" s="24">
        <f t="shared" si="65"/>
        <v>10</v>
      </c>
      <c r="BO75" s="30"/>
      <c r="BQ75" s="30"/>
    </row>
    <row r="76" spans="9:69" x14ac:dyDescent="0.3">
      <c r="I76" s="24" t="str">
        <f t="shared" si="39"/>
        <v>13:15</v>
      </c>
      <c r="J76" s="24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"","True",,"EndOfBar")</f>
        <v/>
      </c>
      <c r="K76" s="24">
        <f t="shared" si="72"/>
        <v>13</v>
      </c>
      <c r="L76" s="24">
        <f t="shared" si="66"/>
        <v>15</v>
      </c>
      <c r="M76" s="24" t="e">
        <f t="shared" ca="1" si="40"/>
        <v>#VALUE!</v>
      </c>
      <c r="N76" s="28" t="e">
        <f t="shared" ca="1" si="41"/>
        <v>#N/A</v>
      </c>
      <c r="O76" s="26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"","True",,"EndOfBar")</f>
        <v/>
      </c>
      <c r="P76" s="24" t="e">
        <f t="shared" ca="1" si="42"/>
        <v>#VALUE!</v>
      </c>
      <c r="Q76" s="28" t="e">
        <f t="shared" ca="1" si="43"/>
        <v>#N/A</v>
      </c>
      <c r="R76" s="26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"","True",,"EndOfBar")</f>
        <v/>
      </c>
      <c r="S76" s="24" t="e">
        <f t="shared" ca="1" si="44"/>
        <v>#VALUE!</v>
      </c>
      <c r="T76" s="28" t="e">
        <f t="shared" ca="1" si="45"/>
        <v>#N/A</v>
      </c>
      <c r="U76" s="29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"","True",,"EndOfBar")</f>
        <v/>
      </c>
      <c r="V76" s="24" t="e">
        <f t="shared" ca="1" si="67"/>
        <v>#VALUE!</v>
      </c>
      <c r="W76" s="28" t="e">
        <f t="shared" ca="1" si="46"/>
        <v>#N/A</v>
      </c>
      <c r="X76" s="29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"","True",,"EndOfBar")</f>
        <v/>
      </c>
      <c r="Y76" s="24" t="e">
        <f t="shared" ca="1" si="68"/>
        <v>#VALUE!</v>
      </c>
      <c r="Z76" s="28" t="e">
        <f t="shared" ca="1" si="47"/>
        <v>#N/A</v>
      </c>
      <c r="AA76" s="29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"","True",,"EndOfBar")</f>
        <v/>
      </c>
      <c r="AB76" s="24" t="e">
        <f t="shared" ca="1" si="69"/>
        <v>#VALUE!</v>
      </c>
      <c r="AC76" s="28" t="e">
        <f t="shared" ca="1" si="48"/>
        <v>#N/A</v>
      </c>
      <c r="AD76" s="26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"","True",,"EndOfBar")</f>
        <v/>
      </c>
      <c r="AE76" s="24" t="e">
        <f t="shared" ca="1" si="70"/>
        <v>#VALUE!</v>
      </c>
      <c r="AF76" s="28" t="e">
        <f t="shared" ca="1" si="49"/>
        <v>#N/A</v>
      </c>
      <c r="AG76" s="26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"","True",,"EndOfBar")</f>
        <v/>
      </c>
      <c r="AH76" s="24" t="e">
        <f t="shared" ca="1" si="50"/>
        <v>#VALUE!</v>
      </c>
      <c r="AI76" s="28" t="e">
        <f t="shared" ca="1" si="51"/>
        <v>#N/A</v>
      </c>
      <c r="AJ76" s="26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"","True",,"EndOfBar")</f>
        <v/>
      </c>
      <c r="AK76" s="24" t="e">
        <f t="shared" ca="1" si="71"/>
        <v>#VALUE!</v>
      </c>
      <c r="AL76" s="28" t="e">
        <f t="shared" ca="1" si="52"/>
        <v>#N/A</v>
      </c>
      <c r="AM76" s="26" t="str">
        <f ca="1" xml:space="preserve"> RTD("cqg.rtd",,"StudyData","Close("&amp;$G$11&amp;") when (LocalMonth("&amp;$G$11&amp;")="&amp;$B$1&amp;" And LocalDay("&amp;$G$11&amp;")="&amp;$A$1&amp;" And LocalHour("&amp;$G$11&amp;")="&amp;K76&amp;" And LocalMinute("&amp;$G$11&amp;")="&amp;L76&amp;")", "Bar", "", "Close","A5C", "0", "all", "", "","True",,"EndOfBar")</f>
        <v/>
      </c>
      <c r="AN76" s="24" t="e">
        <f t="shared" ca="1" si="53"/>
        <v>#VALUE!</v>
      </c>
      <c r="AO76" s="28" t="e">
        <f t="shared" ca="1" si="54"/>
        <v>#N/A</v>
      </c>
      <c r="AP76" s="26" t="str">
        <f ca="1" xml:space="preserve"> RTD("cqg.rtd",,"StudyData","Close("&amp;$G$12&amp;") when (LocalMonth("&amp;$G$12&amp;")="&amp;$B$1&amp;" And LocalDay("&amp;$G$12&amp;")="&amp;$A$1&amp;" And LocalHour("&amp;$G$12&amp;")="&amp;K76&amp;" And LocalMinute("&amp;$G$12&amp;")="&amp;L76&amp;")", "Bar", "", "Close","A5C", "0", "all", "", "","True",,"EndOfBar")</f>
        <v/>
      </c>
      <c r="AQ76" s="24" t="e">
        <f t="shared" ca="1" si="55"/>
        <v>#VALUE!</v>
      </c>
      <c r="AR76" s="28" t="e">
        <f t="shared" ca="1" si="56"/>
        <v>#N/A</v>
      </c>
      <c r="AS76" s="26" t="str">
        <f ca="1" xml:space="preserve"> RTD("cqg.rtd",,"StudyData","Close("&amp;$G$13&amp;") when (LocalMonth("&amp;$G$13&amp;")="&amp;$B$1&amp;" And LocalDay("&amp;$G$13&amp;")="&amp;$A$1&amp;" And LocalHour("&amp;$G$13&amp;")="&amp;K76&amp;" And LocalMinute("&amp;$G$13&amp;")="&amp;L76&amp;")", "Bar", "", "Close","A5C", "0", "all", "", "","True",,"EndOfBar")</f>
        <v/>
      </c>
      <c r="AT76" s="24" t="e">
        <f t="shared" ca="1" si="57"/>
        <v>#VALUE!</v>
      </c>
      <c r="AU76" s="28" t="e">
        <f t="shared" ca="1" si="58"/>
        <v>#N/A</v>
      </c>
      <c r="AV76" s="26" t="str">
        <f ca="1" xml:space="preserve"> RTD("cqg.rtd",,"StudyData","Close("&amp;$G$14&amp;") when (LocalMonth("&amp;$G$14&amp;")="&amp;$B$1&amp;" And LocalDay("&amp;$G$14&amp;")="&amp;$A$1&amp;" And LocalHour("&amp;$G$14&amp;")="&amp;K76&amp;" And LocalMinute("&amp;$G$14&amp;")="&amp;L76&amp;")", "Bar", "", "Close","A5C", "0", "all", "", "","True",,"EndOfBar")</f>
        <v/>
      </c>
      <c r="AW76" s="24" t="e">
        <f t="shared" ca="1" si="59"/>
        <v>#VALUE!</v>
      </c>
      <c r="AX76" s="28" t="e">
        <f t="shared" ca="1" si="60"/>
        <v>#N/A</v>
      </c>
      <c r="AY76" s="26" t="str">
        <f ca="1" xml:space="preserve"> RTD("cqg.rtd",,"StudyData","Close("&amp;$G$15&amp;") when (LocalMonth("&amp;$G$15&amp;")="&amp;$B$1&amp;" And LocalDay("&amp;$G$15&amp;")="&amp;$A$1&amp;" And LocalHour("&amp;$G$15&amp;")="&amp;K76&amp;" And LocalMinute("&amp;$G$15&amp;")="&amp;L76&amp;")", "Bar", "", "Close","A5C", "0", "all", "", "","True",,"EndOfBar")</f>
        <v/>
      </c>
      <c r="AZ76" s="24" t="e">
        <f t="shared" ca="1" si="61"/>
        <v>#VALUE!</v>
      </c>
      <c r="BA76" s="28" t="e">
        <f t="shared" ca="1" si="62"/>
        <v>#N/A</v>
      </c>
      <c r="BB76" s="26" t="str">
        <f ca="1" xml:space="preserve"> RTD("cqg.rtd",,"StudyData","Close("&amp;$G$16&amp;") when (LocalMonth("&amp;$G$16&amp;")="&amp;$B$1&amp;" And LocalDay("&amp;$G$16&amp;")="&amp;$A$1&amp;" And LocalHour("&amp;$G$16&amp;")="&amp;K76&amp;" And LocalMinute("&amp;$G$16&amp;")="&amp;L76&amp;")", "Bar", "", "Close","A5C", "0", "all", "", "","True",,"EndOfBar")</f>
        <v/>
      </c>
      <c r="BC76" s="24" t="e">
        <f t="shared" ca="1" si="63"/>
        <v>#VALUE!</v>
      </c>
      <c r="BD76" s="28" t="e">
        <f t="shared" ca="1" si="64"/>
        <v>#N/A</v>
      </c>
      <c r="BF76" s="24">
        <f t="shared" si="65"/>
        <v>15</v>
      </c>
      <c r="BO76" s="30"/>
      <c r="BQ76" s="30"/>
    </row>
    <row r="77" spans="9:69" x14ac:dyDescent="0.3">
      <c r="I77" s="24" t="str">
        <f t="shared" si="39"/>
        <v>13:20</v>
      </c>
      <c r="J77" s="24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"","True",,"EndOfBar")</f>
        <v/>
      </c>
      <c r="K77" s="24">
        <f t="shared" si="72"/>
        <v>13</v>
      </c>
      <c r="L77" s="24">
        <f t="shared" si="66"/>
        <v>20</v>
      </c>
      <c r="M77" s="24" t="e">
        <f t="shared" ca="1" si="40"/>
        <v>#VALUE!</v>
      </c>
      <c r="N77" s="28" t="e">
        <f t="shared" ca="1" si="41"/>
        <v>#N/A</v>
      </c>
      <c r="O77" s="26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"","True",,"EndOfBar")</f>
        <v/>
      </c>
      <c r="P77" s="24" t="e">
        <f t="shared" ca="1" si="42"/>
        <v>#VALUE!</v>
      </c>
      <c r="Q77" s="28" t="e">
        <f t="shared" ca="1" si="43"/>
        <v>#N/A</v>
      </c>
      <c r="R77" s="26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"","True",,"EndOfBar")</f>
        <v/>
      </c>
      <c r="S77" s="24" t="e">
        <f t="shared" ca="1" si="44"/>
        <v>#VALUE!</v>
      </c>
      <c r="T77" s="28" t="e">
        <f t="shared" ca="1" si="45"/>
        <v>#N/A</v>
      </c>
      <c r="U77" s="29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"","True",,"EndOfBar")</f>
        <v/>
      </c>
      <c r="V77" s="24" t="e">
        <f t="shared" ca="1" si="67"/>
        <v>#VALUE!</v>
      </c>
      <c r="W77" s="28" t="e">
        <f t="shared" ca="1" si="46"/>
        <v>#N/A</v>
      </c>
      <c r="X77" s="29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"","True",,"EndOfBar")</f>
        <v/>
      </c>
      <c r="Y77" s="24" t="e">
        <f t="shared" ca="1" si="68"/>
        <v>#VALUE!</v>
      </c>
      <c r="Z77" s="28" t="e">
        <f t="shared" ca="1" si="47"/>
        <v>#N/A</v>
      </c>
      <c r="AA77" s="29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"","True",,"EndOfBar")</f>
        <v/>
      </c>
      <c r="AB77" s="24" t="e">
        <f t="shared" ca="1" si="69"/>
        <v>#VALUE!</v>
      </c>
      <c r="AC77" s="28" t="e">
        <f t="shared" ca="1" si="48"/>
        <v>#N/A</v>
      </c>
      <c r="AD77" s="26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"","True",,"EndOfBar")</f>
        <v/>
      </c>
      <c r="AE77" s="24" t="e">
        <f t="shared" ca="1" si="70"/>
        <v>#VALUE!</v>
      </c>
      <c r="AF77" s="28" t="e">
        <f t="shared" ca="1" si="49"/>
        <v>#N/A</v>
      </c>
      <c r="AG77" s="26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"","True",,"EndOfBar")</f>
        <v/>
      </c>
      <c r="AH77" s="24" t="e">
        <f t="shared" ca="1" si="50"/>
        <v>#VALUE!</v>
      </c>
      <c r="AI77" s="28" t="e">
        <f t="shared" ca="1" si="51"/>
        <v>#N/A</v>
      </c>
      <c r="AJ77" s="26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"","True",,"EndOfBar")</f>
        <v/>
      </c>
      <c r="AK77" s="24" t="e">
        <f t="shared" ca="1" si="71"/>
        <v>#VALUE!</v>
      </c>
      <c r="AL77" s="28" t="e">
        <f t="shared" ca="1" si="52"/>
        <v>#N/A</v>
      </c>
      <c r="AM77" s="26" t="str">
        <f ca="1" xml:space="preserve"> RTD("cqg.rtd",,"StudyData","Close("&amp;$G$11&amp;") when (LocalMonth("&amp;$G$11&amp;")="&amp;$B$1&amp;" And LocalDay("&amp;$G$11&amp;")="&amp;$A$1&amp;" And LocalHour("&amp;$G$11&amp;")="&amp;K77&amp;" And LocalMinute("&amp;$G$11&amp;")="&amp;L77&amp;")", "Bar", "", "Close","A5C", "0", "all", "", "","True",,"EndOfBar")</f>
        <v/>
      </c>
      <c r="AN77" s="24" t="e">
        <f t="shared" ca="1" si="53"/>
        <v>#VALUE!</v>
      </c>
      <c r="AO77" s="28" t="e">
        <f t="shared" ca="1" si="54"/>
        <v>#N/A</v>
      </c>
      <c r="AP77" s="26" t="str">
        <f ca="1" xml:space="preserve"> RTD("cqg.rtd",,"StudyData","Close("&amp;$G$12&amp;") when (LocalMonth("&amp;$G$12&amp;")="&amp;$B$1&amp;" And LocalDay("&amp;$G$12&amp;")="&amp;$A$1&amp;" And LocalHour("&amp;$G$12&amp;")="&amp;K77&amp;" And LocalMinute("&amp;$G$12&amp;")="&amp;L77&amp;")", "Bar", "", "Close","A5C", "0", "all", "", "","True",,"EndOfBar")</f>
        <v/>
      </c>
      <c r="AQ77" s="24" t="e">
        <f t="shared" ca="1" si="55"/>
        <v>#VALUE!</v>
      </c>
      <c r="AR77" s="28" t="e">
        <f t="shared" ca="1" si="56"/>
        <v>#N/A</v>
      </c>
      <c r="AS77" s="26" t="str">
        <f ca="1" xml:space="preserve"> RTD("cqg.rtd",,"StudyData","Close("&amp;$G$13&amp;") when (LocalMonth("&amp;$G$13&amp;")="&amp;$B$1&amp;" And LocalDay("&amp;$G$13&amp;")="&amp;$A$1&amp;" And LocalHour("&amp;$G$13&amp;")="&amp;K77&amp;" And LocalMinute("&amp;$G$13&amp;")="&amp;L77&amp;")", "Bar", "", "Close","A5C", "0", "all", "", "","True",,"EndOfBar")</f>
        <v/>
      </c>
      <c r="AT77" s="24" t="e">
        <f t="shared" ca="1" si="57"/>
        <v>#VALUE!</v>
      </c>
      <c r="AU77" s="28" t="e">
        <f t="shared" ca="1" si="58"/>
        <v>#N/A</v>
      </c>
      <c r="AX77" s="28"/>
      <c r="AY77" s="26" t="str">
        <f ca="1" xml:space="preserve"> RTD("cqg.rtd",,"StudyData","Close("&amp;$G$15&amp;") when (LocalMonth("&amp;$G$15&amp;")="&amp;$B$1&amp;" And LocalDay("&amp;$G$15&amp;")="&amp;$A$1&amp;" And LocalHour("&amp;$G$15&amp;")="&amp;K77&amp;" And LocalMinute("&amp;$G$15&amp;")="&amp;L77&amp;")", "Bar", "", "Close","A5C", "0", "all", "", "","True",,"EndOfBar")</f>
        <v/>
      </c>
      <c r="AZ77" s="24" t="e">
        <f t="shared" ca="1" si="61"/>
        <v>#VALUE!</v>
      </c>
      <c r="BA77" s="28" t="e">
        <f t="shared" ca="1" si="62"/>
        <v>#N/A</v>
      </c>
      <c r="BB77" s="26" t="str">
        <f ca="1" xml:space="preserve"> RTD("cqg.rtd",,"StudyData","Close("&amp;$G$16&amp;") when (LocalMonth("&amp;$G$16&amp;")="&amp;$B$1&amp;" And LocalDay("&amp;$G$16&amp;")="&amp;$A$1&amp;" And LocalHour("&amp;$G$16&amp;")="&amp;K77&amp;" And LocalMinute("&amp;$G$16&amp;")="&amp;L77&amp;")", "Bar", "", "Close","A5C", "0", "all", "", "","True",,"EndOfBar")</f>
        <v/>
      </c>
      <c r="BC77" s="24" t="e">
        <f t="shared" ca="1" si="63"/>
        <v>#VALUE!</v>
      </c>
      <c r="BD77" s="28" t="e">
        <f t="shared" ca="1" si="64"/>
        <v>#N/A</v>
      </c>
      <c r="BF77" s="24">
        <f t="shared" si="65"/>
        <v>20</v>
      </c>
      <c r="BO77" s="30"/>
      <c r="BQ77" s="30"/>
    </row>
    <row r="78" spans="9:69" x14ac:dyDescent="0.3">
      <c r="I78" s="24" t="str">
        <f t="shared" si="39"/>
        <v>13:25</v>
      </c>
      <c r="J78" s="24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"","True",,"EndOfBar")</f>
        <v/>
      </c>
      <c r="K78" s="24">
        <f t="shared" si="72"/>
        <v>13</v>
      </c>
      <c r="L78" s="24">
        <f t="shared" si="66"/>
        <v>25</v>
      </c>
      <c r="M78" s="24" t="e">
        <f t="shared" ca="1" si="40"/>
        <v>#VALUE!</v>
      </c>
      <c r="N78" s="28" t="e">
        <f t="shared" ca="1" si="41"/>
        <v>#N/A</v>
      </c>
      <c r="O78" s="26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"","True",,"EndOfBar")</f>
        <v/>
      </c>
      <c r="P78" s="24" t="e">
        <f t="shared" ca="1" si="42"/>
        <v>#VALUE!</v>
      </c>
      <c r="Q78" s="28" t="e">
        <f t="shared" ca="1" si="43"/>
        <v>#N/A</v>
      </c>
      <c r="R78" s="26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"","True",,"EndOfBar")</f>
        <v/>
      </c>
      <c r="S78" s="24" t="e">
        <f t="shared" ca="1" si="44"/>
        <v>#VALUE!</v>
      </c>
      <c r="T78" s="28" t="e">
        <f t="shared" ca="1" si="45"/>
        <v>#N/A</v>
      </c>
      <c r="U78" s="29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"","True",,"EndOfBar")</f>
        <v/>
      </c>
      <c r="V78" s="24" t="e">
        <f t="shared" ca="1" si="67"/>
        <v>#VALUE!</v>
      </c>
      <c r="W78" s="28" t="e">
        <f t="shared" ca="1" si="46"/>
        <v>#N/A</v>
      </c>
      <c r="X78" s="29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"","True",,"EndOfBar")</f>
        <v/>
      </c>
      <c r="Y78" s="24" t="e">
        <f t="shared" ca="1" si="68"/>
        <v>#VALUE!</v>
      </c>
      <c r="Z78" s="28" t="e">
        <f t="shared" ca="1" si="47"/>
        <v>#N/A</v>
      </c>
      <c r="AA78" s="29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"","True",,"EndOfBar")</f>
        <v/>
      </c>
      <c r="AB78" s="24" t="e">
        <f t="shared" ca="1" si="69"/>
        <v>#VALUE!</v>
      </c>
      <c r="AC78" s="28" t="e">
        <f t="shared" ca="1" si="48"/>
        <v>#N/A</v>
      </c>
      <c r="AD78" s="26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"","True",,"EndOfBar")</f>
        <v/>
      </c>
      <c r="AE78" s="24" t="e">
        <f t="shared" ca="1" si="70"/>
        <v>#VALUE!</v>
      </c>
      <c r="AF78" s="28" t="e">
        <f t="shared" ca="1" si="49"/>
        <v>#N/A</v>
      </c>
      <c r="AG78" s="26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"","True",,"EndOfBar")</f>
        <v/>
      </c>
      <c r="AH78" s="24" t="e">
        <f t="shared" ca="1" si="50"/>
        <v>#VALUE!</v>
      </c>
      <c r="AI78" s="28" t="e">
        <f t="shared" ca="1" si="51"/>
        <v>#N/A</v>
      </c>
      <c r="AJ78" s="26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"","True",,"EndOfBar")</f>
        <v/>
      </c>
      <c r="AK78" s="24" t="e">
        <f t="shared" ca="1" si="71"/>
        <v>#VALUE!</v>
      </c>
      <c r="AL78" s="28" t="e">
        <f t="shared" ca="1" si="52"/>
        <v>#N/A</v>
      </c>
      <c r="AM78" s="26" t="str">
        <f ca="1" xml:space="preserve"> RTD("cqg.rtd",,"StudyData","Close("&amp;$G$11&amp;") when (LocalMonth("&amp;$G$11&amp;")="&amp;$B$1&amp;" And LocalDay("&amp;$G$11&amp;")="&amp;$A$1&amp;" And LocalHour("&amp;$G$11&amp;")="&amp;K78&amp;" And LocalMinute("&amp;$G$11&amp;")="&amp;L78&amp;")", "Bar", "", "Close","A5C", "0", "all", "", "","True",,"EndOfBar")</f>
        <v/>
      </c>
      <c r="AN78" s="24" t="e">
        <f t="shared" ca="1" si="53"/>
        <v>#VALUE!</v>
      </c>
      <c r="AO78" s="28" t="e">
        <f t="shared" ca="1" si="54"/>
        <v>#N/A</v>
      </c>
      <c r="AP78" s="26" t="str">
        <f ca="1" xml:space="preserve"> RTD("cqg.rtd",,"StudyData","Close("&amp;$G$12&amp;") when (LocalMonth("&amp;$G$12&amp;")="&amp;$B$1&amp;" And LocalDay("&amp;$G$12&amp;")="&amp;$A$1&amp;" And LocalHour("&amp;$G$12&amp;")="&amp;K78&amp;" And LocalMinute("&amp;$G$12&amp;")="&amp;L78&amp;")", "Bar", "", "Close","A5C", "0", "all", "", "","True",,"EndOfBar")</f>
        <v/>
      </c>
      <c r="AQ78" s="24" t="e">
        <f t="shared" ca="1" si="55"/>
        <v>#VALUE!</v>
      </c>
      <c r="AR78" s="28" t="e">
        <f t="shared" ca="1" si="56"/>
        <v>#N/A</v>
      </c>
      <c r="AS78" s="26" t="str">
        <f ca="1" xml:space="preserve"> RTD("cqg.rtd",,"StudyData","Close("&amp;$G$13&amp;") when (LocalMonth("&amp;$G$13&amp;")="&amp;$B$1&amp;" And LocalDay("&amp;$G$13&amp;")="&amp;$A$1&amp;" And LocalHour("&amp;$G$13&amp;")="&amp;K78&amp;" And LocalMinute("&amp;$G$13&amp;")="&amp;L78&amp;")", "Bar", "", "Close","A5C", "0", "all", "", "","True",,"EndOfBar")</f>
        <v/>
      </c>
      <c r="AT78" s="24" t="e">
        <f t="shared" ca="1" si="57"/>
        <v>#VALUE!</v>
      </c>
      <c r="AU78" s="28" t="e">
        <f t="shared" ca="1" si="58"/>
        <v>#N/A</v>
      </c>
      <c r="AX78" s="28"/>
      <c r="AY78" s="26" t="str">
        <f ca="1" xml:space="preserve"> RTD("cqg.rtd",,"StudyData","Close("&amp;$G$15&amp;") when (LocalMonth("&amp;$G$15&amp;")="&amp;$B$1&amp;" And LocalDay("&amp;$G$15&amp;")="&amp;$A$1&amp;" And LocalHour("&amp;$G$15&amp;")="&amp;K78&amp;" And LocalMinute("&amp;$G$15&amp;")="&amp;L78&amp;")", "Bar", "", "Close","A5C", "0", "all", "", "","True",,"EndOfBar")</f>
        <v/>
      </c>
      <c r="AZ78" s="24" t="e">
        <f t="shared" ca="1" si="61"/>
        <v>#VALUE!</v>
      </c>
      <c r="BA78" s="28" t="e">
        <f t="shared" ca="1" si="62"/>
        <v>#N/A</v>
      </c>
      <c r="BB78" s="26" t="str">
        <f ca="1" xml:space="preserve"> RTD("cqg.rtd",,"StudyData","Close("&amp;$G$16&amp;") when (LocalMonth("&amp;$G$16&amp;")="&amp;$B$1&amp;" And LocalDay("&amp;$G$16&amp;")="&amp;$A$1&amp;" And LocalHour("&amp;$G$16&amp;")="&amp;K78&amp;" And LocalMinute("&amp;$G$16&amp;")="&amp;L78&amp;")", "Bar", "", "Close","A5C", "0", "all", "", "","True",,"EndOfBar")</f>
        <v/>
      </c>
      <c r="BC78" s="24" t="e">
        <f t="shared" ca="1" si="63"/>
        <v>#VALUE!</v>
      </c>
      <c r="BD78" s="28" t="e">
        <f t="shared" ca="1" si="64"/>
        <v>#N/A</v>
      </c>
      <c r="BF78" s="24">
        <f t="shared" si="65"/>
        <v>25</v>
      </c>
      <c r="BO78" s="30"/>
      <c r="BQ78" s="30"/>
    </row>
    <row r="79" spans="9:69" x14ac:dyDescent="0.3">
      <c r="I79" s="24" t="str">
        <f t="shared" si="39"/>
        <v>13:30</v>
      </c>
      <c r="J79" s="24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"","True",,"EndOfBar")</f>
        <v/>
      </c>
      <c r="K79" s="24">
        <f t="shared" si="72"/>
        <v>13</v>
      </c>
      <c r="L79" s="24">
        <f t="shared" si="66"/>
        <v>30</v>
      </c>
      <c r="M79" s="24" t="e">
        <f t="shared" ca="1" si="40"/>
        <v>#VALUE!</v>
      </c>
      <c r="N79" s="28" t="e">
        <f t="shared" ca="1" si="41"/>
        <v>#N/A</v>
      </c>
      <c r="O79" s="26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"","True",,"EndOfBar")</f>
        <v/>
      </c>
      <c r="P79" s="24" t="e">
        <f t="shared" ca="1" si="42"/>
        <v>#VALUE!</v>
      </c>
      <c r="Q79" s="28" t="e">
        <f t="shared" ca="1" si="43"/>
        <v>#N/A</v>
      </c>
      <c r="R79" s="26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"","True",,"EndOfBar")</f>
        <v/>
      </c>
      <c r="S79" s="24" t="e">
        <f t="shared" ca="1" si="44"/>
        <v>#VALUE!</v>
      </c>
      <c r="T79" s="28" t="e">
        <f t="shared" ca="1" si="45"/>
        <v>#N/A</v>
      </c>
      <c r="U79" s="29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"","True",,"EndOfBar")</f>
        <v/>
      </c>
      <c r="V79" s="24" t="e">
        <f t="shared" ca="1" si="67"/>
        <v>#VALUE!</v>
      </c>
      <c r="W79" s="28" t="e">
        <f t="shared" ca="1" si="46"/>
        <v>#N/A</v>
      </c>
      <c r="X79" s="29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"","True",,"EndOfBar")</f>
        <v/>
      </c>
      <c r="Y79" s="24" t="e">
        <f t="shared" ca="1" si="68"/>
        <v>#VALUE!</v>
      </c>
      <c r="Z79" s="28" t="e">
        <f t="shared" ca="1" si="47"/>
        <v>#N/A</v>
      </c>
      <c r="AA79" s="29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"","True",,"EndOfBar")</f>
        <v/>
      </c>
      <c r="AB79" s="24" t="e">
        <f t="shared" ca="1" si="69"/>
        <v>#VALUE!</v>
      </c>
      <c r="AC79" s="28" t="e">
        <f t="shared" ca="1" si="48"/>
        <v>#N/A</v>
      </c>
      <c r="AD79" s="26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"","True",,"EndOfBar")</f>
        <v/>
      </c>
      <c r="AE79" s="24" t="e">
        <f t="shared" ca="1" si="70"/>
        <v>#VALUE!</v>
      </c>
      <c r="AF79" s="28" t="e">
        <f t="shared" ca="1" si="49"/>
        <v>#N/A</v>
      </c>
      <c r="AG79" s="26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"","True",,"EndOfBar")</f>
        <v/>
      </c>
      <c r="AH79" s="24" t="e">
        <f t="shared" ca="1" si="50"/>
        <v>#VALUE!</v>
      </c>
      <c r="AI79" s="28" t="e">
        <f t="shared" ca="1" si="51"/>
        <v>#N/A</v>
      </c>
      <c r="AJ79" s="26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"","True",,"EndOfBar")</f>
        <v/>
      </c>
      <c r="AK79" s="24" t="e">
        <f t="shared" ca="1" si="71"/>
        <v>#VALUE!</v>
      </c>
      <c r="AL79" s="28" t="e">
        <f t="shared" ca="1" si="52"/>
        <v>#N/A</v>
      </c>
      <c r="AM79" s="26" t="str">
        <f ca="1" xml:space="preserve"> RTD("cqg.rtd",,"StudyData","Close("&amp;$G$11&amp;") when (LocalMonth("&amp;$G$11&amp;")="&amp;$B$1&amp;" And LocalDay("&amp;$G$11&amp;")="&amp;$A$1&amp;" And LocalHour("&amp;$G$11&amp;")="&amp;K79&amp;" And LocalMinute("&amp;$G$11&amp;")="&amp;L79&amp;")", "Bar", "", "Close","A5C", "0", "all", "", "","True",,"EndOfBar")</f>
        <v/>
      </c>
      <c r="AN79" s="24" t="e">
        <f t="shared" ca="1" si="53"/>
        <v>#VALUE!</v>
      </c>
      <c r="AO79" s="28" t="e">
        <f t="shared" ca="1" si="54"/>
        <v>#N/A</v>
      </c>
      <c r="AP79" s="26" t="str">
        <f ca="1" xml:space="preserve"> RTD("cqg.rtd",,"StudyData","Close("&amp;$G$12&amp;") when (LocalMonth("&amp;$G$12&amp;")="&amp;$B$1&amp;" And LocalDay("&amp;$G$12&amp;")="&amp;$A$1&amp;" And LocalHour("&amp;$G$12&amp;")="&amp;K79&amp;" And LocalMinute("&amp;$G$12&amp;")="&amp;L79&amp;")", "Bar", "", "Close","A5C", "0", "all", "", "","True",,"EndOfBar")</f>
        <v/>
      </c>
      <c r="AQ79" s="24" t="e">
        <f t="shared" ca="1" si="55"/>
        <v>#VALUE!</v>
      </c>
      <c r="AR79" s="28" t="e">
        <f t="shared" ca="1" si="56"/>
        <v>#N/A</v>
      </c>
      <c r="AS79" s="26" t="str">
        <f ca="1" xml:space="preserve"> RTD("cqg.rtd",,"StudyData","Close("&amp;$G$13&amp;") when (LocalMonth("&amp;$G$13&amp;")="&amp;$B$1&amp;" And LocalDay("&amp;$G$13&amp;")="&amp;$A$1&amp;" And LocalHour("&amp;$G$13&amp;")="&amp;K79&amp;" And LocalMinute("&amp;$G$13&amp;")="&amp;L79&amp;")", "Bar", "", "Close","A5C", "0", "all", "", "","True",,"EndOfBar")</f>
        <v/>
      </c>
      <c r="AT79" s="24" t="e">
        <f t="shared" ca="1" si="57"/>
        <v>#VALUE!</v>
      </c>
      <c r="AU79" s="28" t="e">
        <f t="shared" ca="1" si="58"/>
        <v>#N/A</v>
      </c>
      <c r="AX79" s="28"/>
      <c r="AY79" s="26" t="str">
        <f ca="1" xml:space="preserve"> RTD("cqg.rtd",,"StudyData","Close("&amp;$G$15&amp;") when (LocalMonth("&amp;$G$15&amp;")="&amp;$B$1&amp;" And LocalDay("&amp;$G$15&amp;")="&amp;$A$1&amp;" And LocalHour("&amp;$G$15&amp;")="&amp;K79&amp;" And LocalMinute("&amp;$G$15&amp;")="&amp;L79&amp;")", "Bar", "", "Close","A5C", "0", "all", "", "","True",,"EndOfBar")</f>
        <v/>
      </c>
      <c r="AZ79" s="24" t="e">
        <f t="shared" ca="1" si="61"/>
        <v>#VALUE!</v>
      </c>
      <c r="BA79" s="28" t="e">
        <f t="shared" ca="1" si="62"/>
        <v>#N/A</v>
      </c>
      <c r="BB79" s="26" t="str">
        <f ca="1" xml:space="preserve"> RTD("cqg.rtd",,"StudyData","Close("&amp;$G$16&amp;") when (LocalMonth("&amp;$G$16&amp;")="&amp;$B$1&amp;" And LocalDay("&amp;$G$16&amp;")="&amp;$A$1&amp;" And LocalHour("&amp;$G$16&amp;")="&amp;K79&amp;" And LocalMinute("&amp;$G$16&amp;")="&amp;L79&amp;")", "Bar", "", "Close","A5C", "0", "all", "", "","True",,"EndOfBar")</f>
        <v/>
      </c>
      <c r="BC79" s="24" t="e">
        <f t="shared" ca="1" si="63"/>
        <v>#VALUE!</v>
      </c>
      <c r="BD79" s="28" t="e">
        <f t="shared" ca="1" si="64"/>
        <v>#N/A</v>
      </c>
      <c r="BF79" s="24">
        <f t="shared" si="65"/>
        <v>30</v>
      </c>
      <c r="BO79" s="30"/>
      <c r="BQ79" s="30"/>
    </row>
    <row r="80" spans="9:69" x14ac:dyDescent="0.3">
      <c r="I80" s="24" t="str">
        <f t="shared" si="39"/>
        <v>13:35</v>
      </c>
      <c r="J80" s="24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"","True",,"EndOfBar")</f>
        <v/>
      </c>
      <c r="K80" s="24">
        <f t="shared" si="72"/>
        <v>13</v>
      </c>
      <c r="L80" s="24">
        <f t="shared" si="66"/>
        <v>35</v>
      </c>
      <c r="M80" s="24" t="e">
        <f t="shared" ca="1" si="40"/>
        <v>#VALUE!</v>
      </c>
      <c r="N80" s="28" t="e">
        <f t="shared" ca="1" si="41"/>
        <v>#N/A</v>
      </c>
      <c r="O80" s="26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"","True",,"EndOfBar")</f>
        <v/>
      </c>
      <c r="P80" s="24" t="e">
        <f t="shared" ca="1" si="42"/>
        <v>#VALUE!</v>
      </c>
      <c r="Q80" s="28" t="e">
        <f t="shared" ca="1" si="43"/>
        <v>#N/A</v>
      </c>
      <c r="R80" s="26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"","True",,"EndOfBar")</f>
        <v/>
      </c>
      <c r="S80" s="24" t="e">
        <f t="shared" ca="1" si="44"/>
        <v>#VALUE!</v>
      </c>
      <c r="T80" s="28" t="e">
        <f t="shared" ca="1" si="45"/>
        <v>#N/A</v>
      </c>
      <c r="U80" s="29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"","True",,"EndOfBar")</f>
        <v/>
      </c>
      <c r="V80" s="24" t="e">
        <f t="shared" ca="1" si="67"/>
        <v>#VALUE!</v>
      </c>
      <c r="W80" s="28" t="e">
        <f t="shared" ca="1" si="46"/>
        <v>#N/A</v>
      </c>
      <c r="X80" s="29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"","True",,"EndOfBar")</f>
        <v/>
      </c>
      <c r="Y80" s="24" t="e">
        <f t="shared" ca="1" si="68"/>
        <v>#VALUE!</v>
      </c>
      <c r="Z80" s="28" t="e">
        <f t="shared" ca="1" si="47"/>
        <v>#N/A</v>
      </c>
      <c r="AA80" s="29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"","True",,"EndOfBar")</f>
        <v/>
      </c>
      <c r="AB80" s="24" t="e">
        <f t="shared" ca="1" si="69"/>
        <v>#VALUE!</v>
      </c>
      <c r="AC80" s="28" t="e">
        <f t="shared" ca="1" si="48"/>
        <v>#N/A</v>
      </c>
      <c r="AD80" s="26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"","True",,"EndOfBar")</f>
        <v/>
      </c>
      <c r="AE80" s="24" t="e">
        <f t="shared" ca="1" si="70"/>
        <v>#VALUE!</v>
      </c>
      <c r="AF80" s="28" t="e">
        <f t="shared" ca="1" si="49"/>
        <v>#N/A</v>
      </c>
      <c r="AG80" s="26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"","True",,"EndOfBar")</f>
        <v/>
      </c>
      <c r="AH80" s="24" t="e">
        <f t="shared" ca="1" si="50"/>
        <v>#VALUE!</v>
      </c>
      <c r="AI80" s="28" t="e">
        <f t="shared" ca="1" si="51"/>
        <v>#N/A</v>
      </c>
      <c r="AJ80" s="26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"","True",,"EndOfBar")</f>
        <v/>
      </c>
      <c r="AK80" s="24" t="e">
        <f t="shared" ca="1" si="71"/>
        <v>#VALUE!</v>
      </c>
      <c r="AL80" s="28" t="e">
        <f t="shared" ca="1" si="52"/>
        <v>#N/A</v>
      </c>
      <c r="AM80" s="26" t="str">
        <f ca="1" xml:space="preserve"> RTD("cqg.rtd",,"StudyData","Close("&amp;$G$11&amp;") when (LocalMonth("&amp;$G$11&amp;")="&amp;$B$1&amp;" And LocalDay("&amp;$G$11&amp;")="&amp;$A$1&amp;" And LocalHour("&amp;$G$11&amp;")="&amp;K80&amp;" And LocalMinute("&amp;$G$11&amp;")="&amp;L80&amp;")", "Bar", "", "Close","A5C", "0", "all", "", "","True",,"EndOfBar")</f>
        <v/>
      </c>
      <c r="AN80" s="24" t="e">
        <f t="shared" ca="1" si="53"/>
        <v>#VALUE!</v>
      </c>
      <c r="AO80" s="28" t="e">
        <f t="shared" ca="1" si="54"/>
        <v>#N/A</v>
      </c>
      <c r="AP80" s="26" t="str">
        <f ca="1" xml:space="preserve"> RTD("cqg.rtd",,"StudyData","Close("&amp;$G$12&amp;") when (LocalMonth("&amp;$G$12&amp;")="&amp;$B$1&amp;" And LocalDay("&amp;$G$12&amp;")="&amp;$A$1&amp;" And LocalHour("&amp;$G$12&amp;")="&amp;K80&amp;" And LocalMinute("&amp;$G$12&amp;")="&amp;L80&amp;")", "Bar", "", "Close","A5C", "0", "all", "", "","True",,"EndOfBar")</f>
        <v/>
      </c>
      <c r="AQ80" s="24" t="e">
        <f t="shared" ca="1" si="55"/>
        <v>#VALUE!</v>
      </c>
      <c r="AR80" s="28" t="e">
        <f t="shared" ca="1" si="56"/>
        <v>#N/A</v>
      </c>
      <c r="AS80" s="26" t="str">
        <f ca="1" xml:space="preserve"> RTD("cqg.rtd",,"StudyData","Close("&amp;$G$13&amp;") when (LocalMonth("&amp;$G$13&amp;")="&amp;$B$1&amp;" And LocalDay("&amp;$G$13&amp;")="&amp;$A$1&amp;" And LocalHour("&amp;$G$13&amp;")="&amp;K80&amp;" And LocalMinute("&amp;$G$13&amp;")="&amp;L80&amp;")", "Bar", "", "Close","A5C", "0", "all", "", "","True",,"EndOfBar")</f>
        <v/>
      </c>
      <c r="AT80" s="24" t="e">
        <f t="shared" ca="1" si="57"/>
        <v>#VALUE!</v>
      </c>
      <c r="AU80" s="28" t="e">
        <f t="shared" ca="1" si="58"/>
        <v>#N/A</v>
      </c>
      <c r="AX80" s="28"/>
      <c r="AY80" s="26" t="str">
        <f ca="1" xml:space="preserve"> RTD("cqg.rtd",,"StudyData","Close("&amp;$G$15&amp;") when (LocalMonth("&amp;$G$15&amp;")="&amp;$B$1&amp;" And LocalDay("&amp;$G$15&amp;")="&amp;$A$1&amp;" And LocalHour("&amp;$G$15&amp;")="&amp;K80&amp;" And LocalMinute("&amp;$G$15&amp;")="&amp;L80&amp;")", "Bar", "", "Close","A5C", "0", "all", "", "","True",,"EndOfBar")</f>
        <v/>
      </c>
      <c r="AZ80" s="24" t="e">
        <f t="shared" ca="1" si="61"/>
        <v>#VALUE!</v>
      </c>
      <c r="BA80" s="28" t="e">
        <f t="shared" ca="1" si="62"/>
        <v>#N/A</v>
      </c>
      <c r="BB80" s="26" t="str">
        <f ca="1" xml:space="preserve"> RTD("cqg.rtd",,"StudyData","Close("&amp;$G$16&amp;") when (LocalMonth("&amp;$G$16&amp;")="&amp;$B$1&amp;" And LocalDay("&amp;$G$16&amp;")="&amp;$A$1&amp;" And LocalHour("&amp;$G$16&amp;")="&amp;K80&amp;" And LocalMinute("&amp;$G$16&amp;")="&amp;L80&amp;")", "Bar", "", "Close","A5C", "0", "all", "", "","True",,"EndOfBar")</f>
        <v/>
      </c>
      <c r="BC80" s="24" t="e">
        <f t="shared" ca="1" si="63"/>
        <v>#VALUE!</v>
      </c>
      <c r="BD80" s="28" t="e">
        <f t="shared" ca="1" si="64"/>
        <v>#N/A</v>
      </c>
      <c r="BF80" s="24">
        <f t="shared" si="65"/>
        <v>35</v>
      </c>
      <c r="BO80" s="30"/>
      <c r="BQ80" s="30"/>
    </row>
    <row r="81" spans="9:69" x14ac:dyDescent="0.3">
      <c r="I81" s="24" t="str">
        <f t="shared" si="39"/>
        <v>13:40</v>
      </c>
      <c r="J81" s="24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"","True",,"EndOfBar")</f>
        <v/>
      </c>
      <c r="K81" s="24">
        <f t="shared" si="72"/>
        <v>13</v>
      </c>
      <c r="L81" s="24">
        <f t="shared" si="66"/>
        <v>40</v>
      </c>
      <c r="M81" s="24" t="e">
        <f t="shared" ca="1" si="40"/>
        <v>#VALUE!</v>
      </c>
      <c r="N81" s="28" t="e">
        <f t="shared" ca="1" si="41"/>
        <v>#N/A</v>
      </c>
      <c r="O81" s="26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"","True",,"EndOfBar")</f>
        <v/>
      </c>
      <c r="P81" s="24" t="e">
        <f t="shared" ca="1" si="42"/>
        <v>#VALUE!</v>
      </c>
      <c r="Q81" s="28" t="e">
        <f t="shared" ca="1" si="43"/>
        <v>#N/A</v>
      </c>
      <c r="R81" s="26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"","True",,"EndOfBar")</f>
        <v/>
      </c>
      <c r="S81" s="24" t="e">
        <f t="shared" ca="1" si="44"/>
        <v>#VALUE!</v>
      </c>
      <c r="T81" s="28" t="e">
        <f t="shared" ca="1" si="45"/>
        <v>#N/A</v>
      </c>
      <c r="U81" s="29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"","True",,"EndOfBar")</f>
        <v/>
      </c>
      <c r="V81" s="24" t="e">
        <f t="shared" ca="1" si="67"/>
        <v>#VALUE!</v>
      </c>
      <c r="W81" s="28" t="e">
        <f t="shared" ca="1" si="46"/>
        <v>#N/A</v>
      </c>
      <c r="X81" s="29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"","True",,"EndOfBar")</f>
        <v/>
      </c>
      <c r="Y81" s="24" t="e">
        <f t="shared" ca="1" si="68"/>
        <v>#VALUE!</v>
      </c>
      <c r="Z81" s="28" t="e">
        <f t="shared" ca="1" si="47"/>
        <v>#N/A</v>
      </c>
      <c r="AA81" s="29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"","True",,"EndOfBar")</f>
        <v/>
      </c>
      <c r="AB81" s="24" t="e">
        <f t="shared" ca="1" si="69"/>
        <v>#VALUE!</v>
      </c>
      <c r="AC81" s="28" t="e">
        <f t="shared" ca="1" si="48"/>
        <v>#N/A</v>
      </c>
      <c r="AD81" s="26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"","True",,"EndOfBar")</f>
        <v/>
      </c>
      <c r="AE81" s="24" t="e">
        <f t="shared" ca="1" si="70"/>
        <v>#VALUE!</v>
      </c>
      <c r="AF81" s="28" t="e">
        <f t="shared" ca="1" si="49"/>
        <v>#N/A</v>
      </c>
      <c r="AG81" s="26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"","True",,"EndOfBar")</f>
        <v/>
      </c>
      <c r="AH81" s="24" t="e">
        <f t="shared" ca="1" si="50"/>
        <v>#VALUE!</v>
      </c>
      <c r="AI81" s="28" t="e">
        <f t="shared" ca="1" si="51"/>
        <v>#N/A</v>
      </c>
      <c r="AJ81" s="26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"","True",,"EndOfBar")</f>
        <v/>
      </c>
      <c r="AK81" s="24" t="e">
        <f t="shared" ca="1" si="71"/>
        <v>#VALUE!</v>
      </c>
      <c r="AL81" s="28" t="e">
        <f t="shared" ca="1" si="52"/>
        <v>#N/A</v>
      </c>
      <c r="AM81" s="26" t="str">
        <f ca="1" xml:space="preserve"> RTD("cqg.rtd",,"StudyData","Close("&amp;$G$11&amp;") when (LocalMonth("&amp;$G$11&amp;")="&amp;$B$1&amp;" And LocalDay("&amp;$G$11&amp;")="&amp;$A$1&amp;" And LocalHour("&amp;$G$11&amp;")="&amp;K81&amp;" And LocalMinute("&amp;$G$11&amp;")="&amp;L81&amp;")", "Bar", "", "Close","A5C", "0", "all", "", "","True",,"EndOfBar")</f>
        <v/>
      </c>
      <c r="AN81" s="24" t="e">
        <f t="shared" ca="1" si="53"/>
        <v>#VALUE!</v>
      </c>
      <c r="AO81" s="28" t="e">
        <f t="shared" ca="1" si="54"/>
        <v>#N/A</v>
      </c>
      <c r="AP81" s="26" t="str">
        <f ca="1" xml:space="preserve"> RTD("cqg.rtd",,"StudyData","Close("&amp;$G$12&amp;") when (LocalMonth("&amp;$G$12&amp;")="&amp;$B$1&amp;" And LocalDay("&amp;$G$12&amp;")="&amp;$A$1&amp;" And LocalHour("&amp;$G$12&amp;")="&amp;K81&amp;" And LocalMinute("&amp;$G$12&amp;")="&amp;L81&amp;")", "Bar", "", "Close","A5C", "0", "all", "", "","True",,"EndOfBar")</f>
        <v/>
      </c>
      <c r="AQ81" s="24" t="e">
        <f t="shared" ca="1" si="55"/>
        <v>#VALUE!</v>
      </c>
      <c r="AR81" s="28" t="e">
        <f t="shared" ca="1" si="56"/>
        <v>#N/A</v>
      </c>
      <c r="AS81" s="26" t="str">
        <f ca="1" xml:space="preserve"> RTD("cqg.rtd",,"StudyData","Close("&amp;$G$13&amp;") when (LocalMonth("&amp;$G$13&amp;")="&amp;$B$1&amp;" And LocalDay("&amp;$G$13&amp;")="&amp;$A$1&amp;" And LocalHour("&amp;$G$13&amp;")="&amp;K81&amp;" And LocalMinute("&amp;$G$13&amp;")="&amp;L81&amp;")", "Bar", "", "Close","A5C", "0", "all", "", "","True",,"EndOfBar")</f>
        <v/>
      </c>
      <c r="AT81" s="24" t="e">
        <f t="shared" ca="1" si="57"/>
        <v>#VALUE!</v>
      </c>
      <c r="AU81" s="28" t="e">
        <f t="shared" ca="1" si="58"/>
        <v>#N/A</v>
      </c>
      <c r="AX81" s="28"/>
      <c r="AY81" s="26" t="str">
        <f ca="1" xml:space="preserve"> RTD("cqg.rtd",,"StudyData","Close("&amp;$G$15&amp;") when (LocalMonth("&amp;$G$15&amp;")="&amp;$B$1&amp;" And LocalDay("&amp;$G$15&amp;")="&amp;$A$1&amp;" And LocalHour("&amp;$G$15&amp;")="&amp;K81&amp;" And LocalMinute("&amp;$G$15&amp;")="&amp;L81&amp;")", "Bar", "", "Close","A5C", "0", "all", "", "","True",,"EndOfBar")</f>
        <v/>
      </c>
      <c r="AZ81" s="24" t="e">
        <f t="shared" ca="1" si="61"/>
        <v>#VALUE!</v>
      </c>
      <c r="BA81" s="28" t="e">
        <f t="shared" ca="1" si="62"/>
        <v>#N/A</v>
      </c>
      <c r="BB81" s="26" t="str">
        <f ca="1" xml:space="preserve"> RTD("cqg.rtd",,"StudyData","Close("&amp;$G$16&amp;") when (LocalMonth("&amp;$G$16&amp;")="&amp;$B$1&amp;" And LocalDay("&amp;$G$16&amp;")="&amp;$A$1&amp;" And LocalHour("&amp;$G$16&amp;")="&amp;K81&amp;" And LocalMinute("&amp;$G$16&amp;")="&amp;L81&amp;")", "Bar", "", "Close","A5C", "0", "all", "", "","True",,"EndOfBar")</f>
        <v/>
      </c>
      <c r="BC81" s="24" t="e">
        <f t="shared" ca="1" si="63"/>
        <v>#VALUE!</v>
      </c>
      <c r="BD81" s="28" t="e">
        <f t="shared" ca="1" si="64"/>
        <v>#N/A</v>
      </c>
      <c r="BF81" s="24">
        <f t="shared" si="65"/>
        <v>40</v>
      </c>
      <c r="BO81" s="30"/>
      <c r="BQ81" s="30"/>
    </row>
    <row r="82" spans="9:69" x14ac:dyDescent="0.3">
      <c r="I82" s="24" t="str">
        <f t="shared" si="39"/>
        <v>13:45</v>
      </c>
      <c r="J82" s="24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"","True",,"EndOfBar")</f>
        <v/>
      </c>
      <c r="K82" s="24">
        <f t="shared" si="72"/>
        <v>13</v>
      </c>
      <c r="L82" s="24">
        <f t="shared" si="66"/>
        <v>45</v>
      </c>
      <c r="M82" s="24" t="e">
        <f t="shared" ca="1" si="40"/>
        <v>#VALUE!</v>
      </c>
      <c r="N82" s="28" t="e">
        <f t="shared" ca="1" si="41"/>
        <v>#N/A</v>
      </c>
      <c r="O82" s="26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"","True",,"EndOfBar")</f>
        <v/>
      </c>
      <c r="P82" s="24" t="e">
        <f t="shared" ca="1" si="42"/>
        <v>#VALUE!</v>
      </c>
      <c r="Q82" s="28" t="e">
        <f t="shared" ca="1" si="43"/>
        <v>#N/A</v>
      </c>
      <c r="R82" s="26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"","True",,"EndOfBar")</f>
        <v/>
      </c>
      <c r="S82" s="24" t="e">
        <f t="shared" ca="1" si="44"/>
        <v>#VALUE!</v>
      </c>
      <c r="T82" s="28" t="e">
        <f t="shared" ca="1" si="45"/>
        <v>#N/A</v>
      </c>
      <c r="U82" s="29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"","True",,"EndOfBar")</f>
        <v/>
      </c>
      <c r="V82" s="24" t="e">
        <f t="shared" ca="1" si="67"/>
        <v>#VALUE!</v>
      </c>
      <c r="W82" s="28" t="e">
        <f t="shared" ca="1" si="46"/>
        <v>#N/A</v>
      </c>
      <c r="X82" s="29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"","True",,"EndOfBar")</f>
        <v/>
      </c>
      <c r="Y82" s="24" t="e">
        <f t="shared" ca="1" si="68"/>
        <v>#VALUE!</v>
      </c>
      <c r="Z82" s="28" t="e">
        <f t="shared" ca="1" si="47"/>
        <v>#N/A</v>
      </c>
      <c r="AA82" s="29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"","True",,"EndOfBar")</f>
        <v/>
      </c>
      <c r="AB82" s="24" t="e">
        <f t="shared" ca="1" si="69"/>
        <v>#VALUE!</v>
      </c>
      <c r="AC82" s="28" t="e">
        <f t="shared" ca="1" si="48"/>
        <v>#N/A</v>
      </c>
      <c r="AD82" s="26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"","True",,"EndOfBar")</f>
        <v/>
      </c>
      <c r="AE82" s="24" t="e">
        <f t="shared" ca="1" si="70"/>
        <v>#VALUE!</v>
      </c>
      <c r="AF82" s="28" t="e">
        <f t="shared" ca="1" si="49"/>
        <v>#N/A</v>
      </c>
      <c r="AG82" s="26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"","True",,"EndOfBar")</f>
        <v/>
      </c>
      <c r="AH82" s="24" t="e">
        <f t="shared" ca="1" si="50"/>
        <v>#VALUE!</v>
      </c>
      <c r="AI82" s="28" t="e">
        <f t="shared" ca="1" si="51"/>
        <v>#N/A</v>
      </c>
      <c r="AJ82" s="26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"","True",,"EndOfBar")</f>
        <v/>
      </c>
      <c r="AK82" s="24" t="e">
        <f t="shared" ca="1" si="71"/>
        <v>#VALUE!</v>
      </c>
      <c r="AL82" s="28" t="e">
        <f t="shared" ca="1" si="52"/>
        <v>#N/A</v>
      </c>
      <c r="AM82" s="26" t="str">
        <f ca="1" xml:space="preserve"> RTD("cqg.rtd",,"StudyData","Close("&amp;$G$11&amp;") when (LocalMonth("&amp;$G$11&amp;")="&amp;$B$1&amp;" And LocalDay("&amp;$G$11&amp;")="&amp;$A$1&amp;" And LocalHour("&amp;$G$11&amp;")="&amp;K82&amp;" And LocalMinute("&amp;$G$11&amp;")="&amp;L82&amp;")", "Bar", "", "Close","A5C", "0", "all", "", "","True",,"EndOfBar")</f>
        <v/>
      </c>
      <c r="AN82" s="24" t="e">
        <f t="shared" ca="1" si="53"/>
        <v>#VALUE!</v>
      </c>
      <c r="AO82" s="28" t="e">
        <f t="shared" ca="1" si="54"/>
        <v>#N/A</v>
      </c>
      <c r="AP82" s="26" t="str">
        <f ca="1" xml:space="preserve"> RTD("cqg.rtd",,"StudyData","Close("&amp;$G$12&amp;") when (LocalMonth("&amp;$G$12&amp;")="&amp;$B$1&amp;" And LocalDay("&amp;$G$12&amp;")="&amp;$A$1&amp;" And LocalHour("&amp;$G$12&amp;")="&amp;K82&amp;" And LocalMinute("&amp;$G$12&amp;")="&amp;L82&amp;")", "Bar", "", "Close","A5C", "0", "all", "", "","True",,"EndOfBar")</f>
        <v/>
      </c>
      <c r="AQ82" s="24" t="e">
        <f t="shared" ca="1" si="55"/>
        <v>#VALUE!</v>
      </c>
      <c r="AR82" s="28" t="e">
        <f t="shared" ca="1" si="56"/>
        <v>#N/A</v>
      </c>
      <c r="AS82" s="26" t="str">
        <f ca="1" xml:space="preserve"> RTD("cqg.rtd",,"StudyData","Close("&amp;$G$13&amp;") when (LocalMonth("&amp;$G$13&amp;")="&amp;$B$1&amp;" And LocalDay("&amp;$G$13&amp;")="&amp;$A$1&amp;" And LocalHour("&amp;$G$13&amp;")="&amp;K82&amp;" And LocalMinute("&amp;$G$13&amp;")="&amp;L82&amp;")", "Bar", "", "Close","A5C", "0", "all", "", "","True",,"EndOfBar")</f>
        <v/>
      </c>
      <c r="AT82" s="24" t="e">
        <f t="shared" ca="1" si="57"/>
        <v>#VALUE!</v>
      </c>
      <c r="AU82" s="28" t="e">
        <f t="shared" ca="1" si="58"/>
        <v>#N/A</v>
      </c>
      <c r="AX82" s="28"/>
      <c r="AY82" s="26" t="str">
        <f ca="1" xml:space="preserve"> RTD("cqg.rtd",,"StudyData","Close("&amp;$G$15&amp;") when (LocalMonth("&amp;$G$15&amp;")="&amp;$B$1&amp;" And LocalDay("&amp;$G$15&amp;")="&amp;$A$1&amp;" And LocalHour("&amp;$G$15&amp;")="&amp;K82&amp;" And LocalMinute("&amp;$G$15&amp;")="&amp;L82&amp;")", "Bar", "", "Close","A5C", "0", "all", "", "","True",,"EndOfBar")</f>
        <v/>
      </c>
      <c r="AZ82" s="24" t="e">
        <f t="shared" ca="1" si="61"/>
        <v>#VALUE!</v>
      </c>
      <c r="BA82" s="28" t="e">
        <f t="shared" ca="1" si="62"/>
        <v>#N/A</v>
      </c>
      <c r="BB82" s="26" t="str">
        <f ca="1" xml:space="preserve"> RTD("cqg.rtd",,"StudyData","Close("&amp;$G$16&amp;") when (LocalMonth("&amp;$G$16&amp;")="&amp;$B$1&amp;" And LocalDay("&amp;$G$16&amp;")="&amp;$A$1&amp;" And LocalHour("&amp;$G$16&amp;")="&amp;K82&amp;" And LocalMinute("&amp;$G$16&amp;")="&amp;L82&amp;")", "Bar", "", "Close","A5C", "0", "all", "", "","True",,"EndOfBar")</f>
        <v/>
      </c>
      <c r="BC82" s="24" t="e">
        <f t="shared" ca="1" si="63"/>
        <v>#VALUE!</v>
      </c>
      <c r="BD82" s="28" t="e">
        <f t="shared" ca="1" si="64"/>
        <v>#N/A</v>
      </c>
      <c r="BF82" s="24">
        <f t="shared" si="65"/>
        <v>45</v>
      </c>
      <c r="BO82" s="30"/>
      <c r="BQ82" s="30"/>
    </row>
    <row r="83" spans="9:69" x14ac:dyDescent="0.3">
      <c r="I83" s="24" t="str">
        <f t="shared" si="39"/>
        <v>13:50</v>
      </c>
      <c r="J83" s="24" t="str">
        <f ca="1" xml:space="preserve"> RTD("cqg.rtd",,"StudyData","Close("&amp;$G$2&amp;") when (LocalMonth("&amp;$G$2&amp;")="&amp;$B$1&amp;" And LocalDay("&amp;$G$2&amp;")="&amp;$A$1&amp;" And LocalHour("&amp;$G$2&amp;")="&amp;K83&amp;" And LocalMinute("&amp;$G$2&amp;")="&amp;L83&amp;")", "Bar", "", "Close","A5C", "0", "all", "", "","True",,"EndOfBar")</f>
        <v/>
      </c>
      <c r="K83" s="24">
        <f>IF(L83=0,K82+1,K82)</f>
        <v>13</v>
      </c>
      <c r="L83" s="24">
        <f t="shared" si="66"/>
        <v>50</v>
      </c>
      <c r="M83" s="24" t="e">
        <f ca="1">(J83-$H$2)/$H$2</f>
        <v>#VALUE!</v>
      </c>
      <c r="N83" s="28" t="e">
        <f ca="1">IF(ISERROR(M83),NA(),M83)</f>
        <v>#N/A</v>
      </c>
      <c r="O83" s="26" t="str">
        <f ca="1" xml:space="preserve"> RTD("cqg.rtd",,"StudyData","Close("&amp;$G$3&amp;") when (LocalMonth("&amp;$G$3&amp;")="&amp;$B$1&amp;" And LocalDay("&amp;$G$3&amp;")="&amp;$A$1&amp;" And LocalHour("&amp;$G$3&amp;")="&amp;K83&amp;" And LocalMinute("&amp;$G$3&amp;")="&amp;L83&amp;")", "Bar", "", "Close","A5C", "0", "all", "", "","True",,"EndOfBar")</f>
        <v/>
      </c>
      <c r="P83" s="24" t="e">
        <f ca="1">(O83-$H$3)/$H$3</f>
        <v>#VALUE!</v>
      </c>
      <c r="Q83" s="28" t="e">
        <f ca="1">IF(ISERROR(P83),NA(),P83)</f>
        <v>#N/A</v>
      </c>
      <c r="R83" s="26" t="str">
        <f ca="1" xml:space="preserve"> RTD("cqg.rtd",,"StudyData","Close("&amp;$G$4&amp;") when (LocalMonth("&amp;$G$4&amp;")="&amp;$B$1&amp;" And LocalDay("&amp;$G$4&amp;")="&amp;$A$1&amp;" And LocalHour("&amp;$G$4&amp;")="&amp;K83&amp;" And LocalMinute("&amp;$G$4&amp;")="&amp;L83&amp;")", "Bar", "", "Close","A5C", "0", "all", "", "","True",,"EndOfBar")</f>
        <v/>
      </c>
      <c r="S83" s="24" t="e">
        <f ca="1">(R83-$H$4)/$H$4</f>
        <v>#VALUE!</v>
      </c>
      <c r="T83" s="28" t="e">
        <f ca="1">IF(ISERROR(S83),NA(),S83)</f>
        <v>#N/A</v>
      </c>
      <c r="U83" s="29" t="str">
        <f ca="1" xml:space="preserve"> RTD("cqg.rtd",,"StudyData","Close("&amp;$G$5&amp;") when (LocalMonth("&amp;$G$5&amp;")="&amp;$B$1&amp;" And LocalDay("&amp;$G$5&amp;")="&amp;$A$1&amp;" And LocalHour("&amp;$G$5&amp;")="&amp;K83&amp;" And LocalMinute("&amp;$G$5&amp;")="&amp;L83&amp;")", "Bar", "", "Close","A5C", "0", "all", "", "","True",,"EndOfBar")</f>
        <v/>
      </c>
      <c r="V83" s="24" t="e">
        <f ca="1">(U83-$H$5)/$H$5</f>
        <v>#VALUE!</v>
      </c>
      <c r="W83" s="28" t="e">
        <f ca="1">IF(ISERROR(V83),NA(),V83)</f>
        <v>#N/A</v>
      </c>
      <c r="X83" s="29" t="str">
        <f ca="1" xml:space="preserve"> RTD("cqg.rtd",,"StudyData","Close("&amp;$G$6&amp;") when (LocalMonth("&amp;$G$6&amp;")="&amp;$B$1&amp;" And LocalDay("&amp;$G$6&amp;")="&amp;$A$1&amp;" And LocalHour("&amp;$G$6&amp;")="&amp;K83&amp;" And LocalMinute("&amp;$G$6&amp;")="&amp;L83&amp;")", "Bar", "", "Close","A5C", "0", "all", "", "","True",,"EndOfBar")</f>
        <v/>
      </c>
      <c r="Y83" s="24" t="e">
        <f ca="1">(X83-$H$6)/$H$6</f>
        <v>#VALUE!</v>
      </c>
      <c r="Z83" s="28" t="e">
        <f ca="1">IF(ISERROR(Y83),NA(),Y83)</f>
        <v>#N/A</v>
      </c>
      <c r="AA83" s="29" t="str">
        <f ca="1" xml:space="preserve"> RTD("cqg.rtd",,"StudyData","Close("&amp;$G$7&amp;") when (LocalMonth("&amp;$G$7&amp;")="&amp;$B$1&amp;" And LocalDay("&amp;$G$7&amp;")="&amp;$A$1&amp;" And LocalHour("&amp;$G$7&amp;")="&amp;K83&amp;" And LocalMinute("&amp;$G$7&amp;")="&amp;L83&amp;")", "Bar", "", "Close","A5C", "0", "all", "", "","True",,"EndOfBar")</f>
        <v/>
      </c>
      <c r="AB83" s="24" t="e">
        <f ca="1">(AA83-$H$7)/$H$7</f>
        <v>#VALUE!</v>
      </c>
      <c r="AC83" s="28" t="e">
        <f ca="1">IF(ISERROR(AB83),NA(),AB83)</f>
        <v>#N/A</v>
      </c>
      <c r="AD83" s="26" t="str">
        <f ca="1" xml:space="preserve"> RTD("cqg.rtd",,"StudyData","Close("&amp;$G$8&amp;") when (LocalMonth("&amp;$G$8&amp;")="&amp;$B$1&amp;" And LocalDay("&amp;$G$8&amp;")="&amp;$A$1&amp;" And LocalHour("&amp;$G$8&amp;")="&amp;K83&amp;" And LocalMinute("&amp;$G$8&amp;")="&amp;L83&amp;")", "Bar", "", "Close","A5C", "0", "all", "", "","True",,"EndOfBar")</f>
        <v/>
      </c>
      <c r="AE83" s="24" t="e">
        <f ca="1">(AD83-$H$8)/$H$8</f>
        <v>#VALUE!</v>
      </c>
      <c r="AF83" s="28" t="e">
        <f ca="1">IF(ISERROR(AE83),NA(),AE83)</f>
        <v>#N/A</v>
      </c>
      <c r="AG83" s="26" t="str">
        <f ca="1" xml:space="preserve"> RTD("cqg.rtd",,"StudyData","Close("&amp;$G$9&amp;") when (LocalMonth("&amp;$G$9&amp;")="&amp;$B$1&amp;" And LocalDay("&amp;$G$9&amp;")="&amp;$A$1&amp;" And LocalHour("&amp;$G$9&amp;")="&amp;K83&amp;" And LocalMinute("&amp;$G$9&amp;")="&amp;L83&amp;")", "Bar", "", "Close","A5C", "0", "all", "", "","True",,"EndOfBar")</f>
        <v/>
      </c>
      <c r="AH83" s="24" t="e">
        <f ca="1">(AG83-$H$9)/$H$9</f>
        <v>#VALUE!</v>
      </c>
      <c r="AI83" s="28" t="e">
        <f ca="1">IF(ISERROR(AH83),NA(),AH83)</f>
        <v>#N/A</v>
      </c>
      <c r="AJ83" s="26" t="str">
        <f ca="1" xml:space="preserve"> RTD("cqg.rtd",,"StudyData","Close("&amp;$G$10&amp;") when (LocalMonth("&amp;$G$10&amp;")="&amp;$B$1&amp;" And LocalDay("&amp;$G$10&amp;")="&amp;$A$1&amp;" And LocalHour("&amp;$G$10&amp;")="&amp;K83&amp;" And LocalMinute("&amp;$G$10&amp;")="&amp;L83&amp;")", "Bar", "", "Close","A5C", "0", "all", "", "","True",,"EndOfBar")</f>
        <v/>
      </c>
      <c r="AK83" s="24" t="e">
        <f ca="1">(AJ83-$H$10)/$H$10</f>
        <v>#VALUE!</v>
      </c>
      <c r="AL83" s="28" t="e">
        <f ca="1">IF(ISERROR(AK83),NA(),AK83)</f>
        <v>#N/A</v>
      </c>
      <c r="AM83" s="26" t="str">
        <f ca="1" xml:space="preserve"> RTD("cqg.rtd",,"StudyData","Close("&amp;$G$11&amp;") when (LocalMonth("&amp;$G$11&amp;")="&amp;$B$1&amp;" And LocalDay("&amp;$G$11&amp;")="&amp;$A$1&amp;" And LocalHour("&amp;$G$11&amp;")="&amp;K83&amp;" And LocalMinute("&amp;$G$11&amp;")="&amp;L83&amp;")", "Bar", "", "Close","A5C", "0", "all", "", "","True",,"EndOfBar")</f>
        <v/>
      </c>
      <c r="AN83" s="24" t="e">
        <f t="shared" ca="1" si="53"/>
        <v>#VALUE!</v>
      </c>
      <c r="AO83" s="28" t="e">
        <f t="shared" ca="1" si="54"/>
        <v>#N/A</v>
      </c>
      <c r="AP83" s="26" t="str">
        <f ca="1" xml:space="preserve"> RTD("cqg.rtd",,"StudyData","Close("&amp;$G$12&amp;") when (LocalMonth("&amp;$G$12&amp;")="&amp;$B$1&amp;" And LocalDay("&amp;$G$12&amp;")="&amp;$A$1&amp;" And LocalHour("&amp;$G$12&amp;")="&amp;K83&amp;" And LocalMinute("&amp;$G$12&amp;")="&amp;L83&amp;")", "Bar", "", "Close","A5C", "0", "all", "", "","True",,"EndOfBar")</f>
        <v/>
      </c>
      <c r="AQ83" s="24" t="e">
        <f t="shared" ca="1" si="55"/>
        <v>#VALUE!</v>
      </c>
      <c r="AR83" s="28" t="e">
        <f t="shared" ca="1" si="56"/>
        <v>#N/A</v>
      </c>
      <c r="AS83" s="26" t="str">
        <f ca="1" xml:space="preserve"> RTD("cqg.rtd",,"StudyData","Close("&amp;$G$13&amp;") when (LocalMonth("&amp;$G$13&amp;")="&amp;$B$1&amp;" And LocalDay("&amp;$G$13&amp;")="&amp;$A$1&amp;" And LocalHour("&amp;$G$13&amp;")="&amp;K83&amp;" And LocalMinute("&amp;$G$13&amp;")="&amp;L83&amp;")", "Bar", "", "Close","A5C", "0", "all", "", "","True",,"EndOfBar")</f>
        <v/>
      </c>
      <c r="AT83" s="24" t="e">
        <f t="shared" ca="1" si="57"/>
        <v>#VALUE!</v>
      </c>
      <c r="AU83" s="28" t="e">
        <f t="shared" ca="1" si="58"/>
        <v>#N/A</v>
      </c>
      <c r="AX83" s="28"/>
      <c r="AY83" s="26" t="str">
        <f ca="1" xml:space="preserve"> RTD("cqg.rtd",,"StudyData","Close("&amp;$G$15&amp;") when (LocalMonth("&amp;$G$15&amp;")="&amp;$B$1&amp;" And LocalDay("&amp;$G$15&amp;")="&amp;$A$1&amp;" And LocalHour("&amp;$G$15&amp;")="&amp;K83&amp;" And LocalMinute("&amp;$G$15&amp;")="&amp;L83&amp;")", "Bar", "", "Close","A5C", "0", "all", "", "","True",,"EndOfBar")</f>
        <v/>
      </c>
      <c r="AZ83" s="24" t="e">
        <f t="shared" ca="1" si="61"/>
        <v>#VALUE!</v>
      </c>
      <c r="BA83" s="28" t="e">
        <f t="shared" ca="1" si="62"/>
        <v>#N/A</v>
      </c>
      <c r="BB83" s="26" t="str">
        <f ca="1" xml:space="preserve"> RTD("cqg.rtd",,"StudyData","Close("&amp;$G$16&amp;") when (LocalMonth("&amp;$G$16&amp;")="&amp;$B$1&amp;" And LocalDay("&amp;$G$16&amp;")="&amp;$A$1&amp;" And LocalHour("&amp;$G$16&amp;")="&amp;K83&amp;" And LocalMinute("&amp;$G$16&amp;")="&amp;L83&amp;")", "Bar", "", "Close","A5C", "0", "all", "", "","True",,"EndOfBar")</f>
        <v/>
      </c>
      <c r="BC83" s="24" t="e">
        <f t="shared" ca="1" si="63"/>
        <v>#VALUE!</v>
      </c>
      <c r="BD83" s="28" t="e">
        <f t="shared" ca="1" si="64"/>
        <v>#N/A</v>
      </c>
      <c r="BF83" s="24">
        <f t="shared" si="65"/>
        <v>50</v>
      </c>
      <c r="BO83" s="30"/>
      <c r="BQ83" s="30"/>
    </row>
    <row r="84" spans="9:69" x14ac:dyDescent="0.3">
      <c r="I84" s="24" t="str">
        <f t="shared" si="39"/>
        <v>13:55</v>
      </c>
      <c r="J84" s="24" t="str">
        <f ca="1" xml:space="preserve"> RTD("cqg.rtd",,"StudyData","Close("&amp;$G$2&amp;") when (LocalMonth("&amp;$G$2&amp;")="&amp;$B$1&amp;" And LocalDay("&amp;$G$2&amp;")="&amp;$A$1&amp;" And LocalHour("&amp;$G$2&amp;")="&amp;K84&amp;" And LocalMinute("&amp;$G$2&amp;")="&amp;L84&amp;")", "Bar", "", "Close","A5C", "0", "all", "", "","True",,"EndOfBar")</f>
        <v/>
      </c>
      <c r="K84" s="24">
        <f>IF(L84=0,K83+1,K83)</f>
        <v>13</v>
      </c>
      <c r="L84" s="24">
        <f t="shared" si="66"/>
        <v>55</v>
      </c>
      <c r="M84" s="24" t="e">
        <f ca="1">(J84-$H$2)/$H$2</f>
        <v>#VALUE!</v>
      </c>
      <c r="N84" s="28" t="e">
        <f ca="1">IF(ISERROR(M84),NA(),M84)</f>
        <v>#N/A</v>
      </c>
      <c r="O84" s="26" t="str">
        <f ca="1" xml:space="preserve"> RTD("cqg.rtd",,"StudyData","Close("&amp;$G$3&amp;") when (LocalMonth("&amp;$G$3&amp;")="&amp;$B$1&amp;" And LocalDay("&amp;$G$3&amp;")="&amp;$A$1&amp;" And LocalHour("&amp;$G$3&amp;")="&amp;K84&amp;" And LocalMinute("&amp;$G$3&amp;")="&amp;L84&amp;")", "Bar", "", "Close","A5C", "0", "all", "", "","True",,"EndOfBar")</f>
        <v/>
      </c>
      <c r="P84" s="24" t="e">
        <f ca="1">(O84-$H$3)/$H$3</f>
        <v>#VALUE!</v>
      </c>
      <c r="Q84" s="28" t="e">
        <f ca="1">IF(ISERROR(P84),NA(),P84)</f>
        <v>#N/A</v>
      </c>
      <c r="R84" s="26" t="str">
        <f ca="1" xml:space="preserve"> RTD("cqg.rtd",,"StudyData","Close("&amp;$G$4&amp;") when (LocalMonth("&amp;$G$4&amp;")="&amp;$B$1&amp;" And LocalDay("&amp;$G$4&amp;")="&amp;$A$1&amp;" And LocalHour("&amp;$G$4&amp;")="&amp;K84&amp;" And LocalMinute("&amp;$G$4&amp;")="&amp;L84&amp;")", "Bar", "", "Close","A5C", "0", "all", "", "","True",,"EndOfBar")</f>
        <v/>
      </c>
      <c r="S84" s="24" t="e">
        <f ca="1">(R84-$H$4)/$H$4</f>
        <v>#VALUE!</v>
      </c>
      <c r="T84" s="28" t="e">
        <f ca="1">IF(ISERROR(S84),NA(),S84)</f>
        <v>#N/A</v>
      </c>
      <c r="U84" s="29" t="str">
        <f ca="1" xml:space="preserve"> RTD("cqg.rtd",,"StudyData","Close("&amp;$G$5&amp;") when (LocalMonth("&amp;$G$5&amp;")="&amp;$B$1&amp;" And LocalDay("&amp;$G$5&amp;")="&amp;$A$1&amp;" And LocalHour("&amp;$G$5&amp;")="&amp;K84&amp;" And LocalMinute("&amp;$G$5&amp;")="&amp;L84&amp;")", "Bar", "", "Close","A5C", "0", "all", "", "","True",,"EndOfBar")</f>
        <v/>
      </c>
      <c r="V84" s="24" t="e">
        <f ca="1">(U84-$H$5)/$H$5</f>
        <v>#VALUE!</v>
      </c>
      <c r="W84" s="28" t="e">
        <f ca="1">IF(ISERROR(V84),NA(),V84)</f>
        <v>#N/A</v>
      </c>
      <c r="X84" s="29" t="str">
        <f ca="1" xml:space="preserve"> RTD("cqg.rtd",,"StudyData","Close("&amp;$G$6&amp;") when (LocalMonth("&amp;$G$6&amp;")="&amp;$B$1&amp;" And LocalDay("&amp;$G$6&amp;")="&amp;$A$1&amp;" And LocalHour("&amp;$G$6&amp;")="&amp;K84&amp;" And LocalMinute("&amp;$G$6&amp;")="&amp;L84&amp;")", "Bar", "", "Close","A5C", "0", "all", "", "","True",,"EndOfBar")</f>
        <v/>
      </c>
      <c r="Y84" s="24" t="e">
        <f ca="1">(X84-$H$6)/$H$6</f>
        <v>#VALUE!</v>
      </c>
      <c r="Z84" s="28" t="e">
        <f ca="1">IF(ISERROR(Y84),NA(),Y84)</f>
        <v>#N/A</v>
      </c>
      <c r="AA84" s="29" t="str">
        <f ca="1" xml:space="preserve"> RTD("cqg.rtd",,"StudyData","Close("&amp;$G$7&amp;") when (LocalMonth("&amp;$G$7&amp;")="&amp;$B$1&amp;" And LocalDay("&amp;$G$7&amp;")="&amp;$A$1&amp;" And LocalHour("&amp;$G$7&amp;")="&amp;K84&amp;" And LocalMinute("&amp;$G$7&amp;")="&amp;L84&amp;")", "Bar", "", "Close","A5C", "0", "all", "", "","True",,"EndOfBar")</f>
        <v/>
      </c>
      <c r="AB84" s="24" t="e">
        <f ca="1">(AA84-$H$7)/$H$7</f>
        <v>#VALUE!</v>
      </c>
      <c r="AC84" s="28" t="e">
        <f ca="1">IF(ISERROR(AB84),NA(),AB84)</f>
        <v>#N/A</v>
      </c>
      <c r="AD84" s="26" t="str">
        <f ca="1" xml:space="preserve"> RTD("cqg.rtd",,"StudyData","Close("&amp;$G$8&amp;") when (LocalMonth("&amp;$G$8&amp;")="&amp;$B$1&amp;" And LocalDay("&amp;$G$8&amp;")="&amp;$A$1&amp;" And LocalHour("&amp;$G$8&amp;")="&amp;K84&amp;" And LocalMinute("&amp;$G$8&amp;")="&amp;L84&amp;")", "Bar", "", "Close","A5C", "0", "all", "", "","True",,"EndOfBar")</f>
        <v/>
      </c>
      <c r="AE84" s="24" t="e">
        <f ca="1">(AD84-$H$8)/$H$8</f>
        <v>#VALUE!</v>
      </c>
      <c r="AF84" s="28" t="e">
        <f ca="1">IF(ISERROR(AE84),NA(),AE84)</f>
        <v>#N/A</v>
      </c>
      <c r="AG84" s="26" t="str">
        <f ca="1" xml:space="preserve"> RTD("cqg.rtd",,"StudyData","Close("&amp;$G$9&amp;") when (LocalMonth("&amp;$G$9&amp;")="&amp;$B$1&amp;" And LocalDay("&amp;$G$9&amp;")="&amp;$A$1&amp;" And LocalHour("&amp;$G$9&amp;")="&amp;K84&amp;" And LocalMinute("&amp;$G$9&amp;")="&amp;L84&amp;")", "Bar", "", "Close","A5C", "0", "all", "", "","True",,"EndOfBar")</f>
        <v/>
      </c>
      <c r="AH84" s="24" t="e">
        <f ca="1">(AG84-$H$9)/$H$9</f>
        <v>#VALUE!</v>
      </c>
      <c r="AI84" s="28" t="e">
        <f ca="1">IF(ISERROR(AH84),NA(),AH84)</f>
        <v>#N/A</v>
      </c>
      <c r="AJ84" s="26" t="str">
        <f ca="1" xml:space="preserve"> RTD("cqg.rtd",,"StudyData","Close("&amp;$G$10&amp;") when (LocalMonth("&amp;$G$10&amp;")="&amp;$B$1&amp;" And LocalDay("&amp;$G$10&amp;")="&amp;$A$1&amp;" And LocalHour("&amp;$G$10&amp;")="&amp;K84&amp;" And LocalMinute("&amp;$G$10&amp;")="&amp;L84&amp;")", "Bar", "", "Close","A5C", "0", "all", "", "","True",,"EndOfBar")</f>
        <v/>
      </c>
      <c r="AK84" s="24" t="e">
        <f ca="1">(AJ84-$H$10)/$H$10</f>
        <v>#VALUE!</v>
      </c>
      <c r="AL84" s="28" t="e">
        <f ca="1">IF(ISERROR(AK84),NA(),AK84)</f>
        <v>#N/A</v>
      </c>
      <c r="AM84" s="26" t="str">
        <f ca="1" xml:space="preserve"> RTD("cqg.rtd",,"StudyData","Close("&amp;$G$11&amp;") when (LocalMonth("&amp;$G$11&amp;")="&amp;$B$1&amp;" And LocalDay("&amp;$G$11&amp;")="&amp;$A$1&amp;" And LocalHour("&amp;$G$11&amp;")="&amp;K84&amp;" And LocalMinute("&amp;$G$11&amp;")="&amp;L84&amp;")", "Bar", "", "Close","A5C", "0", "all", "", "","True",,"EndOfBar")</f>
        <v/>
      </c>
      <c r="AN84" s="24" t="e">
        <f t="shared" ca="1" si="53"/>
        <v>#VALUE!</v>
      </c>
      <c r="AO84" s="28" t="e">
        <f t="shared" ca="1" si="54"/>
        <v>#N/A</v>
      </c>
      <c r="AP84" s="26" t="str">
        <f ca="1" xml:space="preserve"> RTD("cqg.rtd",,"StudyData","Close("&amp;$G$12&amp;") when (LocalMonth("&amp;$G$12&amp;")="&amp;$B$1&amp;" And LocalDay("&amp;$G$12&amp;")="&amp;$A$1&amp;" And LocalHour("&amp;$G$12&amp;")="&amp;K84&amp;" And LocalMinute("&amp;$G$12&amp;")="&amp;L84&amp;")", "Bar", "", "Close","A5C", "0", "all", "", "","True",,"EndOfBar")</f>
        <v/>
      </c>
      <c r="AQ84" s="24" t="e">
        <f t="shared" ca="1" si="55"/>
        <v>#VALUE!</v>
      </c>
      <c r="AR84" s="28" t="e">
        <f t="shared" ca="1" si="56"/>
        <v>#N/A</v>
      </c>
      <c r="AS84" s="26" t="str">
        <f ca="1" xml:space="preserve"> RTD("cqg.rtd",,"StudyData","Close("&amp;$G$13&amp;") when (LocalMonth("&amp;$G$13&amp;")="&amp;$B$1&amp;" And LocalDay("&amp;$G$13&amp;")="&amp;$A$1&amp;" And LocalHour("&amp;$G$13&amp;")="&amp;K84&amp;" And LocalMinute("&amp;$G$13&amp;")="&amp;L84&amp;")", "Bar", "", "Close","A5C", "0", "all", "", "","True",,"EndOfBar")</f>
        <v/>
      </c>
      <c r="AT84" s="24" t="e">
        <f t="shared" ca="1" si="57"/>
        <v>#VALUE!</v>
      </c>
      <c r="AU84" s="28" t="e">
        <f t="shared" ca="1" si="58"/>
        <v>#N/A</v>
      </c>
      <c r="AX84" s="28"/>
      <c r="AY84" s="26" t="str">
        <f ca="1" xml:space="preserve"> RTD("cqg.rtd",,"StudyData","Close("&amp;$G$15&amp;") when (LocalMonth("&amp;$G$15&amp;")="&amp;$B$1&amp;" And LocalDay("&amp;$G$15&amp;")="&amp;$A$1&amp;" And LocalHour("&amp;$G$15&amp;")="&amp;K84&amp;" And LocalMinute("&amp;$G$15&amp;")="&amp;L84&amp;")", "Bar", "", "Close","A5C", "0", "all", "", "","True",,"EndOfBar")</f>
        <v/>
      </c>
      <c r="AZ84" s="24" t="e">
        <f t="shared" ca="1" si="61"/>
        <v>#VALUE!</v>
      </c>
      <c r="BA84" s="28" t="e">
        <f t="shared" ca="1" si="62"/>
        <v>#N/A</v>
      </c>
      <c r="BB84" s="26" t="str">
        <f ca="1" xml:space="preserve"> RTD("cqg.rtd",,"StudyData","Close("&amp;$G$16&amp;") when (LocalMonth("&amp;$G$16&amp;")="&amp;$B$1&amp;" And LocalDay("&amp;$G$16&amp;")="&amp;$A$1&amp;" And LocalHour("&amp;$G$16&amp;")="&amp;K84&amp;" And LocalMinute("&amp;$G$16&amp;")="&amp;L84&amp;")", "Bar", "", "Close","A5C", "0", "all", "", "","True",,"EndOfBar")</f>
        <v/>
      </c>
      <c r="BC84" s="24" t="e">
        <f t="shared" ca="1" si="63"/>
        <v>#VALUE!</v>
      </c>
      <c r="BD84" s="28" t="e">
        <f t="shared" ca="1" si="64"/>
        <v>#N/A</v>
      </c>
      <c r="BF84" s="24">
        <f t="shared" si="65"/>
        <v>55</v>
      </c>
      <c r="BO84" s="30"/>
      <c r="BQ84" s="30"/>
    </row>
    <row r="85" spans="9:69" x14ac:dyDescent="0.3">
      <c r="I85" s="24" t="str">
        <f t="shared" si="39"/>
        <v>14:00</v>
      </c>
      <c r="J85" s="24" t="str">
        <f ca="1" xml:space="preserve"> RTD("cqg.rtd",,"StudyData","Close("&amp;$G$2&amp;") when (LocalMonth("&amp;$G$2&amp;")="&amp;$B$1&amp;" And LocalDay("&amp;$G$2&amp;")="&amp;$A$1&amp;" And LocalHour("&amp;$G$2&amp;")="&amp;K85&amp;" And LocalMinute("&amp;$G$2&amp;")="&amp;L85&amp;")", "Bar", "", "Close","A5C", "0", "all", "", "","True",,"EndOfBar")</f>
        <v/>
      </c>
      <c r="K85" s="24">
        <f>IF(L85=0,K84+1,K84)</f>
        <v>14</v>
      </c>
      <c r="L85" s="24">
        <f t="shared" si="66"/>
        <v>0</v>
      </c>
      <c r="M85" s="24" t="e">
        <f ca="1">(J85-$H$2)/$H$2</f>
        <v>#VALUE!</v>
      </c>
      <c r="N85" s="28" t="e">
        <f ca="1">IF(ISERROR(M85),NA(),M85)</f>
        <v>#N/A</v>
      </c>
      <c r="O85" s="26" t="str">
        <f ca="1" xml:space="preserve"> RTD("cqg.rtd",,"StudyData","Close("&amp;$G$3&amp;") when (LocalMonth("&amp;$G$3&amp;")="&amp;$B$1&amp;" And LocalDay("&amp;$G$3&amp;")="&amp;$A$1&amp;" And LocalHour("&amp;$G$3&amp;")="&amp;K85&amp;" And LocalMinute("&amp;$G$3&amp;")="&amp;L85&amp;")", "Bar", "", "Close","A5C", "0", "all", "", "","True",,"EndOfBar")</f>
        <v/>
      </c>
      <c r="P85" s="24" t="e">
        <f ca="1">(O85-$H$3)/$H$3</f>
        <v>#VALUE!</v>
      </c>
      <c r="Q85" s="28" t="e">
        <f ca="1">IF(ISERROR(P85),NA(),P85)</f>
        <v>#N/A</v>
      </c>
      <c r="R85" s="26" t="str">
        <f ca="1" xml:space="preserve"> RTD("cqg.rtd",,"StudyData","Close("&amp;$G$4&amp;") when (LocalMonth("&amp;$G$4&amp;")="&amp;$B$1&amp;" And LocalDay("&amp;$G$4&amp;")="&amp;$A$1&amp;" And LocalHour("&amp;$G$4&amp;")="&amp;K85&amp;" And LocalMinute("&amp;$G$4&amp;")="&amp;L85&amp;")", "Bar", "", "Close","A5C", "0", "all", "", "","True",,"EndOfBar")</f>
        <v/>
      </c>
      <c r="S85" s="24" t="e">
        <f ca="1">(R85-$H$4)/$H$4</f>
        <v>#VALUE!</v>
      </c>
      <c r="T85" s="28" t="e">
        <f ca="1">IF(ISERROR(S85),NA(),S85)</f>
        <v>#N/A</v>
      </c>
      <c r="U85" s="29" t="str">
        <f ca="1" xml:space="preserve"> RTD("cqg.rtd",,"StudyData","Close("&amp;$G$5&amp;") when (LocalMonth("&amp;$G$5&amp;")="&amp;$B$1&amp;" And LocalDay("&amp;$G$5&amp;")="&amp;$A$1&amp;" And LocalHour("&amp;$G$5&amp;")="&amp;K85&amp;" And LocalMinute("&amp;$G$5&amp;")="&amp;L85&amp;")", "Bar", "", "Close","A5C", "0", "all", "", "","True",,"EndOfBar")</f>
        <v/>
      </c>
      <c r="V85" s="24" t="e">
        <f ca="1">(U85-$H$5)/$H$5</f>
        <v>#VALUE!</v>
      </c>
      <c r="W85" s="28" t="e">
        <f ca="1">IF(ISERROR(V85),NA(),V85)</f>
        <v>#N/A</v>
      </c>
      <c r="X85" s="29" t="str">
        <f ca="1" xml:space="preserve"> RTD("cqg.rtd",,"StudyData","Close("&amp;$G$6&amp;") when (LocalMonth("&amp;$G$6&amp;")="&amp;$B$1&amp;" And LocalDay("&amp;$G$6&amp;")="&amp;$A$1&amp;" And LocalHour("&amp;$G$6&amp;")="&amp;K85&amp;" And LocalMinute("&amp;$G$6&amp;")="&amp;L85&amp;")", "Bar", "", "Close","A5C", "0", "all", "", "","True",,"EndOfBar")</f>
        <v/>
      </c>
      <c r="Y85" s="24" t="e">
        <f ca="1">(X85-$H$6)/$H$6</f>
        <v>#VALUE!</v>
      </c>
      <c r="Z85" s="28" t="e">
        <f ca="1">IF(ISERROR(Y85),NA(),Y85)</f>
        <v>#N/A</v>
      </c>
      <c r="AA85" s="29" t="str">
        <f ca="1" xml:space="preserve"> RTD("cqg.rtd",,"StudyData","Close("&amp;$G$7&amp;") when (LocalMonth("&amp;$G$7&amp;")="&amp;$B$1&amp;" And LocalDay("&amp;$G$7&amp;")="&amp;$A$1&amp;" And LocalHour("&amp;$G$7&amp;")="&amp;K85&amp;" And LocalMinute("&amp;$G$7&amp;")="&amp;L85&amp;")", "Bar", "", "Close","A5C", "0", "all", "", "","True",,"EndOfBar")</f>
        <v/>
      </c>
      <c r="AB85" s="24" t="e">
        <f ca="1">(AA85-$H$7)/$H$7</f>
        <v>#VALUE!</v>
      </c>
      <c r="AC85" s="28" t="e">
        <f ca="1">IF(ISERROR(AB85),NA(),AB85)</f>
        <v>#N/A</v>
      </c>
      <c r="AD85" s="26" t="str">
        <f ca="1" xml:space="preserve"> RTD("cqg.rtd",,"StudyData","Close("&amp;$G$8&amp;") when (LocalMonth("&amp;$G$8&amp;")="&amp;$B$1&amp;" And LocalDay("&amp;$G$8&amp;")="&amp;$A$1&amp;" And LocalHour("&amp;$G$8&amp;")="&amp;K85&amp;" And LocalMinute("&amp;$G$8&amp;")="&amp;L85&amp;")", "Bar", "", "Close","A5C", "0", "all", "", "","True",,"EndOfBar")</f>
        <v/>
      </c>
      <c r="AE85" s="24" t="e">
        <f ca="1">(AD85-$H$8)/$H$8</f>
        <v>#VALUE!</v>
      </c>
      <c r="AF85" s="28" t="e">
        <f ca="1">IF(ISERROR(AE85),NA(),AE85)</f>
        <v>#N/A</v>
      </c>
      <c r="AG85" s="26" t="str">
        <f ca="1" xml:space="preserve"> RTD("cqg.rtd",,"StudyData","Close("&amp;$G$9&amp;") when (LocalMonth("&amp;$G$9&amp;")="&amp;$B$1&amp;" And LocalDay("&amp;$G$9&amp;")="&amp;$A$1&amp;" And LocalHour("&amp;$G$9&amp;")="&amp;K85&amp;" And LocalMinute("&amp;$G$9&amp;")="&amp;L85&amp;")", "Bar", "", "Close","A5C", "0", "all", "", "","True",,"EndOfBar")</f>
        <v/>
      </c>
      <c r="AH85" s="24" t="e">
        <f ca="1">(AG85-$H$9)/$H$9</f>
        <v>#VALUE!</v>
      </c>
      <c r="AI85" s="28" t="e">
        <f ca="1">IF(ISERROR(AH85),NA(),AH85)</f>
        <v>#N/A</v>
      </c>
      <c r="AJ85" s="26" t="str">
        <f ca="1" xml:space="preserve"> RTD("cqg.rtd",,"StudyData","Close("&amp;$G$10&amp;") when (LocalMonth("&amp;$G$10&amp;")="&amp;$B$1&amp;" And LocalDay("&amp;$G$10&amp;")="&amp;$A$1&amp;" And LocalHour("&amp;$G$10&amp;")="&amp;K85&amp;" And LocalMinute("&amp;$G$10&amp;")="&amp;L85&amp;")", "Bar", "", "Close","A5C", "0", "all", "", "","True",,"EndOfBar")</f>
        <v/>
      </c>
      <c r="AK85" s="24" t="e">
        <f ca="1">(AJ85-$H$10)/$H$10</f>
        <v>#VALUE!</v>
      </c>
      <c r="AL85" s="28" t="e">
        <f ca="1">IF(ISERROR(AK85),NA(),AK85)</f>
        <v>#N/A</v>
      </c>
      <c r="AM85" s="26" t="str">
        <f ca="1" xml:space="preserve"> RTD("cqg.rtd",,"StudyData","Close("&amp;$G$11&amp;") when (LocalMonth("&amp;$G$11&amp;")="&amp;$B$1&amp;" And LocalDay("&amp;$G$11&amp;")="&amp;$A$1&amp;" And LocalHour("&amp;$G$11&amp;")="&amp;K85&amp;" And LocalMinute("&amp;$G$11&amp;")="&amp;L85&amp;")", "Bar", "", "Close","A5C", "0", "all", "", "","True",,"EndOfBar")</f>
        <v/>
      </c>
      <c r="AN85" s="24" t="e">
        <f t="shared" ca="1" si="53"/>
        <v>#VALUE!</v>
      </c>
      <c r="AO85" s="28" t="e">
        <f t="shared" ca="1" si="54"/>
        <v>#N/A</v>
      </c>
      <c r="AP85" s="26" t="str">
        <f ca="1" xml:space="preserve"> RTD("cqg.rtd",,"StudyData","Close("&amp;$G$12&amp;") when (LocalMonth("&amp;$G$12&amp;")="&amp;$B$1&amp;" And LocalDay("&amp;$G$12&amp;")="&amp;$A$1&amp;" And LocalHour("&amp;$G$12&amp;")="&amp;K85&amp;" And LocalMinute("&amp;$G$12&amp;")="&amp;L85&amp;")", "Bar", "", "Close","A5C", "0", "all", "", "","True",,"EndOfBar")</f>
        <v/>
      </c>
      <c r="AQ85" s="24" t="e">
        <f t="shared" ca="1" si="55"/>
        <v>#VALUE!</v>
      </c>
      <c r="AR85" s="28" t="e">
        <f t="shared" ca="1" si="56"/>
        <v>#N/A</v>
      </c>
      <c r="AS85" s="26" t="str">
        <f ca="1" xml:space="preserve"> RTD("cqg.rtd",,"StudyData","Close("&amp;$G$13&amp;") when (LocalMonth("&amp;$G$13&amp;")="&amp;$B$1&amp;" And LocalDay("&amp;$G$13&amp;")="&amp;$A$1&amp;" And LocalHour("&amp;$G$13&amp;")="&amp;K85&amp;" And LocalMinute("&amp;$G$13&amp;")="&amp;L85&amp;")", "Bar", "", "Close","A5C", "0", "all", "", "","True",,"EndOfBar")</f>
        <v/>
      </c>
      <c r="AT85" s="24" t="e">
        <f t="shared" ca="1" si="57"/>
        <v>#VALUE!</v>
      </c>
      <c r="AU85" s="28" t="e">
        <f t="shared" ca="1" si="58"/>
        <v>#N/A</v>
      </c>
      <c r="AX85" s="28"/>
      <c r="AY85" s="26" t="str">
        <f ca="1" xml:space="preserve"> RTD("cqg.rtd",,"StudyData","Close("&amp;$G$15&amp;") when (LocalMonth("&amp;$G$15&amp;")="&amp;$B$1&amp;" And LocalDay("&amp;$G$15&amp;")="&amp;$A$1&amp;" And LocalHour("&amp;$G$15&amp;")="&amp;K85&amp;" And LocalMinute("&amp;$G$15&amp;")="&amp;L85&amp;")", "Bar", "", "Close","A5C", "0", "all", "", "","True",,"EndOfBar")</f>
        <v/>
      </c>
      <c r="AZ85" s="24" t="e">
        <f t="shared" ca="1" si="61"/>
        <v>#VALUE!</v>
      </c>
      <c r="BA85" s="28" t="e">
        <f t="shared" ca="1" si="62"/>
        <v>#N/A</v>
      </c>
      <c r="BB85" s="26" t="str">
        <f ca="1" xml:space="preserve"> RTD("cqg.rtd",,"StudyData","Close("&amp;$G$16&amp;") when (LocalMonth("&amp;$G$16&amp;")="&amp;$B$1&amp;" And LocalDay("&amp;$G$16&amp;")="&amp;$A$1&amp;" And LocalHour("&amp;$G$16&amp;")="&amp;K85&amp;" And LocalMinute("&amp;$G$16&amp;")="&amp;L85&amp;")", "Bar", "", "Close","A5C", "0", "all", "", "","True",,"EndOfBar")</f>
        <v/>
      </c>
      <c r="BC85" s="24" t="e">
        <f t="shared" ca="1" si="63"/>
        <v>#VALUE!</v>
      </c>
      <c r="BD85" s="28" t="e">
        <f t="shared" ca="1" si="64"/>
        <v>#N/A</v>
      </c>
      <c r="BF85" s="24" t="str">
        <f t="shared" si="65"/>
        <v>00</v>
      </c>
      <c r="BO85" s="30"/>
      <c r="BQ85" s="30"/>
    </row>
    <row r="86" spans="9:69" x14ac:dyDescent="0.3">
      <c r="I86" s="24" t="str">
        <f t="shared" si="39"/>
        <v>14:05</v>
      </c>
      <c r="J86" s="24" t="str">
        <f ca="1" xml:space="preserve"> RTD("cqg.rtd",,"StudyData","Close("&amp;$G$2&amp;") when (LocalMonth("&amp;$G$2&amp;")="&amp;$B$1&amp;" And LocalDay("&amp;$G$2&amp;")="&amp;$A$1&amp;" And LocalHour("&amp;$G$2&amp;")="&amp;K86&amp;" And LocalMinute("&amp;$G$2&amp;")="&amp;L86&amp;")", "Bar", "", "Close","A5C", "0", "all", "", "","True",,"EndOfBar")</f>
        <v/>
      </c>
      <c r="K86" s="24">
        <f>IF(L86=0,K85+1,K85)</f>
        <v>14</v>
      </c>
      <c r="L86" s="24">
        <f t="shared" si="66"/>
        <v>5</v>
      </c>
      <c r="M86" s="24" t="e">
        <f ca="1">(J86-$H$2)/$H$2</f>
        <v>#VALUE!</v>
      </c>
      <c r="N86" s="28" t="e">
        <f ca="1">IF(ISERROR(M86),NA(),M86)</f>
        <v>#N/A</v>
      </c>
      <c r="O86" s="26" t="str">
        <f ca="1" xml:space="preserve"> RTD("cqg.rtd",,"StudyData","Close("&amp;$G$3&amp;") when (LocalMonth("&amp;$G$3&amp;")="&amp;$B$1&amp;" And LocalDay("&amp;$G$3&amp;")="&amp;$A$1&amp;" And LocalHour("&amp;$G$3&amp;")="&amp;K86&amp;" And LocalMinute("&amp;$G$3&amp;")="&amp;L86&amp;")", "Bar", "", "Close","A5C", "0", "all", "", "","True",,"EndOfBar")</f>
        <v/>
      </c>
      <c r="P86" s="24" t="e">
        <f ca="1">(O86-$H$3)/$H$3</f>
        <v>#VALUE!</v>
      </c>
      <c r="Q86" s="28" t="e">
        <f ca="1">IF(ISERROR(P86),NA(),P86)</f>
        <v>#N/A</v>
      </c>
      <c r="R86" s="26" t="str">
        <f ca="1" xml:space="preserve"> RTD("cqg.rtd",,"StudyData","Close("&amp;$G$4&amp;") when (LocalMonth("&amp;$G$4&amp;")="&amp;$B$1&amp;" And LocalDay("&amp;$G$4&amp;")="&amp;$A$1&amp;" And LocalHour("&amp;$G$4&amp;")="&amp;K86&amp;" And LocalMinute("&amp;$G$4&amp;")="&amp;L86&amp;")", "Bar", "", "Close","A5C", "0", "all", "", "","True",,"EndOfBar")</f>
        <v/>
      </c>
      <c r="S86" s="24" t="e">
        <f ca="1">(R86-$H$4)/$H$4</f>
        <v>#VALUE!</v>
      </c>
      <c r="T86" s="28" t="e">
        <f ca="1">IF(ISERROR(S86),NA(),S86)</f>
        <v>#N/A</v>
      </c>
      <c r="U86" s="29" t="str">
        <f ca="1" xml:space="preserve"> RTD("cqg.rtd",,"StudyData","Close("&amp;$G$5&amp;") when (LocalMonth("&amp;$G$5&amp;")="&amp;$B$1&amp;" And LocalDay("&amp;$G$5&amp;")="&amp;$A$1&amp;" And LocalHour("&amp;$G$5&amp;")="&amp;K86&amp;" And LocalMinute("&amp;$G$5&amp;")="&amp;L86&amp;")", "Bar", "", "Close","A5C", "0", "all", "", "","True",,"EndOfBar")</f>
        <v/>
      </c>
      <c r="V86" s="24" t="e">
        <f ca="1">(U86-$H$5)/$H$5</f>
        <v>#VALUE!</v>
      </c>
      <c r="W86" s="28" t="e">
        <f ca="1">IF(ISERROR(V86),NA(),V86)</f>
        <v>#N/A</v>
      </c>
      <c r="X86" s="29" t="str">
        <f ca="1" xml:space="preserve"> RTD("cqg.rtd",,"StudyData","Close("&amp;$G$6&amp;") when (LocalMonth("&amp;$G$6&amp;")="&amp;$B$1&amp;" And LocalDay("&amp;$G$6&amp;")="&amp;$A$1&amp;" And LocalHour("&amp;$G$6&amp;")="&amp;K86&amp;" And LocalMinute("&amp;$G$6&amp;")="&amp;L86&amp;")", "Bar", "", "Close","A5C", "0", "all", "", "","True",,"EndOfBar")</f>
        <v/>
      </c>
      <c r="Y86" s="24" t="e">
        <f ca="1">(X86-$H$6)/$H$6</f>
        <v>#VALUE!</v>
      </c>
      <c r="Z86" s="28" t="e">
        <f ca="1">IF(ISERROR(Y86),NA(),Y86)</f>
        <v>#N/A</v>
      </c>
      <c r="AA86" s="29" t="str">
        <f ca="1" xml:space="preserve"> RTD("cqg.rtd",,"StudyData","Close("&amp;$G$7&amp;") when (LocalMonth("&amp;$G$7&amp;")="&amp;$B$1&amp;" And LocalDay("&amp;$G$7&amp;")="&amp;$A$1&amp;" And LocalHour("&amp;$G$7&amp;")="&amp;K86&amp;" And LocalMinute("&amp;$G$7&amp;")="&amp;L86&amp;")", "Bar", "", "Close","A5C", "0", "all", "", "","True",,"EndOfBar")</f>
        <v/>
      </c>
      <c r="AB86" s="24" t="e">
        <f ca="1">(AA86-$H$7)/$H$7</f>
        <v>#VALUE!</v>
      </c>
      <c r="AC86" s="28" t="e">
        <f ca="1">IF(ISERROR(AB86),NA(),AB86)</f>
        <v>#N/A</v>
      </c>
      <c r="AD86" s="26" t="str">
        <f ca="1" xml:space="preserve"> RTD("cqg.rtd",,"StudyData","Close("&amp;$G$8&amp;") when (LocalMonth("&amp;$G$8&amp;")="&amp;$B$1&amp;" And LocalDay("&amp;$G$8&amp;")="&amp;$A$1&amp;" And LocalHour("&amp;$G$8&amp;")="&amp;K86&amp;" And LocalMinute("&amp;$G$8&amp;")="&amp;L86&amp;")", "Bar", "", "Close","A5C", "0", "all", "", "","True",,"EndOfBar")</f>
        <v/>
      </c>
      <c r="AE86" s="24" t="e">
        <f ca="1">(AD86-$H$8)/$H$8</f>
        <v>#VALUE!</v>
      </c>
      <c r="AF86" s="28" t="e">
        <f ca="1">IF(ISERROR(AE86),NA(),AE86)</f>
        <v>#N/A</v>
      </c>
      <c r="AG86" s="26" t="str">
        <f ca="1" xml:space="preserve"> RTD("cqg.rtd",,"StudyData","Close("&amp;$G$9&amp;") when (LocalMonth("&amp;$G$9&amp;")="&amp;$B$1&amp;" And LocalDay("&amp;$G$9&amp;")="&amp;$A$1&amp;" And LocalHour("&amp;$G$9&amp;")="&amp;K86&amp;" And LocalMinute("&amp;$G$9&amp;")="&amp;L86&amp;")", "Bar", "", "Close","A5C", "0", "all", "", "","True",,"EndOfBar")</f>
        <v/>
      </c>
      <c r="AH86" s="24" t="e">
        <f ca="1">(AG86-$H$9)/$H$9</f>
        <v>#VALUE!</v>
      </c>
      <c r="AI86" s="28" t="e">
        <f ca="1">IF(ISERROR(AH86),NA(),AH86)</f>
        <v>#N/A</v>
      </c>
      <c r="AJ86" s="26" t="str">
        <f ca="1" xml:space="preserve"> RTD("cqg.rtd",,"StudyData","Close("&amp;$G$10&amp;") when (LocalMonth("&amp;$G$10&amp;")="&amp;$B$1&amp;" And LocalDay("&amp;$G$10&amp;")="&amp;$A$1&amp;" And LocalHour("&amp;$G$10&amp;")="&amp;K86&amp;" And LocalMinute("&amp;$G$10&amp;")="&amp;L86&amp;")", "Bar", "", "Close","A5C", "0", "all", "", "","True",,"EndOfBar")</f>
        <v/>
      </c>
      <c r="AK86" s="24" t="e">
        <f ca="1">(AJ86-$H$10)/$H$10</f>
        <v>#VALUE!</v>
      </c>
      <c r="AL86" s="28" t="e">
        <f ca="1">IF(ISERROR(AK86),NA(),AK86)</f>
        <v>#N/A</v>
      </c>
      <c r="AM86" s="26" t="str">
        <f ca="1" xml:space="preserve"> RTD("cqg.rtd",,"StudyData","Close("&amp;$G$11&amp;") when (LocalMonth("&amp;$G$11&amp;")="&amp;$B$1&amp;" And LocalDay("&amp;$G$11&amp;")="&amp;$A$1&amp;" And LocalHour("&amp;$G$11&amp;")="&amp;K86&amp;" And LocalMinute("&amp;$G$11&amp;")="&amp;L86&amp;")", "Bar", "", "Close","A5C", "0", "all", "", "","True",,"EndOfBar")</f>
        <v/>
      </c>
      <c r="AN86" s="24" t="e">
        <f t="shared" ca="1" si="53"/>
        <v>#VALUE!</v>
      </c>
      <c r="AO86" s="28" t="e">
        <f t="shared" ca="1" si="54"/>
        <v>#N/A</v>
      </c>
      <c r="AP86" s="26" t="str">
        <f ca="1" xml:space="preserve"> RTD("cqg.rtd",,"StudyData","Close("&amp;$G$12&amp;") when (LocalMonth("&amp;$G$12&amp;")="&amp;$B$1&amp;" And LocalDay("&amp;$G$12&amp;")="&amp;$A$1&amp;" And LocalHour("&amp;$G$12&amp;")="&amp;K86&amp;" And LocalMinute("&amp;$G$12&amp;")="&amp;L86&amp;")", "Bar", "", "Close","A5C", "0", "all", "", "","True",,"EndOfBar")</f>
        <v/>
      </c>
      <c r="AQ86" s="24" t="e">
        <f t="shared" ca="1" si="55"/>
        <v>#VALUE!</v>
      </c>
      <c r="AR86" s="28" t="e">
        <f t="shared" ca="1" si="56"/>
        <v>#N/A</v>
      </c>
      <c r="AS86" s="26" t="str">
        <f ca="1" xml:space="preserve"> RTD("cqg.rtd",,"StudyData","Close("&amp;$G$13&amp;") when (LocalMonth("&amp;$G$13&amp;")="&amp;$B$1&amp;" And LocalDay("&amp;$G$13&amp;")="&amp;$A$1&amp;" And LocalHour("&amp;$G$13&amp;")="&amp;K86&amp;" And LocalMinute("&amp;$G$13&amp;")="&amp;L86&amp;")", "Bar", "", "Close","A5C", "0", "all", "", "","True",,"EndOfBar")</f>
        <v/>
      </c>
      <c r="AT86" s="24" t="e">
        <f t="shared" ca="1" si="57"/>
        <v>#VALUE!</v>
      </c>
      <c r="AU86" s="28" t="e">
        <f t="shared" ca="1" si="58"/>
        <v>#N/A</v>
      </c>
      <c r="AX86" s="28"/>
      <c r="AY86" s="26" t="str">
        <f ca="1" xml:space="preserve"> RTD("cqg.rtd",,"StudyData","Close("&amp;$G$15&amp;") when (LocalMonth("&amp;$G$15&amp;")="&amp;$B$1&amp;" And LocalDay("&amp;$G$15&amp;")="&amp;$A$1&amp;" And LocalHour("&amp;$G$15&amp;")="&amp;K86&amp;" And LocalMinute("&amp;$G$15&amp;")="&amp;L86&amp;")", "Bar", "", "Close","A5C", "0", "all", "", "","True",,"EndOfBar")</f>
        <v/>
      </c>
      <c r="AZ86" s="24" t="e">
        <f t="shared" ca="1" si="61"/>
        <v>#VALUE!</v>
      </c>
      <c r="BA86" s="28" t="e">
        <f t="shared" ca="1" si="62"/>
        <v>#N/A</v>
      </c>
      <c r="BB86" s="26" t="str">
        <f ca="1" xml:space="preserve"> RTD("cqg.rtd",,"StudyData","Close("&amp;$G$16&amp;") when (LocalMonth("&amp;$G$16&amp;")="&amp;$B$1&amp;" And LocalDay("&amp;$G$16&amp;")="&amp;$A$1&amp;" And LocalHour("&amp;$G$16&amp;")="&amp;K86&amp;" And LocalMinute("&amp;$G$16&amp;")="&amp;L86&amp;")", "Bar", "", "Close","A5C", "0", "all", "", "","True",,"EndOfBar")</f>
        <v/>
      </c>
      <c r="BC86" s="24" t="e">
        <f t="shared" ca="1" si="63"/>
        <v>#VALUE!</v>
      </c>
      <c r="BD86" s="28" t="e">
        <f t="shared" ca="1" si="64"/>
        <v>#N/A</v>
      </c>
      <c r="BF86" s="24" t="str">
        <f t="shared" si="65"/>
        <v>05</v>
      </c>
      <c r="BO86" s="30"/>
      <c r="BQ86" s="30"/>
    </row>
    <row r="87" spans="9:69" x14ac:dyDescent="0.3">
      <c r="I87" s="24" t="str">
        <f t="shared" si="39"/>
        <v>14:10</v>
      </c>
      <c r="J87" s="24" t="str">
        <f ca="1" xml:space="preserve"> RTD("cqg.rtd",,"StudyData","Close("&amp;$G$2&amp;") when (LocalMonth("&amp;$G$2&amp;")="&amp;$B$1&amp;" And LocalDay("&amp;$G$2&amp;")="&amp;$A$1&amp;" And LocalHour("&amp;$G$2&amp;")="&amp;K87&amp;" And LocalMinute("&amp;$G$2&amp;")="&amp;L87&amp;")", "Bar", "", "Close","A5C", "0", "all", "", "","True",,"EndOfBar")</f>
        <v/>
      </c>
      <c r="K87" s="24">
        <f>IF(L87=0,K86+1,K86)</f>
        <v>14</v>
      </c>
      <c r="L87" s="24">
        <f t="shared" si="66"/>
        <v>10</v>
      </c>
      <c r="M87" s="24" t="e">
        <f ca="1">(J87-$H$2)/$H$2</f>
        <v>#VALUE!</v>
      </c>
      <c r="N87" s="28" t="e">
        <f ca="1">IF(ISERROR(M87),NA(),M87)</f>
        <v>#N/A</v>
      </c>
      <c r="O87" s="26" t="str">
        <f ca="1" xml:space="preserve"> RTD("cqg.rtd",,"StudyData","Close("&amp;$G$3&amp;") when (LocalMonth("&amp;$G$3&amp;")="&amp;$B$1&amp;" And LocalDay("&amp;$G$3&amp;")="&amp;$A$1&amp;" And LocalHour("&amp;$G$3&amp;")="&amp;K87&amp;" And LocalMinute("&amp;$G$3&amp;")="&amp;L87&amp;")", "Bar", "", "Close","A5C", "0", "all", "", "","True",,"EndOfBar")</f>
        <v/>
      </c>
      <c r="P87" s="24" t="e">
        <f ca="1">(O87-$H$3)/$H$3</f>
        <v>#VALUE!</v>
      </c>
      <c r="Q87" s="28" t="e">
        <f ca="1">IF(ISERROR(P87),NA(),P87)</f>
        <v>#N/A</v>
      </c>
      <c r="R87" s="26" t="str">
        <f ca="1" xml:space="preserve"> RTD("cqg.rtd",,"StudyData","Close("&amp;$G$4&amp;") when (LocalMonth("&amp;$G$4&amp;")="&amp;$B$1&amp;" And LocalDay("&amp;$G$4&amp;")="&amp;$A$1&amp;" And LocalHour("&amp;$G$4&amp;")="&amp;K87&amp;" And LocalMinute("&amp;$G$4&amp;")="&amp;L87&amp;")", "Bar", "", "Close","A5C", "0", "all", "", "","True",,"EndOfBar")</f>
        <v/>
      </c>
      <c r="S87" s="24" t="e">
        <f ca="1">(R87-$H$4)/$H$4</f>
        <v>#VALUE!</v>
      </c>
      <c r="T87" s="28" t="e">
        <f ca="1">IF(ISERROR(S87),NA(),S87)</f>
        <v>#N/A</v>
      </c>
      <c r="U87" s="29" t="str">
        <f ca="1" xml:space="preserve"> RTD("cqg.rtd",,"StudyData","Close("&amp;$G$5&amp;") when (LocalMonth("&amp;$G$5&amp;")="&amp;$B$1&amp;" And LocalDay("&amp;$G$5&amp;")="&amp;$A$1&amp;" And LocalHour("&amp;$G$5&amp;")="&amp;K87&amp;" And LocalMinute("&amp;$G$5&amp;")="&amp;L87&amp;")", "Bar", "", "Close","A5C", "0", "all", "", "","True",,"EndOfBar")</f>
        <v/>
      </c>
      <c r="V87" s="24" t="e">
        <f ca="1">(U87-$H$5)/$H$5</f>
        <v>#VALUE!</v>
      </c>
      <c r="W87" s="28" t="e">
        <f ca="1">IF(ISERROR(V87),NA(),V87)</f>
        <v>#N/A</v>
      </c>
      <c r="X87" s="29" t="str">
        <f ca="1" xml:space="preserve"> RTD("cqg.rtd",,"StudyData","Close("&amp;$G$6&amp;") when (LocalMonth("&amp;$G$6&amp;")="&amp;$B$1&amp;" And LocalDay("&amp;$G$6&amp;")="&amp;$A$1&amp;" And LocalHour("&amp;$G$6&amp;")="&amp;K87&amp;" And LocalMinute("&amp;$G$6&amp;")="&amp;L87&amp;")", "Bar", "", "Close","A5C", "0", "all", "", "","True",,"EndOfBar")</f>
        <v/>
      </c>
      <c r="Y87" s="24" t="e">
        <f ca="1">(X87-$H$6)/$H$6</f>
        <v>#VALUE!</v>
      </c>
      <c r="Z87" s="28" t="e">
        <f ca="1">IF(ISERROR(Y87),NA(),Y87)</f>
        <v>#N/A</v>
      </c>
      <c r="AA87" s="29" t="str">
        <f ca="1" xml:space="preserve"> RTD("cqg.rtd",,"StudyData","Close("&amp;$G$7&amp;") when (LocalMonth("&amp;$G$7&amp;")="&amp;$B$1&amp;" And LocalDay("&amp;$G$7&amp;")="&amp;$A$1&amp;" And LocalHour("&amp;$G$7&amp;")="&amp;K87&amp;" And LocalMinute("&amp;$G$7&amp;")="&amp;L87&amp;")", "Bar", "", "Close","A5C", "0", "all", "", "","True",,"EndOfBar")</f>
        <v/>
      </c>
      <c r="AB87" s="24" t="e">
        <f ca="1">(AA87-$H$7)/$H$7</f>
        <v>#VALUE!</v>
      </c>
      <c r="AC87" s="28" t="e">
        <f ca="1">IF(ISERROR(AB87),NA(),AB87)</f>
        <v>#N/A</v>
      </c>
      <c r="AD87" s="26" t="str">
        <f ca="1" xml:space="preserve"> RTD("cqg.rtd",,"StudyData","Close("&amp;$G$8&amp;") when (LocalMonth("&amp;$G$8&amp;")="&amp;$B$1&amp;" And LocalDay("&amp;$G$8&amp;")="&amp;$A$1&amp;" And LocalHour("&amp;$G$8&amp;")="&amp;K87&amp;" And LocalMinute("&amp;$G$8&amp;")="&amp;L87&amp;")", "Bar", "", "Close","A5C", "0", "all", "", "","True",,"EndOfBar")</f>
        <v/>
      </c>
      <c r="AE87" s="24" t="e">
        <f ca="1">(AD87-$H$8)/$H$8</f>
        <v>#VALUE!</v>
      </c>
      <c r="AF87" s="28" t="e">
        <f ca="1">IF(ISERROR(AE87),NA(),AE87)</f>
        <v>#N/A</v>
      </c>
      <c r="AG87" s="26" t="str">
        <f ca="1" xml:space="preserve"> RTD("cqg.rtd",,"StudyData","Close("&amp;$G$9&amp;") when (LocalMonth("&amp;$G$9&amp;")="&amp;$B$1&amp;" And LocalDay("&amp;$G$9&amp;")="&amp;$A$1&amp;" And LocalHour("&amp;$G$9&amp;")="&amp;K87&amp;" And LocalMinute("&amp;$G$9&amp;")="&amp;L87&amp;")", "Bar", "", "Close","A5C", "0", "all", "", "","True",,"EndOfBar")</f>
        <v/>
      </c>
      <c r="AH87" s="24" t="e">
        <f ca="1">(AG87-$H$9)/$H$9</f>
        <v>#VALUE!</v>
      </c>
      <c r="AI87" s="28" t="e">
        <f ca="1">IF(ISERROR(AH87),NA(),AH87)</f>
        <v>#N/A</v>
      </c>
      <c r="AJ87" s="26" t="str">
        <f ca="1" xml:space="preserve"> RTD("cqg.rtd",,"StudyData","Close("&amp;$G$10&amp;") when (LocalMonth("&amp;$G$10&amp;")="&amp;$B$1&amp;" And LocalDay("&amp;$G$10&amp;")="&amp;$A$1&amp;" And LocalHour("&amp;$G$10&amp;")="&amp;K87&amp;" And LocalMinute("&amp;$G$10&amp;")="&amp;L87&amp;")", "Bar", "", "Close","A5C", "0", "all", "", "","True",,"EndOfBar")</f>
        <v/>
      </c>
      <c r="AK87" s="24" t="e">
        <f ca="1">(AJ87-$H$10)/$H$10</f>
        <v>#VALUE!</v>
      </c>
      <c r="AL87" s="28" t="e">
        <f ca="1">IF(ISERROR(AK87),NA(),AK87)</f>
        <v>#N/A</v>
      </c>
      <c r="AM87" s="26" t="str">
        <f ca="1" xml:space="preserve"> RTD("cqg.rtd",,"StudyData","Close("&amp;$G$11&amp;") when (LocalMonth("&amp;$G$11&amp;")="&amp;$B$1&amp;" And LocalDay("&amp;$G$11&amp;")="&amp;$A$1&amp;" And LocalHour("&amp;$G$11&amp;")="&amp;K87&amp;" And LocalMinute("&amp;$G$11&amp;")="&amp;L87&amp;")", "Bar", "", "Close","A5C", "0", "all", "", "","True",,"EndOfBar")</f>
        <v/>
      </c>
      <c r="AN87" s="24" t="e">
        <f t="shared" ca="1" si="53"/>
        <v>#VALUE!</v>
      </c>
      <c r="AO87" s="28" t="e">
        <f t="shared" ca="1" si="54"/>
        <v>#N/A</v>
      </c>
      <c r="AP87" s="26" t="str">
        <f ca="1" xml:space="preserve"> RTD("cqg.rtd",,"StudyData","Close("&amp;$G$12&amp;") when (LocalMonth("&amp;$G$12&amp;")="&amp;$B$1&amp;" And LocalDay("&amp;$G$12&amp;")="&amp;$A$1&amp;" And LocalHour("&amp;$G$12&amp;")="&amp;K87&amp;" And LocalMinute("&amp;$G$12&amp;")="&amp;L87&amp;")", "Bar", "", "Close","A5C", "0", "all", "", "","True",,"EndOfBar")</f>
        <v/>
      </c>
      <c r="AQ87" s="24" t="e">
        <f t="shared" ca="1" si="55"/>
        <v>#VALUE!</v>
      </c>
      <c r="AR87" s="28" t="e">
        <f t="shared" ca="1" si="56"/>
        <v>#N/A</v>
      </c>
      <c r="AS87" s="26" t="str">
        <f ca="1" xml:space="preserve"> RTD("cqg.rtd",,"StudyData","Close("&amp;$G$13&amp;") when (LocalMonth("&amp;$G$13&amp;")="&amp;$B$1&amp;" And LocalDay("&amp;$G$13&amp;")="&amp;$A$1&amp;" And LocalHour("&amp;$G$13&amp;")="&amp;K87&amp;" And LocalMinute("&amp;$G$13&amp;")="&amp;L87&amp;")", "Bar", "", "Close","A5C", "0", "all", "", "","True",,"EndOfBar")</f>
        <v/>
      </c>
      <c r="AT87" s="24" t="e">
        <f t="shared" ca="1" si="57"/>
        <v>#VALUE!</v>
      </c>
      <c r="AU87" s="28" t="e">
        <f t="shared" ca="1" si="58"/>
        <v>#N/A</v>
      </c>
      <c r="AX87" s="28"/>
      <c r="AY87" s="26" t="str">
        <f ca="1" xml:space="preserve"> RTD("cqg.rtd",,"StudyData","Close("&amp;$G$15&amp;") when (LocalMonth("&amp;$G$15&amp;")="&amp;$B$1&amp;" And LocalDay("&amp;$G$15&amp;")="&amp;$A$1&amp;" And LocalHour("&amp;$G$15&amp;")="&amp;K87&amp;" And LocalMinute("&amp;$G$15&amp;")="&amp;L87&amp;")", "Bar", "", "Close","A5C", "0", "all", "", "","True",,"EndOfBar")</f>
        <v/>
      </c>
      <c r="AZ87" s="24" t="e">
        <f t="shared" ca="1" si="61"/>
        <v>#VALUE!</v>
      </c>
      <c r="BA87" s="28" t="e">
        <f t="shared" ca="1" si="62"/>
        <v>#N/A</v>
      </c>
      <c r="BB87" s="26" t="str">
        <f ca="1" xml:space="preserve"> RTD("cqg.rtd",,"StudyData","Close("&amp;$G$16&amp;") when (LocalMonth("&amp;$G$16&amp;")="&amp;$B$1&amp;" And LocalDay("&amp;$G$16&amp;")="&amp;$A$1&amp;" And LocalHour("&amp;$G$16&amp;")="&amp;K87&amp;" And LocalMinute("&amp;$G$16&amp;")="&amp;L87&amp;")", "Bar", "", "Close","A5C", "0", "all", "", "","True",,"EndOfBar")</f>
        <v/>
      </c>
      <c r="BC87" s="24" t="e">
        <f t="shared" ca="1" si="63"/>
        <v>#VALUE!</v>
      </c>
      <c r="BD87" s="28" t="e">
        <f t="shared" ca="1" si="64"/>
        <v>#N/A</v>
      </c>
      <c r="BF87" s="24">
        <f t="shared" si="65"/>
        <v>10</v>
      </c>
      <c r="BO87" s="30"/>
      <c r="BQ87" s="30"/>
    </row>
    <row r="88" spans="9:69" x14ac:dyDescent="0.3">
      <c r="I88" s="24" t="str">
        <f t="shared" si="39"/>
        <v>14:15</v>
      </c>
      <c r="J88" s="24" t="str">
        <f ca="1" xml:space="preserve"> RTD("cqg.rtd",,"StudyData","Close("&amp;$G$2&amp;") when (LocalMonth("&amp;$G$2&amp;")="&amp;$B$1&amp;" And LocalDay("&amp;$G$2&amp;")="&amp;$A$1&amp;" And LocalHour("&amp;$G$2&amp;")="&amp;K88&amp;" And LocalMinute("&amp;$G$2&amp;")="&amp;L88&amp;")", "Bar", "", "Close","A5C", "0", "all", "", "","True",,"EndOfBar")</f>
        <v/>
      </c>
      <c r="K88" s="24">
        <f t="shared" ref="K88:K99" si="73">IF(L88=0,K87+1,K87)</f>
        <v>14</v>
      </c>
      <c r="L88" s="24">
        <f t="shared" si="66"/>
        <v>15</v>
      </c>
      <c r="M88" s="24" t="e">
        <f t="shared" ref="M88:M99" ca="1" si="74">(J88-$H$2)/$H$2</f>
        <v>#VALUE!</v>
      </c>
      <c r="N88" s="28" t="e">
        <f t="shared" ref="N88:N99" ca="1" si="75">IF(ISERROR(M88),NA(),M88)</f>
        <v>#N/A</v>
      </c>
      <c r="O88" s="26" t="str">
        <f ca="1" xml:space="preserve"> RTD("cqg.rtd",,"StudyData","Close("&amp;$G$3&amp;") when (LocalMonth("&amp;$G$3&amp;")="&amp;$B$1&amp;" And LocalDay("&amp;$G$3&amp;")="&amp;$A$1&amp;" And LocalHour("&amp;$G$3&amp;")="&amp;K88&amp;" And LocalMinute("&amp;$G$3&amp;")="&amp;L88&amp;")", "Bar", "", "Close","A5C", "0", "all", "", "","True",,"EndOfBar")</f>
        <v/>
      </c>
      <c r="P88" s="24" t="e">
        <f t="shared" ref="P88:P99" ca="1" si="76">(O88-$H$3)/$H$3</f>
        <v>#VALUE!</v>
      </c>
      <c r="Q88" s="28" t="e">
        <f t="shared" ref="Q88:Q99" ca="1" si="77">IF(ISERROR(P88),NA(),P88)</f>
        <v>#N/A</v>
      </c>
      <c r="R88" s="26" t="str">
        <f ca="1" xml:space="preserve"> RTD("cqg.rtd",,"StudyData","Close("&amp;$G$4&amp;") when (LocalMonth("&amp;$G$4&amp;")="&amp;$B$1&amp;" And LocalDay("&amp;$G$4&amp;")="&amp;$A$1&amp;" And LocalHour("&amp;$G$4&amp;")="&amp;K88&amp;" And LocalMinute("&amp;$G$4&amp;")="&amp;L88&amp;")", "Bar", "", "Close","A5C", "0", "all", "", "","True",,"EndOfBar")</f>
        <v/>
      </c>
      <c r="S88" s="24" t="e">
        <f t="shared" ref="S88:S99" ca="1" si="78">(R88-$H$4)/$H$4</f>
        <v>#VALUE!</v>
      </c>
      <c r="T88" s="28" t="e">
        <f t="shared" ref="T88:T99" ca="1" si="79">IF(ISERROR(S88),NA(),S88)</f>
        <v>#N/A</v>
      </c>
      <c r="U88" s="29" t="str">
        <f ca="1" xml:space="preserve"> RTD("cqg.rtd",,"StudyData","Close("&amp;$G$5&amp;") when (LocalMonth("&amp;$G$5&amp;")="&amp;$B$1&amp;" And LocalDay("&amp;$G$5&amp;")="&amp;$A$1&amp;" And LocalHour("&amp;$G$5&amp;")="&amp;K88&amp;" And LocalMinute("&amp;$G$5&amp;")="&amp;L88&amp;")", "Bar", "", "Close","A5C", "0", "all", "", "","True",,"EndOfBar")</f>
        <v/>
      </c>
      <c r="V88" s="24" t="e">
        <f t="shared" ref="V88:V99" ca="1" si="80">(U88-$H$5)/$H$5</f>
        <v>#VALUE!</v>
      </c>
      <c r="W88" s="28" t="e">
        <f t="shared" ref="W88:W99" ca="1" si="81">IF(ISERROR(V88),NA(),V88)</f>
        <v>#N/A</v>
      </c>
      <c r="X88" s="29" t="str">
        <f ca="1" xml:space="preserve"> RTD("cqg.rtd",,"StudyData","Close("&amp;$G$6&amp;") when (LocalMonth("&amp;$G$6&amp;")="&amp;$B$1&amp;" And LocalDay("&amp;$G$6&amp;")="&amp;$A$1&amp;" And LocalHour("&amp;$G$6&amp;")="&amp;K88&amp;" And LocalMinute("&amp;$G$6&amp;")="&amp;L88&amp;")", "Bar", "", "Close","A5C", "0", "all", "", "","True",,"EndOfBar")</f>
        <v/>
      </c>
      <c r="Y88" s="24" t="e">
        <f t="shared" ref="Y88:Y99" ca="1" si="82">(X88-$H$6)/$H$6</f>
        <v>#VALUE!</v>
      </c>
      <c r="Z88" s="28" t="e">
        <f t="shared" ref="Z88:Z99" ca="1" si="83">IF(ISERROR(Y88),NA(),Y88)</f>
        <v>#N/A</v>
      </c>
      <c r="AA88" s="29" t="str">
        <f ca="1" xml:space="preserve"> RTD("cqg.rtd",,"StudyData","Close("&amp;$G$7&amp;") when (LocalMonth("&amp;$G$7&amp;")="&amp;$B$1&amp;" And LocalDay("&amp;$G$7&amp;")="&amp;$A$1&amp;" And LocalHour("&amp;$G$7&amp;")="&amp;K88&amp;" And LocalMinute("&amp;$G$7&amp;")="&amp;L88&amp;")", "Bar", "", "Close","A5C", "0", "all", "", "","True",,"EndOfBar")</f>
        <v/>
      </c>
      <c r="AB88" s="24" t="e">
        <f t="shared" ref="AB88:AB99" ca="1" si="84">(AA88-$H$7)/$H$7</f>
        <v>#VALUE!</v>
      </c>
      <c r="AC88" s="28" t="e">
        <f t="shared" ref="AC88:AC99" ca="1" si="85">IF(ISERROR(AB88),NA(),AB88)</f>
        <v>#N/A</v>
      </c>
      <c r="AD88" s="26" t="str">
        <f ca="1" xml:space="preserve"> RTD("cqg.rtd",,"StudyData","Close("&amp;$G$8&amp;") when (LocalMonth("&amp;$G$8&amp;")="&amp;$B$1&amp;" And LocalDay("&amp;$G$8&amp;")="&amp;$A$1&amp;" And LocalHour("&amp;$G$8&amp;")="&amp;K88&amp;" And LocalMinute("&amp;$G$8&amp;")="&amp;L88&amp;")", "Bar", "", "Close","A5C", "0", "all", "", "","True",,"EndOfBar")</f>
        <v/>
      </c>
      <c r="AE88" s="24" t="e">
        <f t="shared" ref="AE88:AE99" ca="1" si="86">(AD88-$H$8)/$H$8</f>
        <v>#VALUE!</v>
      </c>
      <c r="AF88" s="28" t="e">
        <f t="shared" ref="AF88:AF99" ca="1" si="87">IF(ISERROR(AE88),NA(),AE88)</f>
        <v>#N/A</v>
      </c>
      <c r="AG88" s="26" t="str">
        <f ca="1" xml:space="preserve"> RTD("cqg.rtd",,"StudyData","Close("&amp;$G$9&amp;") when (LocalMonth("&amp;$G$9&amp;")="&amp;$B$1&amp;" And LocalDay("&amp;$G$9&amp;")="&amp;$A$1&amp;" And LocalHour("&amp;$G$9&amp;")="&amp;K88&amp;" And LocalMinute("&amp;$G$9&amp;")="&amp;L88&amp;")", "Bar", "", "Close","A5C", "0", "all", "", "","True",,"EndOfBar")</f>
        <v/>
      </c>
      <c r="AH88" s="24" t="e">
        <f t="shared" ref="AH88:AH99" ca="1" si="88">(AG88-$H$9)/$H$9</f>
        <v>#VALUE!</v>
      </c>
      <c r="AI88" s="28" t="e">
        <f t="shared" ref="AI88:AI99" ca="1" si="89">IF(ISERROR(AH88),NA(),AH88)</f>
        <v>#N/A</v>
      </c>
      <c r="AJ88" s="26" t="str">
        <f ca="1" xml:space="preserve"> RTD("cqg.rtd",,"StudyData","Close("&amp;$G$10&amp;") when (LocalMonth("&amp;$G$10&amp;")="&amp;$B$1&amp;" And LocalDay("&amp;$G$10&amp;")="&amp;$A$1&amp;" And LocalHour("&amp;$G$10&amp;")="&amp;K88&amp;" And LocalMinute("&amp;$G$10&amp;")="&amp;L88&amp;")", "Bar", "", "Close","A5C", "0", "all", "", "","True",,"EndOfBar")</f>
        <v/>
      </c>
      <c r="AK88" s="24" t="e">
        <f t="shared" ref="AK88:AK99" ca="1" si="90">(AJ88-$H$10)/$H$10</f>
        <v>#VALUE!</v>
      </c>
      <c r="AL88" s="28" t="e">
        <f t="shared" ref="AL88:AL99" ca="1" si="91">IF(ISERROR(AK88),NA(),AK88)</f>
        <v>#N/A</v>
      </c>
      <c r="AM88" s="26" t="str">
        <f ca="1" xml:space="preserve"> RTD("cqg.rtd",,"StudyData","Close("&amp;$G$11&amp;") when (LocalMonth("&amp;$G$11&amp;")="&amp;$B$1&amp;" And LocalDay("&amp;$G$11&amp;")="&amp;$A$1&amp;" And LocalHour("&amp;$G$11&amp;")="&amp;K88&amp;" And LocalMinute("&amp;$G$11&amp;")="&amp;L88&amp;")", "Bar", "", "Close","A5C", "0", "all", "", "","True",,"EndOfBar")</f>
        <v/>
      </c>
      <c r="AN88" s="24" t="e">
        <f t="shared" ca="1" si="53"/>
        <v>#VALUE!</v>
      </c>
      <c r="AO88" s="28" t="e">
        <f t="shared" ca="1" si="54"/>
        <v>#N/A</v>
      </c>
      <c r="AP88" s="26" t="str">
        <f ca="1" xml:space="preserve"> RTD("cqg.rtd",,"StudyData","Close("&amp;$G$12&amp;") when (LocalMonth("&amp;$G$12&amp;")="&amp;$B$1&amp;" And LocalDay("&amp;$G$12&amp;")="&amp;$A$1&amp;" And LocalHour("&amp;$G$12&amp;")="&amp;K88&amp;" And LocalMinute("&amp;$G$12&amp;")="&amp;L88&amp;")", "Bar", "", "Close","A5C", "0", "all", "", "","True",,"EndOfBar")</f>
        <v/>
      </c>
      <c r="AQ88" s="24" t="e">
        <f t="shared" ca="1" si="55"/>
        <v>#VALUE!</v>
      </c>
      <c r="AR88" s="28" t="e">
        <f t="shared" ca="1" si="56"/>
        <v>#N/A</v>
      </c>
      <c r="AS88" s="26" t="str">
        <f ca="1" xml:space="preserve"> RTD("cqg.rtd",,"StudyData","Close("&amp;$G$13&amp;") when (LocalMonth("&amp;$G$13&amp;")="&amp;$B$1&amp;" And LocalDay("&amp;$G$13&amp;")="&amp;$A$1&amp;" And LocalHour("&amp;$G$13&amp;")="&amp;K88&amp;" And LocalMinute("&amp;$G$13&amp;")="&amp;L88&amp;")", "Bar", "", "Close","A5C", "0", "all", "", "","True",,"EndOfBar")</f>
        <v/>
      </c>
      <c r="AT88" s="24" t="e">
        <f t="shared" ca="1" si="57"/>
        <v>#VALUE!</v>
      </c>
      <c r="AU88" s="28" t="e">
        <f t="shared" ca="1" si="58"/>
        <v>#N/A</v>
      </c>
      <c r="AX88" s="28"/>
      <c r="AY88" s="26" t="str">
        <f ca="1" xml:space="preserve"> RTD("cqg.rtd",,"StudyData","Close("&amp;$G$15&amp;") when (LocalMonth("&amp;$G$15&amp;")="&amp;$B$1&amp;" And LocalDay("&amp;$G$15&amp;")="&amp;$A$1&amp;" And LocalHour("&amp;$G$15&amp;")="&amp;K88&amp;" And LocalMinute("&amp;$G$15&amp;")="&amp;L88&amp;")", "Bar", "", "Close","A5C", "0", "all", "", "","True",,"EndOfBar")</f>
        <v/>
      </c>
      <c r="AZ88" s="24" t="e">
        <f t="shared" ca="1" si="61"/>
        <v>#VALUE!</v>
      </c>
      <c r="BA88" s="28" t="e">
        <f t="shared" ca="1" si="62"/>
        <v>#N/A</v>
      </c>
      <c r="BB88" s="26" t="str">
        <f ca="1" xml:space="preserve"> RTD("cqg.rtd",,"StudyData","Close("&amp;$G$16&amp;") when (LocalMonth("&amp;$G$16&amp;")="&amp;$B$1&amp;" And LocalDay("&amp;$G$16&amp;")="&amp;$A$1&amp;" And LocalHour("&amp;$G$16&amp;")="&amp;K88&amp;" And LocalMinute("&amp;$G$16&amp;")="&amp;L88&amp;")", "Bar", "", "Close","A5C", "0", "all", "", "","True",,"EndOfBar")</f>
        <v/>
      </c>
      <c r="BC88" s="24" t="e">
        <f t="shared" ca="1" si="63"/>
        <v>#VALUE!</v>
      </c>
      <c r="BD88" s="28" t="e">
        <f t="shared" ca="1" si="64"/>
        <v>#N/A</v>
      </c>
      <c r="BF88" s="24">
        <f t="shared" si="65"/>
        <v>15</v>
      </c>
      <c r="BO88" s="30"/>
      <c r="BQ88" s="30"/>
    </row>
    <row r="89" spans="9:69" x14ac:dyDescent="0.3">
      <c r="I89" s="24" t="str">
        <f t="shared" si="39"/>
        <v>14:20</v>
      </c>
      <c r="J89" s="24" t="str">
        <f ca="1" xml:space="preserve"> RTD("cqg.rtd",,"StudyData","Close("&amp;$G$2&amp;") when (LocalMonth("&amp;$G$2&amp;")="&amp;$B$1&amp;" And LocalDay("&amp;$G$2&amp;")="&amp;$A$1&amp;" And LocalHour("&amp;$G$2&amp;")="&amp;K89&amp;" And LocalMinute("&amp;$G$2&amp;")="&amp;L89&amp;")", "Bar", "", "Close","A5C", "0", "all", "", "","True",,"EndOfBar")</f>
        <v/>
      </c>
      <c r="K89" s="24">
        <f t="shared" si="73"/>
        <v>14</v>
      </c>
      <c r="L89" s="24">
        <f t="shared" si="66"/>
        <v>20</v>
      </c>
      <c r="M89" s="24" t="e">
        <f t="shared" ca="1" si="74"/>
        <v>#VALUE!</v>
      </c>
      <c r="N89" s="28" t="e">
        <f t="shared" ca="1" si="75"/>
        <v>#N/A</v>
      </c>
      <c r="O89" s="26" t="str">
        <f ca="1" xml:space="preserve"> RTD("cqg.rtd",,"StudyData","Close("&amp;$G$3&amp;") when (LocalMonth("&amp;$G$3&amp;")="&amp;$B$1&amp;" And LocalDay("&amp;$G$3&amp;")="&amp;$A$1&amp;" And LocalHour("&amp;$G$3&amp;")="&amp;K89&amp;" And LocalMinute("&amp;$G$3&amp;")="&amp;L89&amp;")", "Bar", "", "Close","A5C", "0", "all", "", "","True",,"EndOfBar")</f>
        <v/>
      </c>
      <c r="P89" s="24" t="e">
        <f t="shared" ca="1" si="76"/>
        <v>#VALUE!</v>
      </c>
      <c r="Q89" s="28" t="e">
        <f t="shared" ca="1" si="77"/>
        <v>#N/A</v>
      </c>
      <c r="R89" s="26" t="str">
        <f ca="1" xml:space="preserve"> RTD("cqg.rtd",,"StudyData","Close("&amp;$G$4&amp;") when (LocalMonth("&amp;$G$4&amp;")="&amp;$B$1&amp;" And LocalDay("&amp;$G$4&amp;")="&amp;$A$1&amp;" And LocalHour("&amp;$G$4&amp;")="&amp;K89&amp;" And LocalMinute("&amp;$G$4&amp;")="&amp;L89&amp;")", "Bar", "", "Close","A5C", "0", "all", "", "","True",,"EndOfBar")</f>
        <v/>
      </c>
      <c r="S89" s="24" t="e">
        <f t="shared" ca="1" si="78"/>
        <v>#VALUE!</v>
      </c>
      <c r="T89" s="28" t="e">
        <f t="shared" ca="1" si="79"/>
        <v>#N/A</v>
      </c>
      <c r="U89" s="29" t="str">
        <f ca="1" xml:space="preserve"> RTD("cqg.rtd",,"StudyData","Close("&amp;$G$5&amp;") when (LocalMonth("&amp;$G$5&amp;")="&amp;$B$1&amp;" And LocalDay("&amp;$G$5&amp;")="&amp;$A$1&amp;" And LocalHour("&amp;$G$5&amp;")="&amp;K89&amp;" And LocalMinute("&amp;$G$5&amp;")="&amp;L89&amp;")", "Bar", "", "Close","A5C", "0", "all", "", "","True",,"EndOfBar")</f>
        <v/>
      </c>
      <c r="V89" s="24" t="e">
        <f t="shared" ca="1" si="80"/>
        <v>#VALUE!</v>
      </c>
      <c r="W89" s="28" t="e">
        <f t="shared" ca="1" si="81"/>
        <v>#N/A</v>
      </c>
      <c r="X89" s="29" t="str">
        <f ca="1" xml:space="preserve"> RTD("cqg.rtd",,"StudyData","Close("&amp;$G$6&amp;") when (LocalMonth("&amp;$G$6&amp;")="&amp;$B$1&amp;" And LocalDay("&amp;$G$6&amp;")="&amp;$A$1&amp;" And LocalHour("&amp;$G$6&amp;")="&amp;K89&amp;" And LocalMinute("&amp;$G$6&amp;")="&amp;L89&amp;")", "Bar", "", "Close","A5C", "0", "all", "", "","True",,"EndOfBar")</f>
        <v/>
      </c>
      <c r="Y89" s="24" t="e">
        <f t="shared" ca="1" si="82"/>
        <v>#VALUE!</v>
      </c>
      <c r="Z89" s="28" t="e">
        <f t="shared" ca="1" si="83"/>
        <v>#N/A</v>
      </c>
      <c r="AA89" s="29" t="str">
        <f ca="1" xml:space="preserve"> RTD("cqg.rtd",,"StudyData","Close("&amp;$G$7&amp;") when (LocalMonth("&amp;$G$7&amp;")="&amp;$B$1&amp;" And LocalDay("&amp;$G$7&amp;")="&amp;$A$1&amp;" And LocalHour("&amp;$G$7&amp;")="&amp;K89&amp;" And LocalMinute("&amp;$G$7&amp;")="&amp;L89&amp;")", "Bar", "", "Close","A5C", "0", "all", "", "","True",,"EndOfBar")</f>
        <v/>
      </c>
      <c r="AB89" s="24" t="e">
        <f t="shared" ca="1" si="84"/>
        <v>#VALUE!</v>
      </c>
      <c r="AC89" s="28" t="e">
        <f t="shared" ca="1" si="85"/>
        <v>#N/A</v>
      </c>
      <c r="AD89" s="26" t="str">
        <f ca="1" xml:space="preserve"> RTD("cqg.rtd",,"StudyData","Close("&amp;$G$8&amp;") when (LocalMonth("&amp;$G$8&amp;")="&amp;$B$1&amp;" And LocalDay("&amp;$G$8&amp;")="&amp;$A$1&amp;" And LocalHour("&amp;$G$8&amp;")="&amp;K89&amp;" And LocalMinute("&amp;$G$8&amp;")="&amp;L89&amp;")", "Bar", "", "Close","A5C", "0", "all", "", "","True",,"EndOfBar")</f>
        <v/>
      </c>
      <c r="AE89" s="24" t="e">
        <f t="shared" ca="1" si="86"/>
        <v>#VALUE!</v>
      </c>
      <c r="AF89" s="28" t="e">
        <f t="shared" ca="1" si="87"/>
        <v>#N/A</v>
      </c>
      <c r="AG89" s="26" t="str">
        <f ca="1" xml:space="preserve"> RTD("cqg.rtd",,"StudyData","Close("&amp;$G$9&amp;") when (LocalMonth("&amp;$G$9&amp;")="&amp;$B$1&amp;" And LocalDay("&amp;$G$9&amp;")="&amp;$A$1&amp;" And LocalHour("&amp;$G$9&amp;")="&amp;K89&amp;" And LocalMinute("&amp;$G$9&amp;")="&amp;L89&amp;")", "Bar", "", "Close","A5C", "0", "all", "", "","True",,"EndOfBar")</f>
        <v/>
      </c>
      <c r="AH89" s="24" t="e">
        <f t="shared" ca="1" si="88"/>
        <v>#VALUE!</v>
      </c>
      <c r="AI89" s="28" t="e">
        <f t="shared" ca="1" si="89"/>
        <v>#N/A</v>
      </c>
      <c r="AJ89" s="26" t="str">
        <f ca="1" xml:space="preserve"> RTD("cqg.rtd",,"StudyData","Close("&amp;$G$10&amp;") when (LocalMonth("&amp;$G$10&amp;")="&amp;$B$1&amp;" And LocalDay("&amp;$G$10&amp;")="&amp;$A$1&amp;" And LocalHour("&amp;$G$10&amp;")="&amp;K89&amp;" And LocalMinute("&amp;$G$10&amp;")="&amp;L89&amp;")", "Bar", "", "Close","A5C", "0", "all", "", "","True",,"EndOfBar")</f>
        <v/>
      </c>
      <c r="AK89" s="24" t="e">
        <f t="shared" ca="1" si="90"/>
        <v>#VALUE!</v>
      </c>
      <c r="AL89" s="28" t="e">
        <f t="shared" ca="1" si="91"/>
        <v>#N/A</v>
      </c>
      <c r="AM89" s="26" t="str">
        <f ca="1" xml:space="preserve"> RTD("cqg.rtd",,"StudyData","Close("&amp;$G$11&amp;") when (LocalMonth("&amp;$G$11&amp;")="&amp;$B$1&amp;" And LocalDay("&amp;$G$11&amp;")="&amp;$A$1&amp;" And LocalHour("&amp;$G$11&amp;")="&amp;K89&amp;" And LocalMinute("&amp;$G$11&amp;")="&amp;L89&amp;")", "Bar", "", "Close","A5C", "0", "all", "", "","True",,"EndOfBar")</f>
        <v/>
      </c>
      <c r="AN89" s="24" t="e">
        <f t="shared" ca="1" si="53"/>
        <v>#VALUE!</v>
      </c>
      <c r="AO89" s="28" t="e">
        <f t="shared" ca="1" si="54"/>
        <v>#N/A</v>
      </c>
      <c r="AP89" s="26" t="str">
        <f ca="1" xml:space="preserve"> RTD("cqg.rtd",,"StudyData","Close("&amp;$G$12&amp;") when (LocalMonth("&amp;$G$12&amp;")="&amp;$B$1&amp;" And LocalDay("&amp;$G$12&amp;")="&amp;$A$1&amp;" And LocalHour("&amp;$G$12&amp;")="&amp;K89&amp;" And LocalMinute("&amp;$G$12&amp;")="&amp;L89&amp;")", "Bar", "", "Close","A5C", "0", "all", "", "","True",,"EndOfBar")</f>
        <v/>
      </c>
      <c r="AQ89" s="24" t="e">
        <f t="shared" ca="1" si="55"/>
        <v>#VALUE!</v>
      </c>
      <c r="AR89" s="28" t="e">
        <f t="shared" ca="1" si="56"/>
        <v>#N/A</v>
      </c>
      <c r="AS89" s="26" t="str">
        <f ca="1" xml:space="preserve"> RTD("cqg.rtd",,"StudyData","Close("&amp;$G$13&amp;") when (LocalMonth("&amp;$G$13&amp;")="&amp;$B$1&amp;" And LocalDay("&amp;$G$13&amp;")="&amp;$A$1&amp;" And LocalHour("&amp;$G$13&amp;")="&amp;K89&amp;" And LocalMinute("&amp;$G$13&amp;")="&amp;L89&amp;")", "Bar", "", "Close","A5C", "0", "all", "", "","True",,"EndOfBar")</f>
        <v/>
      </c>
      <c r="AT89" s="24" t="e">
        <f t="shared" ca="1" si="57"/>
        <v>#VALUE!</v>
      </c>
      <c r="AU89" s="28" t="e">
        <f t="shared" ca="1" si="58"/>
        <v>#N/A</v>
      </c>
      <c r="AX89" s="28"/>
      <c r="AY89" s="26" t="str">
        <f ca="1" xml:space="preserve"> RTD("cqg.rtd",,"StudyData","Close("&amp;$G$15&amp;") when (LocalMonth("&amp;$G$15&amp;")="&amp;$B$1&amp;" And LocalDay("&amp;$G$15&amp;")="&amp;$A$1&amp;" And LocalHour("&amp;$G$15&amp;")="&amp;K89&amp;" And LocalMinute("&amp;$G$15&amp;")="&amp;L89&amp;")", "Bar", "", "Close","A5C", "0", "all", "", "","True",,"EndOfBar")</f>
        <v/>
      </c>
      <c r="AZ89" s="24" t="e">
        <f t="shared" ca="1" si="61"/>
        <v>#VALUE!</v>
      </c>
      <c r="BA89" s="28" t="e">
        <f t="shared" ca="1" si="62"/>
        <v>#N/A</v>
      </c>
      <c r="BB89" s="26" t="str">
        <f ca="1" xml:space="preserve"> RTD("cqg.rtd",,"StudyData","Close("&amp;$G$16&amp;") when (LocalMonth("&amp;$G$16&amp;")="&amp;$B$1&amp;" And LocalDay("&amp;$G$16&amp;")="&amp;$A$1&amp;" And LocalHour("&amp;$G$16&amp;")="&amp;K89&amp;" And LocalMinute("&amp;$G$16&amp;")="&amp;L89&amp;")", "Bar", "", "Close","A5C", "0", "all", "", "","True",,"EndOfBar")</f>
        <v/>
      </c>
      <c r="BC89" s="24" t="e">
        <f t="shared" ca="1" si="63"/>
        <v>#VALUE!</v>
      </c>
      <c r="BD89" s="28" t="e">
        <f t="shared" ca="1" si="64"/>
        <v>#N/A</v>
      </c>
      <c r="BF89" s="24">
        <f t="shared" si="65"/>
        <v>20</v>
      </c>
      <c r="BO89" s="30"/>
      <c r="BQ89" s="30"/>
    </row>
    <row r="90" spans="9:69" x14ac:dyDescent="0.3">
      <c r="I90" s="24" t="str">
        <f t="shared" si="39"/>
        <v>14:25</v>
      </c>
      <c r="J90" s="24" t="str">
        <f ca="1" xml:space="preserve"> RTD("cqg.rtd",,"StudyData","Close("&amp;$G$2&amp;") when (LocalMonth("&amp;$G$2&amp;")="&amp;$B$1&amp;" And LocalDay("&amp;$G$2&amp;")="&amp;$A$1&amp;" And LocalHour("&amp;$G$2&amp;")="&amp;K90&amp;" And LocalMinute("&amp;$G$2&amp;")="&amp;L90&amp;")", "Bar", "", "Close","A5C", "0", "all", "", "","True",,"EndOfBar")</f>
        <v/>
      </c>
      <c r="K90" s="24">
        <f t="shared" si="73"/>
        <v>14</v>
      </c>
      <c r="L90" s="24">
        <f t="shared" si="66"/>
        <v>25</v>
      </c>
      <c r="M90" s="24" t="e">
        <f t="shared" ca="1" si="74"/>
        <v>#VALUE!</v>
      </c>
      <c r="N90" s="28" t="e">
        <f t="shared" ca="1" si="75"/>
        <v>#N/A</v>
      </c>
      <c r="O90" s="26" t="str">
        <f ca="1" xml:space="preserve"> RTD("cqg.rtd",,"StudyData","Close("&amp;$G$3&amp;") when (LocalMonth("&amp;$G$3&amp;")="&amp;$B$1&amp;" And LocalDay("&amp;$G$3&amp;")="&amp;$A$1&amp;" And LocalHour("&amp;$G$3&amp;")="&amp;K90&amp;" And LocalMinute("&amp;$G$3&amp;")="&amp;L90&amp;")", "Bar", "", "Close","A5C", "0", "all", "", "","True",,"EndOfBar")</f>
        <v/>
      </c>
      <c r="P90" s="24" t="e">
        <f t="shared" ca="1" si="76"/>
        <v>#VALUE!</v>
      </c>
      <c r="Q90" s="28" t="e">
        <f t="shared" ca="1" si="77"/>
        <v>#N/A</v>
      </c>
      <c r="R90" s="26" t="str">
        <f ca="1" xml:space="preserve"> RTD("cqg.rtd",,"StudyData","Close("&amp;$G$4&amp;") when (LocalMonth("&amp;$G$4&amp;")="&amp;$B$1&amp;" And LocalDay("&amp;$G$4&amp;")="&amp;$A$1&amp;" And LocalHour("&amp;$G$4&amp;")="&amp;K90&amp;" And LocalMinute("&amp;$G$4&amp;")="&amp;L90&amp;")", "Bar", "", "Close","A5C", "0", "all", "", "","True",,"EndOfBar")</f>
        <v/>
      </c>
      <c r="S90" s="24" t="e">
        <f t="shared" ca="1" si="78"/>
        <v>#VALUE!</v>
      </c>
      <c r="T90" s="28" t="e">
        <f t="shared" ca="1" si="79"/>
        <v>#N/A</v>
      </c>
      <c r="U90" s="29" t="str">
        <f ca="1" xml:space="preserve"> RTD("cqg.rtd",,"StudyData","Close("&amp;$G$5&amp;") when (LocalMonth("&amp;$G$5&amp;")="&amp;$B$1&amp;" And LocalDay("&amp;$G$5&amp;")="&amp;$A$1&amp;" And LocalHour("&amp;$G$5&amp;")="&amp;K90&amp;" And LocalMinute("&amp;$G$5&amp;")="&amp;L90&amp;")", "Bar", "", "Close","A5C", "0", "all", "", "","True",,"EndOfBar")</f>
        <v/>
      </c>
      <c r="V90" s="24" t="e">
        <f t="shared" ca="1" si="80"/>
        <v>#VALUE!</v>
      </c>
      <c r="W90" s="28" t="e">
        <f t="shared" ca="1" si="81"/>
        <v>#N/A</v>
      </c>
      <c r="X90" s="29" t="str">
        <f ca="1" xml:space="preserve"> RTD("cqg.rtd",,"StudyData","Close("&amp;$G$6&amp;") when (LocalMonth("&amp;$G$6&amp;")="&amp;$B$1&amp;" And LocalDay("&amp;$G$6&amp;")="&amp;$A$1&amp;" And LocalHour("&amp;$G$6&amp;")="&amp;K90&amp;" And LocalMinute("&amp;$G$6&amp;")="&amp;L90&amp;")", "Bar", "", "Close","A5C", "0", "all", "", "","True",,"EndOfBar")</f>
        <v/>
      </c>
      <c r="Y90" s="24" t="e">
        <f t="shared" ca="1" si="82"/>
        <v>#VALUE!</v>
      </c>
      <c r="Z90" s="28" t="e">
        <f t="shared" ca="1" si="83"/>
        <v>#N/A</v>
      </c>
      <c r="AA90" s="29" t="str">
        <f ca="1" xml:space="preserve"> RTD("cqg.rtd",,"StudyData","Close("&amp;$G$7&amp;") when (LocalMonth("&amp;$G$7&amp;")="&amp;$B$1&amp;" And LocalDay("&amp;$G$7&amp;")="&amp;$A$1&amp;" And LocalHour("&amp;$G$7&amp;")="&amp;K90&amp;" And LocalMinute("&amp;$G$7&amp;")="&amp;L90&amp;")", "Bar", "", "Close","A5C", "0", "all", "", "","True",,"EndOfBar")</f>
        <v/>
      </c>
      <c r="AB90" s="24" t="e">
        <f t="shared" ca="1" si="84"/>
        <v>#VALUE!</v>
      </c>
      <c r="AC90" s="28" t="e">
        <f t="shared" ca="1" si="85"/>
        <v>#N/A</v>
      </c>
      <c r="AD90" s="26" t="str">
        <f ca="1" xml:space="preserve"> RTD("cqg.rtd",,"StudyData","Close("&amp;$G$8&amp;") when (LocalMonth("&amp;$G$8&amp;")="&amp;$B$1&amp;" And LocalDay("&amp;$G$8&amp;")="&amp;$A$1&amp;" And LocalHour("&amp;$G$8&amp;")="&amp;K90&amp;" And LocalMinute("&amp;$G$8&amp;")="&amp;L90&amp;")", "Bar", "", "Close","A5C", "0", "all", "", "","True",,"EndOfBar")</f>
        <v/>
      </c>
      <c r="AE90" s="24" t="e">
        <f t="shared" ca="1" si="86"/>
        <v>#VALUE!</v>
      </c>
      <c r="AF90" s="28" t="e">
        <f t="shared" ca="1" si="87"/>
        <v>#N/A</v>
      </c>
      <c r="AG90" s="26" t="str">
        <f ca="1" xml:space="preserve"> RTD("cqg.rtd",,"StudyData","Close("&amp;$G$9&amp;") when (LocalMonth("&amp;$G$9&amp;")="&amp;$B$1&amp;" And LocalDay("&amp;$G$9&amp;")="&amp;$A$1&amp;" And LocalHour("&amp;$G$9&amp;")="&amp;K90&amp;" And LocalMinute("&amp;$G$9&amp;")="&amp;L90&amp;")", "Bar", "", "Close","A5C", "0", "all", "", "","True",,"EndOfBar")</f>
        <v/>
      </c>
      <c r="AH90" s="24" t="e">
        <f t="shared" ca="1" si="88"/>
        <v>#VALUE!</v>
      </c>
      <c r="AI90" s="28" t="e">
        <f t="shared" ca="1" si="89"/>
        <v>#N/A</v>
      </c>
      <c r="AJ90" s="26" t="str">
        <f ca="1" xml:space="preserve"> RTD("cqg.rtd",,"StudyData","Close("&amp;$G$10&amp;") when (LocalMonth("&amp;$G$10&amp;")="&amp;$B$1&amp;" And LocalDay("&amp;$G$10&amp;")="&amp;$A$1&amp;" And LocalHour("&amp;$G$10&amp;")="&amp;K90&amp;" And LocalMinute("&amp;$G$10&amp;")="&amp;L90&amp;")", "Bar", "", "Close","A5C", "0", "all", "", "","True",,"EndOfBar")</f>
        <v/>
      </c>
      <c r="AK90" s="24" t="e">
        <f t="shared" ca="1" si="90"/>
        <v>#VALUE!</v>
      </c>
      <c r="AL90" s="28" t="e">
        <f t="shared" ca="1" si="91"/>
        <v>#N/A</v>
      </c>
      <c r="AM90" s="26" t="str">
        <f ca="1" xml:space="preserve"> RTD("cqg.rtd",,"StudyData","Close("&amp;$G$11&amp;") when (LocalMonth("&amp;$G$11&amp;")="&amp;$B$1&amp;" And LocalDay("&amp;$G$11&amp;")="&amp;$A$1&amp;" And LocalHour("&amp;$G$11&amp;")="&amp;K90&amp;" And LocalMinute("&amp;$G$11&amp;")="&amp;L90&amp;")", "Bar", "", "Close","A5C", "0", "all", "", "","True",,"EndOfBar")</f>
        <v/>
      </c>
      <c r="AN90" s="24" t="e">
        <f t="shared" ca="1" si="53"/>
        <v>#VALUE!</v>
      </c>
      <c r="AO90" s="28" t="e">
        <f t="shared" ca="1" si="54"/>
        <v>#N/A</v>
      </c>
      <c r="AP90" s="26" t="str">
        <f ca="1" xml:space="preserve"> RTD("cqg.rtd",,"StudyData","Close("&amp;$G$12&amp;") when (LocalMonth("&amp;$G$12&amp;")="&amp;$B$1&amp;" And LocalDay("&amp;$G$12&amp;")="&amp;$A$1&amp;" And LocalHour("&amp;$G$12&amp;")="&amp;K90&amp;" And LocalMinute("&amp;$G$12&amp;")="&amp;L90&amp;")", "Bar", "", "Close","A5C", "0", "all", "", "","True",,"EndOfBar")</f>
        <v/>
      </c>
      <c r="AQ90" s="24" t="e">
        <f t="shared" ca="1" si="55"/>
        <v>#VALUE!</v>
      </c>
      <c r="AR90" s="28" t="e">
        <f t="shared" ca="1" si="56"/>
        <v>#N/A</v>
      </c>
      <c r="AS90" s="26" t="str">
        <f ca="1" xml:space="preserve"> RTD("cqg.rtd",,"StudyData","Close("&amp;$G$13&amp;") when (LocalMonth("&amp;$G$13&amp;")="&amp;$B$1&amp;" And LocalDay("&amp;$G$13&amp;")="&amp;$A$1&amp;" And LocalHour("&amp;$G$13&amp;")="&amp;K90&amp;" And LocalMinute("&amp;$G$13&amp;")="&amp;L90&amp;")", "Bar", "", "Close","A5C", "0", "all", "", "","True",,"EndOfBar")</f>
        <v/>
      </c>
      <c r="AT90" s="24" t="e">
        <f t="shared" ca="1" si="57"/>
        <v>#VALUE!</v>
      </c>
      <c r="AU90" s="28" t="e">
        <f t="shared" ca="1" si="58"/>
        <v>#N/A</v>
      </c>
      <c r="AX90" s="28"/>
      <c r="AY90" s="26" t="str">
        <f ca="1" xml:space="preserve"> RTD("cqg.rtd",,"StudyData","Close("&amp;$G$15&amp;") when (LocalMonth("&amp;$G$15&amp;")="&amp;$B$1&amp;" And LocalDay("&amp;$G$15&amp;")="&amp;$A$1&amp;" And LocalHour("&amp;$G$15&amp;")="&amp;K90&amp;" And LocalMinute("&amp;$G$15&amp;")="&amp;L90&amp;")", "Bar", "", "Close","A5C", "0", "all", "", "","True",,"EndOfBar")</f>
        <v/>
      </c>
      <c r="AZ90" s="24" t="e">
        <f t="shared" ca="1" si="61"/>
        <v>#VALUE!</v>
      </c>
      <c r="BA90" s="28" t="e">
        <f t="shared" ca="1" si="62"/>
        <v>#N/A</v>
      </c>
      <c r="BB90" s="26" t="str">
        <f ca="1" xml:space="preserve"> RTD("cqg.rtd",,"StudyData","Close("&amp;$G$16&amp;") when (LocalMonth("&amp;$G$16&amp;")="&amp;$B$1&amp;" And LocalDay("&amp;$G$16&amp;")="&amp;$A$1&amp;" And LocalHour("&amp;$G$16&amp;")="&amp;K90&amp;" And LocalMinute("&amp;$G$16&amp;")="&amp;L90&amp;")", "Bar", "", "Close","A5C", "0", "all", "", "","True",,"EndOfBar")</f>
        <v/>
      </c>
      <c r="BC90" s="24" t="e">
        <f t="shared" ca="1" si="63"/>
        <v>#VALUE!</v>
      </c>
      <c r="BD90" s="28" t="e">
        <f t="shared" ca="1" si="64"/>
        <v>#N/A</v>
      </c>
      <c r="BF90" s="24">
        <f t="shared" si="65"/>
        <v>25</v>
      </c>
      <c r="BO90" s="30"/>
      <c r="BQ90" s="30"/>
    </row>
    <row r="91" spans="9:69" x14ac:dyDescent="0.3">
      <c r="I91" s="24" t="str">
        <f t="shared" si="39"/>
        <v>14:30</v>
      </c>
      <c r="J91" s="24" t="str">
        <f ca="1" xml:space="preserve"> RTD("cqg.rtd",,"StudyData","Close("&amp;$G$2&amp;") when (LocalMonth("&amp;$G$2&amp;")="&amp;$B$1&amp;" And LocalDay("&amp;$G$2&amp;")="&amp;$A$1&amp;" And LocalHour("&amp;$G$2&amp;")="&amp;K91&amp;" And LocalMinute("&amp;$G$2&amp;")="&amp;L91&amp;")", "Bar", "", "Close","A5C", "0", "all", "", "","True",,"EndOfBar")</f>
        <v/>
      </c>
      <c r="K91" s="24">
        <f t="shared" si="73"/>
        <v>14</v>
      </c>
      <c r="L91" s="24">
        <f t="shared" si="66"/>
        <v>30</v>
      </c>
      <c r="M91" s="24" t="e">
        <f t="shared" ca="1" si="74"/>
        <v>#VALUE!</v>
      </c>
      <c r="N91" s="28" t="e">
        <f t="shared" ca="1" si="75"/>
        <v>#N/A</v>
      </c>
      <c r="O91" s="26" t="str">
        <f ca="1" xml:space="preserve"> RTD("cqg.rtd",,"StudyData","Close("&amp;$G$3&amp;") when (LocalMonth("&amp;$G$3&amp;")="&amp;$B$1&amp;" And LocalDay("&amp;$G$3&amp;")="&amp;$A$1&amp;" And LocalHour("&amp;$G$3&amp;")="&amp;K91&amp;" And LocalMinute("&amp;$G$3&amp;")="&amp;L91&amp;")", "Bar", "", "Close","A5C", "0", "all", "", "","True",,"EndOfBar")</f>
        <v/>
      </c>
      <c r="P91" s="24" t="e">
        <f t="shared" ca="1" si="76"/>
        <v>#VALUE!</v>
      </c>
      <c r="Q91" s="28" t="e">
        <f t="shared" ca="1" si="77"/>
        <v>#N/A</v>
      </c>
      <c r="R91" s="26" t="str">
        <f ca="1" xml:space="preserve"> RTD("cqg.rtd",,"StudyData","Close("&amp;$G$4&amp;") when (LocalMonth("&amp;$G$4&amp;")="&amp;$B$1&amp;" And LocalDay("&amp;$G$4&amp;")="&amp;$A$1&amp;" And LocalHour("&amp;$G$4&amp;")="&amp;K91&amp;" And LocalMinute("&amp;$G$4&amp;")="&amp;L91&amp;")", "Bar", "", "Close","A5C", "0", "all", "", "","True",,"EndOfBar")</f>
        <v/>
      </c>
      <c r="S91" s="24" t="e">
        <f t="shared" ca="1" si="78"/>
        <v>#VALUE!</v>
      </c>
      <c r="T91" s="28" t="e">
        <f t="shared" ca="1" si="79"/>
        <v>#N/A</v>
      </c>
      <c r="U91" s="29" t="str">
        <f ca="1" xml:space="preserve"> RTD("cqg.rtd",,"StudyData","Close("&amp;$G$5&amp;") when (LocalMonth("&amp;$G$5&amp;")="&amp;$B$1&amp;" And LocalDay("&amp;$G$5&amp;")="&amp;$A$1&amp;" And LocalHour("&amp;$G$5&amp;")="&amp;K91&amp;" And LocalMinute("&amp;$G$5&amp;")="&amp;L91&amp;")", "Bar", "", "Close","A5C", "0", "all", "", "","True",,"EndOfBar")</f>
        <v/>
      </c>
      <c r="V91" s="24" t="e">
        <f t="shared" ca="1" si="80"/>
        <v>#VALUE!</v>
      </c>
      <c r="W91" s="28" t="e">
        <f t="shared" ca="1" si="81"/>
        <v>#N/A</v>
      </c>
      <c r="X91" s="29" t="str">
        <f ca="1" xml:space="preserve"> RTD("cqg.rtd",,"StudyData","Close("&amp;$G$6&amp;") when (LocalMonth("&amp;$G$6&amp;")="&amp;$B$1&amp;" And LocalDay("&amp;$G$6&amp;")="&amp;$A$1&amp;" And LocalHour("&amp;$G$6&amp;")="&amp;K91&amp;" And LocalMinute("&amp;$G$6&amp;")="&amp;L91&amp;")", "Bar", "", "Close","A5C", "0", "all", "", "","True",,"EndOfBar")</f>
        <v/>
      </c>
      <c r="Y91" s="24" t="e">
        <f t="shared" ca="1" si="82"/>
        <v>#VALUE!</v>
      </c>
      <c r="Z91" s="28" t="e">
        <f t="shared" ca="1" si="83"/>
        <v>#N/A</v>
      </c>
      <c r="AA91" s="29" t="str">
        <f ca="1" xml:space="preserve"> RTD("cqg.rtd",,"StudyData","Close("&amp;$G$7&amp;") when (LocalMonth("&amp;$G$7&amp;")="&amp;$B$1&amp;" And LocalDay("&amp;$G$7&amp;")="&amp;$A$1&amp;" And LocalHour("&amp;$G$7&amp;")="&amp;K91&amp;" And LocalMinute("&amp;$G$7&amp;")="&amp;L91&amp;")", "Bar", "", "Close","A5C", "0", "all", "", "","True",,"EndOfBar")</f>
        <v/>
      </c>
      <c r="AB91" s="24" t="e">
        <f t="shared" ca="1" si="84"/>
        <v>#VALUE!</v>
      </c>
      <c r="AC91" s="28" t="e">
        <f t="shared" ca="1" si="85"/>
        <v>#N/A</v>
      </c>
      <c r="AD91" s="26" t="str">
        <f ca="1" xml:space="preserve"> RTD("cqg.rtd",,"StudyData","Close("&amp;$G$8&amp;") when (LocalMonth("&amp;$G$8&amp;")="&amp;$B$1&amp;" And LocalDay("&amp;$G$8&amp;")="&amp;$A$1&amp;" And LocalHour("&amp;$G$8&amp;")="&amp;K91&amp;" And LocalMinute("&amp;$G$8&amp;")="&amp;L91&amp;")", "Bar", "", "Close","A5C", "0", "all", "", "","True",,"EndOfBar")</f>
        <v/>
      </c>
      <c r="AE91" s="24" t="e">
        <f t="shared" ca="1" si="86"/>
        <v>#VALUE!</v>
      </c>
      <c r="AF91" s="28" t="e">
        <f t="shared" ca="1" si="87"/>
        <v>#N/A</v>
      </c>
      <c r="AG91" s="26" t="str">
        <f ca="1" xml:space="preserve"> RTD("cqg.rtd",,"StudyData","Close("&amp;$G$9&amp;") when (LocalMonth("&amp;$G$9&amp;")="&amp;$B$1&amp;" And LocalDay("&amp;$G$9&amp;")="&amp;$A$1&amp;" And LocalHour("&amp;$G$9&amp;")="&amp;K91&amp;" And LocalMinute("&amp;$G$9&amp;")="&amp;L91&amp;")", "Bar", "", "Close","A5C", "0", "all", "", "","True",,"EndOfBar")</f>
        <v/>
      </c>
      <c r="AH91" s="24" t="e">
        <f t="shared" ca="1" si="88"/>
        <v>#VALUE!</v>
      </c>
      <c r="AI91" s="28" t="e">
        <f t="shared" ca="1" si="89"/>
        <v>#N/A</v>
      </c>
      <c r="AJ91" s="26" t="str">
        <f ca="1" xml:space="preserve"> RTD("cqg.rtd",,"StudyData","Close("&amp;$G$10&amp;") when (LocalMonth("&amp;$G$10&amp;")="&amp;$B$1&amp;" And LocalDay("&amp;$G$10&amp;")="&amp;$A$1&amp;" And LocalHour("&amp;$G$10&amp;")="&amp;K91&amp;" And LocalMinute("&amp;$G$10&amp;")="&amp;L91&amp;")", "Bar", "", "Close","A5C", "0", "all", "", "","True",,"EndOfBar")</f>
        <v/>
      </c>
      <c r="AK91" s="24" t="e">
        <f t="shared" ca="1" si="90"/>
        <v>#VALUE!</v>
      </c>
      <c r="AL91" s="28" t="e">
        <f t="shared" ca="1" si="91"/>
        <v>#N/A</v>
      </c>
      <c r="AM91" s="26" t="str">
        <f ca="1" xml:space="preserve"> RTD("cqg.rtd",,"StudyData","Close("&amp;$G$11&amp;") when (LocalMonth("&amp;$G$11&amp;")="&amp;$B$1&amp;" And LocalDay("&amp;$G$11&amp;")="&amp;$A$1&amp;" And LocalHour("&amp;$G$11&amp;")="&amp;K91&amp;" And LocalMinute("&amp;$G$11&amp;")="&amp;L91&amp;")", "Bar", "", "Close","A5C", "0", "all", "", "","True",,"EndOfBar")</f>
        <v/>
      </c>
      <c r="AN91" s="24" t="e">
        <f t="shared" ca="1" si="53"/>
        <v>#VALUE!</v>
      </c>
      <c r="AO91" s="28" t="e">
        <f t="shared" ca="1" si="54"/>
        <v>#N/A</v>
      </c>
      <c r="AP91" s="26" t="str">
        <f ca="1" xml:space="preserve"> RTD("cqg.rtd",,"StudyData","Close("&amp;$G$12&amp;") when (LocalMonth("&amp;$G$12&amp;")="&amp;$B$1&amp;" And LocalDay("&amp;$G$12&amp;")="&amp;$A$1&amp;" And LocalHour("&amp;$G$12&amp;")="&amp;K91&amp;" And LocalMinute("&amp;$G$12&amp;")="&amp;L91&amp;")", "Bar", "", "Close","A5C", "0", "all", "", "","True",,"EndOfBar")</f>
        <v/>
      </c>
      <c r="AQ91" s="24" t="e">
        <f t="shared" ca="1" si="55"/>
        <v>#VALUE!</v>
      </c>
      <c r="AR91" s="28" t="e">
        <f t="shared" ca="1" si="56"/>
        <v>#N/A</v>
      </c>
      <c r="AS91" s="26" t="str">
        <f ca="1" xml:space="preserve"> RTD("cqg.rtd",,"StudyData","Close("&amp;$G$13&amp;") when (LocalMonth("&amp;$G$13&amp;")="&amp;$B$1&amp;" And LocalDay("&amp;$G$13&amp;")="&amp;$A$1&amp;" And LocalHour("&amp;$G$13&amp;")="&amp;K91&amp;" And LocalMinute("&amp;$G$13&amp;")="&amp;L91&amp;")", "Bar", "", "Close","A5C", "0", "all", "", "","True",,"EndOfBar")</f>
        <v/>
      </c>
      <c r="AT91" s="24" t="e">
        <f t="shared" ca="1" si="57"/>
        <v>#VALUE!</v>
      </c>
      <c r="AU91" s="28" t="e">
        <f t="shared" ca="1" si="58"/>
        <v>#N/A</v>
      </c>
      <c r="AX91" s="28"/>
      <c r="AY91" s="26" t="str">
        <f ca="1" xml:space="preserve"> RTD("cqg.rtd",,"StudyData","Close("&amp;$G$15&amp;") when (LocalMonth("&amp;$G$15&amp;")="&amp;$B$1&amp;" And LocalDay("&amp;$G$15&amp;")="&amp;$A$1&amp;" And LocalHour("&amp;$G$15&amp;")="&amp;K91&amp;" And LocalMinute("&amp;$G$15&amp;")="&amp;L91&amp;")", "Bar", "", "Close","A5C", "0", "all", "", "","True",,"EndOfBar")</f>
        <v/>
      </c>
      <c r="AZ91" s="24" t="e">
        <f t="shared" ca="1" si="61"/>
        <v>#VALUE!</v>
      </c>
      <c r="BA91" s="28" t="e">
        <f t="shared" ca="1" si="62"/>
        <v>#N/A</v>
      </c>
      <c r="BB91" s="26" t="str">
        <f ca="1" xml:space="preserve"> RTD("cqg.rtd",,"StudyData","Close("&amp;$G$16&amp;") when (LocalMonth("&amp;$G$16&amp;")="&amp;$B$1&amp;" And LocalDay("&amp;$G$16&amp;")="&amp;$A$1&amp;" And LocalHour("&amp;$G$16&amp;")="&amp;K91&amp;" And LocalMinute("&amp;$G$16&amp;")="&amp;L91&amp;")", "Bar", "", "Close","A5C", "0", "all", "", "","True",,"EndOfBar")</f>
        <v/>
      </c>
      <c r="BC91" s="24" t="e">
        <f t="shared" ca="1" si="63"/>
        <v>#VALUE!</v>
      </c>
      <c r="BD91" s="28" t="e">
        <f t="shared" ca="1" si="64"/>
        <v>#N/A</v>
      </c>
      <c r="BF91" s="24">
        <f t="shared" si="65"/>
        <v>30</v>
      </c>
      <c r="BO91" s="30"/>
      <c r="BQ91" s="30"/>
    </row>
    <row r="92" spans="9:69" x14ac:dyDescent="0.3">
      <c r="I92" s="24" t="str">
        <f t="shared" si="39"/>
        <v>14:35</v>
      </c>
      <c r="J92" s="24" t="str">
        <f ca="1" xml:space="preserve"> RTD("cqg.rtd",,"StudyData","Close("&amp;$G$2&amp;") when (LocalMonth("&amp;$G$2&amp;")="&amp;$B$1&amp;" And LocalDay("&amp;$G$2&amp;")="&amp;$A$1&amp;" And LocalHour("&amp;$G$2&amp;")="&amp;K92&amp;" And LocalMinute("&amp;$G$2&amp;")="&amp;L92&amp;")", "Bar", "", "Close","A5C", "0", "all", "", "","True",,"EndOfBar")</f>
        <v/>
      </c>
      <c r="K92" s="24">
        <f t="shared" si="73"/>
        <v>14</v>
      </c>
      <c r="L92" s="24">
        <f t="shared" si="66"/>
        <v>35</v>
      </c>
      <c r="M92" s="24" t="e">
        <f t="shared" ca="1" si="74"/>
        <v>#VALUE!</v>
      </c>
      <c r="N92" s="28" t="e">
        <f t="shared" ca="1" si="75"/>
        <v>#N/A</v>
      </c>
      <c r="O92" s="26" t="str">
        <f ca="1" xml:space="preserve"> RTD("cqg.rtd",,"StudyData","Close("&amp;$G$3&amp;") when (LocalMonth("&amp;$G$3&amp;")="&amp;$B$1&amp;" And LocalDay("&amp;$G$3&amp;")="&amp;$A$1&amp;" And LocalHour("&amp;$G$3&amp;")="&amp;K92&amp;" And LocalMinute("&amp;$G$3&amp;")="&amp;L92&amp;")", "Bar", "", "Close","A5C", "0", "all", "", "","True",,"EndOfBar")</f>
        <v/>
      </c>
      <c r="P92" s="24" t="e">
        <f t="shared" ca="1" si="76"/>
        <v>#VALUE!</v>
      </c>
      <c r="Q92" s="28" t="e">
        <f t="shared" ca="1" si="77"/>
        <v>#N/A</v>
      </c>
      <c r="R92" s="26" t="str">
        <f ca="1" xml:space="preserve"> RTD("cqg.rtd",,"StudyData","Close("&amp;$G$4&amp;") when (LocalMonth("&amp;$G$4&amp;")="&amp;$B$1&amp;" And LocalDay("&amp;$G$4&amp;")="&amp;$A$1&amp;" And LocalHour("&amp;$G$4&amp;")="&amp;K92&amp;" And LocalMinute("&amp;$G$4&amp;")="&amp;L92&amp;")", "Bar", "", "Close","A5C", "0", "all", "", "","True",,"EndOfBar")</f>
        <v/>
      </c>
      <c r="S92" s="24" t="e">
        <f t="shared" ca="1" si="78"/>
        <v>#VALUE!</v>
      </c>
      <c r="T92" s="28" t="e">
        <f t="shared" ca="1" si="79"/>
        <v>#N/A</v>
      </c>
      <c r="U92" s="29" t="str">
        <f ca="1" xml:space="preserve"> RTD("cqg.rtd",,"StudyData","Close("&amp;$G$5&amp;") when (LocalMonth("&amp;$G$5&amp;")="&amp;$B$1&amp;" And LocalDay("&amp;$G$5&amp;")="&amp;$A$1&amp;" And LocalHour("&amp;$G$5&amp;")="&amp;K92&amp;" And LocalMinute("&amp;$G$5&amp;")="&amp;L92&amp;")", "Bar", "", "Close","A5C", "0", "all", "", "","True",,"EndOfBar")</f>
        <v/>
      </c>
      <c r="V92" s="24" t="e">
        <f t="shared" ca="1" si="80"/>
        <v>#VALUE!</v>
      </c>
      <c r="W92" s="28" t="e">
        <f t="shared" ca="1" si="81"/>
        <v>#N/A</v>
      </c>
      <c r="X92" s="29" t="str">
        <f ca="1" xml:space="preserve"> RTD("cqg.rtd",,"StudyData","Close("&amp;$G$6&amp;") when (LocalMonth("&amp;$G$6&amp;")="&amp;$B$1&amp;" And LocalDay("&amp;$G$6&amp;")="&amp;$A$1&amp;" And LocalHour("&amp;$G$6&amp;")="&amp;K92&amp;" And LocalMinute("&amp;$G$6&amp;")="&amp;L92&amp;")", "Bar", "", "Close","A5C", "0", "all", "", "","True",,"EndOfBar")</f>
        <v/>
      </c>
      <c r="Y92" s="24" t="e">
        <f t="shared" ca="1" si="82"/>
        <v>#VALUE!</v>
      </c>
      <c r="Z92" s="28" t="e">
        <f t="shared" ca="1" si="83"/>
        <v>#N/A</v>
      </c>
      <c r="AA92" s="29" t="str">
        <f ca="1" xml:space="preserve"> RTD("cqg.rtd",,"StudyData","Close("&amp;$G$7&amp;") when (LocalMonth("&amp;$G$7&amp;")="&amp;$B$1&amp;" And LocalDay("&amp;$G$7&amp;")="&amp;$A$1&amp;" And LocalHour("&amp;$G$7&amp;")="&amp;K92&amp;" And LocalMinute("&amp;$G$7&amp;")="&amp;L92&amp;")", "Bar", "", "Close","A5C", "0", "all", "", "","True",,"EndOfBar")</f>
        <v/>
      </c>
      <c r="AB92" s="24" t="e">
        <f t="shared" ca="1" si="84"/>
        <v>#VALUE!</v>
      </c>
      <c r="AC92" s="28" t="e">
        <f t="shared" ca="1" si="85"/>
        <v>#N/A</v>
      </c>
      <c r="AD92" s="26" t="str">
        <f ca="1" xml:space="preserve"> RTD("cqg.rtd",,"StudyData","Close("&amp;$G$8&amp;") when (LocalMonth("&amp;$G$8&amp;")="&amp;$B$1&amp;" And LocalDay("&amp;$G$8&amp;")="&amp;$A$1&amp;" And LocalHour("&amp;$G$8&amp;")="&amp;K92&amp;" And LocalMinute("&amp;$G$8&amp;")="&amp;L92&amp;")", "Bar", "", "Close","A5C", "0", "all", "", "","True",,"EndOfBar")</f>
        <v/>
      </c>
      <c r="AE92" s="24" t="e">
        <f t="shared" ca="1" si="86"/>
        <v>#VALUE!</v>
      </c>
      <c r="AF92" s="28" t="e">
        <f t="shared" ca="1" si="87"/>
        <v>#N/A</v>
      </c>
      <c r="AG92" s="26" t="str">
        <f ca="1" xml:space="preserve"> RTD("cqg.rtd",,"StudyData","Close("&amp;$G$9&amp;") when (LocalMonth("&amp;$G$9&amp;")="&amp;$B$1&amp;" And LocalDay("&amp;$G$9&amp;")="&amp;$A$1&amp;" And LocalHour("&amp;$G$9&amp;")="&amp;K92&amp;" And LocalMinute("&amp;$G$9&amp;")="&amp;L92&amp;")", "Bar", "", "Close","A5C", "0", "all", "", "","True",,"EndOfBar")</f>
        <v/>
      </c>
      <c r="AH92" s="24" t="e">
        <f t="shared" ca="1" si="88"/>
        <v>#VALUE!</v>
      </c>
      <c r="AI92" s="28" t="e">
        <f t="shared" ca="1" si="89"/>
        <v>#N/A</v>
      </c>
      <c r="AJ92" s="26" t="str">
        <f ca="1" xml:space="preserve"> RTD("cqg.rtd",,"StudyData","Close("&amp;$G$10&amp;") when (LocalMonth("&amp;$G$10&amp;")="&amp;$B$1&amp;" And LocalDay("&amp;$G$10&amp;")="&amp;$A$1&amp;" And LocalHour("&amp;$G$10&amp;")="&amp;K92&amp;" And LocalMinute("&amp;$G$10&amp;")="&amp;L92&amp;")", "Bar", "", "Close","A5C", "0", "all", "", "","True",,"EndOfBar")</f>
        <v/>
      </c>
      <c r="AK92" s="24" t="e">
        <f t="shared" ca="1" si="90"/>
        <v>#VALUE!</v>
      </c>
      <c r="AL92" s="28" t="e">
        <f t="shared" ca="1" si="91"/>
        <v>#N/A</v>
      </c>
      <c r="AM92" s="26" t="str">
        <f ca="1" xml:space="preserve"> RTD("cqg.rtd",,"StudyData","Close("&amp;$G$11&amp;") when (LocalMonth("&amp;$G$11&amp;")="&amp;$B$1&amp;" And LocalDay("&amp;$G$11&amp;")="&amp;$A$1&amp;" And LocalHour("&amp;$G$11&amp;")="&amp;K92&amp;" And LocalMinute("&amp;$G$11&amp;")="&amp;L92&amp;")", "Bar", "", "Close","A5C", "0", "all", "", "","True",,"EndOfBar")</f>
        <v/>
      </c>
      <c r="AN92" s="24" t="e">
        <f t="shared" ca="1" si="53"/>
        <v>#VALUE!</v>
      </c>
      <c r="AO92" s="28" t="e">
        <f t="shared" ca="1" si="54"/>
        <v>#N/A</v>
      </c>
      <c r="AP92" s="26" t="str">
        <f ca="1" xml:space="preserve"> RTD("cqg.rtd",,"StudyData","Close("&amp;$G$12&amp;") when (LocalMonth("&amp;$G$12&amp;")="&amp;$B$1&amp;" And LocalDay("&amp;$G$12&amp;")="&amp;$A$1&amp;" And LocalHour("&amp;$G$12&amp;")="&amp;K92&amp;" And LocalMinute("&amp;$G$12&amp;")="&amp;L92&amp;")", "Bar", "", "Close","A5C", "0", "all", "", "","True",,"EndOfBar")</f>
        <v/>
      </c>
      <c r="AQ92" s="24" t="e">
        <f t="shared" ca="1" si="55"/>
        <v>#VALUE!</v>
      </c>
      <c r="AR92" s="28" t="e">
        <f t="shared" ca="1" si="56"/>
        <v>#N/A</v>
      </c>
      <c r="AS92" s="26" t="str">
        <f ca="1" xml:space="preserve"> RTD("cqg.rtd",,"StudyData","Close("&amp;$G$13&amp;") when (LocalMonth("&amp;$G$13&amp;")="&amp;$B$1&amp;" And LocalDay("&amp;$G$13&amp;")="&amp;$A$1&amp;" And LocalHour("&amp;$G$13&amp;")="&amp;K92&amp;" And LocalMinute("&amp;$G$13&amp;")="&amp;L92&amp;")", "Bar", "", "Close","A5C", "0", "all", "", "","True",,"EndOfBar")</f>
        <v/>
      </c>
      <c r="AT92" s="24" t="e">
        <f t="shared" ca="1" si="57"/>
        <v>#VALUE!</v>
      </c>
      <c r="AU92" s="28" t="e">
        <f t="shared" ca="1" si="58"/>
        <v>#N/A</v>
      </c>
      <c r="AX92" s="28"/>
      <c r="AY92" s="26" t="str">
        <f ca="1" xml:space="preserve"> RTD("cqg.rtd",,"StudyData","Close("&amp;$G$15&amp;") when (LocalMonth("&amp;$G$15&amp;")="&amp;$B$1&amp;" And LocalDay("&amp;$G$15&amp;")="&amp;$A$1&amp;" And LocalHour("&amp;$G$15&amp;")="&amp;K92&amp;" And LocalMinute("&amp;$G$15&amp;")="&amp;L92&amp;")", "Bar", "", "Close","A5C", "0", "all", "", "","True",,"EndOfBar")</f>
        <v/>
      </c>
      <c r="AZ92" s="24" t="e">
        <f t="shared" ca="1" si="61"/>
        <v>#VALUE!</v>
      </c>
      <c r="BA92" s="28" t="e">
        <f t="shared" ca="1" si="62"/>
        <v>#N/A</v>
      </c>
      <c r="BB92" s="26" t="str">
        <f ca="1" xml:space="preserve"> RTD("cqg.rtd",,"StudyData","Close("&amp;$G$16&amp;") when (LocalMonth("&amp;$G$16&amp;")="&amp;$B$1&amp;" And LocalDay("&amp;$G$16&amp;")="&amp;$A$1&amp;" And LocalHour("&amp;$G$16&amp;")="&amp;K92&amp;" And LocalMinute("&amp;$G$16&amp;")="&amp;L92&amp;")", "Bar", "", "Close","A5C", "0", "all", "", "","True",,"EndOfBar")</f>
        <v/>
      </c>
      <c r="BC92" s="24" t="e">
        <f t="shared" ca="1" si="63"/>
        <v>#VALUE!</v>
      </c>
      <c r="BD92" s="28" t="e">
        <f t="shared" ca="1" si="64"/>
        <v>#N/A</v>
      </c>
      <c r="BF92" s="24">
        <f t="shared" si="65"/>
        <v>35</v>
      </c>
      <c r="BO92" s="30"/>
      <c r="BQ92" s="30"/>
    </row>
    <row r="93" spans="9:69" x14ac:dyDescent="0.3">
      <c r="I93" s="24" t="str">
        <f t="shared" si="39"/>
        <v>14:40</v>
      </c>
      <c r="J93" s="24" t="str">
        <f ca="1" xml:space="preserve"> RTD("cqg.rtd",,"StudyData","Close("&amp;$G$2&amp;") when (LocalMonth("&amp;$G$2&amp;")="&amp;$B$1&amp;" And LocalDay("&amp;$G$2&amp;")="&amp;$A$1&amp;" And LocalHour("&amp;$G$2&amp;")="&amp;K93&amp;" And LocalMinute("&amp;$G$2&amp;")="&amp;L93&amp;")", "Bar", "", "Close","A5C", "0", "all", "", "","True",,"EndOfBar")</f>
        <v/>
      </c>
      <c r="K93" s="24">
        <f t="shared" si="73"/>
        <v>14</v>
      </c>
      <c r="L93" s="24">
        <f t="shared" si="66"/>
        <v>40</v>
      </c>
      <c r="M93" s="24" t="e">
        <f t="shared" ca="1" si="74"/>
        <v>#VALUE!</v>
      </c>
      <c r="N93" s="28" t="e">
        <f t="shared" ca="1" si="75"/>
        <v>#N/A</v>
      </c>
      <c r="O93" s="26" t="str">
        <f ca="1" xml:space="preserve"> RTD("cqg.rtd",,"StudyData","Close("&amp;$G$3&amp;") when (LocalMonth("&amp;$G$3&amp;")="&amp;$B$1&amp;" And LocalDay("&amp;$G$3&amp;")="&amp;$A$1&amp;" And LocalHour("&amp;$G$3&amp;")="&amp;K93&amp;" And LocalMinute("&amp;$G$3&amp;")="&amp;L93&amp;")", "Bar", "", "Close","A5C", "0", "all", "", "","True",,"EndOfBar")</f>
        <v/>
      </c>
      <c r="P93" s="24" t="e">
        <f t="shared" ca="1" si="76"/>
        <v>#VALUE!</v>
      </c>
      <c r="Q93" s="28" t="e">
        <f t="shared" ca="1" si="77"/>
        <v>#N/A</v>
      </c>
      <c r="R93" s="26" t="str">
        <f ca="1" xml:space="preserve"> RTD("cqg.rtd",,"StudyData","Close("&amp;$G$4&amp;") when (LocalMonth("&amp;$G$4&amp;")="&amp;$B$1&amp;" And LocalDay("&amp;$G$4&amp;")="&amp;$A$1&amp;" And LocalHour("&amp;$G$4&amp;")="&amp;K93&amp;" And LocalMinute("&amp;$G$4&amp;")="&amp;L93&amp;")", "Bar", "", "Close","A5C", "0", "all", "", "","True",,"EndOfBar")</f>
        <v/>
      </c>
      <c r="S93" s="24" t="e">
        <f t="shared" ca="1" si="78"/>
        <v>#VALUE!</v>
      </c>
      <c r="T93" s="28" t="e">
        <f t="shared" ca="1" si="79"/>
        <v>#N/A</v>
      </c>
      <c r="U93" s="29" t="str">
        <f ca="1" xml:space="preserve"> RTD("cqg.rtd",,"StudyData","Close("&amp;$G$5&amp;") when (LocalMonth("&amp;$G$5&amp;")="&amp;$B$1&amp;" And LocalDay("&amp;$G$5&amp;")="&amp;$A$1&amp;" And LocalHour("&amp;$G$5&amp;")="&amp;K93&amp;" And LocalMinute("&amp;$G$5&amp;")="&amp;L93&amp;")", "Bar", "", "Close","A5C", "0", "all", "", "","True",,"EndOfBar")</f>
        <v/>
      </c>
      <c r="V93" s="24" t="e">
        <f t="shared" ca="1" si="80"/>
        <v>#VALUE!</v>
      </c>
      <c r="W93" s="28" t="e">
        <f t="shared" ca="1" si="81"/>
        <v>#N/A</v>
      </c>
      <c r="X93" s="29" t="str">
        <f ca="1" xml:space="preserve"> RTD("cqg.rtd",,"StudyData","Close("&amp;$G$6&amp;") when (LocalMonth("&amp;$G$6&amp;")="&amp;$B$1&amp;" And LocalDay("&amp;$G$6&amp;")="&amp;$A$1&amp;" And LocalHour("&amp;$G$6&amp;")="&amp;K93&amp;" And LocalMinute("&amp;$G$6&amp;")="&amp;L93&amp;")", "Bar", "", "Close","A5C", "0", "all", "", "","True",,"EndOfBar")</f>
        <v/>
      </c>
      <c r="Y93" s="24" t="e">
        <f t="shared" ca="1" si="82"/>
        <v>#VALUE!</v>
      </c>
      <c r="Z93" s="28" t="e">
        <f t="shared" ca="1" si="83"/>
        <v>#N/A</v>
      </c>
      <c r="AA93" s="29" t="str">
        <f ca="1" xml:space="preserve"> RTD("cqg.rtd",,"StudyData","Close("&amp;$G$7&amp;") when (LocalMonth("&amp;$G$7&amp;")="&amp;$B$1&amp;" And LocalDay("&amp;$G$7&amp;")="&amp;$A$1&amp;" And LocalHour("&amp;$G$7&amp;")="&amp;K93&amp;" And LocalMinute("&amp;$G$7&amp;")="&amp;L93&amp;")", "Bar", "", "Close","A5C", "0", "all", "", "","True",,"EndOfBar")</f>
        <v/>
      </c>
      <c r="AB93" s="24" t="e">
        <f t="shared" ca="1" si="84"/>
        <v>#VALUE!</v>
      </c>
      <c r="AC93" s="28" t="e">
        <f t="shared" ca="1" si="85"/>
        <v>#N/A</v>
      </c>
      <c r="AD93" s="26" t="str">
        <f ca="1" xml:space="preserve"> RTD("cqg.rtd",,"StudyData","Close("&amp;$G$8&amp;") when (LocalMonth("&amp;$G$8&amp;")="&amp;$B$1&amp;" And LocalDay("&amp;$G$8&amp;")="&amp;$A$1&amp;" And LocalHour("&amp;$G$8&amp;")="&amp;K93&amp;" And LocalMinute("&amp;$G$8&amp;")="&amp;L93&amp;")", "Bar", "", "Close","A5C", "0", "all", "", "","True",,"EndOfBar")</f>
        <v/>
      </c>
      <c r="AE93" s="24" t="e">
        <f t="shared" ca="1" si="86"/>
        <v>#VALUE!</v>
      </c>
      <c r="AF93" s="28" t="e">
        <f t="shared" ca="1" si="87"/>
        <v>#N/A</v>
      </c>
      <c r="AG93" s="26" t="str">
        <f ca="1" xml:space="preserve"> RTD("cqg.rtd",,"StudyData","Close("&amp;$G$9&amp;") when (LocalMonth("&amp;$G$9&amp;")="&amp;$B$1&amp;" And LocalDay("&amp;$G$9&amp;")="&amp;$A$1&amp;" And LocalHour("&amp;$G$9&amp;")="&amp;K93&amp;" And LocalMinute("&amp;$G$9&amp;")="&amp;L93&amp;")", "Bar", "", "Close","A5C", "0", "all", "", "","True",,"EndOfBar")</f>
        <v/>
      </c>
      <c r="AH93" s="24" t="e">
        <f t="shared" ca="1" si="88"/>
        <v>#VALUE!</v>
      </c>
      <c r="AI93" s="28" t="e">
        <f t="shared" ca="1" si="89"/>
        <v>#N/A</v>
      </c>
      <c r="AJ93" s="26" t="str">
        <f ca="1" xml:space="preserve"> RTD("cqg.rtd",,"StudyData","Close("&amp;$G$10&amp;") when (LocalMonth("&amp;$G$10&amp;")="&amp;$B$1&amp;" And LocalDay("&amp;$G$10&amp;")="&amp;$A$1&amp;" And LocalHour("&amp;$G$10&amp;")="&amp;K93&amp;" And LocalMinute("&amp;$G$10&amp;")="&amp;L93&amp;")", "Bar", "", "Close","A5C", "0", "all", "", "","True",,"EndOfBar")</f>
        <v/>
      </c>
      <c r="AK93" s="24" t="e">
        <f t="shared" ca="1" si="90"/>
        <v>#VALUE!</v>
      </c>
      <c r="AL93" s="28" t="e">
        <f t="shared" ca="1" si="91"/>
        <v>#N/A</v>
      </c>
      <c r="AM93" s="26" t="str">
        <f ca="1" xml:space="preserve"> RTD("cqg.rtd",,"StudyData","Close("&amp;$G$11&amp;") when (LocalMonth("&amp;$G$11&amp;")="&amp;$B$1&amp;" And LocalDay("&amp;$G$11&amp;")="&amp;$A$1&amp;" And LocalHour("&amp;$G$11&amp;")="&amp;K93&amp;" And LocalMinute("&amp;$G$11&amp;")="&amp;L93&amp;")", "Bar", "", "Close","A5C", "0", "all", "", "","True",,"EndOfBar")</f>
        <v/>
      </c>
      <c r="AN93" s="24" t="e">
        <f t="shared" ca="1" si="53"/>
        <v>#VALUE!</v>
      </c>
      <c r="AO93" s="28" t="e">
        <f t="shared" ca="1" si="54"/>
        <v>#N/A</v>
      </c>
      <c r="AP93" s="26" t="str">
        <f ca="1" xml:space="preserve"> RTD("cqg.rtd",,"StudyData","Close("&amp;$G$12&amp;") when (LocalMonth("&amp;$G$12&amp;")="&amp;$B$1&amp;" And LocalDay("&amp;$G$12&amp;")="&amp;$A$1&amp;" And LocalHour("&amp;$G$12&amp;")="&amp;K93&amp;" And LocalMinute("&amp;$G$12&amp;")="&amp;L93&amp;")", "Bar", "", "Close","A5C", "0", "all", "", "","True",,"EndOfBar")</f>
        <v/>
      </c>
      <c r="AQ93" s="24" t="e">
        <f t="shared" ca="1" si="55"/>
        <v>#VALUE!</v>
      </c>
      <c r="AR93" s="28" t="e">
        <f t="shared" ca="1" si="56"/>
        <v>#N/A</v>
      </c>
      <c r="AS93" s="26" t="str">
        <f ca="1" xml:space="preserve"> RTD("cqg.rtd",,"StudyData","Close("&amp;$G$13&amp;") when (LocalMonth("&amp;$G$13&amp;")="&amp;$B$1&amp;" And LocalDay("&amp;$G$13&amp;")="&amp;$A$1&amp;" And LocalHour("&amp;$G$13&amp;")="&amp;K93&amp;" And LocalMinute("&amp;$G$13&amp;")="&amp;L93&amp;")", "Bar", "", "Close","A5C", "0", "all", "", "","True",,"EndOfBar")</f>
        <v/>
      </c>
      <c r="AT93" s="24" t="e">
        <f t="shared" ca="1" si="57"/>
        <v>#VALUE!</v>
      </c>
      <c r="AU93" s="28" t="e">
        <f t="shared" ca="1" si="58"/>
        <v>#N/A</v>
      </c>
      <c r="AX93" s="28"/>
      <c r="AY93" s="26" t="str">
        <f ca="1" xml:space="preserve"> RTD("cqg.rtd",,"StudyData","Close("&amp;$G$15&amp;") when (LocalMonth("&amp;$G$15&amp;")="&amp;$B$1&amp;" And LocalDay("&amp;$G$15&amp;")="&amp;$A$1&amp;" And LocalHour("&amp;$G$15&amp;")="&amp;K93&amp;" And LocalMinute("&amp;$G$15&amp;")="&amp;L93&amp;")", "Bar", "", "Close","A5C", "0", "all", "", "","True",,"EndOfBar")</f>
        <v/>
      </c>
      <c r="AZ93" s="24" t="e">
        <f t="shared" ca="1" si="61"/>
        <v>#VALUE!</v>
      </c>
      <c r="BA93" s="28" t="e">
        <f t="shared" ca="1" si="62"/>
        <v>#N/A</v>
      </c>
      <c r="BB93" s="26" t="str">
        <f ca="1" xml:space="preserve"> RTD("cqg.rtd",,"StudyData","Close("&amp;$G$16&amp;") when (LocalMonth("&amp;$G$16&amp;")="&amp;$B$1&amp;" And LocalDay("&amp;$G$16&amp;")="&amp;$A$1&amp;" And LocalHour("&amp;$G$16&amp;")="&amp;K93&amp;" And LocalMinute("&amp;$G$16&amp;")="&amp;L93&amp;")", "Bar", "", "Close","A5C", "0", "all", "", "","True",,"EndOfBar")</f>
        <v/>
      </c>
      <c r="BC93" s="24" t="e">
        <f t="shared" ca="1" si="63"/>
        <v>#VALUE!</v>
      </c>
      <c r="BD93" s="28" t="e">
        <f t="shared" ca="1" si="64"/>
        <v>#N/A</v>
      </c>
      <c r="BF93" s="24">
        <f t="shared" si="65"/>
        <v>40</v>
      </c>
      <c r="BO93" s="30"/>
      <c r="BQ93" s="30"/>
    </row>
    <row r="94" spans="9:69" x14ac:dyDescent="0.3">
      <c r="I94" s="24" t="str">
        <f t="shared" si="39"/>
        <v>14:45</v>
      </c>
      <c r="J94" s="24" t="str">
        <f ca="1" xml:space="preserve"> RTD("cqg.rtd",,"StudyData","Close("&amp;$G$2&amp;") when (LocalMonth("&amp;$G$2&amp;")="&amp;$B$1&amp;" And LocalDay("&amp;$G$2&amp;")="&amp;$A$1&amp;" And LocalHour("&amp;$G$2&amp;")="&amp;K94&amp;" And LocalMinute("&amp;$G$2&amp;")="&amp;L94&amp;")", "Bar", "", "Close","A5C", "0", "all", "", "","True",,"EndOfBar")</f>
        <v/>
      </c>
      <c r="K94" s="24">
        <f t="shared" si="73"/>
        <v>14</v>
      </c>
      <c r="L94" s="24">
        <f t="shared" si="66"/>
        <v>45</v>
      </c>
      <c r="M94" s="24" t="e">
        <f t="shared" ca="1" si="74"/>
        <v>#VALUE!</v>
      </c>
      <c r="N94" s="28" t="e">
        <f t="shared" ca="1" si="75"/>
        <v>#N/A</v>
      </c>
      <c r="O94" s="26" t="str">
        <f ca="1" xml:space="preserve"> RTD("cqg.rtd",,"StudyData","Close("&amp;$G$3&amp;") when (LocalMonth("&amp;$G$3&amp;")="&amp;$B$1&amp;" And LocalDay("&amp;$G$3&amp;")="&amp;$A$1&amp;" And LocalHour("&amp;$G$3&amp;")="&amp;K94&amp;" And LocalMinute("&amp;$G$3&amp;")="&amp;L94&amp;")", "Bar", "", "Close","A5C", "0", "all", "", "","True",,"EndOfBar")</f>
        <v/>
      </c>
      <c r="P94" s="24" t="e">
        <f t="shared" ca="1" si="76"/>
        <v>#VALUE!</v>
      </c>
      <c r="Q94" s="28" t="e">
        <f t="shared" ca="1" si="77"/>
        <v>#N/A</v>
      </c>
      <c r="R94" s="26" t="str">
        <f ca="1" xml:space="preserve"> RTD("cqg.rtd",,"StudyData","Close("&amp;$G$4&amp;") when (LocalMonth("&amp;$G$4&amp;")="&amp;$B$1&amp;" And LocalDay("&amp;$G$4&amp;")="&amp;$A$1&amp;" And LocalHour("&amp;$G$4&amp;")="&amp;K94&amp;" And LocalMinute("&amp;$G$4&amp;")="&amp;L94&amp;")", "Bar", "", "Close","A5C", "0", "all", "", "","True",,"EndOfBar")</f>
        <v/>
      </c>
      <c r="S94" s="24" t="e">
        <f t="shared" ca="1" si="78"/>
        <v>#VALUE!</v>
      </c>
      <c r="T94" s="28" t="e">
        <f t="shared" ca="1" si="79"/>
        <v>#N/A</v>
      </c>
      <c r="U94" s="29" t="str">
        <f ca="1" xml:space="preserve"> RTD("cqg.rtd",,"StudyData","Close("&amp;$G$5&amp;") when (LocalMonth("&amp;$G$5&amp;")="&amp;$B$1&amp;" And LocalDay("&amp;$G$5&amp;")="&amp;$A$1&amp;" And LocalHour("&amp;$G$5&amp;")="&amp;K94&amp;" And LocalMinute("&amp;$G$5&amp;")="&amp;L94&amp;")", "Bar", "", "Close","A5C", "0", "all", "", "","True",,"EndOfBar")</f>
        <v/>
      </c>
      <c r="V94" s="24" t="e">
        <f t="shared" ca="1" si="80"/>
        <v>#VALUE!</v>
      </c>
      <c r="W94" s="28" t="e">
        <f t="shared" ca="1" si="81"/>
        <v>#N/A</v>
      </c>
      <c r="X94" s="29" t="str">
        <f ca="1" xml:space="preserve"> RTD("cqg.rtd",,"StudyData","Close("&amp;$G$6&amp;") when (LocalMonth("&amp;$G$6&amp;")="&amp;$B$1&amp;" And LocalDay("&amp;$G$6&amp;")="&amp;$A$1&amp;" And LocalHour("&amp;$G$6&amp;")="&amp;K94&amp;" And LocalMinute("&amp;$G$6&amp;")="&amp;L94&amp;")", "Bar", "", "Close","A5C", "0", "all", "", "","True",,"EndOfBar")</f>
        <v/>
      </c>
      <c r="Y94" s="24" t="e">
        <f t="shared" ca="1" si="82"/>
        <v>#VALUE!</v>
      </c>
      <c r="Z94" s="28" t="e">
        <f t="shared" ca="1" si="83"/>
        <v>#N/A</v>
      </c>
      <c r="AA94" s="29" t="str">
        <f ca="1" xml:space="preserve"> RTD("cqg.rtd",,"StudyData","Close("&amp;$G$7&amp;") when (LocalMonth("&amp;$G$7&amp;")="&amp;$B$1&amp;" And LocalDay("&amp;$G$7&amp;")="&amp;$A$1&amp;" And LocalHour("&amp;$G$7&amp;")="&amp;K94&amp;" And LocalMinute("&amp;$G$7&amp;")="&amp;L94&amp;")", "Bar", "", "Close","A5C", "0", "all", "", "","True",,"EndOfBar")</f>
        <v/>
      </c>
      <c r="AB94" s="24" t="e">
        <f t="shared" ca="1" si="84"/>
        <v>#VALUE!</v>
      </c>
      <c r="AC94" s="28" t="e">
        <f t="shared" ca="1" si="85"/>
        <v>#N/A</v>
      </c>
      <c r="AD94" s="26" t="str">
        <f ca="1" xml:space="preserve"> RTD("cqg.rtd",,"StudyData","Close("&amp;$G$8&amp;") when (LocalMonth("&amp;$G$8&amp;")="&amp;$B$1&amp;" And LocalDay("&amp;$G$8&amp;")="&amp;$A$1&amp;" And LocalHour("&amp;$G$8&amp;")="&amp;K94&amp;" And LocalMinute("&amp;$G$8&amp;")="&amp;L94&amp;")", "Bar", "", "Close","A5C", "0", "all", "", "","True",,"EndOfBar")</f>
        <v/>
      </c>
      <c r="AE94" s="24" t="e">
        <f t="shared" ca="1" si="86"/>
        <v>#VALUE!</v>
      </c>
      <c r="AF94" s="28" t="e">
        <f t="shared" ca="1" si="87"/>
        <v>#N/A</v>
      </c>
      <c r="AG94" s="26" t="str">
        <f ca="1" xml:space="preserve"> RTD("cqg.rtd",,"StudyData","Close("&amp;$G$9&amp;") when (LocalMonth("&amp;$G$9&amp;")="&amp;$B$1&amp;" And LocalDay("&amp;$G$9&amp;")="&amp;$A$1&amp;" And LocalHour("&amp;$G$9&amp;")="&amp;K94&amp;" And LocalMinute("&amp;$G$9&amp;")="&amp;L94&amp;")", "Bar", "", "Close","A5C", "0", "all", "", "","True",,"EndOfBar")</f>
        <v/>
      </c>
      <c r="AH94" s="24" t="e">
        <f t="shared" ca="1" si="88"/>
        <v>#VALUE!</v>
      </c>
      <c r="AI94" s="28" t="e">
        <f t="shared" ca="1" si="89"/>
        <v>#N/A</v>
      </c>
      <c r="AJ94" s="26" t="str">
        <f ca="1" xml:space="preserve"> RTD("cqg.rtd",,"StudyData","Close("&amp;$G$10&amp;") when (LocalMonth("&amp;$G$10&amp;")="&amp;$B$1&amp;" And LocalDay("&amp;$G$10&amp;")="&amp;$A$1&amp;" And LocalHour("&amp;$G$10&amp;")="&amp;K94&amp;" And LocalMinute("&amp;$G$10&amp;")="&amp;L94&amp;")", "Bar", "", "Close","A5C", "0", "all", "", "","True",,"EndOfBar")</f>
        <v/>
      </c>
      <c r="AK94" s="24" t="e">
        <f t="shared" ca="1" si="90"/>
        <v>#VALUE!</v>
      </c>
      <c r="AL94" s="28" t="e">
        <f t="shared" ca="1" si="91"/>
        <v>#N/A</v>
      </c>
      <c r="AM94" s="26" t="str">
        <f ca="1" xml:space="preserve"> RTD("cqg.rtd",,"StudyData","Close("&amp;$G$11&amp;") when (LocalMonth("&amp;$G$11&amp;")="&amp;$B$1&amp;" And LocalDay("&amp;$G$11&amp;")="&amp;$A$1&amp;" And LocalHour("&amp;$G$11&amp;")="&amp;K94&amp;" And LocalMinute("&amp;$G$11&amp;")="&amp;L94&amp;")", "Bar", "", "Close","A5C", "0", "all", "", "","True",,"EndOfBar")</f>
        <v/>
      </c>
      <c r="AN94" s="24" t="e">
        <f t="shared" ca="1" si="53"/>
        <v>#VALUE!</v>
      </c>
      <c r="AO94" s="28" t="e">
        <f t="shared" ca="1" si="54"/>
        <v>#N/A</v>
      </c>
      <c r="AP94" s="26" t="str">
        <f ca="1" xml:space="preserve"> RTD("cqg.rtd",,"StudyData","Close("&amp;$G$12&amp;") when (LocalMonth("&amp;$G$12&amp;")="&amp;$B$1&amp;" And LocalDay("&amp;$G$12&amp;")="&amp;$A$1&amp;" And LocalHour("&amp;$G$12&amp;")="&amp;K94&amp;" And LocalMinute("&amp;$G$12&amp;")="&amp;L94&amp;")", "Bar", "", "Close","A5C", "0", "all", "", "","True",,"EndOfBar")</f>
        <v/>
      </c>
      <c r="AQ94" s="24" t="e">
        <f t="shared" ca="1" si="55"/>
        <v>#VALUE!</v>
      </c>
      <c r="AR94" s="28" t="e">
        <f t="shared" ca="1" si="56"/>
        <v>#N/A</v>
      </c>
      <c r="AS94" s="26" t="str">
        <f ca="1" xml:space="preserve"> RTD("cqg.rtd",,"StudyData","Close("&amp;$G$13&amp;") when (LocalMonth("&amp;$G$13&amp;")="&amp;$B$1&amp;" And LocalDay("&amp;$G$13&amp;")="&amp;$A$1&amp;" And LocalHour("&amp;$G$13&amp;")="&amp;K94&amp;" And LocalMinute("&amp;$G$13&amp;")="&amp;L94&amp;")", "Bar", "", "Close","A5C", "0", "all", "", "","True",,"EndOfBar")</f>
        <v/>
      </c>
      <c r="AT94" s="24" t="e">
        <f t="shared" ca="1" si="57"/>
        <v>#VALUE!</v>
      </c>
      <c r="AU94" s="28" t="e">
        <f t="shared" ca="1" si="58"/>
        <v>#N/A</v>
      </c>
      <c r="AX94" s="28"/>
      <c r="AY94" s="26" t="str">
        <f ca="1" xml:space="preserve"> RTD("cqg.rtd",,"StudyData","Close("&amp;$G$15&amp;") when (LocalMonth("&amp;$G$15&amp;")="&amp;$B$1&amp;" And LocalDay("&amp;$G$15&amp;")="&amp;$A$1&amp;" And LocalHour("&amp;$G$15&amp;")="&amp;K94&amp;" And LocalMinute("&amp;$G$15&amp;")="&amp;L94&amp;")", "Bar", "", "Close","A5C", "0", "all", "", "","True",,"EndOfBar")</f>
        <v/>
      </c>
      <c r="AZ94" s="24" t="e">
        <f t="shared" ca="1" si="61"/>
        <v>#VALUE!</v>
      </c>
      <c r="BA94" s="28" t="e">
        <f t="shared" ca="1" si="62"/>
        <v>#N/A</v>
      </c>
      <c r="BB94" s="26" t="str">
        <f ca="1" xml:space="preserve"> RTD("cqg.rtd",,"StudyData","Close("&amp;$G$16&amp;") when (LocalMonth("&amp;$G$16&amp;")="&amp;$B$1&amp;" And LocalDay("&amp;$G$16&amp;")="&amp;$A$1&amp;" And LocalHour("&amp;$G$16&amp;")="&amp;K94&amp;" And LocalMinute("&amp;$G$16&amp;")="&amp;L94&amp;")", "Bar", "", "Close","A5C", "0", "all", "", "","True",,"EndOfBar")</f>
        <v/>
      </c>
      <c r="BC94" s="24" t="e">
        <f t="shared" ca="1" si="63"/>
        <v>#VALUE!</v>
      </c>
      <c r="BD94" s="28" t="e">
        <f t="shared" ca="1" si="64"/>
        <v>#N/A</v>
      </c>
      <c r="BF94" s="24">
        <f t="shared" si="65"/>
        <v>45</v>
      </c>
      <c r="BO94" s="30"/>
      <c r="BQ94" s="30"/>
    </row>
    <row r="95" spans="9:69" x14ac:dyDescent="0.3">
      <c r="I95" s="24" t="str">
        <f t="shared" si="39"/>
        <v>14:50</v>
      </c>
      <c r="J95" s="24" t="str">
        <f ca="1" xml:space="preserve"> RTD("cqg.rtd",,"StudyData","Close("&amp;$G$2&amp;") when (LocalMonth("&amp;$G$2&amp;")="&amp;$B$1&amp;" And LocalDay("&amp;$G$2&amp;")="&amp;$A$1&amp;" And LocalHour("&amp;$G$2&amp;")="&amp;K95&amp;" And LocalMinute("&amp;$G$2&amp;")="&amp;L95&amp;")", "Bar", "", "Close","A5C", "0", "all", "", "","True",,"EndOfBar")</f>
        <v/>
      </c>
      <c r="K95" s="24">
        <f t="shared" si="73"/>
        <v>14</v>
      </c>
      <c r="L95" s="24">
        <f t="shared" si="66"/>
        <v>50</v>
      </c>
      <c r="M95" s="24" t="e">
        <f t="shared" ca="1" si="74"/>
        <v>#VALUE!</v>
      </c>
      <c r="N95" s="28" t="e">
        <f t="shared" ca="1" si="75"/>
        <v>#N/A</v>
      </c>
      <c r="O95" s="26" t="str">
        <f ca="1" xml:space="preserve"> RTD("cqg.rtd",,"StudyData","Close("&amp;$G$3&amp;") when (LocalMonth("&amp;$G$3&amp;")="&amp;$B$1&amp;" And LocalDay("&amp;$G$3&amp;")="&amp;$A$1&amp;" And LocalHour("&amp;$G$3&amp;")="&amp;K95&amp;" And LocalMinute("&amp;$G$3&amp;")="&amp;L95&amp;")", "Bar", "", "Close","A5C", "0", "all", "", "","True",,"EndOfBar")</f>
        <v/>
      </c>
      <c r="P95" s="24" t="e">
        <f t="shared" ca="1" si="76"/>
        <v>#VALUE!</v>
      </c>
      <c r="Q95" s="28" t="e">
        <f t="shared" ca="1" si="77"/>
        <v>#N/A</v>
      </c>
      <c r="R95" s="26" t="str">
        <f ca="1" xml:space="preserve"> RTD("cqg.rtd",,"StudyData","Close("&amp;$G$4&amp;") when (LocalMonth("&amp;$G$4&amp;")="&amp;$B$1&amp;" And LocalDay("&amp;$G$4&amp;")="&amp;$A$1&amp;" And LocalHour("&amp;$G$4&amp;")="&amp;K95&amp;" And LocalMinute("&amp;$G$4&amp;")="&amp;L95&amp;")", "Bar", "", "Close","A5C", "0", "all", "", "","True",,"EndOfBar")</f>
        <v/>
      </c>
      <c r="S95" s="24" t="e">
        <f t="shared" ca="1" si="78"/>
        <v>#VALUE!</v>
      </c>
      <c r="T95" s="28" t="e">
        <f t="shared" ca="1" si="79"/>
        <v>#N/A</v>
      </c>
      <c r="U95" s="29" t="str">
        <f ca="1" xml:space="preserve"> RTD("cqg.rtd",,"StudyData","Close("&amp;$G$5&amp;") when (LocalMonth("&amp;$G$5&amp;")="&amp;$B$1&amp;" And LocalDay("&amp;$G$5&amp;")="&amp;$A$1&amp;" And LocalHour("&amp;$G$5&amp;")="&amp;K95&amp;" And LocalMinute("&amp;$G$5&amp;")="&amp;L95&amp;")", "Bar", "", "Close","A5C", "0", "all", "", "","True",,"EndOfBar")</f>
        <v/>
      </c>
      <c r="V95" s="24" t="e">
        <f t="shared" ca="1" si="80"/>
        <v>#VALUE!</v>
      </c>
      <c r="W95" s="28" t="e">
        <f t="shared" ca="1" si="81"/>
        <v>#N/A</v>
      </c>
      <c r="X95" s="29" t="str">
        <f ca="1" xml:space="preserve"> RTD("cqg.rtd",,"StudyData","Close("&amp;$G$6&amp;") when (LocalMonth("&amp;$G$6&amp;")="&amp;$B$1&amp;" And LocalDay("&amp;$G$6&amp;")="&amp;$A$1&amp;" And LocalHour("&amp;$G$6&amp;")="&amp;K95&amp;" And LocalMinute("&amp;$G$6&amp;")="&amp;L95&amp;")", "Bar", "", "Close","A5C", "0", "all", "", "","True",,"EndOfBar")</f>
        <v/>
      </c>
      <c r="Y95" s="24" t="e">
        <f t="shared" ca="1" si="82"/>
        <v>#VALUE!</v>
      </c>
      <c r="Z95" s="28" t="e">
        <f t="shared" ca="1" si="83"/>
        <v>#N/A</v>
      </c>
      <c r="AA95" s="29" t="str">
        <f ca="1" xml:space="preserve"> RTD("cqg.rtd",,"StudyData","Close("&amp;$G$7&amp;") when (LocalMonth("&amp;$G$7&amp;")="&amp;$B$1&amp;" And LocalDay("&amp;$G$7&amp;")="&amp;$A$1&amp;" And LocalHour("&amp;$G$7&amp;")="&amp;K95&amp;" And LocalMinute("&amp;$G$7&amp;")="&amp;L95&amp;")", "Bar", "", "Close","A5C", "0", "all", "", "","True",,"EndOfBar")</f>
        <v/>
      </c>
      <c r="AB95" s="24" t="e">
        <f t="shared" ca="1" si="84"/>
        <v>#VALUE!</v>
      </c>
      <c r="AC95" s="28" t="e">
        <f t="shared" ca="1" si="85"/>
        <v>#N/A</v>
      </c>
      <c r="AD95" s="26" t="str">
        <f ca="1" xml:space="preserve"> RTD("cqg.rtd",,"StudyData","Close("&amp;$G$8&amp;") when (LocalMonth("&amp;$G$8&amp;")="&amp;$B$1&amp;" And LocalDay("&amp;$G$8&amp;")="&amp;$A$1&amp;" And LocalHour("&amp;$G$8&amp;")="&amp;K95&amp;" And LocalMinute("&amp;$G$8&amp;")="&amp;L95&amp;")", "Bar", "", "Close","A5C", "0", "all", "", "","True",,"EndOfBar")</f>
        <v/>
      </c>
      <c r="AE95" s="24" t="e">
        <f t="shared" ca="1" si="86"/>
        <v>#VALUE!</v>
      </c>
      <c r="AF95" s="28" t="e">
        <f t="shared" ca="1" si="87"/>
        <v>#N/A</v>
      </c>
      <c r="AG95" s="26" t="str">
        <f ca="1" xml:space="preserve"> RTD("cqg.rtd",,"StudyData","Close("&amp;$G$9&amp;") when (LocalMonth("&amp;$G$9&amp;")="&amp;$B$1&amp;" And LocalDay("&amp;$G$9&amp;")="&amp;$A$1&amp;" And LocalHour("&amp;$G$9&amp;")="&amp;K95&amp;" And LocalMinute("&amp;$G$9&amp;")="&amp;L95&amp;")", "Bar", "", "Close","A5C", "0", "all", "", "","True",,"EndOfBar")</f>
        <v/>
      </c>
      <c r="AH95" s="24" t="e">
        <f t="shared" ca="1" si="88"/>
        <v>#VALUE!</v>
      </c>
      <c r="AI95" s="28" t="e">
        <f t="shared" ca="1" si="89"/>
        <v>#N/A</v>
      </c>
      <c r="AJ95" s="26" t="str">
        <f ca="1" xml:space="preserve"> RTD("cqg.rtd",,"StudyData","Close("&amp;$G$10&amp;") when (LocalMonth("&amp;$G$10&amp;")="&amp;$B$1&amp;" And LocalDay("&amp;$G$10&amp;")="&amp;$A$1&amp;" And LocalHour("&amp;$G$10&amp;")="&amp;K95&amp;" And LocalMinute("&amp;$G$10&amp;")="&amp;L95&amp;")", "Bar", "", "Close","A5C", "0", "all", "", "","True",,"EndOfBar")</f>
        <v/>
      </c>
      <c r="AK95" s="24" t="e">
        <f t="shared" ca="1" si="90"/>
        <v>#VALUE!</v>
      </c>
      <c r="AL95" s="28" t="e">
        <f t="shared" ca="1" si="91"/>
        <v>#N/A</v>
      </c>
      <c r="AM95" s="26" t="str">
        <f ca="1" xml:space="preserve"> RTD("cqg.rtd",,"StudyData","Close("&amp;$G$11&amp;") when (LocalMonth("&amp;$G$11&amp;")="&amp;$B$1&amp;" And LocalDay("&amp;$G$11&amp;")="&amp;$A$1&amp;" And LocalHour("&amp;$G$11&amp;")="&amp;K95&amp;" And LocalMinute("&amp;$G$11&amp;")="&amp;L95&amp;")", "Bar", "", "Close","A5C", "0", "all", "", "","True",,"EndOfBar")</f>
        <v/>
      </c>
      <c r="AN95" s="24" t="e">
        <f t="shared" ca="1" si="53"/>
        <v>#VALUE!</v>
      </c>
      <c r="AO95" s="28" t="e">
        <f t="shared" ca="1" si="54"/>
        <v>#N/A</v>
      </c>
      <c r="AP95" s="26" t="str">
        <f ca="1" xml:space="preserve"> RTD("cqg.rtd",,"StudyData","Close("&amp;$G$12&amp;") when (LocalMonth("&amp;$G$12&amp;")="&amp;$B$1&amp;" And LocalDay("&amp;$G$12&amp;")="&amp;$A$1&amp;" And LocalHour("&amp;$G$12&amp;")="&amp;K95&amp;" And LocalMinute("&amp;$G$12&amp;")="&amp;L95&amp;")", "Bar", "", "Close","A5C", "0", "all", "", "","True",,"EndOfBar")</f>
        <v/>
      </c>
      <c r="AQ95" s="24" t="e">
        <f t="shared" ca="1" si="55"/>
        <v>#VALUE!</v>
      </c>
      <c r="AR95" s="28" t="e">
        <f t="shared" ca="1" si="56"/>
        <v>#N/A</v>
      </c>
      <c r="AS95" s="26" t="str">
        <f ca="1" xml:space="preserve"> RTD("cqg.rtd",,"StudyData","Close("&amp;$G$13&amp;") when (LocalMonth("&amp;$G$13&amp;")="&amp;$B$1&amp;" And LocalDay("&amp;$G$13&amp;")="&amp;$A$1&amp;" And LocalHour("&amp;$G$13&amp;")="&amp;K95&amp;" And LocalMinute("&amp;$G$13&amp;")="&amp;L95&amp;")", "Bar", "", "Close","A5C", "0", "all", "", "","True",,"EndOfBar")</f>
        <v/>
      </c>
      <c r="AT95" s="24" t="e">
        <f t="shared" ca="1" si="57"/>
        <v>#VALUE!</v>
      </c>
      <c r="AU95" s="28" t="e">
        <f t="shared" ca="1" si="58"/>
        <v>#N/A</v>
      </c>
      <c r="AX95" s="28"/>
      <c r="AY95" s="26" t="str">
        <f ca="1" xml:space="preserve"> RTD("cqg.rtd",,"StudyData","Close("&amp;$G$15&amp;") when (LocalMonth("&amp;$G$15&amp;")="&amp;$B$1&amp;" And LocalDay("&amp;$G$15&amp;")="&amp;$A$1&amp;" And LocalHour("&amp;$G$15&amp;")="&amp;K95&amp;" And LocalMinute("&amp;$G$15&amp;")="&amp;L95&amp;")", "Bar", "", "Close","A5C", "0", "all", "", "","True",,"EndOfBar")</f>
        <v/>
      </c>
      <c r="AZ95" s="24" t="e">
        <f t="shared" ca="1" si="61"/>
        <v>#VALUE!</v>
      </c>
      <c r="BA95" s="28" t="e">
        <f t="shared" ca="1" si="62"/>
        <v>#N/A</v>
      </c>
      <c r="BB95" s="26" t="str">
        <f ca="1" xml:space="preserve"> RTD("cqg.rtd",,"StudyData","Close("&amp;$G$16&amp;") when (LocalMonth("&amp;$G$16&amp;")="&amp;$B$1&amp;" And LocalDay("&amp;$G$16&amp;")="&amp;$A$1&amp;" And LocalHour("&amp;$G$16&amp;")="&amp;K95&amp;" And LocalMinute("&amp;$G$16&amp;")="&amp;L95&amp;")", "Bar", "", "Close","A5C", "0", "all", "", "","True",,"EndOfBar")</f>
        <v/>
      </c>
      <c r="BC95" s="24" t="e">
        <f t="shared" ca="1" si="63"/>
        <v>#VALUE!</v>
      </c>
      <c r="BD95" s="28" t="e">
        <f t="shared" ca="1" si="64"/>
        <v>#N/A</v>
      </c>
      <c r="BF95" s="24">
        <f t="shared" si="65"/>
        <v>50</v>
      </c>
      <c r="BO95" s="30"/>
      <c r="BQ95" s="30"/>
    </row>
    <row r="96" spans="9:69" x14ac:dyDescent="0.3">
      <c r="I96" s="24" t="str">
        <f t="shared" si="39"/>
        <v>14:55</v>
      </c>
      <c r="J96" s="24" t="str">
        <f ca="1" xml:space="preserve"> RTD("cqg.rtd",,"StudyData","Close("&amp;$G$2&amp;") when (LocalMonth("&amp;$G$2&amp;")="&amp;$B$1&amp;" And LocalDay("&amp;$G$2&amp;")="&amp;$A$1&amp;" And LocalHour("&amp;$G$2&amp;")="&amp;K96&amp;" And LocalMinute("&amp;$G$2&amp;")="&amp;L96&amp;")", "Bar", "", "Close","A5C", "0", "all", "", "","True",,"EndOfBar")</f>
        <v/>
      </c>
      <c r="K96" s="24">
        <f t="shared" si="73"/>
        <v>14</v>
      </c>
      <c r="L96" s="24">
        <f t="shared" si="66"/>
        <v>55</v>
      </c>
      <c r="M96" s="24" t="e">
        <f t="shared" ca="1" si="74"/>
        <v>#VALUE!</v>
      </c>
      <c r="N96" s="28" t="e">
        <f t="shared" ca="1" si="75"/>
        <v>#N/A</v>
      </c>
      <c r="O96" s="26" t="str">
        <f ca="1" xml:space="preserve"> RTD("cqg.rtd",,"StudyData","Close("&amp;$G$3&amp;") when (LocalMonth("&amp;$G$3&amp;")="&amp;$B$1&amp;" And LocalDay("&amp;$G$3&amp;")="&amp;$A$1&amp;" And LocalHour("&amp;$G$3&amp;")="&amp;K96&amp;" And LocalMinute("&amp;$G$3&amp;")="&amp;L96&amp;")", "Bar", "", "Close","A5C", "0", "all", "", "","True",,"EndOfBar")</f>
        <v/>
      </c>
      <c r="P96" s="24" t="e">
        <f t="shared" ca="1" si="76"/>
        <v>#VALUE!</v>
      </c>
      <c r="Q96" s="28" t="e">
        <f t="shared" ca="1" si="77"/>
        <v>#N/A</v>
      </c>
      <c r="R96" s="26" t="str">
        <f ca="1" xml:space="preserve"> RTD("cqg.rtd",,"StudyData","Close("&amp;$G$4&amp;") when (LocalMonth("&amp;$G$4&amp;")="&amp;$B$1&amp;" And LocalDay("&amp;$G$4&amp;")="&amp;$A$1&amp;" And LocalHour("&amp;$G$4&amp;")="&amp;K96&amp;" And LocalMinute("&amp;$G$4&amp;")="&amp;L96&amp;")", "Bar", "", "Close","A5C", "0", "all", "", "","True",,"EndOfBar")</f>
        <v/>
      </c>
      <c r="S96" s="24" t="e">
        <f t="shared" ca="1" si="78"/>
        <v>#VALUE!</v>
      </c>
      <c r="T96" s="28" t="e">
        <f t="shared" ca="1" si="79"/>
        <v>#N/A</v>
      </c>
      <c r="U96" s="29" t="str">
        <f ca="1" xml:space="preserve"> RTD("cqg.rtd",,"StudyData","Close("&amp;$G$5&amp;") when (LocalMonth("&amp;$G$5&amp;")="&amp;$B$1&amp;" And LocalDay("&amp;$G$5&amp;")="&amp;$A$1&amp;" And LocalHour("&amp;$G$5&amp;")="&amp;K96&amp;" And LocalMinute("&amp;$G$5&amp;")="&amp;L96&amp;")", "Bar", "", "Close","A5C", "0", "all", "", "","True",,"EndOfBar")</f>
        <v/>
      </c>
      <c r="V96" s="24" t="e">
        <f t="shared" ca="1" si="80"/>
        <v>#VALUE!</v>
      </c>
      <c r="W96" s="28" t="e">
        <f t="shared" ca="1" si="81"/>
        <v>#N/A</v>
      </c>
      <c r="X96" s="29" t="str">
        <f ca="1" xml:space="preserve"> RTD("cqg.rtd",,"StudyData","Close("&amp;$G$6&amp;") when (LocalMonth("&amp;$G$6&amp;")="&amp;$B$1&amp;" And LocalDay("&amp;$G$6&amp;")="&amp;$A$1&amp;" And LocalHour("&amp;$G$6&amp;")="&amp;K96&amp;" And LocalMinute("&amp;$G$6&amp;")="&amp;L96&amp;")", "Bar", "", "Close","A5C", "0", "all", "", "","True",,"EndOfBar")</f>
        <v/>
      </c>
      <c r="Y96" s="24" t="e">
        <f t="shared" ca="1" si="82"/>
        <v>#VALUE!</v>
      </c>
      <c r="Z96" s="28" t="e">
        <f t="shared" ca="1" si="83"/>
        <v>#N/A</v>
      </c>
      <c r="AA96" s="29" t="str">
        <f ca="1" xml:space="preserve"> RTD("cqg.rtd",,"StudyData","Close("&amp;$G$7&amp;") when (LocalMonth("&amp;$G$7&amp;")="&amp;$B$1&amp;" And LocalDay("&amp;$G$7&amp;")="&amp;$A$1&amp;" And LocalHour("&amp;$G$7&amp;")="&amp;K96&amp;" And LocalMinute("&amp;$G$7&amp;")="&amp;L96&amp;")", "Bar", "", "Close","A5C", "0", "all", "", "","True",,"EndOfBar")</f>
        <v/>
      </c>
      <c r="AB96" s="24" t="e">
        <f t="shared" ca="1" si="84"/>
        <v>#VALUE!</v>
      </c>
      <c r="AC96" s="28" t="e">
        <f t="shared" ca="1" si="85"/>
        <v>#N/A</v>
      </c>
      <c r="AD96" s="26" t="str">
        <f ca="1" xml:space="preserve"> RTD("cqg.rtd",,"StudyData","Close("&amp;$G$8&amp;") when (LocalMonth("&amp;$G$8&amp;")="&amp;$B$1&amp;" And LocalDay("&amp;$G$8&amp;")="&amp;$A$1&amp;" And LocalHour("&amp;$G$8&amp;")="&amp;K96&amp;" And LocalMinute("&amp;$G$8&amp;")="&amp;L96&amp;")", "Bar", "", "Close","A5C", "0", "all", "", "","True",,"EndOfBar")</f>
        <v/>
      </c>
      <c r="AE96" s="24" t="e">
        <f t="shared" ca="1" si="86"/>
        <v>#VALUE!</v>
      </c>
      <c r="AF96" s="28" t="e">
        <f t="shared" ca="1" si="87"/>
        <v>#N/A</v>
      </c>
      <c r="AG96" s="26" t="str">
        <f ca="1" xml:space="preserve"> RTD("cqg.rtd",,"StudyData","Close("&amp;$G$9&amp;") when (LocalMonth("&amp;$G$9&amp;")="&amp;$B$1&amp;" And LocalDay("&amp;$G$9&amp;")="&amp;$A$1&amp;" And LocalHour("&amp;$G$9&amp;")="&amp;K96&amp;" And LocalMinute("&amp;$G$9&amp;")="&amp;L96&amp;")", "Bar", "", "Close","A5C", "0", "all", "", "","True",,"EndOfBar")</f>
        <v/>
      </c>
      <c r="AH96" s="24" t="e">
        <f t="shared" ca="1" si="88"/>
        <v>#VALUE!</v>
      </c>
      <c r="AI96" s="28" t="e">
        <f t="shared" ca="1" si="89"/>
        <v>#N/A</v>
      </c>
      <c r="AJ96" s="26" t="str">
        <f ca="1" xml:space="preserve"> RTD("cqg.rtd",,"StudyData","Close("&amp;$G$10&amp;") when (LocalMonth("&amp;$G$10&amp;")="&amp;$B$1&amp;" And LocalDay("&amp;$G$10&amp;")="&amp;$A$1&amp;" And LocalHour("&amp;$G$10&amp;")="&amp;K96&amp;" And LocalMinute("&amp;$G$10&amp;")="&amp;L96&amp;")", "Bar", "", "Close","A5C", "0", "all", "", "","True",,"EndOfBar")</f>
        <v/>
      </c>
      <c r="AK96" s="24" t="e">
        <f t="shared" ca="1" si="90"/>
        <v>#VALUE!</v>
      </c>
      <c r="AL96" s="28" t="e">
        <f t="shared" ca="1" si="91"/>
        <v>#N/A</v>
      </c>
      <c r="AM96" s="26" t="str">
        <f ca="1" xml:space="preserve"> RTD("cqg.rtd",,"StudyData","Close("&amp;$G$11&amp;") when (LocalMonth("&amp;$G$11&amp;")="&amp;$B$1&amp;" And LocalDay("&amp;$G$11&amp;")="&amp;$A$1&amp;" And LocalHour("&amp;$G$11&amp;")="&amp;K96&amp;" And LocalMinute("&amp;$G$11&amp;")="&amp;L96&amp;")", "Bar", "", "Close","A5C", "0", "all", "", "","True",,"EndOfBar")</f>
        <v/>
      </c>
      <c r="AN96" s="24" t="e">
        <f t="shared" ca="1" si="53"/>
        <v>#VALUE!</v>
      </c>
      <c r="AO96" s="28" t="e">
        <f t="shared" ca="1" si="54"/>
        <v>#N/A</v>
      </c>
      <c r="AP96" s="26" t="str">
        <f ca="1" xml:space="preserve"> RTD("cqg.rtd",,"StudyData","Close("&amp;$G$12&amp;") when (LocalMonth("&amp;$G$12&amp;")="&amp;$B$1&amp;" And LocalDay("&amp;$G$12&amp;")="&amp;$A$1&amp;" And LocalHour("&amp;$G$12&amp;")="&amp;K96&amp;" And LocalMinute("&amp;$G$12&amp;")="&amp;L96&amp;")", "Bar", "", "Close","A5C", "0", "all", "", "","True",,"EndOfBar")</f>
        <v/>
      </c>
      <c r="AQ96" s="24" t="e">
        <f t="shared" ca="1" si="55"/>
        <v>#VALUE!</v>
      </c>
      <c r="AR96" s="28" t="e">
        <f t="shared" ca="1" si="56"/>
        <v>#N/A</v>
      </c>
      <c r="AS96" s="26" t="str">
        <f ca="1" xml:space="preserve"> RTD("cqg.rtd",,"StudyData","Close("&amp;$G$13&amp;") when (LocalMonth("&amp;$G$13&amp;")="&amp;$B$1&amp;" And LocalDay("&amp;$G$13&amp;")="&amp;$A$1&amp;" And LocalHour("&amp;$G$13&amp;")="&amp;K96&amp;" And LocalMinute("&amp;$G$13&amp;")="&amp;L96&amp;")", "Bar", "", "Close","A5C", "0", "all", "", "","True",,"EndOfBar")</f>
        <v/>
      </c>
      <c r="AT96" s="24" t="e">
        <f t="shared" ca="1" si="57"/>
        <v>#VALUE!</v>
      </c>
      <c r="AU96" s="28" t="e">
        <f t="shared" ca="1" si="58"/>
        <v>#N/A</v>
      </c>
      <c r="AX96" s="28"/>
      <c r="AY96" s="26" t="str">
        <f ca="1" xml:space="preserve"> RTD("cqg.rtd",,"StudyData","Close("&amp;$G$15&amp;") when (LocalMonth("&amp;$G$15&amp;")="&amp;$B$1&amp;" And LocalDay("&amp;$G$15&amp;")="&amp;$A$1&amp;" And LocalHour("&amp;$G$15&amp;")="&amp;K96&amp;" And LocalMinute("&amp;$G$15&amp;")="&amp;L96&amp;")", "Bar", "", "Close","A5C", "0", "all", "", "","True",,"EndOfBar")</f>
        <v/>
      </c>
      <c r="AZ96" s="24" t="e">
        <f t="shared" ca="1" si="61"/>
        <v>#VALUE!</v>
      </c>
      <c r="BA96" s="28" t="e">
        <f t="shared" ca="1" si="62"/>
        <v>#N/A</v>
      </c>
      <c r="BB96" s="26" t="str">
        <f ca="1" xml:space="preserve"> RTD("cqg.rtd",,"StudyData","Close("&amp;$G$16&amp;") when (LocalMonth("&amp;$G$16&amp;")="&amp;$B$1&amp;" And LocalDay("&amp;$G$16&amp;")="&amp;$A$1&amp;" And LocalHour("&amp;$G$16&amp;")="&amp;K96&amp;" And LocalMinute("&amp;$G$16&amp;")="&amp;L96&amp;")", "Bar", "", "Close","A5C", "0", "all", "", "","True",,"EndOfBar")</f>
        <v/>
      </c>
      <c r="BC96" s="24" t="e">
        <f t="shared" ca="1" si="63"/>
        <v>#VALUE!</v>
      </c>
      <c r="BD96" s="28" t="e">
        <f t="shared" ca="1" si="64"/>
        <v>#N/A</v>
      </c>
      <c r="BF96" s="24">
        <f t="shared" si="65"/>
        <v>55</v>
      </c>
      <c r="BO96" s="30"/>
      <c r="BQ96" s="30"/>
    </row>
    <row r="97" spans="9:69" x14ac:dyDescent="0.3">
      <c r="I97" s="24" t="str">
        <f t="shared" si="39"/>
        <v>15:00</v>
      </c>
      <c r="J97" s="24" t="str">
        <f ca="1" xml:space="preserve"> RTD("cqg.rtd",,"StudyData","Close("&amp;$G$2&amp;") when (LocalMonth("&amp;$G$2&amp;")="&amp;$B$1&amp;" And LocalDay("&amp;$G$2&amp;")="&amp;$A$1&amp;" And LocalHour("&amp;$G$2&amp;")="&amp;K97&amp;" And LocalMinute("&amp;$G$2&amp;")="&amp;L97&amp;")", "Bar", "", "Close","A5C", "0", "all", "", "","True",,"EndOfBar")</f>
        <v/>
      </c>
      <c r="K97" s="24">
        <f t="shared" si="73"/>
        <v>15</v>
      </c>
      <c r="L97" s="24">
        <f t="shared" si="66"/>
        <v>0</v>
      </c>
      <c r="M97" s="24" t="e">
        <f t="shared" ca="1" si="74"/>
        <v>#VALUE!</v>
      </c>
      <c r="N97" s="28" t="e">
        <f t="shared" ca="1" si="75"/>
        <v>#N/A</v>
      </c>
      <c r="O97" s="26" t="str">
        <f ca="1" xml:space="preserve"> RTD("cqg.rtd",,"StudyData","Close("&amp;$G$3&amp;") when (LocalMonth("&amp;$G$3&amp;")="&amp;$B$1&amp;" And LocalDay("&amp;$G$3&amp;")="&amp;$A$1&amp;" And LocalHour("&amp;$G$3&amp;")="&amp;K97&amp;" And LocalMinute("&amp;$G$3&amp;")="&amp;L97&amp;")", "Bar", "", "Close","A5C", "0", "all", "", "","True",,"EndOfBar")</f>
        <v/>
      </c>
      <c r="P97" s="24" t="e">
        <f t="shared" ca="1" si="76"/>
        <v>#VALUE!</v>
      </c>
      <c r="Q97" s="28" t="e">
        <f t="shared" ca="1" si="77"/>
        <v>#N/A</v>
      </c>
      <c r="R97" s="26" t="str">
        <f ca="1" xml:space="preserve"> RTD("cqg.rtd",,"StudyData","Close("&amp;$G$4&amp;") when (LocalMonth("&amp;$G$4&amp;")="&amp;$B$1&amp;" And LocalDay("&amp;$G$4&amp;")="&amp;$A$1&amp;" And LocalHour("&amp;$G$4&amp;")="&amp;K97&amp;" And LocalMinute("&amp;$G$4&amp;")="&amp;L97&amp;")", "Bar", "", "Close","A5C", "0", "all", "", "","True",,"EndOfBar")</f>
        <v/>
      </c>
      <c r="S97" s="24" t="e">
        <f t="shared" ca="1" si="78"/>
        <v>#VALUE!</v>
      </c>
      <c r="T97" s="28" t="e">
        <f t="shared" ca="1" si="79"/>
        <v>#N/A</v>
      </c>
      <c r="U97" s="29" t="str">
        <f ca="1" xml:space="preserve"> RTD("cqg.rtd",,"StudyData","Close("&amp;$G$5&amp;") when (LocalMonth("&amp;$G$5&amp;")="&amp;$B$1&amp;" And LocalDay("&amp;$G$5&amp;")="&amp;$A$1&amp;" And LocalHour("&amp;$G$5&amp;")="&amp;K97&amp;" And LocalMinute("&amp;$G$5&amp;")="&amp;L97&amp;")", "Bar", "", "Close","A5C", "0", "all", "", "","True",,"EndOfBar")</f>
        <v/>
      </c>
      <c r="V97" s="24" t="e">
        <f t="shared" ca="1" si="80"/>
        <v>#VALUE!</v>
      </c>
      <c r="W97" s="28" t="e">
        <f t="shared" ca="1" si="81"/>
        <v>#N/A</v>
      </c>
      <c r="X97" s="29" t="str">
        <f ca="1" xml:space="preserve"> RTD("cqg.rtd",,"StudyData","Close("&amp;$G$6&amp;") when (LocalMonth("&amp;$G$6&amp;")="&amp;$B$1&amp;" And LocalDay("&amp;$G$6&amp;")="&amp;$A$1&amp;" And LocalHour("&amp;$G$6&amp;")="&amp;K97&amp;" And LocalMinute("&amp;$G$6&amp;")="&amp;L97&amp;")", "Bar", "", "Close","A5C", "0", "all", "", "","True",,"EndOfBar")</f>
        <v/>
      </c>
      <c r="Y97" s="24" t="e">
        <f t="shared" ca="1" si="82"/>
        <v>#VALUE!</v>
      </c>
      <c r="Z97" s="28" t="e">
        <f t="shared" ca="1" si="83"/>
        <v>#N/A</v>
      </c>
      <c r="AA97" s="29" t="str">
        <f ca="1" xml:space="preserve"> RTD("cqg.rtd",,"StudyData","Close("&amp;$G$7&amp;") when (LocalMonth("&amp;$G$7&amp;")="&amp;$B$1&amp;" And LocalDay("&amp;$G$7&amp;")="&amp;$A$1&amp;" And LocalHour("&amp;$G$7&amp;")="&amp;K97&amp;" And LocalMinute("&amp;$G$7&amp;")="&amp;L97&amp;")", "Bar", "", "Close","A5C", "0", "all", "", "","True",,"EndOfBar")</f>
        <v/>
      </c>
      <c r="AB97" s="24" t="e">
        <f t="shared" ca="1" si="84"/>
        <v>#VALUE!</v>
      </c>
      <c r="AC97" s="28" t="e">
        <f t="shared" ca="1" si="85"/>
        <v>#N/A</v>
      </c>
      <c r="AD97" s="26" t="str">
        <f ca="1" xml:space="preserve"> RTD("cqg.rtd",,"StudyData","Close("&amp;$G$8&amp;") when (LocalMonth("&amp;$G$8&amp;")="&amp;$B$1&amp;" And LocalDay("&amp;$G$8&amp;")="&amp;$A$1&amp;" And LocalHour("&amp;$G$8&amp;")="&amp;K97&amp;" And LocalMinute("&amp;$G$8&amp;")="&amp;L97&amp;")", "Bar", "", "Close","A5C", "0", "all", "", "","True",,"EndOfBar")</f>
        <v/>
      </c>
      <c r="AE97" s="24" t="e">
        <f t="shared" ca="1" si="86"/>
        <v>#VALUE!</v>
      </c>
      <c r="AF97" s="28" t="e">
        <f t="shared" ca="1" si="87"/>
        <v>#N/A</v>
      </c>
      <c r="AG97" s="26" t="str">
        <f ca="1" xml:space="preserve"> RTD("cqg.rtd",,"StudyData","Close("&amp;$G$9&amp;") when (LocalMonth("&amp;$G$9&amp;")="&amp;$B$1&amp;" And LocalDay("&amp;$G$9&amp;")="&amp;$A$1&amp;" And LocalHour("&amp;$G$9&amp;")="&amp;K97&amp;" And LocalMinute("&amp;$G$9&amp;")="&amp;L97&amp;")", "Bar", "", "Close","A5C", "0", "all", "", "","True",,"EndOfBar")</f>
        <v/>
      </c>
      <c r="AH97" s="24" t="e">
        <f t="shared" ca="1" si="88"/>
        <v>#VALUE!</v>
      </c>
      <c r="AI97" s="28" t="e">
        <f t="shared" ca="1" si="89"/>
        <v>#N/A</v>
      </c>
      <c r="AJ97" s="26" t="str">
        <f ca="1" xml:space="preserve"> RTD("cqg.rtd",,"StudyData","Close("&amp;$G$10&amp;") when (LocalMonth("&amp;$G$10&amp;")="&amp;$B$1&amp;" And LocalDay("&amp;$G$10&amp;")="&amp;$A$1&amp;" And LocalHour("&amp;$G$10&amp;")="&amp;K97&amp;" And LocalMinute("&amp;$G$10&amp;")="&amp;L97&amp;")", "Bar", "", "Close","A5C", "0", "all", "", "","True",,"EndOfBar")</f>
        <v/>
      </c>
      <c r="AK97" s="24" t="e">
        <f t="shared" ca="1" si="90"/>
        <v>#VALUE!</v>
      </c>
      <c r="AL97" s="28" t="e">
        <f t="shared" ca="1" si="91"/>
        <v>#N/A</v>
      </c>
      <c r="AM97" s="26" t="str">
        <f ca="1" xml:space="preserve"> RTD("cqg.rtd",,"StudyData","Close("&amp;$G$11&amp;") when (LocalMonth("&amp;$G$11&amp;")="&amp;$B$1&amp;" And LocalDay("&amp;$G$11&amp;")="&amp;$A$1&amp;" And LocalHour("&amp;$G$11&amp;")="&amp;K97&amp;" And LocalMinute("&amp;$G$11&amp;")="&amp;L97&amp;")", "Bar", "", "Close","A5C", "0", "all", "", "","True",,"EndOfBar")</f>
        <v/>
      </c>
      <c r="AN97" s="24" t="e">
        <f t="shared" ca="1" si="53"/>
        <v>#VALUE!</v>
      </c>
      <c r="AO97" s="28" t="e">
        <f t="shared" ca="1" si="54"/>
        <v>#N/A</v>
      </c>
      <c r="AP97" s="26" t="str">
        <f ca="1" xml:space="preserve"> RTD("cqg.rtd",,"StudyData","Close("&amp;$G$12&amp;") when (LocalMonth("&amp;$G$12&amp;")="&amp;$B$1&amp;" And LocalDay("&amp;$G$12&amp;")="&amp;$A$1&amp;" And LocalHour("&amp;$G$12&amp;")="&amp;K97&amp;" And LocalMinute("&amp;$G$12&amp;")="&amp;L97&amp;")", "Bar", "", "Close","A5C", "0", "all", "", "","True",,"EndOfBar")</f>
        <v/>
      </c>
      <c r="AQ97" s="24" t="e">
        <f t="shared" ca="1" si="55"/>
        <v>#VALUE!</v>
      </c>
      <c r="AR97" s="28" t="e">
        <f t="shared" ca="1" si="56"/>
        <v>#N/A</v>
      </c>
      <c r="AS97" s="26" t="str">
        <f ca="1" xml:space="preserve"> RTD("cqg.rtd",,"StudyData","Close("&amp;$G$13&amp;") when (LocalMonth("&amp;$G$13&amp;")="&amp;$B$1&amp;" And LocalDay("&amp;$G$13&amp;")="&amp;$A$1&amp;" And LocalHour("&amp;$G$13&amp;")="&amp;K97&amp;" And LocalMinute("&amp;$G$13&amp;")="&amp;L97&amp;")", "Bar", "", "Close","A5C", "0", "all", "", "","True",,"EndOfBar")</f>
        <v/>
      </c>
      <c r="AT97" s="24" t="e">
        <f t="shared" ca="1" si="57"/>
        <v>#VALUE!</v>
      </c>
      <c r="AU97" s="28" t="e">
        <f t="shared" ca="1" si="58"/>
        <v>#N/A</v>
      </c>
      <c r="AX97" s="28"/>
      <c r="AY97" s="26" t="str">
        <f ca="1" xml:space="preserve"> RTD("cqg.rtd",,"StudyData","Close("&amp;$G$15&amp;") when (LocalMonth("&amp;$G$15&amp;")="&amp;$B$1&amp;" And LocalDay("&amp;$G$15&amp;")="&amp;$A$1&amp;" And LocalHour("&amp;$G$15&amp;")="&amp;K97&amp;" And LocalMinute("&amp;$G$15&amp;")="&amp;L97&amp;")", "Bar", "", "Close","A5C", "0", "all", "", "","True",,"EndOfBar")</f>
        <v/>
      </c>
      <c r="AZ97" s="24" t="e">
        <f t="shared" ca="1" si="61"/>
        <v>#VALUE!</v>
      </c>
      <c r="BA97" s="28" t="e">
        <f t="shared" ca="1" si="62"/>
        <v>#N/A</v>
      </c>
      <c r="BB97" s="26" t="str">
        <f ca="1" xml:space="preserve"> RTD("cqg.rtd",,"StudyData","Close("&amp;$G$16&amp;") when (LocalMonth("&amp;$G$16&amp;")="&amp;$B$1&amp;" And LocalDay("&amp;$G$16&amp;")="&amp;$A$1&amp;" And LocalHour("&amp;$G$16&amp;")="&amp;K97&amp;" And LocalMinute("&amp;$G$16&amp;")="&amp;L97&amp;")", "Bar", "", "Close","A5C", "0", "all", "", "","True",,"EndOfBar")</f>
        <v/>
      </c>
      <c r="BC97" s="24" t="e">
        <f t="shared" ca="1" si="63"/>
        <v>#VALUE!</v>
      </c>
      <c r="BD97" s="28" t="e">
        <f t="shared" ca="1" si="64"/>
        <v>#N/A</v>
      </c>
      <c r="BF97" s="24" t="str">
        <f t="shared" si="65"/>
        <v>00</v>
      </c>
      <c r="BO97" s="30"/>
      <c r="BQ97" s="30"/>
    </row>
    <row r="98" spans="9:69" x14ac:dyDescent="0.3">
      <c r="I98" s="24" t="str">
        <f t="shared" si="39"/>
        <v>15:05</v>
      </c>
      <c r="J98" s="24" t="str">
        <f ca="1" xml:space="preserve"> RTD("cqg.rtd",,"StudyData","Close("&amp;$G$2&amp;") when (LocalMonth("&amp;$G$2&amp;")="&amp;$B$1&amp;" And LocalDay("&amp;$G$2&amp;")="&amp;$A$1&amp;" And LocalHour("&amp;$G$2&amp;")="&amp;K98&amp;" And LocalMinute("&amp;$G$2&amp;")="&amp;L98&amp;")", "Bar", "", "Close","A5C", "0", "all", "", "","True",,"EndOfBar")</f>
        <v/>
      </c>
      <c r="K98" s="24">
        <f t="shared" si="73"/>
        <v>15</v>
      </c>
      <c r="L98" s="24">
        <f t="shared" si="66"/>
        <v>5</v>
      </c>
      <c r="M98" s="24" t="e">
        <f t="shared" ca="1" si="74"/>
        <v>#VALUE!</v>
      </c>
      <c r="N98" s="28" t="e">
        <f t="shared" ca="1" si="75"/>
        <v>#N/A</v>
      </c>
      <c r="O98" s="26" t="str">
        <f ca="1" xml:space="preserve"> RTD("cqg.rtd",,"StudyData","Close("&amp;$G$3&amp;") when (LocalMonth("&amp;$G$3&amp;")="&amp;$B$1&amp;" And LocalDay("&amp;$G$3&amp;")="&amp;$A$1&amp;" And LocalHour("&amp;$G$3&amp;")="&amp;K98&amp;" And LocalMinute("&amp;$G$3&amp;")="&amp;L98&amp;")", "Bar", "", "Close","A5C", "0", "all", "", "","True",,"EndOfBar")</f>
        <v/>
      </c>
      <c r="P98" s="24" t="e">
        <f t="shared" ca="1" si="76"/>
        <v>#VALUE!</v>
      </c>
      <c r="Q98" s="28" t="e">
        <f t="shared" ca="1" si="77"/>
        <v>#N/A</v>
      </c>
      <c r="R98" s="26" t="str">
        <f ca="1" xml:space="preserve"> RTD("cqg.rtd",,"StudyData","Close("&amp;$G$4&amp;") when (LocalMonth("&amp;$G$4&amp;")="&amp;$B$1&amp;" And LocalDay("&amp;$G$4&amp;")="&amp;$A$1&amp;" And LocalHour("&amp;$G$4&amp;")="&amp;K98&amp;" And LocalMinute("&amp;$G$4&amp;")="&amp;L98&amp;")", "Bar", "", "Close","A5C", "0", "all", "", "","True",,"EndOfBar")</f>
        <v/>
      </c>
      <c r="S98" s="24" t="e">
        <f t="shared" ca="1" si="78"/>
        <v>#VALUE!</v>
      </c>
      <c r="T98" s="28" t="e">
        <f t="shared" ca="1" si="79"/>
        <v>#N/A</v>
      </c>
      <c r="U98" s="29" t="str">
        <f ca="1" xml:space="preserve"> RTD("cqg.rtd",,"StudyData","Close("&amp;$G$5&amp;") when (LocalMonth("&amp;$G$5&amp;")="&amp;$B$1&amp;" And LocalDay("&amp;$G$5&amp;")="&amp;$A$1&amp;" And LocalHour("&amp;$G$5&amp;")="&amp;K98&amp;" And LocalMinute("&amp;$G$5&amp;")="&amp;L98&amp;")", "Bar", "", "Close","A5C", "0", "all", "", "","True",,"EndOfBar")</f>
        <v/>
      </c>
      <c r="V98" s="24" t="e">
        <f t="shared" ca="1" si="80"/>
        <v>#VALUE!</v>
      </c>
      <c r="W98" s="28" t="e">
        <f t="shared" ca="1" si="81"/>
        <v>#N/A</v>
      </c>
      <c r="X98" s="29" t="str">
        <f ca="1" xml:space="preserve"> RTD("cqg.rtd",,"StudyData","Close("&amp;$G$6&amp;") when (LocalMonth("&amp;$G$6&amp;")="&amp;$B$1&amp;" And LocalDay("&amp;$G$6&amp;")="&amp;$A$1&amp;" And LocalHour("&amp;$G$6&amp;")="&amp;K98&amp;" And LocalMinute("&amp;$G$6&amp;")="&amp;L98&amp;")", "Bar", "", "Close","A5C", "0", "all", "", "","True",,"EndOfBar")</f>
        <v/>
      </c>
      <c r="Y98" s="24" t="e">
        <f t="shared" ca="1" si="82"/>
        <v>#VALUE!</v>
      </c>
      <c r="Z98" s="28" t="e">
        <f t="shared" ca="1" si="83"/>
        <v>#N/A</v>
      </c>
      <c r="AA98" s="29" t="str">
        <f ca="1" xml:space="preserve"> RTD("cqg.rtd",,"StudyData","Close("&amp;$G$7&amp;") when (LocalMonth("&amp;$G$7&amp;")="&amp;$B$1&amp;" And LocalDay("&amp;$G$7&amp;")="&amp;$A$1&amp;" And LocalHour("&amp;$G$7&amp;")="&amp;K98&amp;" And LocalMinute("&amp;$G$7&amp;")="&amp;L98&amp;")", "Bar", "", "Close","A5C", "0", "all", "", "","True",,"EndOfBar")</f>
        <v/>
      </c>
      <c r="AB98" s="24" t="e">
        <f t="shared" ca="1" si="84"/>
        <v>#VALUE!</v>
      </c>
      <c r="AC98" s="28" t="e">
        <f t="shared" ca="1" si="85"/>
        <v>#N/A</v>
      </c>
      <c r="AD98" s="26" t="str">
        <f ca="1" xml:space="preserve"> RTD("cqg.rtd",,"StudyData","Close("&amp;$G$8&amp;") when (LocalMonth("&amp;$G$8&amp;")="&amp;$B$1&amp;" And LocalDay("&amp;$G$8&amp;")="&amp;$A$1&amp;" And LocalHour("&amp;$G$8&amp;")="&amp;K98&amp;" And LocalMinute("&amp;$G$8&amp;")="&amp;L98&amp;")", "Bar", "", "Close","A5C", "0", "all", "", "","True",,"EndOfBar")</f>
        <v/>
      </c>
      <c r="AE98" s="24" t="e">
        <f t="shared" ca="1" si="86"/>
        <v>#VALUE!</v>
      </c>
      <c r="AF98" s="28" t="e">
        <f t="shared" ca="1" si="87"/>
        <v>#N/A</v>
      </c>
      <c r="AG98" s="26" t="str">
        <f ca="1" xml:space="preserve"> RTD("cqg.rtd",,"StudyData","Close("&amp;$G$9&amp;") when (LocalMonth("&amp;$G$9&amp;")="&amp;$B$1&amp;" And LocalDay("&amp;$G$9&amp;")="&amp;$A$1&amp;" And LocalHour("&amp;$G$9&amp;")="&amp;K98&amp;" And LocalMinute("&amp;$G$9&amp;")="&amp;L98&amp;")", "Bar", "", "Close","A5C", "0", "all", "", "","True",,"EndOfBar")</f>
        <v/>
      </c>
      <c r="AH98" s="24" t="e">
        <f t="shared" ca="1" si="88"/>
        <v>#VALUE!</v>
      </c>
      <c r="AI98" s="28" t="e">
        <f t="shared" ca="1" si="89"/>
        <v>#N/A</v>
      </c>
      <c r="AJ98" s="26" t="str">
        <f ca="1" xml:space="preserve"> RTD("cqg.rtd",,"StudyData","Close("&amp;$G$10&amp;") when (LocalMonth("&amp;$G$10&amp;")="&amp;$B$1&amp;" And LocalDay("&amp;$G$10&amp;")="&amp;$A$1&amp;" And LocalHour("&amp;$G$10&amp;")="&amp;K98&amp;" And LocalMinute("&amp;$G$10&amp;")="&amp;L98&amp;")", "Bar", "", "Close","A5C", "0", "all", "", "","True",,"EndOfBar")</f>
        <v/>
      </c>
      <c r="AK98" s="24" t="e">
        <f t="shared" ca="1" si="90"/>
        <v>#VALUE!</v>
      </c>
      <c r="AL98" s="28" t="e">
        <f t="shared" ca="1" si="91"/>
        <v>#N/A</v>
      </c>
      <c r="AM98" s="26" t="str">
        <f ca="1" xml:space="preserve"> RTD("cqg.rtd",,"StudyData","Close("&amp;$G$11&amp;") when (LocalMonth("&amp;$G$11&amp;")="&amp;$B$1&amp;" And LocalDay("&amp;$G$11&amp;")="&amp;$A$1&amp;" And LocalHour("&amp;$G$11&amp;")="&amp;K98&amp;" And LocalMinute("&amp;$G$11&amp;")="&amp;L98&amp;")", "Bar", "", "Close","A5C", "0", "all", "", "","True",,"EndOfBar")</f>
        <v/>
      </c>
      <c r="AN98" s="24" t="e">
        <f t="shared" ca="1" si="53"/>
        <v>#VALUE!</v>
      </c>
      <c r="AO98" s="28" t="e">
        <f t="shared" ca="1" si="54"/>
        <v>#N/A</v>
      </c>
      <c r="AP98" s="26" t="str">
        <f ca="1" xml:space="preserve"> RTD("cqg.rtd",,"StudyData","Close("&amp;$G$12&amp;") when (LocalMonth("&amp;$G$12&amp;")="&amp;$B$1&amp;" And LocalDay("&amp;$G$12&amp;")="&amp;$A$1&amp;" And LocalHour("&amp;$G$12&amp;")="&amp;K98&amp;" And LocalMinute("&amp;$G$12&amp;")="&amp;L98&amp;")", "Bar", "", "Close","A5C", "0", "all", "", "","True",,"EndOfBar")</f>
        <v/>
      </c>
      <c r="AQ98" s="24" t="e">
        <f t="shared" ca="1" si="55"/>
        <v>#VALUE!</v>
      </c>
      <c r="AR98" s="28" t="e">
        <f t="shared" ca="1" si="56"/>
        <v>#N/A</v>
      </c>
      <c r="AS98" s="26" t="str">
        <f ca="1" xml:space="preserve"> RTD("cqg.rtd",,"StudyData","Close("&amp;$G$13&amp;") when (LocalMonth("&amp;$G$13&amp;")="&amp;$B$1&amp;" And LocalDay("&amp;$G$13&amp;")="&amp;$A$1&amp;" And LocalHour("&amp;$G$13&amp;")="&amp;K98&amp;" And LocalMinute("&amp;$G$13&amp;")="&amp;L98&amp;")", "Bar", "", "Close","A5C", "0", "all", "", "","True",,"EndOfBar")</f>
        <v/>
      </c>
      <c r="AT98" s="24" t="e">
        <f t="shared" ca="1" si="57"/>
        <v>#VALUE!</v>
      </c>
      <c r="AU98" s="28" t="e">
        <f t="shared" ca="1" si="58"/>
        <v>#N/A</v>
      </c>
      <c r="AX98" s="28"/>
      <c r="AY98" s="26" t="str">
        <f ca="1" xml:space="preserve"> RTD("cqg.rtd",,"StudyData","Close("&amp;$G$15&amp;") when (LocalMonth("&amp;$G$15&amp;")="&amp;$B$1&amp;" And LocalDay("&amp;$G$15&amp;")="&amp;$A$1&amp;" And LocalHour("&amp;$G$15&amp;")="&amp;K98&amp;" And LocalMinute("&amp;$G$15&amp;")="&amp;L98&amp;")", "Bar", "", "Close","A5C", "0", "all", "", "","True",,"EndOfBar")</f>
        <v/>
      </c>
      <c r="AZ98" s="24" t="e">
        <f t="shared" ca="1" si="61"/>
        <v>#VALUE!</v>
      </c>
      <c r="BA98" s="28" t="e">
        <f t="shared" ca="1" si="62"/>
        <v>#N/A</v>
      </c>
      <c r="BB98" s="26" t="str">
        <f ca="1" xml:space="preserve"> RTD("cqg.rtd",,"StudyData","Close("&amp;$G$16&amp;") when (LocalMonth("&amp;$G$16&amp;")="&amp;$B$1&amp;" And LocalDay("&amp;$G$16&amp;")="&amp;$A$1&amp;" And LocalHour("&amp;$G$16&amp;")="&amp;K98&amp;" And LocalMinute("&amp;$G$16&amp;")="&amp;L98&amp;")", "Bar", "", "Close","A5C", "0", "all", "", "","True",,"EndOfBar")</f>
        <v/>
      </c>
      <c r="BC98" s="24" t="e">
        <f t="shared" ca="1" si="63"/>
        <v>#VALUE!</v>
      </c>
      <c r="BD98" s="28" t="e">
        <f t="shared" ca="1" si="64"/>
        <v>#N/A</v>
      </c>
      <c r="BF98" s="24" t="str">
        <f t="shared" si="65"/>
        <v>05</v>
      </c>
      <c r="BO98" s="30"/>
      <c r="BQ98" s="30"/>
    </row>
    <row r="99" spans="9:69" x14ac:dyDescent="0.3">
      <c r="I99" s="24" t="str">
        <f t="shared" si="39"/>
        <v>15:10</v>
      </c>
      <c r="J99" s="24" t="str">
        <f ca="1" xml:space="preserve"> RTD("cqg.rtd",,"StudyData","Close("&amp;$G$2&amp;") when (LocalMonth("&amp;$G$2&amp;")="&amp;$B$1&amp;" And LocalDay("&amp;$G$2&amp;")="&amp;$A$1&amp;" And LocalHour("&amp;$G$2&amp;")="&amp;K99&amp;" And LocalMinute("&amp;$G$2&amp;")="&amp;L99&amp;")", "Bar", "", "Close","A5C", "0", "all", "", "","True",,"EndOfBar")</f>
        <v/>
      </c>
      <c r="K99" s="24">
        <f t="shared" si="73"/>
        <v>15</v>
      </c>
      <c r="L99" s="24">
        <f t="shared" si="66"/>
        <v>10</v>
      </c>
      <c r="M99" s="24" t="e">
        <f t="shared" ca="1" si="74"/>
        <v>#VALUE!</v>
      </c>
      <c r="N99" s="28" t="e">
        <f t="shared" ca="1" si="75"/>
        <v>#N/A</v>
      </c>
      <c r="O99" s="26" t="str">
        <f ca="1" xml:space="preserve"> RTD("cqg.rtd",,"StudyData","Close("&amp;$G$3&amp;") when (LocalMonth("&amp;$G$3&amp;")="&amp;$B$1&amp;" And LocalDay("&amp;$G$3&amp;")="&amp;$A$1&amp;" And LocalHour("&amp;$G$3&amp;")="&amp;K99&amp;" And LocalMinute("&amp;$G$3&amp;")="&amp;L99&amp;")", "Bar", "", "Close","A5C", "0", "all", "", "","True",,"EndOfBar")</f>
        <v/>
      </c>
      <c r="P99" s="24" t="e">
        <f t="shared" ca="1" si="76"/>
        <v>#VALUE!</v>
      </c>
      <c r="Q99" s="28" t="e">
        <f t="shared" ca="1" si="77"/>
        <v>#N/A</v>
      </c>
      <c r="R99" s="26" t="str">
        <f ca="1" xml:space="preserve"> RTD("cqg.rtd",,"StudyData","Close("&amp;$G$4&amp;") when (LocalMonth("&amp;$G$4&amp;")="&amp;$B$1&amp;" And LocalDay("&amp;$G$4&amp;")="&amp;$A$1&amp;" And LocalHour("&amp;$G$4&amp;")="&amp;K99&amp;" And LocalMinute("&amp;$G$4&amp;")="&amp;L99&amp;")", "Bar", "", "Close","A5C", "0", "all", "", "","True",,"EndOfBar")</f>
        <v/>
      </c>
      <c r="S99" s="24" t="e">
        <f t="shared" ca="1" si="78"/>
        <v>#VALUE!</v>
      </c>
      <c r="T99" s="28" t="e">
        <f t="shared" ca="1" si="79"/>
        <v>#N/A</v>
      </c>
      <c r="U99" s="29" t="str">
        <f ca="1" xml:space="preserve"> RTD("cqg.rtd",,"StudyData","Close("&amp;$G$5&amp;") when (LocalMonth("&amp;$G$5&amp;")="&amp;$B$1&amp;" And LocalDay("&amp;$G$5&amp;")="&amp;$A$1&amp;" And LocalHour("&amp;$G$5&amp;")="&amp;K99&amp;" And LocalMinute("&amp;$G$5&amp;")="&amp;L99&amp;")", "Bar", "", "Close","A5C", "0", "all", "", "","True",,"EndOfBar")</f>
        <v/>
      </c>
      <c r="V99" s="24" t="e">
        <f t="shared" ca="1" si="80"/>
        <v>#VALUE!</v>
      </c>
      <c r="W99" s="28" t="e">
        <f t="shared" ca="1" si="81"/>
        <v>#N/A</v>
      </c>
      <c r="X99" s="29" t="str">
        <f ca="1" xml:space="preserve"> RTD("cqg.rtd",,"StudyData","Close("&amp;$G$6&amp;") when (LocalMonth("&amp;$G$6&amp;")="&amp;$B$1&amp;" And LocalDay("&amp;$G$6&amp;")="&amp;$A$1&amp;" And LocalHour("&amp;$G$6&amp;")="&amp;K99&amp;" And LocalMinute("&amp;$G$6&amp;")="&amp;L99&amp;")", "Bar", "", "Close","A5C", "0", "all", "", "","True",,"EndOfBar")</f>
        <v/>
      </c>
      <c r="Y99" s="24" t="e">
        <f t="shared" ca="1" si="82"/>
        <v>#VALUE!</v>
      </c>
      <c r="Z99" s="28" t="e">
        <f t="shared" ca="1" si="83"/>
        <v>#N/A</v>
      </c>
      <c r="AA99" s="29" t="str">
        <f ca="1" xml:space="preserve"> RTD("cqg.rtd",,"StudyData","Close("&amp;$G$7&amp;") when (LocalMonth("&amp;$G$7&amp;")="&amp;$B$1&amp;" And LocalDay("&amp;$G$7&amp;")="&amp;$A$1&amp;" And LocalHour("&amp;$G$7&amp;")="&amp;K99&amp;" And LocalMinute("&amp;$G$7&amp;")="&amp;L99&amp;")", "Bar", "", "Close","A5C", "0", "all", "", "","True",,"EndOfBar")</f>
        <v/>
      </c>
      <c r="AB99" s="24" t="e">
        <f t="shared" ca="1" si="84"/>
        <v>#VALUE!</v>
      </c>
      <c r="AC99" s="28" t="e">
        <f t="shared" ca="1" si="85"/>
        <v>#N/A</v>
      </c>
      <c r="AD99" s="26" t="str">
        <f ca="1" xml:space="preserve"> RTD("cqg.rtd",,"StudyData","Close("&amp;$G$8&amp;") when (LocalMonth("&amp;$G$8&amp;")="&amp;$B$1&amp;" And LocalDay("&amp;$G$8&amp;")="&amp;$A$1&amp;" And LocalHour("&amp;$G$8&amp;")="&amp;K99&amp;" And LocalMinute("&amp;$G$8&amp;")="&amp;L99&amp;")", "Bar", "", "Close","A5C", "0", "all", "", "","True",,"EndOfBar")</f>
        <v/>
      </c>
      <c r="AE99" s="24" t="e">
        <f t="shared" ca="1" si="86"/>
        <v>#VALUE!</v>
      </c>
      <c r="AF99" s="28" t="e">
        <f t="shared" ca="1" si="87"/>
        <v>#N/A</v>
      </c>
      <c r="AG99" s="26" t="str">
        <f ca="1" xml:space="preserve"> RTD("cqg.rtd",,"StudyData","Close("&amp;$G$9&amp;") when (LocalMonth("&amp;$G$9&amp;")="&amp;$B$1&amp;" And LocalDay("&amp;$G$9&amp;")="&amp;$A$1&amp;" And LocalHour("&amp;$G$9&amp;")="&amp;K99&amp;" And LocalMinute("&amp;$G$9&amp;")="&amp;L99&amp;")", "Bar", "", "Close","A5C", "0", "all", "", "","True",,"EndOfBar")</f>
        <v/>
      </c>
      <c r="AH99" s="24" t="e">
        <f t="shared" ca="1" si="88"/>
        <v>#VALUE!</v>
      </c>
      <c r="AI99" s="28" t="e">
        <f t="shared" ca="1" si="89"/>
        <v>#N/A</v>
      </c>
      <c r="AJ99" s="26" t="str">
        <f ca="1" xml:space="preserve"> RTD("cqg.rtd",,"StudyData","Close("&amp;$G$10&amp;") when (LocalMonth("&amp;$G$10&amp;")="&amp;$B$1&amp;" And LocalDay("&amp;$G$10&amp;")="&amp;$A$1&amp;" And LocalHour("&amp;$G$10&amp;")="&amp;K99&amp;" And LocalMinute("&amp;$G$10&amp;")="&amp;L99&amp;")", "Bar", "", "Close","A5C", "0", "all", "", "","True",,"EndOfBar")</f>
        <v/>
      </c>
      <c r="AK99" s="24" t="e">
        <f t="shared" ca="1" si="90"/>
        <v>#VALUE!</v>
      </c>
      <c r="AL99" s="28" t="e">
        <f t="shared" ca="1" si="91"/>
        <v>#N/A</v>
      </c>
      <c r="AM99" s="26" t="str">
        <f ca="1" xml:space="preserve"> RTD("cqg.rtd",,"StudyData","Close("&amp;$G$11&amp;") when (LocalMonth("&amp;$G$11&amp;")="&amp;$B$1&amp;" And LocalDay("&amp;$G$11&amp;")="&amp;$A$1&amp;" And LocalHour("&amp;$G$11&amp;")="&amp;K99&amp;" And LocalMinute("&amp;$G$11&amp;")="&amp;L99&amp;")", "Bar", "", "Close","A5C", "0", "all", "", "","True",,"EndOfBar")</f>
        <v/>
      </c>
      <c r="AN99" s="24" t="e">
        <f t="shared" ca="1" si="53"/>
        <v>#VALUE!</v>
      </c>
      <c r="AO99" s="28" t="e">
        <f t="shared" ca="1" si="54"/>
        <v>#N/A</v>
      </c>
      <c r="AP99" s="26" t="str">
        <f ca="1" xml:space="preserve"> RTD("cqg.rtd",,"StudyData","Close("&amp;$G$12&amp;") when (LocalMonth("&amp;$G$12&amp;")="&amp;$B$1&amp;" And LocalDay("&amp;$G$12&amp;")="&amp;$A$1&amp;" And LocalHour("&amp;$G$12&amp;")="&amp;K99&amp;" And LocalMinute("&amp;$G$12&amp;")="&amp;L99&amp;")", "Bar", "", "Close","A5C", "0", "all", "", "","True",,"EndOfBar")</f>
        <v/>
      </c>
      <c r="AQ99" s="24" t="e">
        <f t="shared" ca="1" si="55"/>
        <v>#VALUE!</v>
      </c>
      <c r="AR99" s="28" t="e">
        <f t="shared" ca="1" si="56"/>
        <v>#N/A</v>
      </c>
      <c r="AS99" s="26" t="str">
        <f ca="1" xml:space="preserve"> RTD("cqg.rtd",,"StudyData","Close("&amp;$G$13&amp;") when (LocalMonth("&amp;$G$13&amp;")="&amp;$B$1&amp;" And LocalDay("&amp;$G$13&amp;")="&amp;$A$1&amp;" And LocalHour("&amp;$G$13&amp;")="&amp;K99&amp;" And LocalMinute("&amp;$G$13&amp;")="&amp;L99&amp;")", "Bar", "", "Close","A5C", "0", "all", "", "","True",,"EndOfBar")</f>
        <v/>
      </c>
      <c r="AT99" s="24" t="e">
        <f t="shared" ca="1" si="57"/>
        <v>#VALUE!</v>
      </c>
      <c r="AU99" s="28" t="e">
        <f t="shared" ca="1" si="58"/>
        <v>#N/A</v>
      </c>
      <c r="AX99" s="28"/>
      <c r="AY99" s="26" t="str">
        <f ca="1" xml:space="preserve"> RTD("cqg.rtd",,"StudyData","Close("&amp;$G$15&amp;") when (LocalMonth("&amp;$G$15&amp;")="&amp;$B$1&amp;" And LocalDay("&amp;$G$15&amp;")="&amp;$A$1&amp;" And LocalHour("&amp;$G$15&amp;")="&amp;K99&amp;" And LocalMinute("&amp;$G$15&amp;")="&amp;L99&amp;")", "Bar", "", "Close","A5C", "0", "all", "", "","True",,"EndOfBar")</f>
        <v/>
      </c>
      <c r="AZ99" s="24" t="e">
        <f t="shared" ca="1" si="61"/>
        <v>#VALUE!</v>
      </c>
      <c r="BA99" s="28" t="e">
        <f t="shared" ca="1" si="62"/>
        <v>#N/A</v>
      </c>
      <c r="BB99" s="26" t="str">
        <f ca="1" xml:space="preserve"> RTD("cqg.rtd",,"StudyData","Close("&amp;$G$16&amp;") when (LocalMonth("&amp;$G$16&amp;")="&amp;$B$1&amp;" And LocalDay("&amp;$G$16&amp;")="&amp;$A$1&amp;" And LocalHour("&amp;$G$16&amp;")="&amp;K99&amp;" And LocalMinute("&amp;$G$16&amp;")="&amp;L99&amp;")", "Bar", "", "Close","A5C", "0", "all", "", "","True",,"EndOfBar")</f>
        <v/>
      </c>
      <c r="BC99" s="24" t="e">
        <f t="shared" ca="1" si="63"/>
        <v>#VALUE!</v>
      </c>
      <c r="BD99" s="28" t="e">
        <f t="shared" ca="1" si="64"/>
        <v>#N/A</v>
      </c>
      <c r="BF99" s="24">
        <f t="shared" si="65"/>
        <v>10</v>
      </c>
      <c r="BO99" s="30"/>
      <c r="BQ99" s="30"/>
    </row>
    <row r="100" spans="9:69" x14ac:dyDescent="0.3">
      <c r="I100" s="24" t="str">
        <f>K100&amp;":"&amp;BF100</f>
        <v>15:15</v>
      </c>
      <c r="K100" s="24">
        <f t="shared" ref="K100" si="92">IF(L100=0,K99+1,K99)</f>
        <v>15</v>
      </c>
      <c r="L100" s="24">
        <f t="shared" si="66"/>
        <v>15</v>
      </c>
      <c r="N100" s="28" t="e">
        <f>NA()</f>
        <v>#N/A</v>
      </c>
      <c r="Q100" s="28" t="e">
        <f>NA()</f>
        <v>#N/A</v>
      </c>
      <c r="T100" s="28" t="e">
        <f>NA()</f>
        <v>#N/A</v>
      </c>
      <c r="W100" s="28" t="e">
        <f>NA()</f>
        <v>#N/A</v>
      </c>
      <c r="Z100" s="28" t="e">
        <f>NA()</f>
        <v>#N/A</v>
      </c>
      <c r="AC100" s="28" t="e">
        <f>NA()</f>
        <v>#N/A</v>
      </c>
      <c r="AF100" s="28" t="e">
        <f>NA()</f>
        <v>#N/A</v>
      </c>
      <c r="AI100" s="28" t="e">
        <f>NA()</f>
        <v>#N/A</v>
      </c>
      <c r="AL100" s="28" t="e">
        <f>NA()</f>
        <v>#N/A</v>
      </c>
      <c r="AM100" s="28"/>
      <c r="AN100" s="28"/>
      <c r="AO100" s="28" t="e">
        <f>NA()</f>
        <v>#N/A</v>
      </c>
      <c r="AQ100" s="28"/>
      <c r="AR100" s="28" t="e">
        <f>NA()</f>
        <v>#N/A</v>
      </c>
      <c r="AT100" s="28"/>
      <c r="AU100" s="28" t="e">
        <f>NA()</f>
        <v>#N/A</v>
      </c>
      <c r="AW100" s="28"/>
      <c r="AX100" s="28"/>
      <c r="AZ100" s="28"/>
      <c r="BA100" s="28" t="e">
        <f>NA()</f>
        <v>#N/A</v>
      </c>
      <c r="BC100" s="28"/>
      <c r="BD100" s="28" t="e">
        <f>NA()</f>
        <v>#N/A</v>
      </c>
      <c r="BF100" s="24">
        <f t="shared" si="65"/>
        <v>15</v>
      </c>
    </row>
    <row r="101" spans="9:69" x14ac:dyDescent="0.3">
      <c r="I101" s="24" t="str">
        <f t="shared" ref="I101:I102" si="93">K101&amp;":"&amp;BF101</f>
        <v>15:20</v>
      </c>
      <c r="K101" s="24">
        <f t="shared" ref="K101:K102" si="94">IF(L101=0,K100+1,K100)</f>
        <v>15</v>
      </c>
      <c r="L101" s="24">
        <f t="shared" si="66"/>
        <v>20</v>
      </c>
      <c r="N101" s="28" t="e">
        <f>NA()</f>
        <v>#N/A</v>
      </c>
      <c r="Q101" s="28" t="e">
        <f>NA()</f>
        <v>#N/A</v>
      </c>
      <c r="T101" s="28" t="e">
        <f>NA()</f>
        <v>#N/A</v>
      </c>
      <c r="W101" s="28" t="e">
        <f>NA()</f>
        <v>#N/A</v>
      </c>
      <c r="Z101" s="28" t="e">
        <f>NA()</f>
        <v>#N/A</v>
      </c>
      <c r="AC101" s="28" t="e">
        <f>NA()</f>
        <v>#N/A</v>
      </c>
      <c r="AF101" s="28" t="e">
        <f>NA()</f>
        <v>#N/A</v>
      </c>
      <c r="AI101" s="28" t="e">
        <f>NA()</f>
        <v>#N/A</v>
      </c>
      <c r="AL101" s="28" t="e">
        <f>NA()</f>
        <v>#N/A</v>
      </c>
      <c r="AM101" s="28"/>
      <c r="AN101" s="28"/>
      <c r="AO101" s="28" t="e">
        <f>NA()</f>
        <v>#N/A</v>
      </c>
      <c r="AQ101" s="28"/>
      <c r="AR101" s="28" t="e">
        <f>NA()</f>
        <v>#N/A</v>
      </c>
      <c r="AT101" s="28"/>
      <c r="AU101" s="28" t="e">
        <f>NA()</f>
        <v>#N/A</v>
      </c>
      <c r="AW101" s="28"/>
      <c r="AX101" s="28"/>
      <c r="AZ101" s="28"/>
      <c r="BA101" s="28" t="e">
        <f>NA()</f>
        <v>#N/A</v>
      </c>
      <c r="BC101" s="28"/>
      <c r="BD101" s="28" t="e">
        <f>NA()</f>
        <v>#N/A</v>
      </c>
      <c r="BF101" s="24">
        <f t="shared" si="65"/>
        <v>20</v>
      </c>
    </row>
    <row r="102" spans="9:69" x14ac:dyDescent="0.3">
      <c r="I102" s="24" t="str">
        <f t="shared" si="93"/>
        <v>15:25</v>
      </c>
      <c r="K102" s="24">
        <f t="shared" si="94"/>
        <v>15</v>
      </c>
      <c r="L102" s="24">
        <f t="shared" si="66"/>
        <v>25</v>
      </c>
      <c r="N102" s="28" t="e">
        <f>NA()</f>
        <v>#N/A</v>
      </c>
      <c r="Q102" s="28" t="e">
        <f>NA()</f>
        <v>#N/A</v>
      </c>
      <c r="T102" s="28" t="e">
        <f>NA()</f>
        <v>#N/A</v>
      </c>
      <c r="W102" s="28" t="e">
        <f>NA()</f>
        <v>#N/A</v>
      </c>
      <c r="Z102" s="28" t="e">
        <f>NA()</f>
        <v>#N/A</v>
      </c>
      <c r="AC102" s="28" t="e">
        <f>NA()</f>
        <v>#N/A</v>
      </c>
      <c r="AF102" s="28" t="e">
        <f>NA()</f>
        <v>#N/A</v>
      </c>
      <c r="AI102" s="28" t="e">
        <f>NA()</f>
        <v>#N/A</v>
      </c>
      <c r="AL102" s="28" t="e">
        <f>NA()</f>
        <v>#N/A</v>
      </c>
      <c r="AM102" s="28"/>
      <c r="AN102" s="28"/>
      <c r="AO102" s="28" t="e">
        <f>NA()</f>
        <v>#N/A</v>
      </c>
      <c r="AQ102" s="28"/>
      <c r="AR102" s="28" t="e">
        <f>NA()</f>
        <v>#N/A</v>
      </c>
      <c r="AT102" s="28"/>
      <c r="AU102" s="28" t="e">
        <f>NA()</f>
        <v>#N/A</v>
      </c>
      <c r="AW102" s="28"/>
      <c r="AX102" s="28"/>
      <c r="AZ102" s="28"/>
      <c r="BA102" s="28" t="e">
        <f>NA()</f>
        <v>#N/A</v>
      </c>
      <c r="BC102" s="28"/>
      <c r="BD102" s="28" t="e">
        <f>NA()</f>
        <v>#N/A</v>
      </c>
      <c r="BF102" s="24">
        <f t="shared" si="65"/>
        <v>25</v>
      </c>
    </row>
    <row r="103" spans="9:69" x14ac:dyDescent="0.3">
      <c r="N103" s="28"/>
      <c r="Q103" s="28"/>
      <c r="T103" s="28"/>
      <c r="W103" s="28"/>
      <c r="Z103" s="28"/>
      <c r="AC103" s="28"/>
      <c r="AF103" s="28"/>
      <c r="AI103" s="28"/>
      <c r="AL103" s="28"/>
      <c r="AM103" s="28"/>
      <c r="AN103" s="28"/>
      <c r="AO103" s="28"/>
      <c r="AQ103" s="28"/>
      <c r="AR103" s="28"/>
      <c r="AT103" s="28"/>
      <c r="AU103" s="28"/>
      <c r="AW103" s="28"/>
      <c r="AX103" s="28"/>
      <c r="AZ103" s="28"/>
      <c r="BA103" s="28"/>
      <c r="BC103" s="28"/>
      <c r="BD103" s="28"/>
    </row>
    <row r="104" spans="9:69" x14ac:dyDescent="0.3">
      <c r="N104" s="28"/>
      <c r="Q104" s="28"/>
      <c r="T104" s="28"/>
      <c r="W104" s="28"/>
      <c r="Z104" s="28"/>
      <c r="AC104" s="28"/>
      <c r="AF104" s="28"/>
      <c r="AI104" s="28"/>
      <c r="AL104" s="28"/>
      <c r="AM104" s="28"/>
      <c r="AN104" s="28"/>
      <c r="AO104" s="28"/>
      <c r="AQ104" s="28"/>
      <c r="AR104" s="28"/>
      <c r="AT104" s="28"/>
      <c r="AU104" s="28"/>
      <c r="AW104" s="28"/>
      <c r="AX104" s="28"/>
      <c r="AZ104" s="28"/>
      <c r="BA104" s="28"/>
      <c r="BC104" s="28"/>
      <c r="BD104" s="28"/>
    </row>
    <row r="105" spans="9:69" x14ac:dyDescent="0.3">
      <c r="N105" s="28"/>
      <c r="Q105" s="28"/>
      <c r="T105" s="28"/>
      <c r="W105" s="28"/>
      <c r="Z105" s="28"/>
      <c r="AC105" s="28"/>
      <c r="AF105" s="28"/>
      <c r="AI105" s="28"/>
      <c r="AL105" s="28"/>
      <c r="AM105" s="28"/>
      <c r="AN105" s="28"/>
      <c r="AO105" s="28"/>
      <c r="AQ105" s="28"/>
      <c r="AR105" s="28"/>
      <c r="AT105" s="28"/>
      <c r="AU105" s="28"/>
      <c r="AW105" s="28"/>
      <c r="AX105" s="28"/>
      <c r="AZ105" s="28"/>
      <c r="BA105" s="28"/>
      <c r="BC105" s="28"/>
      <c r="BD105" s="28"/>
    </row>
    <row r="106" spans="9:69" x14ac:dyDescent="0.3">
      <c r="N106" s="28"/>
      <c r="Q106" s="28"/>
      <c r="T106" s="28"/>
      <c r="W106" s="28"/>
      <c r="Z106" s="28"/>
      <c r="AC106" s="28"/>
      <c r="AF106" s="28"/>
      <c r="AI106" s="28"/>
      <c r="AL106" s="28"/>
      <c r="AM106" s="28"/>
      <c r="AN106" s="28"/>
      <c r="AO106" s="28"/>
      <c r="AQ106" s="28"/>
      <c r="AR106" s="28"/>
      <c r="AT106" s="28"/>
      <c r="AU106" s="28"/>
      <c r="AW106" s="28"/>
      <c r="AX106" s="28"/>
      <c r="AZ106" s="28"/>
      <c r="BA106" s="28"/>
      <c r="BC106" s="28"/>
      <c r="BD106" s="28"/>
    </row>
    <row r="107" spans="9:69" x14ac:dyDescent="0.3">
      <c r="N107" s="28"/>
      <c r="Q107" s="28"/>
      <c r="T107" s="28"/>
      <c r="W107" s="28"/>
      <c r="Z107" s="28"/>
      <c r="AC107" s="28"/>
      <c r="AF107" s="28"/>
      <c r="AI107" s="28"/>
      <c r="AL107" s="28"/>
      <c r="AM107" s="28"/>
      <c r="AN107" s="28"/>
      <c r="AO107" s="28"/>
      <c r="AQ107" s="28"/>
      <c r="AR107" s="28"/>
      <c r="AT107" s="28"/>
      <c r="AU107" s="28"/>
      <c r="AW107" s="28"/>
      <c r="AX107" s="28"/>
      <c r="AZ107" s="28"/>
      <c r="BA107" s="28"/>
      <c r="BC107" s="28"/>
      <c r="BD107" s="28"/>
    </row>
    <row r="108" spans="9:69" x14ac:dyDescent="0.3">
      <c r="N108" s="28"/>
      <c r="Q108" s="28"/>
      <c r="T108" s="28"/>
      <c r="W108" s="28"/>
      <c r="Z108" s="28"/>
      <c r="AC108" s="28"/>
      <c r="AF108" s="28"/>
      <c r="AI108" s="28"/>
      <c r="AL108" s="28"/>
      <c r="AM108" s="28"/>
      <c r="AN108" s="28"/>
      <c r="AO108" s="28"/>
      <c r="AQ108" s="28"/>
      <c r="AR108" s="28"/>
      <c r="AT108" s="28"/>
      <c r="AU108" s="28"/>
      <c r="AW108" s="28"/>
      <c r="AX108" s="28"/>
      <c r="AZ108" s="28"/>
      <c r="BA108" s="28"/>
      <c r="BC108" s="28"/>
      <c r="BD108" s="28"/>
    </row>
    <row r="109" spans="9:69" x14ac:dyDescent="0.3">
      <c r="N109" s="28"/>
      <c r="Q109" s="28"/>
      <c r="T109" s="28"/>
      <c r="W109" s="28"/>
      <c r="Z109" s="28"/>
      <c r="AC109" s="28"/>
      <c r="AF109" s="28"/>
      <c r="AI109" s="28"/>
      <c r="AL109" s="28"/>
      <c r="AM109" s="28"/>
      <c r="AN109" s="28"/>
      <c r="AO109" s="28"/>
      <c r="AQ109" s="28"/>
      <c r="AR109" s="28"/>
      <c r="AT109" s="28"/>
      <c r="AU109" s="28"/>
      <c r="AW109" s="28"/>
      <c r="AX109" s="28"/>
      <c r="AZ109" s="28"/>
      <c r="BA109" s="28"/>
      <c r="BC109" s="28"/>
      <c r="BD109" s="28"/>
    </row>
    <row r="110" spans="9:69" x14ac:dyDescent="0.3">
      <c r="N110" s="28"/>
      <c r="Q110" s="28"/>
      <c r="T110" s="28"/>
      <c r="W110" s="28"/>
      <c r="Z110" s="28"/>
      <c r="AC110" s="28"/>
      <c r="AF110" s="28"/>
      <c r="AI110" s="28"/>
      <c r="AL110" s="28"/>
      <c r="AM110" s="28"/>
      <c r="AN110" s="28"/>
      <c r="AO110" s="28"/>
      <c r="AQ110" s="28"/>
      <c r="AR110" s="28"/>
      <c r="AT110" s="28"/>
      <c r="AU110" s="28"/>
      <c r="AW110" s="28"/>
      <c r="AX110" s="28"/>
      <c r="AZ110" s="28"/>
      <c r="BA110" s="28"/>
      <c r="BC110" s="28"/>
      <c r="BD110" s="28"/>
    </row>
    <row r="111" spans="9:69" x14ac:dyDescent="0.3">
      <c r="N111" s="28"/>
      <c r="Q111" s="28"/>
      <c r="T111" s="28"/>
      <c r="W111" s="28"/>
      <c r="Z111" s="28"/>
      <c r="AC111" s="28"/>
      <c r="AF111" s="28"/>
      <c r="AI111" s="28"/>
      <c r="AL111" s="28"/>
      <c r="AM111" s="28"/>
      <c r="AN111" s="28"/>
      <c r="AO111" s="28"/>
      <c r="AQ111" s="28"/>
      <c r="AR111" s="28"/>
      <c r="AT111" s="28"/>
      <c r="AU111" s="28"/>
      <c r="AW111" s="28"/>
      <c r="AX111" s="28"/>
      <c r="AZ111" s="28"/>
      <c r="BA111" s="28"/>
      <c r="BC111" s="28"/>
      <c r="BD111" s="28"/>
    </row>
    <row r="112" spans="9:69" x14ac:dyDescent="0.3">
      <c r="N112" s="28"/>
      <c r="Q112" s="28"/>
      <c r="T112" s="28"/>
      <c r="W112" s="28"/>
      <c r="Z112" s="28"/>
      <c r="AC112" s="28"/>
      <c r="AF112" s="28"/>
      <c r="AI112" s="28"/>
      <c r="AL112" s="28"/>
      <c r="AM112" s="28"/>
      <c r="AN112" s="28"/>
      <c r="AO112" s="28"/>
      <c r="AQ112" s="28"/>
      <c r="AR112" s="28"/>
      <c r="AT112" s="28"/>
      <c r="AU112" s="28"/>
      <c r="AW112" s="28"/>
      <c r="AX112" s="28"/>
      <c r="AZ112" s="28"/>
      <c r="BA112" s="28"/>
      <c r="BC112" s="28"/>
      <c r="BD112" s="28"/>
    </row>
    <row r="113" spans="14:56" x14ac:dyDescent="0.3">
      <c r="N113" s="28"/>
      <c r="Q113" s="28"/>
      <c r="T113" s="28"/>
      <c r="W113" s="28"/>
      <c r="Z113" s="28"/>
      <c r="AC113" s="28"/>
      <c r="AF113" s="28"/>
      <c r="AI113" s="28"/>
      <c r="AL113" s="28"/>
      <c r="AM113" s="28"/>
      <c r="AN113" s="28"/>
      <c r="AO113" s="28"/>
      <c r="AQ113" s="28"/>
      <c r="AR113" s="28"/>
      <c r="AT113" s="28"/>
      <c r="AU113" s="28"/>
      <c r="AW113" s="28"/>
      <c r="AX113" s="28"/>
      <c r="AZ113" s="28"/>
      <c r="BA113" s="28"/>
      <c r="BC113" s="28"/>
      <c r="BD113" s="28"/>
    </row>
    <row r="114" spans="14:56" x14ac:dyDescent="0.3">
      <c r="N114" s="28"/>
      <c r="Q114" s="28"/>
      <c r="T114" s="28"/>
      <c r="W114" s="28"/>
      <c r="Z114" s="28"/>
      <c r="AC114" s="28"/>
      <c r="AF114" s="28"/>
      <c r="AI114" s="28"/>
      <c r="AL114" s="28"/>
      <c r="AM114" s="28"/>
      <c r="AN114" s="28"/>
      <c r="AO114" s="28"/>
      <c r="AQ114" s="28"/>
      <c r="AR114" s="28"/>
      <c r="AT114" s="28"/>
      <c r="AU114" s="28"/>
      <c r="AW114" s="28"/>
      <c r="AX114" s="28"/>
      <c r="AZ114" s="28"/>
      <c r="BA114" s="28"/>
      <c r="BC114" s="28"/>
      <c r="BD114" s="28"/>
    </row>
    <row r="115" spans="14:56" x14ac:dyDescent="0.3">
      <c r="N115" s="28"/>
      <c r="Q115" s="28"/>
      <c r="T115" s="28"/>
      <c r="W115" s="28"/>
      <c r="Z115" s="28"/>
      <c r="AC115" s="28"/>
      <c r="AF115" s="28"/>
      <c r="AI115" s="28"/>
      <c r="AL115" s="28"/>
      <c r="AM115" s="28"/>
      <c r="AN115" s="28"/>
      <c r="AO115" s="28"/>
      <c r="AQ115" s="28"/>
      <c r="AR115" s="28"/>
      <c r="AT115" s="28"/>
      <c r="AU115" s="28"/>
      <c r="AW115" s="28"/>
      <c r="AX115" s="28"/>
      <c r="AZ115" s="28"/>
      <c r="BA115" s="28"/>
      <c r="BC115" s="28"/>
      <c r="BD115" s="28"/>
    </row>
    <row r="116" spans="14:56" x14ac:dyDescent="0.3">
      <c r="N116" s="28"/>
      <c r="Q116" s="28"/>
      <c r="T116" s="28"/>
      <c r="W116" s="28"/>
      <c r="Z116" s="28"/>
      <c r="AC116" s="28"/>
      <c r="AF116" s="28"/>
      <c r="AI116" s="28"/>
      <c r="AL116" s="28"/>
      <c r="AM116" s="28"/>
      <c r="AN116" s="28"/>
      <c r="AO116" s="28"/>
      <c r="AQ116" s="28"/>
      <c r="AR116" s="28"/>
      <c r="AT116" s="28"/>
      <c r="AU116" s="28"/>
      <c r="AW116" s="28"/>
      <c r="AX116" s="28"/>
      <c r="AZ116" s="28"/>
      <c r="BA116" s="28"/>
      <c r="BC116" s="28"/>
      <c r="BD116" s="28"/>
    </row>
    <row r="117" spans="14:56" x14ac:dyDescent="0.3">
      <c r="N117" s="28"/>
      <c r="Q117" s="28"/>
      <c r="T117" s="28"/>
      <c r="W117" s="28"/>
      <c r="Z117" s="28"/>
      <c r="AC117" s="28"/>
      <c r="AF117" s="28"/>
      <c r="AI117" s="28"/>
      <c r="AL117" s="28"/>
      <c r="AM117" s="28"/>
      <c r="AN117" s="28"/>
      <c r="AO117" s="28"/>
      <c r="AQ117" s="28"/>
      <c r="AR117" s="28"/>
      <c r="AT117" s="28"/>
      <c r="AU117" s="28"/>
      <c r="AW117" s="28"/>
      <c r="AX117" s="28"/>
      <c r="AZ117" s="28"/>
      <c r="BA117" s="28"/>
      <c r="BC117" s="28"/>
      <c r="BD117" s="28"/>
    </row>
    <row r="118" spans="14:56" x14ac:dyDescent="0.3">
      <c r="N118" s="28"/>
      <c r="Q118" s="28"/>
      <c r="T118" s="28"/>
      <c r="W118" s="28"/>
      <c r="Z118" s="28"/>
      <c r="AC118" s="28"/>
      <c r="AF118" s="28"/>
      <c r="AI118" s="28"/>
      <c r="AL118" s="28"/>
      <c r="AM118" s="28"/>
      <c r="AN118" s="28"/>
      <c r="AO118" s="28"/>
      <c r="AQ118" s="28"/>
      <c r="AR118" s="28"/>
      <c r="AT118" s="28"/>
      <c r="AU118" s="28"/>
      <c r="AW118" s="28"/>
      <c r="AX118" s="28"/>
      <c r="AZ118" s="28"/>
      <c r="BA118" s="28"/>
      <c r="BC118" s="28"/>
      <c r="BD118" s="28"/>
    </row>
    <row r="119" spans="14:56" x14ac:dyDescent="0.3">
      <c r="N119" s="28"/>
      <c r="Q119" s="28"/>
      <c r="T119" s="28"/>
      <c r="W119" s="28"/>
      <c r="Z119" s="28"/>
      <c r="AC119" s="28"/>
      <c r="AF119" s="28"/>
      <c r="AI119" s="28"/>
      <c r="AL119" s="28"/>
      <c r="AM119" s="28"/>
      <c r="AN119" s="28"/>
      <c r="AO119" s="28"/>
      <c r="AQ119" s="28"/>
      <c r="AR119" s="28"/>
      <c r="AT119" s="28"/>
      <c r="AU119" s="28"/>
      <c r="AW119" s="28"/>
      <c r="AX119" s="28"/>
      <c r="AZ119" s="28"/>
      <c r="BA119" s="28"/>
      <c r="BC119" s="28"/>
      <c r="BD119" s="28"/>
    </row>
    <row r="120" spans="14:56" x14ac:dyDescent="0.3">
      <c r="N120" s="28"/>
      <c r="Q120" s="28"/>
      <c r="T120" s="28"/>
      <c r="W120" s="28"/>
      <c r="Z120" s="28"/>
      <c r="AC120" s="28"/>
      <c r="AF120" s="28"/>
      <c r="AI120" s="28"/>
      <c r="AL120" s="28"/>
      <c r="AM120" s="28"/>
      <c r="AN120" s="28"/>
      <c r="AO120" s="28"/>
      <c r="AQ120" s="28"/>
      <c r="AR120" s="28"/>
      <c r="AT120" s="28"/>
      <c r="AU120" s="28"/>
      <c r="AW120" s="28"/>
      <c r="AX120" s="28"/>
      <c r="AZ120" s="28"/>
      <c r="BA120" s="28"/>
      <c r="BC120" s="28"/>
      <c r="BD120" s="28"/>
    </row>
    <row r="121" spans="14:56" x14ac:dyDescent="0.3">
      <c r="N121" s="28"/>
      <c r="Q121" s="28"/>
      <c r="T121" s="28"/>
      <c r="W121" s="28"/>
      <c r="Z121" s="28"/>
      <c r="AC121" s="28"/>
      <c r="AF121" s="28"/>
      <c r="AI121" s="28"/>
      <c r="AL121" s="28"/>
      <c r="AM121" s="28"/>
      <c r="AN121" s="28"/>
      <c r="AO121" s="28"/>
      <c r="AQ121" s="28"/>
      <c r="AR121" s="28"/>
      <c r="AT121" s="28"/>
      <c r="AU121" s="28"/>
      <c r="AW121" s="28"/>
      <c r="AX121" s="28"/>
      <c r="AZ121" s="28"/>
      <c r="BA121" s="28"/>
      <c r="BC121" s="28"/>
      <c r="BD121" s="28"/>
    </row>
    <row r="122" spans="14:56" x14ac:dyDescent="0.3">
      <c r="N122" s="28"/>
      <c r="Q122" s="28"/>
      <c r="T122" s="28"/>
      <c r="W122" s="28"/>
      <c r="Z122" s="28"/>
      <c r="AC122" s="28"/>
      <c r="AF122" s="28"/>
      <c r="AI122" s="28"/>
      <c r="AL122" s="28"/>
      <c r="AM122" s="28"/>
      <c r="AN122" s="28"/>
      <c r="AO122" s="28"/>
      <c r="AQ122" s="28"/>
      <c r="AR122" s="28"/>
      <c r="AT122" s="28"/>
      <c r="AU122" s="28"/>
      <c r="AW122" s="28"/>
      <c r="AX122" s="28"/>
      <c r="AZ122" s="28"/>
      <c r="BA122" s="28"/>
      <c r="BC122" s="28"/>
      <c r="BD122" s="28"/>
    </row>
    <row r="123" spans="14:56" x14ac:dyDescent="0.3">
      <c r="N123" s="28"/>
      <c r="Q123" s="28"/>
      <c r="T123" s="28"/>
      <c r="W123" s="28"/>
      <c r="Z123" s="28"/>
      <c r="AC123" s="28"/>
      <c r="AF123" s="28"/>
      <c r="AI123" s="28"/>
      <c r="AL123" s="28"/>
      <c r="AM123" s="28"/>
      <c r="AN123" s="28"/>
      <c r="AO123" s="28"/>
      <c r="AQ123" s="28"/>
      <c r="AR123" s="28"/>
      <c r="AT123" s="28"/>
      <c r="AU123" s="28"/>
      <c r="AW123" s="28"/>
      <c r="AX123" s="28"/>
      <c r="AZ123" s="28"/>
      <c r="BA123" s="28"/>
      <c r="BC123" s="28"/>
      <c r="BD123" s="28"/>
    </row>
    <row r="124" spans="14:56" x14ac:dyDescent="0.3">
      <c r="N124" s="28"/>
      <c r="Q124" s="28"/>
      <c r="T124" s="28"/>
      <c r="W124" s="28"/>
      <c r="Z124" s="28"/>
      <c r="AC124" s="28"/>
      <c r="AF124" s="28"/>
      <c r="AI124" s="28"/>
      <c r="AL124" s="28"/>
      <c r="AM124" s="28"/>
      <c r="AN124" s="28"/>
      <c r="AO124" s="28"/>
      <c r="AQ124" s="28"/>
      <c r="AR124" s="28"/>
      <c r="AT124" s="28"/>
      <c r="AU124" s="28"/>
      <c r="AW124" s="28"/>
      <c r="AX124" s="28"/>
      <c r="AZ124" s="28"/>
      <c r="BA124" s="28"/>
      <c r="BC124" s="28"/>
      <c r="BD124" s="28"/>
    </row>
    <row r="125" spans="14:56" x14ac:dyDescent="0.3">
      <c r="N125" s="28"/>
      <c r="Q125" s="28"/>
      <c r="T125" s="28"/>
      <c r="W125" s="28"/>
      <c r="Z125" s="28"/>
      <c r="AC125" s="28"/>
      <c r="AF125" s="28"/>
      <c r="AI125" s="28"/>
      <c r="AL125" s="28"/>
      <c r="AM125" s="28"/>
      <c r="AN125" s="28"/>
      <c r="AO125" s="28"/>
      <c r="AQ125" s="28"/>
      <c r="AR125" s="28"/>
      <c r="AT125" s="28"/>
      <c r="AU125" s="28"/>
      <c r="AW125" s="28"/>
      <c r="AX125" s="28"/>
      <c r="AZ125" s="28"/>
      <c r="BA125" s="28"/>
      <c r="BC125" s="28"/>
      <c r="BD125" s="28"/>
    </row>
    <row r="126" spans="14:56" x14ac:dyDescent="0.3">
      <c r="N126" s="28"/>
      <c r="Q126" s="28"/>
      <c r="T126" s="28"/>
      <c r="W126" s="28"/>
      <c r="Z126" s="28"/>
      <c r="AC126" s="28"/>
      <c r="AF126" s="28"/>
      <c r="AI126" s="28"/>
      <c r="AL126" s="28"/>
      <c r="AM126" s="28"/>
      <c r="AN126" s="28"/>
      <c r="AO126" s="28"/>
      <c r="AQ126" s="28"/>
      <c r="AR126" s="28"/>
      <c r="AT126" s="28"/>
      <c r="AU126" s="28"/>
      <c r="AW126" s="28"/>
      <c r="AX126" s="28"/>
      <c r="AZ126" s="28"/>
      <c r="BA126" s="28"/>
      <c r="BC126" s="28"/>
      <c r="BD126" s="28"/>
    </row>
    <row r="127" spans="14:56" x14ac:dyDescent="0.3">
      <c r="N127" s="28"/>
      <c r="Q127" s="28"/>
      <c r="T127" s="28"/>
      <c r="W127" s="28"/>
      <c r="Z127" s="28"/>
      <c r="AC127" s="28"/>
      <c r="AF127" s="28"/>
      <c r="AI127" s="28"/>
      <c r="AL127" s="28"/>
      <c r="AM127" s="28"/>
      <c r="AN127" s="28"/>
      <c r="AO127" s="28"/>
      <c r="AQ127" s="28"/>
      <c r="AR127" s="28"/>
      <c r="AT127" s="28"/>
      <c r="AU127" s="28"/>
      <c r="AW127" s="28"/>
      <c r="AX127" s="28"/>
      <c r="AZ127" s="28"/>
      <c r="BA127" s="28"/>
      <c r="BC127" s="28"/>
      <c r="BD127" s="28"/>
    </row>
    <row r="128" spans="14:56" x14ac:dyDescent="0.3">
      <c r="N128" s="28"/>
      <c r="Q128" s="28"/>
      <c r="T128" s="28"/>
      <c r="W128" s="28"/>
      <c r="Z128" s="28"/>
      <c r="AC128" s="28"/>
      <c r="AF128" s="28"/>
      <c r="AI128" s="28"/>
      <c r="AL128" s="28"/>
      <c r="AM128" s="28"/>
      <c r="AN128" s="28"/>
      <c r="AO128" s="28"/>
      <c r="AQ128" s="28"/>
      <c r="AR128" s="28"/>
      <c r="AT128" s="28"/>
      <c r="AU128" s="28"/>
      <c r="AW128" s="28"/>
      <c r="AX128" s="28"/>
      <c r="AZ128" s="28"/>
      <c r="BA128" s="28"/>
      <c r="BC128" s="28"/>
      <c r="BD128" s="28"/>
    </row>
    <row r="129" spans="14:56" x14ac:dyDescent="0.3">
      <c r="N129" s="28"/>
      <c r="Q129" s="28"/>
      <c r="T129" s="28"/>
      <c r="W129" s="28"/>
      <c r="Z129" s="28"/>
      <c r="AC129" s="28"/>
      <c r="AF129" s="28"/>
      <c r="AI129" s="28"/>
      <c r="AL129" s="28"/>
      <c r="AM129" s="28"/>
      <c r="AN129" s="28"/>
      <c r="AO129" s="28"/>
      <c r="AQ129" s="28"/>
      <c r="AR129" s="28"/>
      <c r="AT129" s="28"/>
      <c r="AU129" s="28"/>
      <c r="AW129" s="28"/>
      <c r="AX129" s="28"/>
      <c r="AZ129" s="28"/>
      <c r="BA129" s="28"/>
      <c r="BC129" s="28"/>
      <c r="BD129" s="28"/>
    </row>
    <row r="130" spans="14:56" x14ac:dyDescent="0.3">
      <c r="N130" s="28"/>
      <c r="Q130" s="28"/>
      <c r="T130" s="28"/>
      <c r="W130" s="28"/>
      <c r="Z130" s="28"/>
      <c r="AC130" s="28"/>
      <c r="AF130" s="28"/>
      <c r="AI130" s="28"/>
      <c r="AL130" s="28"/>
      <c r="AM130" s="28"/>
      <c r="AN130" s="28"/>
      <c r="AO130" s="28"/>
      <c r="AQ130" s="28"/>
      <c r="AR130" s="28"/>
      <c r="AT130" s="28"/>
      <c r="AU130" s="28"/>
      <c r="AW130" s="28"/>
      <c r="AX130" s="28"/>
      <c r="AZ130" s="28"/>
      <c r="BA130" s="28"/>
      <c r="BC130" s="28"/>
      <c r="BD130" s="28"/>
    </row>
    <row r="131" spans="14:56" x14ac:dyDescent="0.3">
      <c r="N131" s="28"/>
      <c r="Q131" s="28"/>
      <c r="T131" s="28"/>
      <c r="W131" s="28"/>
      <c r="Z131" s="28"/>
      <c r="AC131" s="28"/>
      <c r="AF131" s="28"/>
      <c r="AI131" s="28"/>
      <c r="AL131" s="28"/>
      <c r="AM131" s="28"/>
      <c r="AN131" s="28"/>
      <c r="AO131" s="28"/>
      <c r="AQ131" s="28"/>
      <c r="AR131" s="28"/>
      <c r="AT131" s="28"/>
      <c r="AU131" s="28"/>
      <c r="AW131" s="28"/>
      <c r="AX131" s="28"/>
      <c r="AZ131" s="28"/>
      <c r="BA131" s="28"/>
      <c r="BC131" s="28"/>
      <c r="BD131" s="28"/>
    </row>
    <row r="132" spans="14:56" x14ac:dyDescent="0.3">
      <c r="N132" s="28"/>
      <c r="Q132" s="28"/>
      <c r="T132" s="28"/>
      <c r="W132" s="28"/>
      <c r="Z132" s="28"/>
      <c r="AC132" s="28"/>
      <c r="AF132" s="28"/>
      <c r="AI132" s="28"/>
      <c r="AL132" s="28"/>
      <c r="AM132" s="28"/>
      <c r="AN132" s="28"/>
      <c r="AO132" s="28"/>
      <c r="AQ132" s="28"/>
      <c r="AR132" s="28"/>
      <c r="AT132" s="28"/>
      <c r="AU132" s="28"/>
      <c r="AW132" s="28"/>
      <c r="AX132" s="28"/>
      <c r="AZ132" s="28"/>
      <c r="BA132" s="28"/>
      <c r="BC132" s="28"/>
      <c r="BD132" s="28"/>
    </row>
    <row r="133" spans="14:56" x14ac:dyDescent="0.3">
      <c r="N133" s="28"/>
      <c r="Q133" s="28"/>
      <c r="T133" s="28"/>
      <c r="W133" s="28"/>
      <c r="Z133" s="28"/>
      <c r="AC133" s="28"/>
      <c r="AF133" s="28"/>
      <c r="AI133" s="28"/>
      <c r="AL133" s="28"/>
      <c r="AM133" s="28"/>
      <c r="AN133" s="28"/>
      <c r="AO133" s="28"/>
      <c r="AQ133" s="28"/>
      <c r="AR133" s="28"/>
      <c r="AT133" s="28"/>
      <c r="AU133" s="28"/>
      <c r="AW133" s="28"/>
      <c r="AX133" s="28"/>
      <c r="AZ133" s="28"/>
      <c r="BA133" s="28"/>
      <c r="BC133" s="28"/>
      <c r="BD133" s="28"/>
    </row>
    <row r="134" spans="14:56" x14ac:dyDescent="0.3">
      <c r="N134" s="28"/>
      <c r="Q134" s="28"/>
      <c r="T134" s="28"/>
      <c r="W134" s="28"/>
      <c r="Z134" s="28"/>
      <c r="AC134" s="28"/>
      <c r="AF134" s="28"/>
      <c r="AI134" s="28"/>
      <c r="AL134" s="28"/>
      <c r="AM134" s="28"/>
      <c r="AN134" s="28"/>
      <c r="AO134" s="28"/>
      <c r="AQ134" s="28"/>
      <c r="AR134" s="28"/>
      <c r="AT134" s="28"/>
      <c r="AU134" s="28"/>
      <c r="AW134" s="28"/>
      <c r="AX134" s="28"/>
      <c r="AZ134" s="28"/>
      <c r="BA134" s="28"/>
      <c r="BC134" s="28"/>
      <c r="BD134" s="28"/>
    </row>
    <row r="135" spans="14:56" x14ac:dyDescent="0.3">
      <c r="N135" s="28"/>
      <c r="Q135" s="28"/>
      <c r="T135" s="28"/>
      <c r="W135" s="28"/>
      <c r="Z135" s="28"/>
      <c r="AC135" s="28"/>
      <c r="AF135" s="28"/>
      <c r="AI135" s="28"/>
      <c r="AL135" s="28"/>
      <c r="AM135" s="28"/>
      <c r="AN135" s="28"/>
      <c r="AO135" s="28"/>
      <c r="AQ135" s="28"/>
      <c r="AR135" s="28"/>
      <c r="AT135" s="28"/>
      <c r="AU135" s="28"/>
      <c r="AW135" s="28"/>
      <c r="AX135" s="28"/>
      <c r="AZ135" s="28"/>
      <c r="BA135" s="28"/>
      <c r="BC135" s="28"/>
      <c r="BD135" s="28"/>
    </row>
    <row r="136" spans="14:56" x14ac:dyDescent="0.3">
      <c r="N136" s="28"/>
      <c r="Q136" s="28"/>
      <c r="T136" s="28"/>
      <c r="W136" s="28"/>
      <c r="Z136" s="28"/>
      <c r="AC136" s="28"/>
      <c r="AF136" s="28"/>
      <c r="AI136" s="28"/>
      <c r="AL136" s="28"/>
      <c r="AM136" s="28"/>
      <c r="AN136" s="28"/>
      <c r="AO136" s="28"/>
      <c r="AQ136" s="28"/>
      <c r="AR136" s="28"/>
      <c r="AT136" s="28"/>
      <c r="AU136" s="28"/>
      <c r="AW136" s="28"/>
      <c r="AX136" s="28"/>
      <c r="AZ136" s="28"/>
      <c r="BA136" s="28"/>
      <c r="BC136" s="28"/>
      <c r="BD136" s="28"/>
    </row>
    <row r="137" spans="14:56" x14ac:dyDescent="0.3">
      <c r="N137" s="28"/>
      <c r="Q137" s="28"/>
      <c r="T137" s="28"/>
      <c r="W137" s="28"/>
      <c r="Z137" s="28"/>
      <c r="AC137" s="28"/>
      <c r="AF137" s="28"/>
      <c r="AI137" s="28"/>
      <c r="AL137" s="28"/>
      <c r="AM137" s="28"/>
      <c r="AN137" s="28"/>
      <c r="AO137" s="28"/>
      <c r="AQ137" s="28"/>
      <c r="AR137" s="28"/>
      <c r="AT137" s="28"/>
      <c r="AU137" s="28"/>
      <c r="AW137" s="28"/>
      <c r="AX137" s="28"/>
      <c r="AZ137" s="28"/>
      <c r="BA137" s="28"/>
      <c r="BC137" s="28"/>
      <c r="BD137" s="28"/>
    </row>
    <row r="138" spans="14:56" x14ac:dyDescent="0.3">
      <c r="N138" s="28"/>
      <c r="Q138" s="28"/>
      <c r="T138" s="28"/>
      <c r="W138" s="28"/>
      <c r="Z138" s="28"/>
      <c r="AC138" s="28"/>
      <c r="AF138" s="28"/>
      <c r="AI138" s="28"/>
      <c r="AL138" s="28"/>
      <c r="AM138" s="28"/>
      <c r="AN138" s="28"/>
      <c r="AO138" s="28"/>
      <c r="AQ138" s="28"/>
      <c r="AR138" s="28"/>
      <c r="AT138" s="28"/>
      <c r="AU138" s="28"/>
      <c r="AW138" s="28"/>
      <c r="AX138" s="28"/>
      <c r="AZ138" s="28"/>
      <c r="BA138" s="28"/>
      <c r="BC138" s="28"/>
      <c r="BD138" s="28"/>
    </row>
    <row r="139" spans="14:56" x14ac:dyDescent="0.3">
      <c r="N139" s="28"/>
      <c r="Q139" s="28"/>
      <c r="T139" s="28"/>
      <c r="W139" s="28"/>
      <c r="Z139" s="28"/>
      <c r="AC139" s="28"/>
      <c r="AF139" s="28"/>
      <c r="AI139" s="28"/>
      <c r="AL139" s="28"/>
      <c r="AM139" s="28"/>
      <c r="AN139" s="28"/>
      <c r="AO139" s="28"/>
      <c r="AQ139" s="28"/>
      <c r="AR139" s="28"/>
      <c r="AT139" s="28"/>
      <c r="AU139" s="28"/>
      <c r="AW139" s="28"/>
      <c r="AX139" s="28"/>
      <c r="AZ139" s="28"/>
      <c r="BA139" s="28"/>
      <c r="BC139" s="28"/>
      <c r="BD139" s="28"/>
    </row>
    <row r="140" spans="14:56" x14ac:dyDescent="0.3">
      <c r="N140" s="28"/>
      <c r="Q140" s="28"/>
      <c r="T140" s="28"/>
      <c r="W140" s="28"/>
      <c r="Z140" s="28"/>
      <c r="AC140" s="28"/>
      <c r="AF140" s="28"/>
      <c r="AI140" s="28"/>
      <c r="AL140" s="28"/>
      <c r="AM140" s="28"/>
      <c r="AN140" s="28"/>
      <c r="AO140" s="28"/>
      <c r="AQ140" s="28"/>
      <c r="AR140" s="28"/>
      <c r="AT140" s="28"/>
      <c r="AU140" s="28"/>
      <c r="AW140" s="28"/>
      <c r="AX140" s="28"/>
      <c r="AZ140" s="28"/>
      <c r="BA140" s="28"/>
      <c r="BC140" s="28"/>
      <c r="BD140" s="28"/>
    </row>
    <row r="141" spans="14:56" x14ac:dyDescent="0.3">
      <c r="N141" s="28"/>
      <c r="Q141" s="28"/>
      <c r="T141" s="28"/>
      <c r="W141" s="28"/>
      <c r="Z141" s="28"/>
      <c r="AC141" s="28"/>
      <c r="AF141" s="28"/>
      <c r="AI141" s="28"/>
      <c r="AL141" s="28"/>
      <c r="AM141" s="28"/>
      <c r="AN141" s="28"/>
      <c r="AO141" s="28"/>
      <c r="AQ141" s="28"/>
      <c r="AR141" s="28"/>
      <c r="AT141" s="28"/>
      <c r="AU141" s="28"/>
      <c r="AW141" s="28"/>
      <c r="AX141" s="28"/>
      <c r="AZ141" s="28"/>
      <c r="BA141" s="28"/>
      <c r="BC141" s="28"/>
      <c r="BD141" s="28"/>
    </row>
    <row r="142" spans="14:56" x14ac:dyDescent="0.3">
      <c r="N142" s="28"/>
      <c r="Q142" s="28"/>
      <c r="T142" s="28"/>
      <c r="W142" s="28"/>
      <c r="Z142" s="28"/>
      <c r="AC142" s="28"/>
      <c r="AF142" s="28"/>
      <c r="AI142" s="28"/>
      <c r="AL142" s="28"/>
      <c r="AM142" s="28"/>
      <c r="AN142" s="28"/>
      <c r="AO142" s="28"/>
      <c r="AQ142" s="28"/>
      <c r="AR142" s="28"/>
      <c r="AT142" s="28"/>
      <c r="AU142" s="28"/>
      <c r="AW142" s="28"/>
      <c r="AX142" s="28"/>
      <c r="AZ142" s="28"/>
      <c r="BA142" s="28"/>
      <c r="BC142" s="28"/>
      <c r="BD142" s="28"/>
    </row>
    <row r="143" spans="14:56" x14ac:dyDescent="0.3">
      <c r="N143" s="28"/>
      <c r="Q143" s="28"/>
      <c r="T143" s="28"/>
      <c r="W143" s="28"/>
      <c r="Z143" s="28"/>
      <c r="AC143" s="28"/>
      <c r="AF143" s="28"/>
      <c r="AI143" s="28"/>
      <c r="AL143" s="28"/>
      <c r="AM143" s="28"/>
      <c r="AN143" s="28"/>
      <c r="AO143" s="28"/>
      <c r="AQ143" s="28"/>
      <c r="AR143" s="28"/>
      <c r="AT143" s="28"/>
      <c r="AU143" s="28"/>
      <c r="AW143" s="28"/>
      <c r="AX143" s="28"/>
      <c r="AZ143" s="28"/>
      <c r="BA143" s="28"/>
      <c r="BC143" s="28"/>
      <c r="BD143" s="28"/>
    </row>
    <row r="144" spans="14:56" x14ac:dyDescent="0.3">
      <c r="N144" s="28"/>
      <c r="Q144" s="28"/>
      <c r="T144" s="28"/>
      <c r="W144" s="28"/>
      <c r="Z144" s="28"/>
      <c r="AC144" s="28"/>
      <c r="AF144" s="28"/>
      <c r="AI144" s="28"/>
      <c r="AL144" s="28"/>
      <c r="AM144" s="28"/>
      <c r="AN144" s="28"/>
      <c r="AO144" s="28"/>
      <c r="AQ144" s="28"/>
      <c r="AR144" s="28"/>
      <c r="AT144" s="28"/>
      <c r="AU144" s="28"/>
      <c r="AW144" s="28"/>
      <c r="AX144" s="28"/>
      <c r="AZ144" s="28"/>
      <c r="BA144" s="28"/>
      <c r="BC144" s="28"/>
      <c r="BD144" s="28"/>
    </row>
    <row r="145" spans="14:56" x14ac:dyDescent="0.3">
      <c r="N145" s="28"/>
      <c r="Q145" s="28"/>
      <c r="T145" s="28"/>
      <c r="W145" s="28"/>
      <c r="Z145" s="28"/>
      <c r="AC145" s="28"/>
      <c r="AF145" s="28"/>
      <c r="AI145" s="28"/>
      <c r="AL145" s="28"/>
      <c r="AM145" s="28"/>
      <c r="AN145" s="28"/>
      <c r="AO145" s="28"/>
      <c r="AQ145" s="28"/>
      <c r="AR145" s="28"/>
      <c r="AT145" s="28"/>
      <c r="AU145" s="28"/>
      <c r="AW145" s="28"/>
      <c r="AX145" s="28"/>
      <c r="AZ145" s="28"/>
      <c r="BA145" s="28"/>
      <c r="BC145" s="28"/>
      <c r="BD145" s="28"/>
    </row>
    <row r="146" spans="14:56" x14ac:dyDescent="0.3">
      <c r="N146" s="28"/>
      <c r="Q146" s="28"/>
      <c r="T146" s="28"/>
      <c r="W146" s="28"/>
      <c r="Z146" s="28"/>
      <c r="AC146" s="28"/>
      <c r="AF146" s="28"/>
      <c r="AI146" s="28"/>
      <c r="AL146" s="28"/>
      <c r="AM146" s="28"/>
      <c r="AN146" s="28"/>
      <c r="AO146" s="28"/>
      <c r="AQ146" s="28"/>
      <c r="AR146" s="28"/>
      <c r="AT146" s="28"/>
      <c r="AU146" s="28"/>
      <c r="AW146" s="28"/>
      <c r="AX146" s="28"/>
      <c r="AZ146" s="28"/>
      <c r="BA146" s="28"/>
      <c r="BC146" s="28"/>
      <c r="BD146" s="28"/>
    </row>
    <row r="147" spans="14:56" x14ac:dyDescent="0.3">
      <c r="N147" s="28"/>
      <c r="Q147" s="28"/>
      <c r="T147" s="28"/>
      <c r="W147" s="28"/>
      <c r="Z147" s="28"/>
      <c r="AC147" s="28"/>
      <c r="AF147" s="28"/>
      <c r="AI147" s="28"/>
      <c r="AL147" s="28"/>
      <c r="AM147" s="28"/>
      <c r="AN147" s="28"/>
      <c r="AO147" s="28"/>
      <c r="AQ147" s="28"/>
      <c r="AR147" s="28"/>
      <c r="AT147" s="28"/>
      <c r="AU147" s="28"/>
      <c r="AW147" s="28"/>
      <c r="AX147" s="28"/>
      <c r="AZ147" s="28"/>
      <c r="BA147" s="28"/>
      <c r="BC147" s="28"/>
      <c r="BD147" s="28"/>
    </row>
    <row r="148" spans="14:56" x14ac:dyDescent="0.3">
      <c r="N148" s="28"/>
      <c r="Q148" s="28"/>
      <c r="T148" s="28"/>
      <c r="W148" s="28"/>
      <c r="Z148" s="28"/>
      <c r="AC148" s="28"/>
      <c r="AF148" s="28"/>
      <c r="AI148" s="28"/>
      <c r="AL148" s="28"/>
      <c r="AM148" s="28"/>
      <c r="AN148" s="28"/>
      <c r="AO148" s="28"/>
      <c r="AQ148" s="28"/>
      <c r="AR148" s="28"/>
      <c r="AT148" s="28"/>
      <c r="AU148" s="28"/>
      <c r="AW148" s="28"/>
      <c r="AX148" s="28"/>
      <c r="AZ148" s="28"/>
      <c r="BA148" s="28"/>
      <c r="BC148" s="28"/>
      <c r="BD148" s="28"/>
    </row>
    <row r="149" spans="14:56" x14ac:dyDescent="0.3">
      <c r="N149" s="28"/>
      <c r="Q149" s="28"/>
      <c r="T149" s="28"/>
      <c r="W149" s="28"/>
      <c r="Z149" s="28"/>
      <c r="AC149" s="28"/>
      <c r="AF149" s="28"/>
      <c r="AI149" s="28"/>
      <c r="AL149" s="28"/>
      <c r="AM149" s="28"/>
      <c r="AN149" s="28"/>
      <c r="AO149" s="28"/>
      <c r="AQ149" s="28"/>
      <c r="AR149" s="28"/>
      <c r="AT149" s="28"/>
      <c r="AU149" s="28"/>
      <c r="AW149" s="28"/>
      <c r="AX149" s="28"/>
      <c r="AZ149" s="28"/>
      <c r="BA149" s="28"/>
      <c r="BC149" s="28"/>
      <c r="BD149" s="28"/>
    </row>
    <row r="150" spans="14:56" x14ac:dyDescent="0.3">
      <c r="N150" s="28"/>
      <c r="Q150" s="28"/>
      <c r="T150" s="28"/>
      <c r="W150" s="28"/>
      <c r="Z150" s="28"/>
      <c r="AC150" s="28"/>
      <c r="AF150" s="28"/>
      <c r="AI150" s="28"/>
      <c r="AL150" s="28"/>
      <c r="AM150" s="28"/>
      <c r="AN150" s="28"/>
      <c r="AO150" s="28"/>
      <c r="AQ150" s="28"/>
      <c r="AR150" s="28"/>
      <c r="AT150" s="28"/>
      <c r="AU150" s="28"/>
      <c r="AW150" s="28"/>
      <c r="AX150" s="28"/>
      <c r="AZ150" s="28"/>
      <c r="BA150" s="28"/>
      <c r="BC150" s="28"/>
      <c r="BD150" s="28"/>
    </row>
    <row r="151" spans="14:56" x14ac:dyDescent="0.3">
      <c r="N151" s="28"/>
      <c r="Q151" s="28"/>
      <c r="T151" s="28"/>
      <c r="W151" s="28"/>
      <c r="Z151" s="28"/>
      <c r="AC151" s="28"/>
      <c r="AF151" s="28"/>
      <c r="AI151" s="28"/>
      <c r="AL151" s="28"/>
      <c r="AM151" s="28"/>
      <c r="AN151" s="28"/>
      <c r="AO151" s="28"/>
      <c r="AQ151" s="28"/>
      <c r="AR151" s="28"/>
      <c r="AT151" s="28"/>
      <c r="AU151" s="28"/>
      <c r="AW151" s="28"/>
      <c r="AX151" s="28"/>
      <c r="AZ151" s="28"/>
      <c r="BA151" s="28"/>
      <c r="BC151" s="28"/>
      <c r="BD151" s="28"/>
    </row>
    <row r="152" spans="14:56" x14ac:dyDescent="0.3">
      <c r="N152" s="28"/>
      <c r="Q152" s="28"/>
      <c r="T152" s="28"/>
      <c r="W152" s="28"/>
      <c r="Z152" s="28"/>
      <c r="AC152" s="28"/>
      <c r="AF152" s="28"/>
      <c r="AI152" s="28"/>
      <c r="AL152" s="28"/>
      <c r="AM152" s="28"/>
      <c r="AN152" s="28"/>
      <c r="AO152" s="28"/>
      <c r="AQ152" s="28"/>
      <c r="AR152" s="28"/>
      <c r="AT152" s="28"/>
      <c r="AU152" s="28"/>
      <c r="AW152" s="28"/>
      <c r="AX152" s="28"/>
      <c r="AZ152" s="28"/>
      <c r="BA152" s="28"/>
      <c r="BC152" s="28"/>
      <c r="BD152" s="28"/>
    </row>
    <row r="153" spans="14:56" x14ac:dyDescent="0.3">
      <c r="N153" s="28"/>
      <c r="Q153" s="28"/>
      <c r="T153" s="28"/>
      <c r="W153" s="28"/>
      <c r="Z153" s="28"/>
      <c r="AC153" s="28"/>
      <c r="AF153" s="28"/>
      <c r="AI153" s="28"/>
      <c r="AL153" s="28"/>
      <c r="AM153" s="28"/>
      <c r="AN153" s="28"/>
      <c r="AO153" s="28"/>
      <c r="AQ153" s="28"/>
      <c r="AR153" s="28"/>
      <c r="AT153" s="28"/>
      <c r="AU153" s="28"/>
      <c r="AW153" s="28"/>
      <c r="AX153" s="28"/>
      <c r="AZ153" s="28"/>
      <c r="BA153" s="28"/>
      <c r="BC153" s="28"/>
      <c r="BD153" s="28"/>
    </row>
    <row r="154" spans="14:56" x14ac:dyDescent="0.3">
      <c r="N154" s="28"/>
      <c r="Q154" s="28"/>
      <c r="T154" s="28"/>
      <c r="W154" s="28"/>
      <c r="Z154" s="28"/>
      <c r="AC154" s="28"/>
      <c r="AF154" s="28"/>
      <c r="AI154" s="28"/>
      <c r="AL154" s="28"/>
      <c r="AM154" s="28"/>
      <c r="AN154" s="28"/>
      <c r="AO154" s="28"/>
      <c r="AQ154" s="28"/>
      <c r="AR154" s="28"/>
      <c r="AT154" s="28"/>
      <c r="AU154" s="28"/>
      <c r="AW154" s="28"/>
      <c r="AX154" s="28"/>
      <c r="AZ154" s="28"/>
      <c r="BA154" s="28"/>
      <c r="BC154" s="28"/>
      <c r="BD154" s="28"/>
    </row>
    <row r="155" spans="14:56" x14ac:dyDescent="0.3">
      <c r="N155" s="28"/>
      <c r="Q155" s="28"/>
      <c r="T155" s="28"/>
      <c r="W155" s="28"/>
      <c r="Z155" s="28"/>
      <c r="AC155" s="28"/>
      <c r="AF155" s="28"/>
      <c r="AI155" s="28"/>
      <c r="AL155" s="28"/>
      <c r="AM155" s="28"/>
      <c r="AN155" s="28"/>
      <c r="AO155" s="28"/>
      <c r="AQ155" s="28"/>
      <c r="AR155" s="28"/>
      <c r="AT155" s="28"/>
      <c r="AU155" s="28"/>
      <c r="AW155" s="28"/>
      <c r="AX155" s="28"/>
      <c r="AZ155" s="28"/>
      <c r="BA155" s="28"/>
      <c r="BC155" s="28"/>
      <c r="BD155" s="28"/>
    </row>
    <row r="156" spans="14:56" x14ac:dyDescent="0.3">
      <c r="N156" s="28"/>
      <c r="Q156" s="28"/>
      <c r="T156" s="28"/>
      <c r="W156" s="28"/>
      <c r="Z156" s="28"/>
      <c r="AC156" s="28"/>
      <c r="AF156" s="28"/>
      <c r="AI156" s="28"/>
      <c r="AL156" s="28"/>
      <c r="AM156" s="28"/>
      <c r="AN156" s="28"/>
      <c r="AO156" s="28"/>
      <c r="AQ156" s="28"/>
      <c r="AR156" s="28"/>
      <c r="AT156" s="28"/>
      <c r="AU156" s="28"/>
      <c r="AW156" s="28"/>
      <c r="AX156" s="28"/>
      <c r="AZ156" s="28"/>
      <c r="BA156" s="28"/>
      <c r="BC156" s="28"/>
      <c r="BD156" s="28"/>
    </row>
    <row r="157" spans="14:56" x14ac:dyDescent="0.3">
      <c r="N157" s="28"/>
      <c r="Q157" s="28"/>
      <c r="T157" s="28"/>
      <c r="W157" s="28"/>
      <c r="Z157" s="28"/>
      <c r="AC157" s="28"/>
      <c r="AF157" s="28"/>
      <c r="AI157" s="28"/>
      <c r="AL157" s="28"/>
      <c r="AM157" s="28"/>
      <c r="AN157" s="28"/>
      <c r="AO157" s="28"/>
      <c r="AQ157" s="28"/>
      <c r="AR157" s="28"/>
      <c r="AT157" s="28"/>
      <c r="AU157" s="28"/>
      <c r="AW157" s="28"/>
      <c r="AX157" s="28"/>
      <c r="AZ157" s="28"/>
      <c r="BA157" s="28"/>
      <c r="BC157" s="28"/>
      <c r="BD157" s="28"/>
    </row>
    <row r="158" spans="14:56" x14ac:dyDescent="0.3">
      <c r="N158" s="28"/>
      <c r="Q158" s="28"/>
      <c r="T158" s="28"/>
      <c r="W158" s="28"/>
      <c r="Z158" s="28"/>
      <c r="AC158" s="28"/>
      <c r="AF158" s="28"/>
      <c r="AI158" s="28"/>
      <c r="AL158" s="28"/>
      <c r="AM158" s="28"/>
      <c r="AN158" s="28"/>
      <c r="AO158" s="28"/>
      <c r="AQ158" s="28"/>
      <c r="AR158" s="28"/>
      <c r="AT158" s="28"/>
      <c r="AU158" s="28"/>
      <c r="AW158" s="28"/>
      <c r="AX158" s="28"/>
      <c r="AZ158" s="28"/>
      <c r="BA158" s="28"/>
      <c r="BC158" s="28"/>
      <c r="BD158" s="28"/>
    </row>
    <row r="159" spans="14:56" x14ac:dyDescent="0.3">
      <c r="N159" s="28"/>
      <c r="Q159" s="28"/>
      <c r="T159" s="28"/>
      <c r="W159" s="28"/>
      <c r="Z159" s="28"/>
      <c r="AC159" s="28"/>
      <c r="AF159" s="28"/>
      <c r="AI159" s="28"/>
      <c r="AL159" s="28"/>
      <c r="AM159" s="28"/>
      <c r="AN159" s="28"/>
      <c r="AO159" s="28"/>
      <c r="AQ159" s="28"/>
      <c r="AR159" s="28"/>
      <c r="AT159" s="28"/>
      <c r="AU159" s="28"/>
      <c r="AW159" s="28"/>
      <c r="AX159" s="28"/>
      <c r="AZ159" s="28"/>
      <c r="BA159" s="28"/>
      <c r="BC159" s="28"/>
      <c r="BD159" s="28"/>
    </row>
    <row r="160" spans="14:56" x14ac:dyDescent="0.3">
      <c r="N160" s="28"/>
      <c r="Q160" s="28"/>
      <c r="T160" s="28"/>
      <c r="W160" s="28"/>
      <c r="Z160" s="28"/>
      <c r="AC160" s="28"/>
      <c r="AF160" s="28"/>
      <c r="AI160" s="28"/>
      <c r="AL160" s="28"/>
      <c r="AM160" s="28"/>
      <c r="AN160" s="28"/>
      <c r="AO160" s="28"/>
      <c r="AQ160" s="28"/>
      <c r="AR160" s="28"/>
      <c r="AT160" s="28"/>
      <c r="AU160" s="28"/>
      <c r="AW160" s="28"/>
      <c r="AX160" s="28"/>
      <c r="AZ160" s="28"/>
      <c r="BA160" s="28"/>
      <c r="BC160" s="28"/>
      <c r="BD160" s="28"/>
    </row>
    <row r="161" spans="14:56" x14ac:dyDescent="0.3">
      <c r="N161" s="28"/>
      <c r="Q161" s="28"/>
      <c r="T161" s="28"/>
      <c r="W161" s="28"/>
      <c r="Z161" s="28"/>
      <c r="AC161" s="28"/>
      <c r="AF161" s="28"/>
      <c r="AI161" s="28"/>
      <c r="AL161" s="28"/>
      <c r="AM161" s="28"/>
      <c r="AN161" s="28"/>
      <c r="AO161" s="28"/>
      <c r="AQ161" s="28"/>
      <c r="AR161" s="28"/>
      <c r="AT161" s="28"/>
      <c r="AU161" s="28"/>
      <c r="AW161" s="28"/>
      <c r="AX161" s="28"/>
      <c r="AZ161" s="28"/>
      <c r="BA161" s="28"/>
      <c r="BC161" s="28"/>
      <c r="BD161" s="28"/>
    </row>
    <row r="162" spans="14:56" x14ac:dyDescent="0.3">
      <c r="N162" s="28"/>
      <c r="Q162" s="28"/>
      <c r="T162" s="28"/>
      <c r="W162" s="28"/>
      <c r="Z162" s="28"/>
      <c r="AC162" s="28"/>
      <c r="AF162" s="28"/>
      <c r="AI162" s="28"/>
      <c r="AL162" s="28"/>
      <c r="AM162" s="28"/>
      <c r="AN162" s="28"/>
      <c r="AO162" s="28"/>
      <c r="AQ162" s="28"/>
      <c r="AR162" s="28"/>
      <c r="AT162" s="28"/>
      <c r="AU162" s="28"/>
      <c r="AW162" s="28"/>
      <c r="AX162" s="28"/>
      <c r="AZ162" s="28"/>
      <c r="BA162" s="28"/>
      <c r="BC162" s="28"/>
      <c r="BD162" s="28"/>
    </row>
    <row r="163" spans="14:56" x14ac:dyDescent="0.3">
      <c r="N163" s="28"/>
      <c r="Q163" s="28"/>
      <c r="T163" s="28"/>
      <c r="W163" s="28"/>
      <c r="Z163" s="28"/>
      <c r="AC163" s="28"/>
      <c r="AF163" s="28"/>
      <c r="AI163" s="28"/>
      <c r="AL163" s="28"/>
      <c r="AM163" s="28"/>
      <c r="AN163" s="28"/>
      <c r="AO163" s="28"/>
      <c r="AQ163" s="28"/>
      <c r="AR163" s="28"/>
      <c r="AT163" s="28"/>
      <c r="AU163" s="28"/>
      <c r="AW163" s="28"/>
      <c r="AX163" s="28"/>
      <c r="AZ163" s="28"/>
      <c r="BA163" s="28"/>
      <c r="BC163" s="28"/>
      <c r="BD163" s="28"/>
    </row>
    <row r="164" spans="14:56" x14ac:dyDescent="0.3">
      <c r="N164" s="28"/>
      <c r="Q164" s="28"/>
      <c r="T164" s="28"/>
      <c r="W164" s="28"/>
      <c r="Z164" s="28"/>
      <c r="AC164" s="28"/>
      <c r="AF164" s="28"/>
      <c r="AI164" s="28"/>
      <c r="AL164" s="28"/>
      <c r="AM164" s="28"/>
      <c r="AN164" s="28"/>
      <c r="AO164" s="28"/>
      <c r="AQ164" s="28"/>
      <c r="AR164" s="28"/>
      <c r="AT164" s="28"/>
      <c r="AU164" s="28"/>
      <c r="AW164" s="28"/>
      <c r="AX164" s="28"/>
      <c r="AZ164" s="28"/>
      <c r="BA164" s="28"/>
      <c r="BC164" s="28"/>
      <c r="BD164" s="28"/>
    </row>
    <row r="165" spans="14:56" x14ac:dyDescent="0.3">
      <c r="N165" s="28"/>
      <c r="Q165" s="28"/>
      <c r="T165" s="28"/>
      <c r="W165" s="28"/>
      <c r="Z165" s="28"/>
      <c r="AC165" s="28"/>
      <c r="AF165" s="28"/>
      <c r="AI165" s="28"/>
      <c r="AL165" s="28"/>
      <c r="AM165" s="28"/>
      <c r="AN165" s="28"/>
      <c r="AO165" s="28"/>
      <c r="AQ165" s="28"/>
      <c r="AR165" s="28"/>
      <c r="AT165" s="28"/>
      <c r="AU165" s="28"/>
      <c r="AW165" s="28"/>
      <c r="AX165" s="28"/>
      <c r="AZ165" s="28"/>
      <c r="BA165" s="28"/>
      <c r="BC165" s="28"/>
      <c r="BD165" s="28"/>
    </row>
    <row r="166" spans="14:56" x14ac:dyDescent="0.3">
      <c r="N166" s="28"/>
      <c r="Q166" s="28"/>
      <c r="T166" s="28"/>
      <c r="W166" s="28"/>
      <c r="Z166" s="28"/>
      <c r="AC166" s="28"/>
      <c r="AF166" s="28"/>
      <c r="AI166" s="28"/>
      <c r="AL166" s="28"/>
      <c r="AM166" s="28"/>
      <c r="AN166" s="28"/>
      <c r="AO166" s="28"/>
      <c r="AQ166" s="28"/>
      <c r="AR166" s="28"/>
      <c r="AT166" s="28"/>
      <c r="AU166" s="28"/>
      <c r="AW166" s="28"/>
      <c r="AX166" s="28"/>
      <c r="AZ166" s="28"/>
      <c r="BA166" s="28"/>
      <c r="BC166" s="28"/>
      <c r="BD166" s="28"/>
    </row>
    <row r="167" spans="14:56" x14ac:dyDescent="0.3">
      <c r="N167" s="28"/>
      <c r="Q167" s="28"/>
      <c r="T167" s="28"/>
      <c r="W167" s="28"/>
      <c r="Z167" s="28"/>
      <c r="AC167" s="28"/>
      <c r="AF167" s="28"/>
      <c r="AI167" s="28"/>
      <c r="AL167" s="28"/>
      <c r="AM167" s="28"/>
      <c r="AN167" s="28"/>
      <c r="AO167" s="28"/>
      <c r="AQ167" s="28"/>
      <c r="AR167" s="28"/>
      <c r="AT167" s="28"/>
      <c r="AU167" s="28"/>
      <c r="AW167" s="28"/>
      <c r="AX167" s="28"/>
      <c r="AZ167" s="28"/>
      <c r="BA167" s="28"/>
      <c r="BC167" s="28"/>
      <c r="BD167" s="28"/>
    </row>
    <row r="168" spans="14:56" x14ac:dyDescent="0.3">
      <c r="N168" s="28"/>
      <c r="Q168" s="28"/>
      <c r="T168" s="28"/>
      <c r="W168" s="28"/>
      <c r="Z168" s="28"/>
      <c r="AC168" s="28"/>
      <c r="AF168" s="28"/>
      <c r="AI168" s="28"/>
      <c r="AL168" s="28"/>
      <c r="AM168" s="28"/>
      <c r="AN168" s="28"/>
      <c r="AO168" s="28"/>
      <c r="AQ168" s="28"/>
      <c r="AR168" s="28"/>
      <c r="AT168" s="28"/>
      <c r="AU168" s="28"/>
      <c r="AW168" s="28"/>
      <c r="AX168" s="28"/>
      <c r="AZ168" s="28"/>
      <c r="BA168" s="28"/>
      <c r="BC168" s="28"/>
      <c r="BD168" s="28"/>
    </row>
    <row r="169" spans="14:56" x14ac:dyDescent="0.3">
      <c r="N169" s="28"/>
      <c r="Q169" s="28"/>
      <c r="T169" s="28"/>
      <c r="W169" s="28"/>
      <c r="Z169" s="28"/>
      <c r="AC169" s="28"/>
      <c r="AF169" s="28"/>
      <c r="AI169" s="28"/>
      <c r="AL169" s="28"/>
      <c r="AM169" s="28"/>
      <c r="AN169" s="28"/>
      <c r="AO169" s="28"/>
      <c r="AQ169" s="28"/>
      <c r="AR169" s="28"/>
      <c r="AT169" s="28"/>
      <c r="AU169" s="28"/>
      <c r="AW169" s="28"/>
      <c r="AX169" s="28"/>
      <c r="AZ169" s="28"/>
      <c r="BA169" s="28"/>
      <c r="BC169" s="28"/>
      <c r="BD169" s="28"/>
    </row>
    <row r="170" spans="14:56" x14ac:dyDescent="0.3">
      <c r="N170" s="28"/>
      <c r="Q170" s="28"/>
      <c r="T170" s="28"/>
      <c r="W170" s="28"/>
      <c r="Z170" s="28"/>
      <c r="AC170" s="28"/>
      <c r="AF170" s="28"/>
      <c r="AI170" s="28"/>
      <c r="AL170" s="28"/>
      <c r="AM170" s="28"/>
      <c r="AN170" s="28"/>
      <c r="AO170" s="28"/>
      <c r="AQ170" s="28"/>
      <c r="AR170" s="28"/>
      <c r="AT170" s="28"/>
      <c r="AU170" s="28"/>
      <c r="AW170" s="28"/>
      <c r="AX170" s="28"/>
      <c r="AZ170" s="28"/>
      <c r="BA170" s="28"/>
      <c r="BC170" s="28"/>
      <c r="BD170" s="28"/>
    </row>
    <row r="171" spans="14:56" x14ac:dyDescent="0.3">
      <c r="N171" s="28"/>
      <c r="Q171" s="28"/>
      <c r="T171" s="28"/>
      <c r="W171" s="28"/>
      <c r="Z171" s="28"/>
      <c r="AC171" s="28"/>
      <c r="AF171" s="28"/>
      <c r="AI171" s="28"/>
      <c r="AL171" s="28"/>
      <c r="AM171" s="28"/>
      <c r="AN171" s="28"/>
      <c r="AO171" s="28"/>
      <c r="AQ171" s="28"/>
      <c r="AR171" s="28"/>
      <c r="AT171" s="28"/>
      <c r="AU171" s="28"/>
      <c r="AW171" s="28"/>
      <c r="AX171" s="28"/>
      <c r="AZ171" s="28"/>
      <c r="BA171" s="28"/>
      <c r="BC171" s="28"/>
      <c r="BD171" s="28"/>
    </row>
    <row r="172" spans="14:56" x14ac:dyDescent="0.3">
      <c r="N172" s="28"/>
      <c r="Q172" s="28"/>
      <c r="T172" s="28"/>
      <c r="W172" s="28"/>
      <c r="Z172" s="28"/>
      <c r="AC172" s="28"/>
      <c r="AF172" s="28"/>
      <c r="AI172" s="28"/>
      <c r="AL172" s="28"/>
      <c r="AM172" s="28"/>
      <c r="AN172" s="28"/>
      <c r="AO172" s="28"/>
      <c r="AQ172" s="28"/>
      <c r="AR172" s="28"/>
      <c r="AT172" s="28"/>
      <c r="AU172" s="28"/>
      <c r="AW172" s="28"/>
      <c r="AX172" s="28"/>
      <c r="AZ172" s="28"/>
      <c r="BA172" s="28"/>
      <c r="BC172" s="28"/>
      <c r="BD172" s="28"/>
    </row>
    <row r="173" spans="14:56" x14ac:dyDescent="0.3">
      <c r="N173" s="28"/>
      <c r="Q173" s="28"/>
      <c r="T173" s="28"/>
      <c r="W173" s="28"/>
      <c r="Z173" s="28"/>
      <c r="AC173" s="28"/>
      <c r="AF173" s="28"/>
      <c r="AI173" s="28"/>
      <c r="AL173" s="28"/>
      <c r="AM173" s="28"/>
      <c r="AN173" s="28"/>
      <c r="AO173" s="28"/>
      <c r="AQ173" s="28"/>
      <c r="AR173" s="28"/>
      <c r="AT173" s="28"/>
      <c r="AU173" s="28"/>
      <c r="AW173" s="28"/>
      <c r="AX173" s="28"/>
      <c r="AZ173" s="28"/>
      <c r="BA173" s="28"/>
      <c r="BC173" s="28"/>
      <c r="BD173" s="28"/>
    </row>
    <row r="174" spans="14:56" x14ac:dyDescent="0.3">
      <c r="N174" s="28"/>
      <c r="Q174" s="28"/>
      <c r="T174" s="28"/>
      <c r="W174" s="28"/>
      <c r="Z174" s="28"/>
      <c r="AC174" s="28"/>
      <c r="AF174" s="28"/>
      <c r="AI174" s="28"/>
      <c r="AL174" s="28"/>
      <c r="AM174" s="28"/>
      <c r="AN174" s="28"/>
      <c r="AO174" s="28"/>
      <c r="AQ174" s="28"/>
      <c r="AR174" s="28"/>
      <c r="AT174" s="28"/>
      <c r="AU174" s="28"/>
      <c r="AW174" s="28"/>
      <c r="AX174" s="28"/>
      <c r="AZ174" s="28"/>
      <c r="BA174" s="28"/>
      <c r="BC174" s="28"/>
      <c r="BD174" s="28"/>
    </row>
    <row r="175" spans="14:56" x14ac:dyDescent="0.3">
      <c r="N175" s="28"/>
      <c r="Q175" s="28"/>
      <c r="T175" s="28"/>
      <c r="W175" s="28"/>
      <c r="Z175" s="28"/>
      <c r="AC175" s="28"/>
      <c r="AF175" s="28"/>
      <c r="AI175" s="28"/>
      <c r="AL175" s="28"/>
      <c r="AM175" s="28"/>
      <c r="AN175" s="28"/>
      <c r="AO175" s="28"/>
      <c r="AQ175" s="28"/>
      <c r="AR175" s="28"/>
      <c r="AT175" s="28"/>
      <c r="AU175" s="28"/>
      <c r="AW175" s="28"/>
      <c r="AX175" s="28"/>
      <c r="AZ175" s="28"/>
      <c r="BA175" s="28"/>
      <c r="BC175" s="28"/>
      <c r="BD175" s="28"/>
    </row>
    <row r="176" spans="14:56" x14ac:dyDescent="0.3">
      <c r="N176" s="28"/>
      <c r="Q176" s="28"/>
      <c r="T176" s="28"/>
      <c r="W176" s="28"/>
      <c r="Z176" s="28"/>
      <c r="AC176" s="28"/>
      <c r="AF176" s="28"/>
      <c r="AI176" s="28"/>
      <c r="AL176" s="28"/>
      <c r="AM176" s="28"/>
      <c r="AN176" s="28"/>
      <c r="AO176" s="28"/>
      <c r="AQ176" s="28"/>
      <c r="AR176" s="28"/>
      <c r="AT176" s="28"/>
      <c r="AU176" s="28"/>
      <c r="AW176" s="28"/>
      <c r="AX176" s="28"/>
      <c r="AZ176" s="28"/>
      <c r="BA176" s="28"/>
      <c r="BC176" s="28"/>
      <c r="BD176" s="28"/>
    </row>
    <row r="177" spans="14:56" x14ac:dyDescent="0.3">
      <c r="N177" s="28"/>
      <c r="Q177" s="28"/>
      <c r="T177" s="28"/>
      <c r="W177" s="28"/>
      <c r="Z177" s="28"/>
      <c r="AC177" s="28"/>
      <c r="AF177" s="28"/>
      <c r="AI177" s="28"/>
      <c r="AL177" s="28"/>
      <c r="AM177" s="28"/>
      <c r="AN177" s="28"/>
      <c r="AO177" s="28"/>
      <c r="AQ177" s="28"/>
      <c r="AR177" s="28"/>
      <c r="AT177" s="28"/>
      <c r="AU177" s="28"/>
      <c r="AW177" s="28"/>
      <c r="AX177" s="28"/>
      <c r="AZ177" s="28"/>
      <c r="BA177" s="28"/>
      <c r="BC177" s="28"/>
      <c r="BD177" s="28"/>
    </row>
    <row r="178" spans="14:56" x14ac:dyDescent="0.3">
      <c r="N178" s="28"/>
      <c r="Q178" s="28"/>
      <c r="T178" s="28"/>
      <c r="W178" s="28"/>
      <c r="Z178" s="28"/>
      <c r="AC178" s="28"/>
      <c r="AF178" s="28"/>
      <c r="AI178" s="28"/>
      <c r="AL178" s="28"/>
      <c r="AM178" s="28"/>
      <c r="AN178" s="28"/>
      <c r="AO178" s="28"/>
      <c r="AQ178" s="28"/>
      <c r="AR178" s="28"/>
      <c r="AT178" s="28"/>
      <c r="AU178" s="28"/>
      <c r="AW178" s="28"/>
      <c r="AX178" s="28"/>
      <c r="AZ178" s="28"/>
      <c r="BA178" s="28"/>
      <c r="BC178" s="28"/>
      <c r="BD178" s="28"/>
    </row>
    <row r="179" spans="14:56" x14ac:dyDescent="0.3">
      <c r="N179" s="28"/>
      <c r="Q179" s="28"/>
      <c r="T179" s="28"/>
      <c r="W179" s="28"/>
      <c r="Z179" s="28"/>
      <c r="AC179" s="28"/>
      <c r="AF179" s="28"/>
      <c r="AI179" s="28"/>
      <c r="AL179" s="28"/>
      <c r="AM179" s="28"/>
      <c r="AN179" s="28"/>
      <c r="AO179" s="28"/>
      <c r="AQ179" s="28"/>
      <c r="AR179" s="28"/>
      <c r="AT179" s="28"/>
      <c r="AU179" s="28"/>
      <c r="AW179" s="28"/>
      <c r="AX179" s="28"/>
      <c r="AZ179" s="28"/>
      <c r="BA179" s="28"/>
      <c r="BC179" s="28"/>
      <c r="BD179" s="28"/>
    </row>
    <row r="180" spans="14:56" x14ac:dyDescent="0.3">
      <c r="N180" s="28"/>
      <c r="Q180" s="28"/>
      <c r="T180" s="28"/>
      <c r="W180" s="28"/>
      <c r="Z180" s="28"/>
      <c r="AC180" s="28"/>
      <c r="AF180" s="28"/>
      <c r="AI180" s="28"/>
      <c r="AL180" s="28"/>
      <c r="AM180" s="28"/>
      <c r="AN180" s="28"/>
      <c r="AO180" s="28"/>
      <c r="AQ180" s="28"/>
      <c r="AR180" s="28"/>
      <c r="AT180" s="28"/>
      <c r="AU180" s="28"/>
      <c r="AW180" s="28"/>
      <c r="AX180" s="28"/>
      <c r="AZ180" s="28"/>
      <c r="BA180" s="28"/>
      <c r="BC180" s="28"/>
      <c r="BD180" s="28"/>
    </row>
    <row r="181" spans="14:56" x14ac:dyDescent="0.3">
      <c r="N181" s="28"/>
      <c r="Q181" s="28"/>
      <c r="T181" s="28"/>
      <c r="W181" s="28"/>
      <c r="Z181" s="28"/>
      <c r="AC181" s="28"/>
      <c r="AF181" s="28"/>
      <c r="AI181" s="28"/>
      <c r="AL181" s="28"/>
      <c r="AM181" s="28"/>
      <c r="AN181" s="28"/>
      <c r="AO181" s="28"/>
      <c r="AQ181" s="28"/>
      <c r="AR181" s="28"/>
      <c r="AT181" s="28"/>
      <c r="AU181" s="28"/>
      <c r="AW181" s="28"/>
      <c r="AX181" s="28"/>
      <c r="AZ181" s="28"/>
      <c r="BA181" s="28"/>
      <c r="BC181" s="28"/>
      <c r="BD181" s="28"/>
    </row>
    <row r="182" spans="14:56" x14ac:dyDescent="0.3">
      <c r="N182" s="28"/>
      <c r="Q182" s="28"/>
      <c r="T182" s="28"/>
      <c r="W182" s="28"/>
      <c r="Z182" s="28"/>
      <c r="AC182" s="28"/>
      <c r="AF182" s="28"/>
      <c r="AI182" s="28"/>
      <c r="AL182" s="28"/>
      <c r="AM182" s="28"/>
      <c r="AN182" s="28"/>
      <c r="AO182" s="28"/>
      <c r="AQ182" s="28"/>
      <c r="AR182" s="28"/>
      <c r="AT182" s="28"/>
      <c r="AU182" s="28"/>
      <c r="AW182" s="28"/>
      <c r="AX182" s="28"/>
      <c r="AZ182" s="28"/>
      <c r="BA182" s="28"/>
      <c r="BC182" s="28"/>
      <c r="BD182" s="28"/>
    </row>
  </sheetData>
  <sheetProtection algorithmName="SHA-512" hashValue="aP8D6LuPwJtfu3h+tTR5VImxlZbrUGKfEJ8M55M4jUmv9nwpqFcY50NEC9UI0BC92dQDT6hbw1emZYHre+/NZA==" saltValue="xQrdHRNIcUblV0RFEd76UA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E4:AD58"/>
  <sheetViews>
    <sheetView workbookViewId="0">
      <selection sqref="A1:XFD1048576"/>
    </sheetView>
  </sheetViews>
  <sheetFormatPr defaultRowHeight="16.5" x14ac:dyDescent="0.3"/>
  <cols>
    <col min="1" max="5" width="9" style="24"/>
    <col min="6" max="15" width="4.625" style="24" customWidth="1"/>
    <col min="16" max="16384" width="9" style="24"/>
  </cols>
  <sheetData>
    <row r="4" spans="5:30" x14ac:dyDescent="0.3">
      <c r="Q4" s="24" t="str">
        <f>MainDisplay!Q4</f>
        <v>D</v>
      </c>
      <c r="R4" s="24">
        <f>MainDisplay!R4</f>
        <v>20</v>
      </c>
      <c r="S4" s="24">
        <f>MainDisplay!S4</f>
        <v>0</v>
      </c>
    </row>
    <row r="5" spans="5:30" x14ac:dyDescent="0.3">
      <c r="E5" s="24" t="str">
        <f>MainDisplay!E5</f>
        <v>S.DBC</v>
      </c>
      <c r="Q5" s="24" t="str">
        <f>E6</f>
        <v>CLE</v>
      </c>
      <c r="R5" s="24" t="str">
        <f>E7</f>
        <v>QO</v>
      </c>
      <c r="S5" s="24" t="str">
        <f>E8</f>
        <v>RBE</v>
      </c>
      <c r="T5" s="24" t="str">
        <f>E9</f>
        <v>HOE</v>
      </c>
      <c r="U5" s="24" t="str">
        <f>E10</f>
        <v>NGE</v>
      </c>
      <c r="V5" s="24" t="str">
        <f>E11</f>
        <v>GCE</v>
      </c>
      <c r="W5" s="24" t="str">
        <f>E12</f>
        <v>SIE</v>
      </c>
      <c r="X5" s="24" t="str">
        <f>E13</f>
        <v>LDKZ</v>
      </c>
      <c r="Y5" s="24" t="str">
        <f>E14</f>
        <v>LZHZ</v>
      </c>
      <c r="Z5" s="24" t="str">
        <f>E15</f>
        <v>LALZ</v>
      </c>
      <c r="AA5" s="24" t="str">
        <f>E16</f>
        <v>ZWA</v>
      </c>
      <c r="AB5" s="24" t="str">
        <f>E17</f>
        <v>ZCE</v>
      </c>
      <c r="AC5" s="24" t="str">
        <f>E18</f>
        <v>ZSE</v>
      </c>
      <c r="AD5" s="24" t="str">
        <f>E19</f>
        <v>SBE</v>
      </c>
    </row>
    <row r="6" spans="5:30" x14ac:dyDescent="0.3">
      <c r="E6" s="24" t="str">
        <f>MainDisplay!E6</f>
        <v>CLE</v>
      </c>
      <c r="P6" s="24">
        <f>S4</f>
        <v>0</v>
      </c>
      <c r="Q6" s="26">
        <f>IFERROR(RTD("cqg.rtd",,"StudyData", "Correlation("&amp;$E$5&amp;","&amp;$E$6&amp;",Period:="&amp;$R$4&amp;",InputChoice1:=Close,InputChoice2:=Close)", "FG", "", "Close",$Q$4,$P6, "all","", "","True","T")/100,NA())</f>
        <v>0.97271009730000002</v>
      </c>
      <c r="R6" s="26">
        <f>IFERROR(RTD("cqg.rtd",,"StudyData", "Correlation("&amp;$E$5&amp;","&amp;$E$7&amp;",Period:="&amp;$R$4&amp;",InputChoice1:=Close,InputChoice2:=Close)", "FG", "", "Close",$Q$4,$P6, "all","", "","True","T")/100,NA())</f>
        <v>0.96622317949999992</v>
      </c>
      <c r="S6" s="26">
        <f>IFERROR(RTD("cqg.rtd",,"StudyData", "Correlation("&amp;$E$5&amp;","&amp;$E$8&amp;",Period:="&amp;$R$4&amp;",InputChoice1:=Close,InputChoice2:=Close)", "FG", "", "Close",$Q$4,$P6, "all","", "","True","T")/100,NA())</f>
        <v>0.94471918650000009</v>
      </c>
      <c r="T6" s="26">
        <f>IFERROR(RTD("cqg.rtd",,"StudyData", "Correlation("&amp;$E$5&amp;","&amp;$E$9&amp;",Period:="&amp;$R$4&amp;",InputChoice1:=Close,InputChoice2:=Close)", "FG", "", "Close",$Q$4,$P6, "all","", "","True","T")/100,NA())</f>
        <v>0.95893030609999996</v>
      </c>
      <c r="U6" s="26">
        <f>IFERROR(RTD("cqg.rtd",,"StudyData", "Correlation("&amp;$E$5&amp;","&amp;$E$10&amp;",Period:="&amp;$R$4&amp;",InputChoice1:=Close,InputChoice2:=Close)", "FG", "", "Close",$Q$4,$P6, "all","", "","True","T")/100,NA())</f>
        <v>-0.59232857230000002</v>
      </c>
      <c r="V6" s="26">
        <f>IFERROR(RTD("cqg.rtd",,"StudyData", "Correlation("&amp;$E$5&amp;","&amp;$E$11&amp;",Period:="&amp;$R$4&amp;",InputChoice1:=Close,InputChoice2:=Close)", "FG", "", "Close",$Q$4,$P6, "all","", "","True","T")/100,NA())</f>
        <v>0.78419332339999992</v>
      </c>
      <c r="W6" s="26">
        <f>IFERROR(RTD("cqg.rtd",,"StudyData", "Correlation("&amp;$E$5&amp;","&amp;$E$12&amp;",Period:="&amp;$R$4&amp;",InputChoice1:=Close,InputChoice2:=Close)", "FG", "", "Close",$Q$4,$P6, "all","", "","True","T")/100,NA())</f>
        <v>0.69650929930000005</v>
      </c>
      <c r="X6" s="26">
        <f>IFERROR(RTD("cqg.rtd",,"StudyData", "Correlation("&amp;$E$5&amp;","&amp;$E$13&amp;",Period:="&amp;$R$4&amp;",InputChoice1:=Close,InputChoice2:=Close)", "FG", "", "Close",$Q$4,$P6, "all","", "","True","T")/100,NA())</f>
        <v>0.87491810830000005</v>
      </c>
      <c r="Y6" s="26">
        <f>IFERROR(RTD("cqg.rtd",,"StudyData", "Correlation("&amp;$E$5&amp;","&amp;$E$14&amp;",Period:="&amp;$R$4&amp;",InputChoice1:=Close,InputChoice2:=Close)", "FG", "", "Close",$Q$4,$P6, "all","", "","True","T")/100,NA())</f>
        <v>0.45238034720000003</v>
      </c>
      <c r="Z6" s="26">
        <f>IFERROR(RTD("cqg.rtd",,"StudyData", "Correlation("&amp;$E$5&amp;","&amp;$E$15&amp;",Period:="&amp;$R$4&amp;",InputChoice1:=Close,InputChoice2:=Close)", "FG", "", "Close",$Q$4,$P6, "all","", "","True","T")/100,NA())</f>
        <v>0.41483584499999998</v>
      </c>
      <c r="AA6" s="26">
        <f>IFERROR(RTD("cqg.rtd",,"StudyData", "Correlation("&amp;$E$5&amp;","&amp;$E$16&amp;",Period:="&amp;$R$4&amp;",InputChoice1:=Close,InputChoice2:=Close)", "FG", "", "Close",$Q$4,$P6, "all","", "","True","T")/100,NA())</f>
        <v>-0.76447084599999993</v>
      </c>
      <c r="AB6" s="26">
        <f>IFERROR(RTD("cqg.rtd",,"StudyData", "Correlation("&amp;$E$5&amp;","&amp;$E$17&amp;",Period:="&amp;$R$4&amp;",InputChoice1:=Close,InputChoice2:=Close)", "FG", "", "Close",$Q$4,$P6, "all","", "","True","T")/100,NA())</f>
        <v>-0.4638987349</v>
      </c>
      <c r="AC6" s="26">
        <f>IFERROR(RTD("cqg.rtd",,"StudyData", "Correlation("&amp;$E$5&amp;","&amp;$E$18&amp;",Period:="&amp;$R$4&amp;",InputChoice1:=Close,InputChoice2:=Close)", "FG", "", "Close",$Q$4,$P6, "all","", "","True","T")/100,NA())</f>
        <v>-0.45060776760000004</v>
      </c>
      <c r="AD6" s="26">
        <f>IFERROR(RTD("cqg.rtd",,"StudyData", "Correlation("&amp;$E$5&amp;","&amp;$E$19&amp;",Period:="&amp;$R$4&amp;",InputChoice1:=Close,InputChoice2:=Close)", "FG", "", "Close",$Q$4,$P6, "all","", "","True","T")/100,NA())</f>
        <v>-2.3902458000000001E-2</v>
      </c>
    </row>
    <row r="7" spans="5:30" x14ac:dyDescent="0.3">
      <c r="E7" s="24" t="str">
        <f>MainDisplay!E7</f>
        <v>QO</v>
      </c>
      <c r="P7" s="24">
        <f>P6-1</f>
        <v>-1</v>
      </c>
      <c r="Q7" s="26">
        <f>IFERROR(RTD("cqg.rtd",,"StudyData", "Correlation("&amp;$E$5&amp;","&amp;$E$6&amp;",Period:="&amp;$R$4&amp;",InputChoice1:=Close,InputChoice2:=Close)", "FG", "", "Close",$Q$4,$P7, "all","", "","True","T")/100,NA())</f>
        <v>0.96853508599999993</v>
      </c>
      <c r="R7" s="26">
        <f>IFERROR(RTD("cqg.rtd",,"StudyData", "Correlation("&amp;$E$5&amp;","&amp;$E$7&amp;",Period:="&amp;$R$4&amp;",InputChoice1:=Close,InputChoice2:=Close)", "FG", "", "Close",$Q$4,$P7, "all","", "","True","T")/100,NA())</f>
        <v>0.96086962499999995</v>
      </c>
      <c r="S7" s="26">
        <f>IFERROR(RTD("cqg.rtd",,"StudyData", "Correlation("&amp;$E$5&amp;","&amp;$E$8&amp;",Period:="&amp;$R$4&amp;",InputChoice1:=Close,InputChoice2:=Close)", "FG", "", "Close",$Q$4,$P7, "all","", "","True","T")/100,NA())</f>
        <v>0.95960324380000006</v>
      </c>
      <c r="T7" s="26">
        <f>IFERROR(RTD("cqg.rtd",,"StudyData", "Correlation("&amp;$E$5&amp;","&amp;$E$9&amp;",Period:="&amp;$R$4&amp;",InputChoice1:=Close,InputChoice2:=Close)", "FG", "", "Close",$Q$4,$P7, "all","", "","True","T")/100,NA())</f>
        <v>0.96033298789999999</v>
      </c>
      <c r="U7" s="26">
        <f>IFERROR(RTD("cqg.rtd",,"StudyData", "Correlation("&amp;$E$5&amp;","&amp;$E$10&amp;",Period:="&amp;$R$4&amp;",InputChoice1:=Close,InputChoice2:=Close)", "FG", "", "Close",$Q$4,$P7, "all","", "","True","T")/100,NA())</f>
        <v>-0.59391120780000006</v>
      </c>
      <c r="V7" s="26">
        <f>IFERROR(RTD("cqg.rtd",,"StudyData", "Correlation("&amp;$E$5&amp;","&amp;$E$11&amp;",Period:="&amp;$R$4&amp;",InputChoice1:=Close,InputChoice2:=Close)", "FG", "", "Close",$Q$4,$P7, "all","", "","True","T")/100,NA())</f>
        <v>0.81447693740000005</v>
      </c>
      <c r="W7" s="26">
        <f>IFERROR(RTD("cqg.rtd",,"StudyData", "Correlation("&amp;$E$5&amp;","&amp;$E$12&amp;",Period:="&amp;$R$4&amp;",InputChoice1:=Close,InputChoice2:=Close)", "FG", "", "Close",$Q$4,$P7, "all","", "","True","T")/100,NA())</f>
        <v>0.74478363990000007</v>
      </c>
      <c r="X7" s="26">
        <f>IFERROR(RTD("cqg.rtd",,"StudyData", "Correlation("&amp;$E$5&amp;","&amp;$E$13&amp;",Period:="&amp;$R$4&amp;",InputChoice1:=Close,InputChoice2:=Close)", "FG", "", "Close",$Q$4,$P7, "all","", "","True","T")/100,NA())</f>
        <v>0.88934393069999995</v>
      </c>
      <c r="Y7" s="26">
        <f>IFERROR(RTD("cqg.rtd",,"StudyData", "Correlation("&amp;$E$5&amp;","&amp;$E$14&amp;",Period:="&amp;$R$4&amp;",InputChoice1:=Close,InputChoice2:=Close)", "FG", "", "Close",$Q$4,$P7, "all","", "","True","T")/100,NA())</f>
        <v>0.35057604380000001</v>
      </c>
      <c r="Z7" s="26">
        <f>IFERROR(RTD("cqg.rtd",,"StudyData", "Correlation("&amp;$E$5&amp;","&amp;$E$15&amp;",Period:="&amp;$R$4&amp;",InputChoice1:=Close,InputChoice2:=Close)", "FG", "", "Close",$Q$4,$P7, "all","", "","True","T")/100,NA())</f>
        <v>0.32453473840000002</v>
      </c>
      <c r="AA7" s="26">
        <f>IFERROR(RTD("cqg.rtd",,"StudyData", "Correlation("&amp;$E$5&amp;","&amp;$E$16&amp;",Period:="&amp;$R$4&amp;",InputChoice1:=Close,InputChoice2:=Close)", "FG", "", "Close",$Q$4,$P7, "all","", "","True","T")/100,NA())</f>
        <v>-0.78082229089999999</v>
      </c>
      <c r="AB7" s="26">
        <f>IFERROR(RTD("cqg.rtd",,"StudyData", "Correlation("&amp;$E$5&amp;","&amp;$E$17&amp;",Period:="&amp;$R$4&amp;",InputChoice1:=Close,InputChoice2:=Close)", "FG", "", "Close",$Q$4,$P7, "all","", "","True","T")/100,NA())</f>
        <v>-0.37643212409999999</v>
      </c>
      <c r="AC7" s="26">
        <f>IFERROR(RTD("cqg.rtd",,"StudyData", "Correlation("&amp;$E$5&amp;","&amp;$E$18&amp;",Period:="&amp;$R$4&amp;",InputChoice1:=Close,InputChoice2:=Close)", "FG", "", "Close",$Q$4,$P7, "all","", "","True","T")/100,NA())</f>
        <v>-0.36559573219999997</v>
      </c>
      <c r="AD7" s="26">
        <f>IFERROR(RTD("cqg.rtd",,"StudyData", "Correlation("&amp;$E$5&amp;","&amp;$E$19&amp;",Period:="&amp;$R$4&amp;",InputChoice1:=Close,InputChoice2:=Close)", "FG", "", "Close",$Q$4,$P7, "all","", "","True","T")/100,NA())</f>
        <v>0.16167811969999998</v>
      </c>
    </row>
    <row r="8" spans="5:30" x14ac:dyDescent="0.3">
      <c r="E8" s="24" t="str">
        <f>MainDisplay!E8</f>
        <v>RBE</v>
      </c>
      <c r="P8" s="24">
        <f t="shared" ref="P8:P30" si="0">P7-1</f>
        <v>-2</v>
      </c>
      <c r="Q8" s="26">
        <f>IFERROR(RTD("cqg.rtd",,"StudyData", "Correlation("&amp;$E$5&amp;","&amp;$E$6&amp;",Period:="&amp;$R$4&amp;",InputChoice1:=Close,InputChoice2:=Close)", "FG", "", "Close",$Q$4,$P8, "all","", "","True","T")/100,NA())</f>
        <v>0.97223799600000005</v>
      </c>
      <c r="R8" s="26">
        <f>IFERROR(RTD("cqg.rtd",,"StudyData", "Correlation("&amp;$E$5&amp;","&amp;$E$7&amp;",Period:="&amp;$R$4&amp;",InputChoice1:=Close,InputChoice2:=Close)", "FG", "", "Close",$Q$4,$P8, "all","", "","True","T")/100,NA())</f>
        <v>0.96312558390000003</v>
      </c>
      <c r="S8" s="26">
        <f>IFERROR(RTD("cqg.rtd",,"StudyData", "Correlation("&amp;$E$5&amp;","&amp;$E$8&amp;",Period:="&amp;$R$4&amp;",InputChoice1:=Close,InputChoice2:=Close)", "FG", "", "Close",$Q$4,$P8, "all","", "","True","T")/100,NA())</f>
        <v>0.97620030869999996</v>
      </c>
      <c r="T8" s="26">
        <f>IFERROR(RTD("cqg.rtd",,"StudyData", "Correlation("&amp;$E$5&amp;","&amp;$E$9&amp;",Period:="&amp;$R$4&amp;",InputChoice1:=Close,InputChoice2:=Close)", "FG", "", "Close",$Q$4,$P8, "all","", "","True","T")/100,NA())</f>
        <v>0.96359166239999994</v>
      </c>
      <c r="U8" s="26">
        <f>IFERROR(RTD("cqg.rtd",,"StudyData", "Correlation("&amp;$E$5&amp;","&amp;$E$10&amp;",Period:="&amp;$R$4&amp;",InputChoice1:=Close,InputChoice2:=Close)", "FG", "", "Close",$Q$4,$P8, "all","", "","True","T")/100,NA())</f>
        <v>-0.60809867709999998</v>
      </c>
      <c r="V8" s="26">
        <f>IFERROR(RTD("cqg.rtd",,"StudyData", "Correlation("&amp;$E$5&amp;","&amp;$E$11&amp;",Period:="&amp;$R$4&amp;",InputChoice1:=Close,InputChoice2:=Close)", "FG", "", "Close",$Q$4,$P8, "all","", "","True","T")/100,NA())</f>
        <v>0.82776093930000005</v>
      </c>
      <c r="W8" s="26">
        <f>IFERROR(RTD("cqg.rtd",,"StudyData", "Correlation("&amp;$E$5&amp;","&amp;$E$12&amp;",Period:="&amp;$R$4&amp;",InputChoice1:=Close,InputChoice2:=Close)", "FG", "", "Close",$Q$4,$P8, "all","", "","True","T")/100,NA())</f>
        <v>0.75819606350000002</v>
      </c>
      <c r="X8" s="26">
        <f>IFERROR(RTD("cqg.rtd",,"StudyData", "Correlation("&amp;$E$5&amp;","&amp;$E$13&amp;",Period:="&amp;$R$4&amp;",InputChoice1:=Close,InputChoice2:=Close)", "FG", "", "Close",$Q$4,$P8, "all","", "","True","T")/100,NA())</f>
        <v>0.89178969530000007</v>
      </c>
      <c r="Y8" s="26">
        <f>IFERROR(RTD("cqg.rtd",,"StudyData", "Correlation("&amp;$E$5&amp;","&amp;$E$14&amp;",Period:="&amp;$R$4&amp;",InputChoice1:=Close,InputChoice2:=Close)", "FG", "", "Close",$Q$4,$P8, "all","", "","True","T")/100,NA())</f>
        <v>0.15555646889999999</v>
      </c>
      <c r="Z8" s="26">
        <f>IFERROR(RTD("cqg.rtd",,"StudyData", "Correlation("&amp;$E$5&amp;","&amp;$E$15&amp;",Period:="&amp;$R$4&amp;",InputChoice1:=Close,InputChoice2:=Close)", "FG", "", "Close",$Q$4,$P8, "all","", "","True","T")/100,NA())</f>
        <v>0.2895599056</v>
      </c>
      <c r="AA8" s="26">
        <f>IFERROR(RTD("cqg.rtd",,"StudyData", "Correlation("&amp;$E$5&amp;","&amp;$E$16&amp;",Period:="&amp;$R$4&amp;",InputChoice1:=Close,InputChoice2:=Close)", "FG", "", "Close",$Q$4,$P8, "all","", "","True","T")/100,NA())</f>
        <v>-0.79765332740000006</v>
      </c>
      <c r="AB8" s="26">
        <f>IFERROR(RTD("cqg.rtd",,"StudyData", "Correlation("&amp;$E$5&amp;","&amp;$E$17&amp;",Period:="&amp;$R$4&amp;",InputChoice1:=Close,InputChoice2:=Close)", "FG", "", "Close",$Q$4,$P8, "all","", "","True","T")/100,NA())</f>
        <v>-0.47030935210000002</v>
      </c>
      <c r="AC8" s="26">
        <f>IFERROR(RTD("cqg.rtd",,"StudyData", "Correlation("&amp;$E$5&amp;","&amp;$E$18&amp;",Period:="&amp;$R$4&amp;",InputChoice1:=Close,InputChoice2:=Close)", "FG", "", "Close",$Q$4,$P8, "all","", "","True","T")/100,NA())</f>
        <v>-0.42281312380000002</v>
      </c>
      <c r="AD8" s="26">
        <f>IFERROR(RTD("cqg.rtd",,"StudyData", "Correlation("&amp;$E$5&amp;","&amp;$E$19&amp;",Period:="&amp;$R$4&amp;",InputChoice1:=Close,InputChoice2:=Close)", "FG", "", "Close",$Q$4,$P8, "all","", "","True","T")/100,NA())</f>
        <v>0.45215786330000002</v>
      </c>
    </row>
    <row r="9" spans="5:30" x14ac:dyDescent="0.3">
      <c r="E9" s="24" t="str">
        <f>MainDisplay!E9</f>
        <v>HOE</v>
      </c>
      <c r="P9" s="24">
        <f t="shared" si="0"/>
        <v>-3</v>
      </c>
      <c r="Q9" s="26">
        <f>IFERROR(RTD("cqg.rtd",,"StudyData", "Correlation("&amp;$E$5&amp;","&amp;$E$6&amp;",Period:="&amp;$R$4&amp;",InputChoice1:=Close,InputChoice2:=Close)", "FG", "", "Close",$Q$4,$P9, "all","", "","True","T")/100,NA())</f>
        <v>0.96722737940000003</v>
      </c>
      <c r="R9" s="26">
        <f>IFERROR(RTD("cqg.rtd",,"StudyData", "Correlation("&amp;$E$5&amp;","&amp;$E$7&amp;",Period:="&amp;$R$4&amp;",InputChoice1:=Close,InputChoice2:=Close)", "FG", "", "Close",$Q$4,$P9, "all","", "","True","T")/100,NA())</f>
        <v>0.96118626689999997</v>
      </c>
      <c r="S9" s="26">
        <f>IFERROR(RTD("cqg.rtd",,"StudyData", "Correlation("&amp;$E$5&amp;","&amp;$E$8&amp;",Period:="&amp;$R$4&amp;",InputChoice1:=Close,InputChoice2:=Close)", "FG", "", "Close",$Q$4,$P9, "all","", "","True","T")/100,NA())</f>
        <v>0.97584362580000006</v>
      </c>
      <c r="T9" s="26">
        <f>IFERROR(RTD("cqg.rtd",,"StudyData", "Correlation("&amp;$E$5&amp;","&amp;$E$9&amp;",Period:="&amp;$R$4&amp;",InputChoice1:=Close,InputChoice2:=Close)", "FG", "", "Close",$Q$4,$P9, "all","", "","True","T")/100,NA())</f>
        <v>0.96274354750000002</v>
      </c>
      <c r="U9" s="26">
        <f>IFERROR(RTD("cqg.rtd",,"StudyData", "Correlation("&amp;$E$5&amp;","&amp;$E$10&amp;",Period:="&amp;$R$4&amp;",InputChoice1:=Close,InputChoice2:=Close)", "FG", "", "Close",$Q$4,$P9, "all","", "","True","T")/100,NA())</f>
        <v>-0.61985471939999992</v>
      </c>
      <c r="V9" s="26">
        <f>IFERROR(RTD("cqg.rtd",,"StudyData", "Correlation("&amp;$E$5&amp;","&amp;$E$11&amp;",Period:="&amp;$R$4&amp;",InputChoice1:=Close,InputChoice2:=Close)", "FG", "", "Close",$Q$4,$P9, "all","", "","True","T")/100,NA())</f>
        <v>0.83492323430000004</v>
      </c>
      <c r="W9" s="26">
        <f>IFERROR(RTD("cqg.rtd",,"StudyData", "Correlation("&amp;$E$5&amp;","&amp;$E$12&amp;",Period:="&amp;$R$4&amp;",InputChoice1:=Close,InputChoice2:=Close)", "FG", "", "Close",$Q$4,$P9, "all","", "","True","T")/100,NA())</f>
        <v>0.78317130710000005</v>
      </c>
      <c r="X9" s="26">
        <f>IFERROR(RTD("cqg.rtd",,"StudyData", "Correlation("&amp;$E$5&amp;","&amp;$E$13&amp;",Period:="&amp;$R$4&amp;",InputChoice1:=Close,InputChoice2:=Close)", "FG", "", "Close",$Q$4,$P9, "all","", "","True","T")/100,NA())</f>
        <v>0.90314473029999998</v>
      </c>
      <c r="Y9" s="26">
        <f>IFERROR(RTD("cqg.rtd",,"StudyData", "Correlation("&amp;$E$5&amp;","&amp;$E$14&amp;",Period:="&amp;$R$4&amp;",InputChoice1:=Close,InputChoice2:=Close)", "FG", "", "Close",$Q$4,$P9, "all","", "","True","T")/100,NA())</f>
        <v>-1.49814314E-2</v>
      </c>
      <c r="Z9" s="26">
        <f>IFERROR(RTD("cqg.rtd",,"StudyData", "Correlation("&amp;$E$5&amp;","&amp;$E$15&amp;",Period:="&amp;$R$4&amp;",InputChoice1:=Close,InputChoice2:=Close)", "FG", "", "Close",$Q$4,$P9, "all","", "","True","T")/100,NA())</f>
        <v>0.30306008140000001</v>
      </c>
      <c r="AA9" s="26">
        <f>IFERROR(RTD("cqg.rtd",,"StudyData", "Correlation("&amp;$E$5&amp;","&amp;$E$16&amp;",Period:="&amp;$R$4&amp;",InputChoice1:=Close,InputChoice2:=Close)", "FG", "", "Close",$Q$4,$P9, "all","", "","True","T")/100,NA())</f>
        <v>-0.77819298250000002</v>
      </c>
      <c r="AB9" s="26">
        <f>IFERROR(RTD("cqg.rtd",,"StudyData", "Correlation("&amp;$E$5&amp;","&amp;$E$17&amp;",Period:="&amp;$R$4&amp;",InputChoice1:=Close,InputChoice2:=Close)", "FG", "", "Close",$Q$4,$P9, "all","", "","True","T")/100,NA())</f>
        <v>-0.5048409157</v>
      </c>
      <c r="AC9" s="26">
        <f>IFERROR(RTD("cqg.rtd",,"StudyData", "Correlation("&amp;$E$5&amp;","&amp;$E$18&amp;",Period:="&amp;$R$4&amp;",InputChoice1:=Close,InputChoice2:=Close)", "FG", "", "Close",$Q$4,$P9, "all","", "","True","T")/100,NA())</f>
        <v>-0.45560751179999998</v>
      </c>
      <c r="AD9" s="26">
        <f>IFERROR(RTD("cqg.rtd",,"StudyData", "Correlation("&amp;$E$5&amp;","&amp;$E$19&amp;",Period:="&amp;$R$4&amp;",InputChoice1:=Close,InputChoice2:=Close)", "FG", "", "Close",$Q$4,$P9, "all","", "","True","T")/100,NA())</f>
        <v>0.59151697790000002</v>
      </c>
    </row>
    <row r="10" spans="5:30" x14ac:dyDescent="0.3">
      <c r="E10" s="24" t="str">
        <f>MainDisplay!E10</f>
        <v>NGE</v>
      </c>
      <c r="P10" s="24">
        <f t="shared" si="0"/>
        <v>-4</v>
      </c>
      <c r="Q10" s="26">
        <f>IFERROR(RTD("cqg.rtd",,"StudyData", "Correlation("&amp;$E$5&amp;","&amp;$E$6&amp;",Period:="&amp;$R$4&amp;",InputChoice1:=Close,InputChoice2:=Close)", "FG", "", "Close",$Q$4,$P10, "all","", "","True","T")/100,NA())</f>
        <v>0.97059468390000003</v>
      </c>
      <c r="R10" s="26">
        <f>IFERROR(RTD("cqg.rtd",,"StudyData", "Correlation("&amp;$E$5&amp;","&amp;$E$7&amp;",Period:="&amp;$R$4&amp;",InputChoice1:=Close,InputChoice2:=Close)", "FG", "", "Close",$Q$4,$P10, "all","", "","True","T")/100,NA())</f>
        <v>0.96739621929999997</v>
      </c>
      <c r="S10" s="26">
        <f>IFERROR(RTD("cqg.rtd",,"StudyData", "Correlation("&amp;$E$5&amp;","&amp;$E$8&amp;",Period:="&amp;$R$4&amp;",InputChoice1:=Close,InputChoice2:=Close)", "FG", "", "Close",$Q$4,$P10, "all","", "","True","T")/100,NA())</f>
        <v>0.97793510610000001</v>
      </c>
      <c r="T10" s="26">
        <f>IFERROR(RTD("cqg.rtd",,"StudyData", "Correlation("&amp;$E$5&amp;","&amp;$E$9&amp;",Period:="&amp;$R$4&amp;",InputChoice1:=Close,InputChoice2:=Close)", "FG", "", "Close",$Q$4,$P10, "all","", "","True","T")/100,NA())</f>
        <v>0.96674577369999992</v>
      </c>
      <c r="U10" s="26">
        <f>IFERROR(RTD("cqg.rtd",,"StudyData", "Correlation("&amp;$E$5&amp;","&amp;$E$10&amp;",Period:="&amp;$R$4&amp;",InputChoice1:=Close,InputChoice2:=Close)", "FG", "", "Close",$Q$4,$P10, "all","", "","True","T")/100,NA())</f>
        <v>-0.55090902939999997</v>
      </c>
      <c r="V10" s="26">
        <f>IFERROR(RTD("cqg.rtd",,"StudyData", "Correlation("&amp;$E$5&amp;","&amp;$E$11&amp;",Period:="&amp;$R$4&amp;",InputChoice1:=Close,InputChoice2:=Close)", "FG", "", "Close",$Q$4,$P10, "all","", "","True","T")/100,NA())</f>
        <v>0.85734112670000007</v>
      </c>
      <c r="W10" s="26">
        <f>IFERROR(RTD("cqg.rtd",,"StudyData", "Correlation("&amp;$E$5&amp;","&amp;$E$12&amp;",Period:="&amp;$R$4&amp;",InputChoice1:=Close,InputChoice2:=Close)", "FG", "", "Close",$Q$4,$P10, "all","", "","True","T")/100,NA())</f>
        <v>0.8413546381</v>
      </c>
      <c r="X10" s="26">
        <f>IFERROR(RTD("cqg.rtd",,"StudyData", "Correlation("&amp;$E$5&amp;","&amp;$E$13&amp;",Period:="&amp;$R$4&amp;",InputChoice1:=Close,InputChoice2:=Close)", "FG", "", "Close",$Q$4,$P10, "all","", "","True","T")/100,NA())</f>
        <v>0.91410246659999994</v>
      </c>
      <c r="Y10" s="26">
        <f>IFERROR(RTD("cqg.rtd",,"StudyData", "Correlation("&amp;$E$5&amp;","&amp;$E$14&amp;",Period:="&amp;$R$4&amp;",InputChoice1:=Close,InputChoice2:=Close)", "FG", "", "Close",$Q$4,$P10, "all","", "","True","T")/100,NA())</f>
        <v>-7.8417941899999996E-2</v>
      </c>
      <c r="Z10" s="26">
        <f>IFERROR(RTD("cqg.rtd",,"StudyData", "Correlation("&amp;$E$5&amp;","&amp;$E$15&amp;",Period:="&amp;$R$4&amp;",InputChoice1:=Close,InputChoice2:=Close)", "FG", "", "Close",$Q$4,$P10, "all","", "","True","T")/100,NA())</f>
        <v>0.33310082260000001</v>
      </c>
      <c r="AA10" s="26">
        <f>IFERROR(RTD("cqg.rtd",,"StudyData", "Correlation("&amp;$E$5&amp;","&amp;$E$16&amp;",Period:="&amp;$R$4&amp;",InputChoice1:=Close,InputChoice2:=Close)", "FG", "", "Close",$Q$4,$P10, "all","", "","True","T")/100,NA())</f>
        <v>-0.80290737309999993</v>
      </c>
      <c r="AB10" s="26">
        <f>IFERROR(RTD("cqg.rtd",,"StudyData", "Correlation("&amp;$E$5&amp;","&amp;$E$17&amp;",Period:="&amp;$R$4&amp;",InputChoice1:=Close,InputChoice2:=Close)", "FG", "", "Close",$Q$4,$P10, "all","", "","True","T")/100,NA())</f>
        <v>-0.59211624860000001</v>
      </c>
      <c r="AC10" s="26">
        <f>IFERROR(RTD("cqg.rtd",,"StudyData", "Correlation("&amp;$E$5&amp;","&amp;$E$18&amp;",Period:="&amp;$R$4&amp;",InputChoice1:=Close,InputChoice2:=Close)", "FG", "", "Close",$Q$4,$P10, "all","", "","True","T")/100,NA())</f>
        <v>-0.4978467164</v>
      </c>
      <c r="AD10" s="26">
        <f>IFERROR(RTD("cqg.rtd",,"StudyData", "Correlation("&amp;$E$5&amp;","&amp;$E$19&amp;",Period:="&amp;$R$4&amp;",InputChoice1:=Close,InputChoice2:=Close)", "FG", "", "Close",$Q$4,$P10, "all","", "","True","T")/100,NA())</f>
        <v>0.71611327169999994</v>
      </c>
    </row>
    <row r="11" spans="5:30" x14ac:dyDescent="0.3">
      <c r="E11" s="24" t="str">
        <f>MainDisplay!E11</f>
        <v>GCE</v>
      </c>
      <c r="P11" s="24">
        <f t="shared" si="0"/>
        <v>-5</v>
      </c>
      <c r="Q11" s="26">
        <f>IFERROR(RTD("cqg.rtd",,"StudyData", "Correlation("&amp;$E$5&amp;","&amp;$E$6&amp;",Period:="&amp;$R$4&amp;",InputChoice1:=Close,InputChoice2:=Close)", "FG", "", "Close",$Q$4,$P11, "all","", "","True","T")/100,NA())</f>
        <v>0.97765300460000004</v>
      </c>
      <c r="R11" s="26">
        <f>IFERROR(RTD("cqg.rtd",,"StudyData", "Correlation("&amp;$E$5&amp;","&amp;$E$7&amp;",Period:="&amp;$R$4&amp;",InputChoice1:=Close,InputChoice2:=Close)", "FG", "", "Close",$Q$4,$P11, "all","", "","True","T")/100,NA())</f>
        <v>0.97715997529999998</v>
      </c>
      <c r="S11" s="26">
        <f>IFERROR(RTD("cqg.rtd",,"StudyData", "Correlation("&amp;$E$5&amp;","&amp;$E$8&amp;",Period:="&amp;$R$4&amp;",InputChoice1:=Close,InputChoice2:=Close)", "FG", "", "Close",$Q$4,$P11, "all","", "","True","T")/100,NA())</f>
        <v>0.98145989069999995</v>
      </c>
      <c r="T11" s="26">
        <f>IFERROR(RTD("cqg.rtd",,"StudyData", "Correlation("&amp;$E$5&amp;","&amp;$E$9&amp;",Period:="&amp;$R$4&amp;",InputChoice1:=Close,InputChoice2:=Close)", "FG", "", "Close",$Q$4,$P11, "all","", "","True","T")/100,NA())</f>
        <v>0.97376557799999997</v>
      </c>
      <c r="U11" s="26">
        <f>IFERROR(RTD("cqg.rtd",,"StudyData", "Correlation("&amp;$E$5&amp;","&amp;$E$10&amp;",Period:="&amp;$R$4&amp;",InputChoice1:=Close,InputChoice2:=Close)", "FG", "", "Close",$Q$4,$P11, "all","", "","True","T")/100,NA())</f>
        <v>-0.39814227010000003</v>
      </c>
      <c r="V11" s="26">
        <f>IFERROR(RTD("cqg.rtd",,"StudyData", "Correlation("&amp;$E$5&amp;","&amp;$E$11&amp;",Period:="&amp;$R$4&amp;",InputChoice1:=Close,InputChoice2:=Close)", "FG", "", "Close",$Q$4,$P11, "all","", "","True","T")/100,NA())</f>
        <v>0.87564622089999999</v>
      </c>
      <c r="W11" s="26">
        <f>IFERROR(RTD("cqg.rtd",,"StudyData", "Correlation("&amp;$E$5&amp;","&amp;$E$12&amp;",Period:="&amp;$R$4&amp;",InputChoice1:=Close,InputChoice2:=Close)", "FG", "", "Close",$Q$4,$P11, "all","", "","True","T")/100,NA())</f>
        <v>0.88460863829999992</v>
      </c>
      <c r="X11" s="26">
        <f>IFERROR(RTD("cqg.rtd",,"StudyData", "Correlation("&amp;$E$5&amp;","&amp;$E$13&amp;",Period:="&amp;$R$4&amp;",InputChoice1:=Close,InputChoice2:=Close)", "FG", "", "Close",$Q$4,$P11, "all","", "","True","T")/100,NA())</f>
        <v>0.92097753090000001</v>
      </c>
      <c r="Y11" s="26">
        <f>IFERROR(RTD("cqg.rtd",,"StudyData", "Correlation("&amp;$E$5&amp;","&amp;$E$14&amp;",Period:="&amp;$R$4&amp;",InputChoice1:=Close,InputChoice2:=Close)", "FG", "", "Close",$Q$4,$P11, "all","", "","True","T")/100,NA())</f>
        <v>-0.1095995795</v>
      </c>
      <c r="Z11" s="26">
        <f>IFERROR(RTD("cqg.rtd",,"StudyData", "Correlation("&amp;$E$5&amp;","&amp;$E$15&amp;",Period:="&amp;$R$4&amp;",InputChoice1:=Close,InputChoice2:=Close)", "FG", "", "Close",$Q$4,$P11, "all","", "","True","T")/100,NA())</f>
        <v>0.25209263139999999</v>
      </c>
      <c r="AA11" s="26">
        <f>IFERROR(RTD("cqg.rtd",,"StudyData", "Correlation("&amp;$E$5&amp;","&amp;$E$16&amp;",Period:="&amp;$R$4&amp;",InputChoice1:=Close,InputChoice2:=Close)", "FG", "", "Close",$Q$4,$P11, "all","", "","True","T")/100,NA())</f>
        <v>-0.81864876710000001</v>
      </c>
      <c r="AB11" s="26">
        <f>IFERROR(RTD("cqg.rtd",,"StudyData", "Correlation("&amp;$E$5&amp;","&amp;$E$17&amp;",Period:="&amp;$R$4&amp;",InputChoice1:=Close,InputChoice2:=Close)", "FG", "", "Close",$Q$4,$P11, "all","", "","True","T")/100,NA())</f>
        <v>-0.61801624099999997</v>
      </c>
      <c r="AC11" s="26">
        <f>IFERROR(RTD("cqg.rtd",,"StudyData", "Correlation("&amp;$E$5&amp;","&amp;$E$18&amp;",Period:="&amp;$R$4&amp;",InputChoice1:=Close,InputChoice2:=Close)", "FG", "", "Close",$Q$4,$P11, "all","", "","True","T")/100,NA())</f>
        <v>-0.47356626530000001</v>
      </c>
      <c r="AD11" s="26">
        <f>IFERROR(RTD("cqg.rtd",,"StudyData", "Correlation("&amp;$E$5&amp;","&amp;$E$19&amp;",Period:="&amp;$R$4&amp;",InputChoice1:=Close,InputChoice2:=Close)", "FG", "", "Close",$Q$4,$P11, "all","", "","True","T")/100,NA())</f>
        <v>0.70449279599999992</v>
      </c>
    </row>
    <row r="12" spans="5:30" x14ac:dyDescent="0.3">
      <c r="E12" s="24" t="str">
        <f>MainDisplay!E12</f>
        <v>SIE</v>
      </c>
      <c r="P12" s="24">
        <f t="shared" si="0"/>
        <v>-6</v>
      </c>
      <c r="Q12" s="26">
        <f>IFERROR(RTD("cqg.rtd",,"StudyData", "Correlation("&amp;$E$5&amp;","&amp;$E$6&amp;",Period:="&amp;$R$4&amp;",InputChoice1:=Close,InputChoice2:=Close)", "FG", "", "Close",$Q$4,$P12, "all","", "","True","T")/100,NA())</f>
        <v>0.9790876449</v>
      </c>
      <c r="R12" s="26">
        <f>IFERROR(RTD("cqg.rtd",,"StudyData", "Correlation("&amp;$E$5&amp;","&amp;$E$7&amp;",Period:="&amp;$R$4&amp;",InputChoice1:=Close,InputChoice2:=Close)", "FG", "", "Close",$Q$4,$P12, "all","", "","True","T")/100,NA())</f>
        <v>0.98199395429999992</v>
      </c>
      <c r="S12" s="26">
        <f>IFERROR(RTD("cqg.rtd",,"StudyData", "Correlation("&amp;$E$5&amp;","&amp;$E$8&amp;",Period:="&amp;$R$4&amp;",InputChoice1:=Close,InputChoice2:=Close)", "FG", "", "Close",$Q$4,$P12, "all","", "","True","T")/100,NA())</f>
        <v>0.98362174400000002</v>
      </c>
      <c r="T12" s="26">
        <f>IFERROR(RTD("cqg.rtd",,"StudyData", "Correlation("&amp;$E$5&amp;","&amp;$E$9&amp;",Period:="&amp;$R$4&amp;",InputChoice1:=Close,InputChoice2:=Close)", "FG", "", "Close",$Q$4,$P12, "all","", "","True","T")/100,NA())</f>
        <v>0.98023282379999999</v>
      </c>
      <c r="U12" s="26">
        <f>IFERROR(RTD("cqg.rtd",,"StudyData", "Correlation("&amp;$E$5&amp;","&amp;$E$10&amp;",Period:="&amp;$R$4&amp;",InputChoice1:=Close,InputChoice2:=Close)", "FG", "", "Close",$Q$4,$P12, "all","", "","True","T")/100,NA())</f>
        <v>-0.31562340550000001</v>
      </c>
      <c r="V12" s="26">
        <f>IFERROR(RTD("cqg.rtd",,"StudyData", "Correlation("&amp;$E$5&amp;","&amp;$E$11&amp;",Period:="&amp;$R$4&amp;",InputChoice1:=Close,InputChoice2:=Close)", "FG", "", "Close",$Q$4,$P12, "all","", "","True","T")/100,NA())</f>
        <v>0.8791172143999999</v>
      </c>
      <c r="W12" s="26">
        <f>IFERROR(RTD("cqg.rtd",,"StudyData", "Correlation("&amp;$E$5&amp;","&amp;$E$12&amp;",Period:="&amp;$R$4&amp;",InputChoice1:=Close,InputChoice2:=Close)", "FG", "", "Close",$Q$4,$P12, "all","", "","True","T")/100,NA())</f>
        <v>0.88311032479999996</v>
      </c>
      <c r="X12" s="26">
        <f>IFERROR(RTD("cqg.rtd",,"StudyData", "Correlation("&amp;$E$5&amp;","&amp;$E$13&amp;",Period:="&amp;$R$4&amp;",InputChoice1:=Close,InputChoice2:=Close)", "FG", "", "Close",$Q$4,$P12, "all","", "","True","T")/100,NA())</f>
        <v>0.92779897509999998</v>
      </c>
      <c r="Y12" s="26">
        <f>IFERROR(RTD("cqg.rtd",,"StudyData", "Correlation("&amp;$E$5&amp;","&amp;$E$14&amp;",Period:="&amp;$R$4&amp;",InputChoice1:=Close,InputChoice2:=Close)", "FG", "", "Close",$Q$4,$P12, "all","", "","True","T")/100,NA())</f>
        <v>-9.787027990000001E-2</v>
      </c>
      <c r="Z12" s="26">
        <f>IFERROR(RTD("cqg.rtd",,"StudyData", "Correlation("&amp;$E$5&amp;","&amp;$E$15&amp;",Period:="&amp;$R$4&amp;",InputChoice1:=Close,InputChoice2:=Close)", "FG", "", "Close",$Q$4,$P12, "all","", "","True","T")/100,NA())</f>
        <v>0.15336760250000001</v>
      </c>
      <c r="AA12" s="26">
        <f>IFERROR(RTD("cqg.rtd",,"StudyData", "Correlation("&amp;$E$5&amp;","&amp;$E$16&amp;",Period:="&amp;$R$4&amp;",InputChoice1:=Close,InputChoice2:=Close)", "FG", "", "Close",$Q$4,$P12, "all","", "","True","T")/100,NA())</f>
        <v>-0.82754294639999992</v>
      </c>
      <c r="AB12" s="26">
        <f>IFERROR(RTD("cqg.rtd",,"StudyData", "Correlation("&amp;$E$5&amp;","&amp;$E$17&amp;",Period:="&amp;$R$4&amp;",InputChoice1:=Close,InputChoice2:=Close)", "FG", "", "Close",$Q$4,$P12, "all","", "","True","T")/100,NA())</f>
        <v>-0.62059508419999998</v>
      </c>
      <c r="AC12" s="26">
        <f>IFERROR(RTD("cqg.rtd",,"StudyData", "Correlation("&amp;$E$5&amp;","&amp;$E$18&amp;",Period:="&amp;$R$4&amp;",InputChoice1:=Close,InputChoice2:=Close)", "FG", "", "Close",$Q$4,$P12, "all","", "","True","T")/100,NA())</f>
        <v>-0.41685933149999999</v>
      </c>
      <c r="AD12" s="26">
        <f>IFERROR(RTD("cqg.rtd",,"StudyData", "Correlation("&amp;$E$5&amp;","&amp;$E$19&amp;",Period:="&amp;$R$4&amp;",InputChoice1:=Close,InputChoice2:=Close)", "FG", "", "Close",$Q$4,$P12, "all","", "","True","T")/100,NA())</f>
        <v>0.71866890719999998</v>
      </c>
    </row>
    <row r="13" spans="5:30" x14ac:dyDescent="0.3">
      <c r="E13" s="24" t="str">
        <f>MainDisplay!E13</f>
        <v>LDKZ</v>
      </c>
      <c r="P13" s="24">
        <f t="shared" si="0"/>
        <v>-7</v>
      </c>
      <c r="Q13" s="26">
        <f>IFERROR(RTD("cqg.rtd",,"StudyData", "Correlation("&amp;$E$5&amp;","&amp;$E$6&amp;",Period:="&amp;$R$4&amp;",InputChoice1:=Close,InputChoice2:=Close)", "FG", "", "Close",$Q$4,$P13, "all","", "","True","T")/100,NA())</f>
        <v>0.97812738040000002</v>
      </c>
      <c r="R13" s="26">
        <f>IFERROR(RTD("cqg.rtd",,"StudyData", "Correlation("&amp;$E$5&amp;","&amp;$E$7&amp;",Period:="&amp;$R$4&amp;",InputChoice1:=Close,InputChoice2:=Close)", "FG", "", "Close",$Q$4,$P13, "all","", "","True","T")/100,NA())</f>
        <v>0.98245594609999998</v>
      </c>
      <c r="S13" s="26">
        <f>IFERROR(RTD("cqg.rtd",,"StudyData", "Correlation("&amp;$E$5&amp;","&amp;$E$8&amp;",Period:="&amp;$R$4&amp;",InputChoice1:=Close,InputChoice2:=Close)", "FG", "", "Close",$Q$4,$P13, "all","", "","True","T")/100,NA())</f>
        <v>0.9819837495</v>
      </c>
      <c r="T13" s="26">
        <f>IFERROR(RTD("cqg.rtd",,"StudyData", "Correlation("&amp;$E$5&amp;","&amp;$E$9&amp;",Period:="&amp;$R$4&amp;",InputChoice1:=Close,InputChoice2:=Close)", "FG", "", "Close",$Q$4,$P13, "all","", "","True","T")/100,NA())</f>
        <v>0.98279452210000007</v>
      </c>
      <c r="U13" s="26">
        <f>IFERROR(RTD("cqg.rtd",,"StudyData", "Correlation("&amp;$E$5&amp;","&amp;$E$10&amp;",Period:="&amp;$R$4&amp;",InputChoice1:=Close,InputChoice2:=Close)", "FG", "", "Close",$Q$4,$P13, "all","", "","True","T")/100,NA())</f>
        <v>-0.15113775760000001</v>
      </c>
      <c r="V13" s="26">
        <f>IFERROR(RTD("cqg.rtd",,"StudyData", "Correlation("&amp;$E$5&amp;","&amp;$E$11&amp;",Period:="&amp;$R$4&amp;",InputChoice1:=Close,InputChoice2:=Close)", "FG", "", "Close",$Q$4,$P13, "all","", "","True","T")/100,NA())</f>
        <v>0.87147305489999993</v>
      </c>
      <c r="W13" s="26">
        <f>IFERROR(RTD("cqg.rtd",,"StudyData", "Correlation("&amp;$E$5&amp;","&amp;$E$12&amp;",Period:="&amp;$R$4&amp;",InputChoice1:=Close,InputChoice2:=Close)", "FG", "", "Close",$Q$4,$P13, "all","", "","True","T")/100,NA())</f>
        <v>0.87675282190000003</v>
      </c>
      <c r="X13" s="26">
        <f>IFERROR(RTD("cqg.rtd",,"StudyData", "Correlation("&amp;$E$5&amp;","&amp;$E$13&amp;",Period:="&amp;$R$4&amp;",InputChoice1:=Close,InputChoice2:=Close)", "FG", "", "Close",$Q$4,$P13, "all","", "","True","T")/100,NA())</f>
        <v>0.92339481000000001</v>
      </c>
      <c r="Y13" s="26">
        <f>IFERROR(RTD("cqg.rtd",,"StudyData", "Correlation("&amp;$E$5&amp;","&amp;$E$14&amp;",Period:="&amp;$R$4&amp;",InputChoice1:=Close,InputChoice2:=Close)", "FG", "", "Close",$Q$4,$P13, "all","", "","True","T")/100,NA())</f>
        <v>-0.1135552551</v>
      </c>
      <c r="Z13" s="26">
        <f>IFERROR(RTD("cqg.rtd",,"StudyData", "Correlation("&amp;$E$5&amp;","&amp;$E$15&amp;",Period:="&amp;$R$4&amp;",InputChoice1:=Close,InputChoice2:=Close)", "FG", "", "Close",$Q$4,$P13, "all","", "","True","T")/100,NA())</f>
        <v>9.4997337399999993E-2</v>
      </c>
      <c r="AA13" s="26">
        <f>IFERROR(RTD("cqg.rtd",,"StudyData", "Correlation("&amp;$E$5&amp;","&amp;$E$16&amp;",Period:="&amp;$R$4&amp;",InputChoice1:=Close,InputChoice2:=Close)", "FG", "", "Close",$Q$4,$P13, "all","", "","True","T")/100,NA())</f>
        <v>-0.80322167190000004</v>
      </c>
      <c r="AB13" s="26">
        <f>IFERROR(RTD("cqg.rtd",,"StudyData", "Correlation("&amp;$E$5&amp;","&amp;$E$17&amp;",Period:="&amp;$R$4&amp;",InputChoice1:=Close,InputChoice2:=Close)", "FG", "", "Close",$Q$4,$P13, "all","", "","True","T")/100,NA())</f>
        <v>-0.60115982989999994</v>
      </c>
      <c r="AC13" s="26">
        <f>IFERROR(RTD("cqg.rtd",,"StudyData", "Correlation("&amp;$E$5&amp;","&amp;$E$18&amp;",Period:="&amp;$R$4&amp;",InputChoice1:=Close,InputChoice2:=Close)", "FG", "", "Close",$Q$4,$P13, "all","", "","True","T")/100,NA())</f>
        <v>-0.28955392280000003</v>
      </c>
      <c r="AD13" s="26">
        <f>IFERROR(RTD("cqg.rtd",,"StudyData", "Correlation("&amp;$E$5&amp;","&amp;$E$19&amp;",Period:="&amp;$R$4&amp;",InputChoice1:=Close,InputChoice2:=Close)", "FG", "", "Close",$Q$4,$P13, "all","", "","True","T")/100,NA())</f>
        <v>0.70343404529999998</v>
      </c>
    </row>
    <row r="14" spans="5:30" x14ac:dyDescent="0.3">
      <c r="E14" s="24" t="str">
        <f>MainDisplay!E14</f>
        <v>LZHZ</v>
      </c>
      <c r="P14" s="24">
        <f t="shared" si="0"/>
        <v>-8</v>
      </c>
      <c r="Q14" s="26">
        <f>IFERROR(RTD("cqg.rtd",,"StudyData", "Correlation("&amp;$E$5&amp;","&amp;$E$6&amp;",Period:="&amp;$R$4&amp;",InputChoice1:=Close,InputChoice2:=Close)", "FG", "", "Close",$Q$4,$P14, "all","", "","True","T")/100,NA())</f>
        <v>0.97549030689999994</v>
      </c>
      <c r="R14" s="26">
        <f>IFERROR(RTD("cqg.rtd",,"StudyData", "Correlation("&amp;$E$5&amp;","&amp;$E$7&amp;",Period:="&amp;$R$4&amp;",InputChoice1:=Close,InputChoice2:=Close)", "FG", "", "Close",$Q$4,$P14, "all","", "","True","T")/100,NA())</f>
        <v>0.97938973139999996</v>
      </c>
      <c r="S14" s="26">
        <f>IFERROR(RTD("cqg.rtd",,"StudyData", "Correlation("&amp;$E$5&amp;","&amp;$E$8&amp;",Period:="&amp;$R$4&amp;",InputChoice1:=Close,InputChoice2:=Close)", "FG", "", "Close",$Q$4,$P14, "all","", "","True","T")/100,NA())</f>
        <v>0.9793885564999999</v>
      </c>
      <c r="T14" s="26">
        <f>IFERROR(RTD("cqg.rtd",,"StudyData", "Correlation("&amp;$E$5&amp;","&amp;$E$9&amp;",Period:="&amp;$R$4&amp;",InputChoice1:=Close,InputChoice2:=Close)", "FG", "", "Close",$Q$4,$P14, "all","", "","True","T")/100,NA())</f>
        <v>0.97984992800000004</v>
      </c>
      <c r="U14" s="26">
        <f>IFERROR(RTD("cqg.rtd",,"StudyData", "Correlation("&amp;$E$5&amp;","&amp;$E$10&amp;",Period:="&amp;$R$4&amp;",InputChoice1:=Close,InputChoice2:=Close)", "FG", "", "Close",$Q$4,$P14, "all","", "","True","T")/100,NA())</f>
        <v>-4.3852957200000001E-2</v>
      </c>
      <c r="V14" s="26">
        <f>IFERROR(RTD("cqg.rtd",,"StudyData", "Correlation("&amp;$E$5&amp;","&amp;$E$11&amp;",Period:="&amp;$R$4&amp;",InputChoice1:=Close,InputChoice2:=Close)", "FG", "", "Close",$Q$4,$P14, "all","", "","True","T")/100,NA())</f>
        <v>0.82746988889999995</v>
      </c>
      <c r="W14" s="26">
        <f>IFERROR(RTD("cqg.rtd",,"StudyData", "Correlation("&amp;$E$5&amp;","&amp;$E$12&amp;",Period:="&amp;$R$4&amp;",InputChoice1:=Close,InputChoice2:=Close)", "FG", "", "Close",$Q$4,$P14, "all","", "","True","T")/100,NA())</f>
        <v>0.85895878159999994</v>
      </c>
      <c r="X14" s="26">
        <f>IFERROR(RTD("cqg.rtd",,"StudyData", "Correlation("&amp;$E$5&amp;","&amp;$E$13&amp;",Period:="&amp;$R$4&amp;",InputChoice1:=Close,InputChoice2:=Close)", "FG", "", "Close",$Q$4,$P14, "all","", "","True","T")/100,NA())</f>
        <v>0.90349635930000005</v>
      </c>
      <c r="Y14" s="26">
        <f>IFERROR(RTD("cqg.rtd",,"StudyData", "Correlation("&amp;$E$5&amp;","&amp;$E$14&amp;",Period:="&amp;$R$4&amp;",InputChoice1:=Close,InputChoice2:=Close)", "FG", "", "Close",$Q$4,$P14, "all","", "","True","T")/100,NA())</f>
        <v>-8.5191372299999998E-2</v>
      </c>
      <c r="Z14" s="26">
        <f>IFERROR(RTD("cqg.rtd",,"StudyData", "Correlation("&amp;$E$5&amp;","&amp;$E$15&amp;",Period:="&amp;$R$4&amp;",InputChoice1:=Close,InputChoice2:=Close)", "FG", "", "Close",$Q$4,$P14, "all","", "","True","T")/100,NA())</f>
        <v>0.17193245630000001</v>
      </c>
      <c r="AA14" s="26">
        <f>IFERROR(RTD("cqg.rtd",,"StudyData", "Correlation("&amp;$E$5&amp;","&amp;$E$16&amp;",Period:="&amp;$R$4&amp;",InputChoice1:=Close,InputChoice2:=Close)", "FG", "", "Close",$Q$4,$P14, "all","", "","True","T")/100,NA())</f>
        <v>-0.7161995981</v>
      </c>
      <c r="AB14" s="26">
        <f>IFERROR(RTD("cqg.rtd",,"StudyData", "Correlation("&amp;$E$5&amp;","&amp;$E$17&amp;",Period:="&amp;$R$4&amp;",InputChoice1:=Close,InputChoice2:=Close)", "FG", "", "Close",$Q$4,$P14, "all","", "","True","T")/100,NA())</f>
        <v>-0.54190902200000002</v>
      </c>
      <c r="AC14" s="26">
        <f>IFERROR(RTD("cqg.rtd",,"StudyData", "Correlation("&amp;$E$5&amp;","&amp;$E$18&amp;",Period:="&amp;$R$4&amp;",InputChoice1:=Close,InputChoice2:=Close)", "FG", "", "Close",$Q$4,$P14, "all","", "","True","T")/100,NA())</f>
        <v>-0.17024249329999999</v>
      </c>
      <c r="AD14" s="26">
        <f>IFERROR(RTD("cqg.rtd",,"StudyData", "Correlation("&amp;$E$5&amp;","&amp;$E$19&amp;",Period:="&amp;$R$4&amp;",InputChoice1:=Close,InputChoice2:=Close)", "FG", "", "Close",$Q$4,$P14, "all","", "","True","T")/100,NA())</f>
        <v>0.65390576879999995</v>
      </c>
    </row>
    <row r="15" spans="5:30" x14ac:dyDescent="0.3">
      <c r="E15" s="24" t="str">
        <f>MainDisplay!E15</f>
        <v>LALZ</v>
      </c>
      <c r="P15" s="24">
        <f t="shared" si="0"/>
        <v>-9</v>
      </c>
      <c r="Q15" s="26">
        <f>IFERROR(RTD("cqg.rtd",,"StudyData", "Correlation("&amp;$E$5&amp;","&amp;$E$6&amp;",Period:="&amp;$R$4&amp;",InputChoice1:=Close,InputChoice2:=Close)", "FG", "", "Close",$Q$4,$P15, "all","", "","True","T")/100,NA())</f>
        <v>0.96698977600000002</v>
      </c>
      <c r="R15" s="26">
        <f>IFERROR(RTD("cqg.rtd",,"StudyData", "Correlation("&amp;$E$5&amp;","&amp;$E$7&amp;",Period:="&amp;$R$4&amp;",InputChoice1:=Close,InputChoice2:=Close)", "FG", "", "Close",$Q$4,$P15, "all","", "","True","T")/100,NA())</f>
        <v>0.96907685999999993</v>
      </c>
      <c r="S15" s="26">
        <f>IFERROR(RTD("cqg.rtd",,"StudyData", "Correlation("&amp;$E$5&amp;","&amp;$E$8&amp;",Period:="&amp;$R$4&amp;",InputChoice1:=Close,InputChoice2:=Close)", "FG", "", "Close",$Q$4,$P15, "all","", "","True","T")/100,NA())</f>
        <v>0.9697710477</v>
      </c>
      <c r="T15" s="26">
        <f>IFERROR(RTD("cqg.rtd",,"StudyData", "Correlation("&amp;$E$5&amp;","&amp;$E$9&amp;",Period:="&amp;$R$4&amp;",InputChoice1:=Close,InputChoice2:=Close)", "FG", "", "Close",$Q$4,$P15, "all","", "","True","T")/100,NA())</f>
        <v>0.9714992683</v>
      </c>
      <c r="U15" s="26">
        <f>IFERROR(RTD("cqg.rtd",,"StudyData", "Correlation("&amp;$E$5&amp;","&amp;$E$10&amp;",Period:="&amp;$R$4&amp;",InputChoice1:=Close,InputChoice2:=Close)", "FG", "", "Close",$Q$4,$P15, "all","", "","True","T")/100,NA())</f>
        <v>0.24893878560000002</v>
      </c>
      <c r="V15" s="26">
        <f>IFERROR(RTD("cqg.rtd",,"StudyData", "Correlation("&amp;$E$5&amp;","&amp;$E$11&amp;",Period:="&amp;$R$4&amp;",InputChoice1:=Close,InputChoice2:=Close)", "FG", "", "Close",$Q$4,$P15, "all","", "","True","T")/100,NA())</f>
        <v>0.78116145250000002</v>
      </c>
      <c r="W15" s="26">
        <f>IFERROR(RTD("cqg.rtd",,"StudyData", "Correlation("&amp;$E$5&amp;","&amp;$E$12&amp;",Period:="&amp;$R$4&amp;",InputChoice1:=Close,InputChoice2:=Close)", "FG", "", "Close",$Q$4,$P15, "all","", "","True","T")/100,NA())</f>
        <v>0.75707659469999999</v>
      </c>
      <c r="X15" s="26">
        <f>IFERROR(RTD("cqg.rtd",,"StudyData", "Correlation("&amp;$E$5&amp;","&amp;$E$13&amp;",Period:="&amp;$R$4&amp;",InputChoice1:=Close,InputChoice2:=Close)", "FG", "", "Close",$Q$4,$P15, "all","", "","True","T")/100,NA())</f>
        <v>0.8807620866000001</v>
      </c>
      <c r="Y15" s="26">
        <f>IFERROR(RTD("cqg.rtd",,"StudyData", "Correlation("&amp;$E$5&amp;","&amp;$E$14&amp;",Period:="&amp;$R$4&amp;",InputChoice1:=Close,InputChoice2:=Close)", "FG", "", "Close",$Q$4,$P15, "all","", "","True","T")/100,NA())</f>
        <v>-8.6952727999999993E-2</v>
      </c>
      <c r="Z15" s="26">
        <f>IFERROR(RTD("cqg.rtd",,"StudyData", "Correlation("&amp;$E$5&amp;","&amp;$E$15&amp;",Period:="&amp;$R$4&amp;",InputChoice1:=Close,InputChoice2:=Close)", "FG", "", "Close",$Q$4,$P15, "all","", "","True","T")/100,NA())</f>
        <v>0.23044067930000001</v>
      </c>
      <c r="AA15" s="26">
        <f>IFERROR(RTD("cqg.rtd",,"StudyData", "Correlation("&amp;$E$5&amp;","&amp;$E$16&amp;",Period:="&amp;$R$4&amp;",InputChoice1:=Close,InputChoice2:=Close)", "FG", "", "Close",$Q$4,$P15, "all","", "","True","T")/100,NA())</f>
        <v>-0.68889905940000007</v>
      </c>
      <c r="AB15" s="26">
        <f>IFERROR(RTD("cqg.rtd",,"StudyData", "Correlation("&amp;$E$5&amp;","&amp;$E$17&amp;",Period:="&amp;$R$4&amp;",InputChoice1:=Close,InputChoice2:=Close)", "FG", "", "Close",$Q$4,$P15, "all","", "","True","T")/100,NA())</f>
        <v>-0.48472213140000003</v>
      </c>
      <c r="AC15" s="26">
        <f>IFERROR(RTD("cqg.rtd",,"StudyData", "Correlation("&amp;$E$5&amp;","&amp;$E$18&amp;",Period:="&amp;$R$4&amp;",InputChoice1:=Close,InputChoice2:=Close)", "FG", "", "Close",$Q$4,$P15, "all","", "","True","T")/100,NA())</f>
        <v>-8.6113031200000009E-2</v>
      </c>
      <c r="AD15" s="26">
        <f>IFERROR(RTD("cqg.rtd",,"StudyData", "Correlation("&amp;$E$5&amp;","&amp;$E$19&amp;",Period:="&amp;$R$4&amp;",InputChoice1:=Close,InputChoice2:=Close)", "FG", "", "Close",$Q$4,$P15, "all","", "","True","T")/100,NA())</f>
        <v>0.53985765559999999</v>
      </c>
    </row>
    <row r="16" spans="5:30" x14ac:dyDescent="0.3">
      <c r="E16" s="24" t="str">
        <f>MainDisplay!E16</f>
        <v>ZWA</v>
      </c>
      <c r="P16" s="24">
        <f t="shared" si="0"/>
        <v>-10</v>
      </c>
      <c r="Q16" s="26">
        <f>IFERROR(RTD("cqg.rtd",,"StudyData", "Correlation("&amp;$E$5&amp;","&amp;$E$6&amp;",Period:="&amp;$R$4&amp;",InputChoice1:=Close,InputChoice2:=Close)", "FG", "", "Close",$Q$4,$P16, "all","", "","True","T")/100,NA())</f>
        <v>0.9533038023</v>
      </c>
      <c r="R16" s="26">
        <f>IFERROR(RTD("cqg.rtd",,"StudyData", "Correlation("&amp;$E$5&amp;","&amp;$E$7&amp;",Period:="&amp;$R$4&amp;",InputChoice1:=Close,InputChoice2:=Close)", "FG", "", "Close",$Q$4,$P16, "all","", "","True","T")/100,NA())</f>
        <v>0.95282027799999991</v>
      </c>
      <c r="S16" s="26">
        <f>IFERROR(RTD("cqg.rtd",,"StudyData", "Correlation("&amp;$E$5&amp;","&amp;$E$8&amp;",Period:="&amp;$R$4&amp;",InputChoice1:=Close,InputChoice2:=Close)", "FG", "", "Close",$Q$4,$P16, "all","", "","True","T")/100,NA())</f>
        <v>0.95443653130000006</v>
      </c>
      <c r="T16" s="26">
        <f>IFERROR(RTD("cqg.rtd",,"StudyData", "Correlation("&amp;$E$5&amp;","&amp;$E$9&amp;",Period:="&amp;$R$4&amp;",InputChoice1:=Close,InputChoice2:=Close)", "FG", "", "Close",$Q$4,$P16, "all","", "","True","T")/100,NA())</f>
        <v>0.9590035226000001</v>
      </c>
      <c r="U16" s="26">
        <f>IFERROR(RTD("cqg.rtd",,"StudyData", "Correlation("&amp;$E$5&amp;","&amp;$E$10&amp;",Period:="&amp;$R$4&amp;",InputChoice1:=Close,InputChoice2:=Close)", "FG", "", "Close",$Q$4,$P16, "all","", "","True","T")/100,NA())</f>
        <v>0.30540536159999998</v>
      </c>
      <c r="V16" s="26">
        <f>IFERROR(RTD("cqg.rtd",,"StudyData", "Correlation("&amp;$E$5&amp;","&amp;$E$11&amp;",Period:="&amp;$R$4&amp;",InputChoice1:=Close,InputChoice2:=Close)", "FG", "", "Close",$Q$4,$P16, "all","", "","True","T")/100,NA())</f>
        <v>0.69920642009999989</v>
      </c>
      <c r="W16" s="26">
        <f>IFERROR(RTD("cqg.rtd",,"StudyData", "Correlation("&amp;$E$5&amp;","&amp;$E$12&amp;",Period:="&amp;$R$4&amp;",InputChoice1:=Close,InputChoice2:=Close)", "FG", "", "Close",$Q$4,$P16, "all","", "","True","T")/100,NA())</f>
        <v>0.65353198570000004</v>
      </c>
      <c r="X16" s="26">
        <f>IFERROR(RTD("cqg.rtd",,"StudyData", "Correlation("&amp;$E$5&amp;","&amp;$E$13&amp;",Period:="&amp;$R$4&amp;",InputChoice1:=Close,InputChoice2:=Close)", "FG", "", "Close",$Q$4,$P16, "all","", "","True","T")/100,NA())</f>
        <v>0.84742348750000007</v>
      </c>
      <c r="Y16" s="26">
        <f>IFERROR(RTD("cqg.rtd",,"StudyData", "Correlation("&amp;$E$5&amp;","&amp;$E$14&amp;",Period:="&amp;$R$4&amp;",InputChoice1:=Close,InputChoice2:=Close)", "FG", "", "Close",$Q$4,$P16, "all","", "","True","T")/100,NA())</f>
        <v>-8.8845873999999995E-3</v>
      </c>
      <c r="Z16" s="26">
        <f>IFERROR(RTD("cqg.rtd",,"StudyData", "Correlation("&amp;$E$5&amp;","&amp;$E$15&amp;",Period:="&amp;$R$4&amp;",InputChoice1:=Close,InputChoice2:=Close)", "FG", "", "Close",$Q$4,$P16, "all","", "","True","T")/100,NA())</f>
        <v>0.42497590060000001</v>
      </c>
      <c r="AA16" s="26">
        <f>IFERROR(RTD("cqg.rtd",,"StudyData", "Correlation("&amp;$E$5&amp;","&amp;$E$16&amp;",Period:="&amp;$R$4&amp;",InputChoice1:=Close,InputChoice2:=Close)", "FG", "", "Close",$Q$4,$P16, "all","", "","True","T")/100,NA())</f>
        <v>-0.66419568330000001</v>
      </c>
      <c r="AB16" s="26">
        <f>IFERROR(RTD("cqg.rtd",,"StudyData", "Correlation("&amp;$E$5&amp;","&amp;$E$17&amp;",Period:="&amp;$R$4&amp;",InputChoice1:=Close,InputChoice2:=Close)", "FG", "", "Close",$Q$4,$P16, "all","", "","True","T")/100,NA())</f>
        <v>-0.45245512360000001</v>
      </c>
      <c r="AC16" s="26">
        <f>IFERROR(RTD("cqg.rtd",,"StudyData", "Correlation("&amp;$E$5&amp;","&amp;$E$18&amp;",Period:="&amp;$R$4&amp;",InputChoice1:=Close,InputChoice2:=Close)", "FG", "", "Close",$Q$4,$P16, "all","", "","True","T")/100,NA())</f>
        <v>-8.7254442200000004E-2</v>
      </c>
      <c r="AD16" s="26">
        <f>IFERROR(RTD("cqg.rtd",,"StudyData", "Correlation("&amp;$E$5&amp;","&amp;$E$19&amp;",Period:="&amp;$R$4&amp;",InputChoice1:=Close,InputChoice2:=Close)", "FG", "", "Close",$Q$4,$P16, "all","", "","True","T")/100,NA())</f>
        <v>0.51862341880000007</v>
      </c>
    </row>
    <row r="17" spans="5:30" x14ac:dyDescent="0.3">
      <c r="E17" s="24" t="str">
        <f>MainDisplay!E17</f>
        <v>ZCE</v>
      </c>
      <c r="P17" s="24">
        <f t="shared" si="0"/>
        <v>-11</v>
      </c>
      <c r="Q17" s="26">
        <f>IFERROR(RTD("cqg.rtd",,"StudyData", "Correlation("&amp;$E$5&amp;","&amp;$E$6&amp;",Period:="&amp;$R$4&amp;",InputChoice1:=Close,InputChoice2:=Close)", "FG", "", "Close",$Q$4,$P17, "all","", "","True","T")/100,NA())</f>
        <v>0.90761168580000007</v>
      </c>
      <c r="R17" s="26">
        <f>IFERROR(RTD("cqg.rtd",,"StudyData", "Correlation("&amp;$E$5&amp;","&amp;$E$7&amp;",Period:="&amp;$R$4&amp;",InputChoice1:=Close,InputChoice2:=Close)", "FG", "", "Close",$Q$4,$P17, "all","", "","True","T")/100,NA())</f>
        <v>0.89798173129999992</v>
      </c>
      <c r="S17" s="26">
        <f>IFERROR(RTD("cqg.rtd",,"StudyData", "Correlation("&amp;$E$5&amp;","&amp;$E$8&amp;",Period:="&amp;$R$4&amp;",InputChoice1:=Close,InputChoice2:=Close)", "FG", "", "Close",$Q$4,$P17, "all","", "","True","T")/100,NA())</f>
        <v>0.94058648090000008</v>
      </c>
      <c r="T17" s="26">
        <f>IFERROR(RTD("cqg.rtd",,"StudyData", "Correlation("&amp;$E$5&amp;","&amp;$E$9&amp;",Period:="&amp;$R$4&amp;",InputChoice1:=Close,InputChoice2:=Close)", "FG", "", "Close",$Q$4,$P17, "all","", "","True","T")/100,NA())</f>
        <v>0.93400594969999995</v>
      </c>
      <c r="U17" s="26">
        <f>IFERROR(RTD("cqg.rtd",,"StudyData", "Correlation("&amp;$E$5&amp;","&amp;$E$10&amp;",Period:="&amp;$R$4&amp;",InputChoice1:=Close,InputChoice2:=Close)", "FG", "", "Close",$Q$4,$P17, "all","", "","True","T")/100,NA())</f>
        <v>0.18829962140000001</v>
      </c>
      <c r="V17" s="26">
        <f>IFERROR(RTD("cqg.rtd",,"StudyData", "Correlation("&amp;$E$5&amp;","&amp;$E$11&amp;",Period:="&amp;$R$4&amp;",InputChoice1:=Close,InputChoice2:=Close)", "FG", "", "Close",$Q$4,$P17, "all","", "","True","T")/100,NA())</f>
        <v>0.44483129509999997</v>
      </c>
      <c r="W17" s="26">
        <f>IFERROR(RTD("cqg.rtd",,"StudyData", "Correlation("&amp;$E$5&amp;","&amp;$E$12&amp;",Period:="&amp;$R$4&amp;",InputChoice1:=Close,InputChoice2:=Close)", "FG", "", "Close",$Q$4,$P17, "all","", "","True","T")/100,NA())</f>
        <v>0.356650154</v>
      </c>
      <c r="X17" s="26">
        <f>IFERROR(RTD("cqg.rtd",,"StudyData", "Correlation("&amp;$E$5&amp;","&amp;$E$13&amp;",Period:="&amp;$R$4&amp;",InputChoice1:=Close,InputChoice2:=Close)", "FG", "", "Close",$Q$4,$P17, "all","", "","True","T")/100,NA())</f>
        <v>0.69946774369999998</v>
      </c>
      <c r="Y17" s="26">
        <f>IFERROR(RTD("cqg.rtd",,"StudyData", "Correlation("&amp;$E$5&amp;","&amp;$E$14&amp;",Period:="&amp;$R$4&amp;",InputChoice1:=Close,InputChoice2:=Close)", "FG", "", "Close",$Q$4,$P17, "all","", "","True","T")/100,NA())</f>
        <v>5.4786548499999997E-2</v>
      </c>
      <c r="Z17" s="26">
        <f>IFERROR(RTD("cqg.rtd",,"StudyData", "Correlation("&amp;$E$5&amp;","&amp;$E$15&amp;",Period:="&amp;$R$4&amp;",InputChoice1:=Close,InputChoice2:=Close)", "FG", "", "Close",$Q$4,$P17, "all","", "","True","T")/100,NA())</f>
        <v>0.33991559590000003</v>
      </c>
      <c r="AA17" s="26">
        <f>IFERROR(RTD("cqg.rtd",,"StudyData", "Correlation("&amp;$E$5&amp;","&amp;$E$16&amp;",Period:="&amp;$R$4&amp;",InputChoice1:=Close,InputChoice2:=Close)", "FG", "", "Close",$Q$4,$P17, "all","", "","True","T")/100,NA())</f>
        <v>-0.42725252820000004</v>
      </c>
      <c r="AB17" s="26">
        <f>IFERROR(RTD("cqg.rtd",,"StudyData", "Correlation("&amp;$E$5&amp;","&amp;$E$17&amp;",Period:="&amp;$R$4&amp;",InputChoice1:=Close,InputChoice2:=Close)", "FG", "", "Close",$Q$4,$P17, "all","", "","True","T")/100,NA())</f>
        <v>-0.1627257725</v>
      </c>
      <c r="AC17" s="26">
        <f>IFERROR(RTD("cqg.rtd",,"StudyData", "Correlation("&amp;$E$5&amp;","&amp;$E$18&amp;",Period:="&amp;$R$4&amp;",InputChoice1:=Close,InputChoice2:=Close)", "FG", "", "Close",$Q$4,$P17, "all","", "","True","T")/100,NA())</f>
        <v>0.20023387179999999</v>
      </c>
      <c r="AD17" s="26">
        <f>IFERROR(RTD("cqg.rtd",,"StudyData", "Correlation("&amp;$E$5&amp;","&amp;$E$19&amp;",Period:="&amp;$R$4&amp;",InputChoice1:=Close,InputChoice2:=Close)", "FG", "", "Close",$Q$4,$P17, "all","", "","True","T")/100,NA())</f>
        <v>0.53924058369999994</v>
      </c>
    </row>
    <row r="18" spans="5:30" x14ac:dyDescent="0.3">
      <c r="E18" s="24" t="str">
        <f>MainDisplay!E18</f>
        <v>ZSE</v>
      </c>
      <c r="P18" s="24">
        <f t="shared" si="0"/>
        <v>-12</v>
      </c>
      <c r="Q18" s="26">
        <f>IFERROR(RTD("cqg.rtd",,"StudyData", "Correlation("&amp;$E$5&amp;","&amp;$E$6&amp;",Period:="&amp;$R$4&amp;",InputChoice1:=Close,InputChoice2:=Close)", "FG", "", "Close",$Q$4,$P18, "all","", "","True","T")/100,NA())</f>
        <v>0.86185357159999998</v>
      </c>
      <c r="R18" s="26">
        <f>IFERROR(RTD("cqg.rtd",,"StudyData", "Correlation("&amp;$E$5&amp;","&amp;$E$7&amp;",Period:="&amp;$R$4&amp;",InputChoice1:=Close,InputChoice2:=Close)", "FG", "", "Close",$Q$4,$P18, "all","", "","True","T")/100,NA())</f>
        <v>0.83371316660000006</v>
      </c>
      <c r="S18" s="26">
        <f>IFERROR(RTD("cqg.rtd",,"StudyData", "Correlation("&amp;$E$5&amp;","&amp;$E$8&amp;",Period:="&amp;$R$4&amp;",InputChoice1:=Close,InputChoice2:=Close)", "FG", "", "Close",$Q$4,$P18, "all","", "","True","T")/100,NA())</f>
        <v>0.92704006939999994</v>
      </c>
      <c r="T18" s="26">
        <f>IFERROR(RTD("cqg.rtd",,"StudyData", "Correlation("&amp;$E$5&amp;","&amp;$E$9&amp;",Period:="&amp;$R$4&amp;",InputChoice1:=Close,InputChoice2:=Close)", "FG", "", "Close",$Q$4,$P18, "all","", "","True","T")/100,NA())</f>
        <v>0.91747502089999999</v>
      </c>
      <c r="U18" s="26">
        <f>IFERROR(RTD("cqg.rtd",,"StudyData", "Correlation("&amp;$E$5&amp;","&amp;$E$10&amp;",Period:="&amp;$R$4&amp;",InputChoice1:=Close,InputChoice2:=Close)", "FG", "", "Close",$Q$4,$P18, "all","", "","True","T")/100,NA())</f>
        <v>7.1692697299999997E-2</v>
      </c>
      <c r="V18" s="26">
        <f>IFERROR(RTD("cqg.rtd",,"StudyData", "Correlation("&amp;$E$5&amp;","&amp;$E$11&amp;",Period:="&amp;$R$4&amp;",InputChoice1:=Close,InputChoice2:=Close)", "FG", "", "Close",$Q$4,$P18, "all","", "","True","T")/100,NA())</f>
        <v>0.1901834745</v>
      </c>
      <c r="W18" s="26">
        <f>IFERROR(RTD("cqg.rtd",,"StudyData", "Correlation("&amp;$E$5&amp;","&amp;$E$12&amp;",Period:="&amp;$R$4&amp;",InputChoice1:=Close,InputChoice2:=Close)", "FG", "", "Close",$Q$4,$P18, "all","", "","True","T")/100,NA())</f>
        <v>4.4178208199999999E-2</v>
      </c>
      <c r="X18" s="26">
        <f>IFERROR(RTD("cqg.rtd",,"StudyData", "Correlation("&amp;$E$5&amp;","&amp;$E$13&amp;",Period:="&amp;$R$4&amp;",InputChoice1:=Close,InputChoice2:=Close)", "FG", "", "Close",$Q$4,$P18, "all","", "","True","T")/100,NA())</f>
        <v>0.56187691350000002</v>
      </c>
      <c r="Y18" s="26">
        <f>IFERROR(RTD("cqg.rtd",,"StudyData", "Correlation("&amp;$E$5&amp;","&amp;$E$14&amp;",Period:="&amp;$R$4&amp;",InputChoice1:=Close,InputChoice2:=Close)", "FG", "", "Close",$Q$4,$P18, "all","", "","True","T")/100,NA())</f>
        <v>0.16279377579999998</v>
      </c>
      <c r="Z18" s="26">
        <f>IFERROR(RTD("cqg.rtd",,"StudyData", "Correlation("&amp;$E$5&amp;","&amp;$E$15&amp;",Period:="&amp;$R$4&amp;",InputChoice1:=Close,InputChoice2:=Close)", "FG", "", "Close",$Q$4,$P18, "all","", "","True","T")/100,NA())</f>
        <v>0.34899826930000005</v>
      </c>
      <c r="AA18" s="26">
        <f>IFERROR(RTD("cqg.rtd",,"StudyData", "Correlation("&amp;$E$5&amp;","&amp;$E$16&amp;",Period:="&amp;$R$4&amp;",InputChoice1:=Close,InputChoice2:=Close)", "FG", "", "Close",$Q$4,$P18, "all","", "","True","T")/100,NA())</f>
        <v>-3.3216032300000004E-2</v>
      </c>
      <c r="AB18" s="26">
        <f>IFERROR(RTD("cqg.rtd",,"StudyData", "Correlation("&amp;$E$5&amp;","&amp;$E$17&amp;",Period:="&amp;$R$4&amp;",InputChoice1:=Close,InputChoice2:=Close)", "FG", "", "Close",$Q$4,$P18, "all","", "","True","T")/100,NA())</f>
        <v>0.1632538043</v>
      </c>
      <c r="AC18" s="26">
        <f>IFERROR(RTD("cqg.rtd",,"StudyData", "Correlation("&amp;$E$5&amp;","&amp;$E$18&amp;",Period:="&amp;$R$4&amp;",InputChoice1:=Close,InputChoice2:=Close)", "FG", "", "Close",$Q$4,$P18, "all","", "","True","T")/100,NA())</f>
        <v>0.42929322990000002</v>
      </c>
      <c r="AD18" s="26">
        <f>IFERROR(RTD("cqg.rtd",,"StudyData", "Correlation("&amp;$E$5&amp;","&amp;$E$19&amp;",Period:="&amp;$R$4&amp;",InputChoice1:=Close,InputChoice2:=Close)", "FG", "", "Close",$Q$4,$P18, "all","", "","True","T")/100,NA())</f>
        <v>0.6793867871</v>
      </c>
    </row>
    <row r="19" spans="5:30" x14ac:dyDescent="0.3">
      <c r="E19" s="24" t="str">
        <f>MainDisplay!E19</f>
        <v>SBE</v>
      </c>
      <c r="P19" s="24">
        <f t="shared" si="0"/>
        <v>-13</v>
      </c>
      <c r="Q19" s="26">
        <f>IFERROR(RTD("cqg.rtd",,"StudyData", "Correlation("&amp;$E$5&amp;","&amp;$E$6&amp;",Period:="&amp;$R$4&amp;",InputChoice1:=Close,InputChoice2:=Close)", "FG", "", "Close",$Q$4,$P19, "all","", "","True","T")/100,NA())</f>
        <v>0.86547832219999998</v>
      </c>
      <c r="R19" s="26">
        <f>IFERROR(RTD("cqg.rtd",,"StudyData", "Correlation("&amp;$E$5&amp;","&amp;$E$7&amp;",Period:="&amp;$R$4&amp;",InputChoice1:=Close,InputChoice2:=Close)", "FG", "", "Close",$Q$4,$P19, "all","", "","True","T")/100,NA())</f>
        <v>0.83291566930000005</v>
      </c>
      <c r="S19" s="26">
        <f>IFERROR(RTD("cqg.rtd",,"StudyData", "Correlation("&amp;$E$5&amp;","&amp;$E$8&amp;",Period:="&amp;$R$4&amp;",InputChoice1:=Close,InputChoice2:=Close)", "FG", "", "Close",$Q$4,$P19, "all","", "","True","T")/100,NA())</f>
        <v>0.93687719160000005</v>
      </c>
      <c r="T19" s="26">
        <f>IFERROR(RTD("cqg.rtd",,"StudyData", "Correlation("&amp;$E$5&amp;","&amp;$E$9&amp;",Period:="&amp;$R$4&amp;",InputChoice1:=Close,InputChoice2:=Close)", "FG", "", "Close",$Q$4,$P19, "all","", "","True","T")/100,NA())</f>
        <v>0.94005806730000008</v>
      </c>
      <c r="U19" s="26">
        <f>IFERROR(RTD("cqg.rtd",,"StudyData", "Correlation("&amp;$E$5&amp;","&amp;$E$10&amp;",Period:="&amp;$R$4&amp;",InputChoice1:=Close,InputChoice2:=Close)", "FG", "", "Close",$Q$4,$P19, "all","", "","True","T")/100,NA())</f>
        <v>-2.86443147E-2</v>
      </c>
      <c r="V19" s="26">
        <f>IFERROR(RTD("cqg.rtd",,"StudyData", "Correlation("&amp;$E$5&amp;","&amp;$E$11&amp;",Period:="&amp;$R$4&amp;",InputChoice1:=Close,InputChoice2:=Close)", "FG", "", "Close",$Q$4,$P19, "all","", "","True","T")/100,NA())</f>
        <v>-2.8567938399999999E-2</v>
      </c>
      <c r="W19" s="26">
        <f>IFERROR(RTD("cqg.rtd",,"StudyData", "Correlation("&amp;$E$5&amp;","&amp;$E$12&amp;",Period:="&amp;$R$4&amp;",InputChoice1:=Close,InputChoice2:=Close)", "FG", "", "Close",$Q$4,$P19, "all","", "","True","T")/100,NA())</f>
        <v>-0.17718787049999998</v>
      </c>
      <c r="X19" s="26">
        <f>IFERROR(RTD("cqg.rtd",,"StudyData", "Correlation("&amp;$E$5&amp;","&amp;$E$13&amp;",Period:="&amp;$R$4&amp;",InputChoice1:=Close,InputChoice2:=Close)", "FG", "", "Close",$Q$4,$P19, "all","", "","True","T")/100,NA())</f>
        <v>0.54733694109999997</v>
      </c>
      <c r="Y19" s="26">
        <f>IFERROR(RTD("cqg.rtd",,"StudyData", "Correlation("&amp;$E$5&amp;","&amp;$E$14&amp;",Period:="&amp;$R$4&amp;",InputChoice1:=Close,InputChoice2:=Close)", "FG", "", "Close",$Q$4,$P19, "all","", "","True","T")/100,NA())</f>
        <v>0.1689134913</v>
      </c>
      <c r="Z19" s="26">
        <f>IFERROR(RTD("cqg.rtd",,"StudyData", "Correlation("&amp;$E$5&amp;","&amp;$E$15&amp;",Period:="&amp;$R$4&amp;",InputChoice1:=Close,InputChoice2:=Close)", "FG", "", "Close",$Q$4,$P19, "all","", "","True","T")/100,NA())</f>
        <v>0.49047494229999999</v>
      </c>
      <c r="AA19" s="26">
        <f>IFERROR(RTD("cqg.rtd",,"StudyData", "Correlation("&amp;$E$5&amp;","&amp;$E$16&amp;",Period:="&amp;$R$4&amp;",InputChoice1:=Close,InputChoice2:=Close)", "FG", "", "Close",$Q$4,$P19, "all","", "","True","T")/100,NA())</f>
        <v>0.30782996409999996</v>
      </c>
      <c r="AB19" s="26">
        <f>IFERROR(RTD("cqg.rtd",,"StudyData", "Correlation("&amp;$E$5&amp;","&amp;$E$17&amp;",Period:="&amp;$R$4&amp;",InputChoice1:=Close,InputChoice2:=Close)", "FG", "", "Close",$Q$4,$P19, "all","", "","True","T")/100,NA())</f>
        <v>0.41352111180000001</v>
      </c>
      <c r="AC19" s="26">
        <f>IFERROR(RTD("cqg.rtd",,"StudyData", "Correlation("&amp;$E$5&amp;","&amp;$E$18&amp;",Period:="&amp;$R$4&amp;",InputChoice1:=Close,InputChoice2:=Close)", "FG", "", "Close",$Q$4,$P19, "all","", "","True","T")/100,NA())</f>
        <v>0.58916583410000001</v>
      </c>
      <c r="AD19" s="26">
        <f>IFERROR(RTD("cqg.rtd",,"StudyData", "Correlation("&amp;$E$5&amp;","&amp;$E$19&amp;",Period:="&amp;$R$4&amp;",InputChoice1:=Close,InputChoice2:=Close)", "FG", "", "Close",$Q$4,$P19, "all","", "","True","T")/100,NA())</f>
        <v>0.78790932350000009</v>
      </c>
    </row>
    <row r="20" spans="5:30" x14ac:dyDescent="0.3">
      <c r="P20" s="24">
        <f t="shared" si="0"/>
        <v>-14</v>
      </c>
      <c r="Q20" s="26">
        <f>IFERROR(RTD("cqg.rtd",,"StudyData", "Correlation("&amp;$E$5&amp;","&amp;$E$6&amp;",Period:="&amp;$R$4&amp;",InputChoice1:=Close,InputChoice2:=Close)", "FG", "", "Close",$Q$4,$P20, "all","", "","True","T")/100,NA())</f>
        <v>0.89837311479999993</v>
      </c>
      <c r="R20" s="26">
        <f>IFERROR(RTD("cqg.rtd",,"StudyData", "Correlation("&amp;$E$5&amp;","&amp;$E$7&amp;",Period:="&amp;$R$4&amp;",InputChoice1:=Close,InputChoice2:=Close)", "FG", "", "Close",$Q$4,$P20, "all","", "","True","T")/100,NA())</f>
        <v>0.87477366689999991</v>
      </c>
      <c r="S20" s="26">
        <f>IFERROR(RTD("cqg.rtd",,"StudyData", "Correlation("&amp;$E$5&amp;","&amp;$E$8&amp;",Period:="&amp;$R$4&amp;",InputChoice1:=Close,InputChoice2:=Close)", "FG", "", "Close",$Q$4,$P20, "all","", "","True","T")/100,NA())</f>
        <v>0.95299470630000005</v>
      </c>
      <c r="T20" s="26">
        <f>IFERROR(RTD("cqg.rtd",,"StudyData", "Correlation("&amp;$E$5&amp;","&amp;$E$9&amp;",Period:="&amp;$R$4&amp;",InputChoice1:=Close,InputChoice2:=Close)", "FG", "", "Close",$Q$4,$P20, "all","", "","True","T")/100,NA())</f>
        <v>0.9611827409999999</v>
      </c>
      <c r="U20" s="26">
        <f>IFERROR(RTD("cqg.rtd",,"StudyData", "Correlation("&amp;$E$5&amp;","&amp;$E$10&amp;",Period:="&amp;$R$4&amp;",InputChoice1:=Close,InputChoice2:=Close)", "FG", "", "Close",$Q$4,$P20, "all","", "","True","T")/100,NA())</f>
        <v>-9.7316808600000013E-2</v>
      </c>
      <c r="V20" s="26">
        <f>IFERROR(RTD("cqg.rtd",,"StudyData", "Correlation("&amp;$E$5&amp;","&amp;$E$11&amp;",Period:="&amp;$R$4&amp;",InputChoice1:=Close,InputChoice2:=Close)", "FG", "", "Close",$Q$4,$P20, "all","", "","True","T")/100,NA())</f>
        <v>-0.18468971679999999</v>
      </c>
      <c r="W20" s="26">
        <f>IFERROR(RTD("cqg.rtd",,"StudyData", "Correlation("&amp;$E$5&amp;","&amp;$E$12&amp;",Period:="&amp;$R$4&amp;",InputChoice1:=Close,InputChoice2:=Close)", "FG", "", "Close",$Q$4,$P20, "all","", "","True","T")/100,NA())</f>
        <v>-0.30710110159999998</v>
      </c>
      <c r="X20" s="26">
        <f>IFERROR(RTD("cqg.rtd",,"StudyData", "Correlation("&amp;$E$5&amp;","&amp;$E$13&amp;",Period:="&amp;$R$4&amp;",InputChoice1:=Close,InputChoice2:=Close)", "FG", "", "Close",$Q$4,$P20, "all","", "","True","T")/100,NA())</f>
        <v>0.65485673420000001</v>
      </c>
      <c r="Y20" s="26">
        <f>IFERROR(RTD("cqg.rtd",,"StudyData", "Correlation("&amp;$E$5&amp;","&amp;$E$14&amp;",Period:="&amp;$R$4&amp;",InputChoice1:=Close,InputChoice2:=Close)", "FG", "", "Close",$Q$4,$P20, "all","", "","True","T")/100,NA())</f>
        <v>0.35747820820000004</v>
      </c>
      <c r="Z20" s="26">
        <f>IFERROR(RTD("cqg.rtd",,"StudyData", "Correlation("&amp;$E$5&amp;","&amp;$E$15&amp;",Period:="&amp;$R$4&amp;",InputChoice1:=Close,InputChoice2:=Close)", "FG", "", "Close",$Q$4,$P20, "all","", "","True","T")/100,NA())</f>
        <v>0.67809604649999999</v>
      </c>
      <c r="AA20" s="26">
        <f>IFERROR(RTD("cqg.rtd",,"StudyData", "Correlation("&amp;$E$5&amp;","&amp;$E$16&amp;",Period:="&amp;$R$4&amp;",InputChoice1:=Close,InputChoice2:=Close)", "FG", "", "Close",$Q$4,$P20, "all","", "","True","T")/100,NA())</f>
        <v>0.50042505100000001</v>
      </c>
      <c r="AB20" s="26">
        <f>IFERROR(RTD("cqg.rtd",,"StudyData", "Correlation("&amp;$E$5&amp;","&amp;$E$17&amp;",Period:="&amp;$R$4&amp;",InputChoice1:=Close,InputChoice2:=Close)", "FG", "", "Close",$Q$4,$P20, "all","", "","True","T")/100,NA())</f>
        <v>0.52486183019999999</v>
      </c>
      <c r="AC20" s="26">
        <f>IFERROR(RTD("cqg.rtd",,"StudyData", "Correlation("&amp;$E$5&amp;","&amp;$E$18&amp;",Period:="&amp;$R$4&amp;",InputChoice1:=Close,InputChoice2:=Close)", "FG", "", "Close",$Q$4,$P20, "all","", "","True","T")/100,NA())</f>
        <v>0.67254642870000003</v>
      </c>
      <c r="AD20" s="26">
        <f>IFERROR(RTD("cqg.rtd",,"StudyData", "Correlation("&amp;$E$5&amp;","&amp;$E$19&amp;",Period:="&amp;$R$4&amp;",InputChoice1:=Close,InputChoice2:=Close)", "FG", "", "Close",$Q$4,$P20, "all","", "","True","T")/100,NA())</f>
        <v>0.83091131110000005</v>
      </c>
    </row>
    <row r="21" spans="5:30" x14ac:dyDescent="0.3">
      <c r="P21" s="24">
        <f t="shared" si="0"/>
        <v>-15</v>
      </c>
      <c r="Q21" s="26">
        <f>IFERROR(RTD("cqg.rtd",,"StudyData", "Correlation("&amp;$E$5&amp;","&amp;$E$6&amp;",Period:="&amp;$R$4&amp;",InputChoice1:=Close,InputChoice2:=Close)", "FG", "", "Close",$Q$4,$P21, "all","", "","True","T")/100,NA())</f>
        <v>0.92458077009999995</v>
      </c>
      <c r="R21" s="26">
        <f>IFERROR(RTD("cqg.rtd",,"StudyData", "Correlation("&amp;$E$5&amp;","&amp;$E$7&amp;",Period:="&amp;$R$4&amp;",InputChoice1:=Close,InputChoice2:=Close)", "FG", "", "Close",$Q$4,$P21, "all","", "","True","T")/100,NA())</f>
        <v>0.9070982366</v>
      </c>
      <c r="S21" s="26">
        <f>IFERROR(RTD("cqg.rtd",,"StudyData", "Correlation("&amp;$E$5&amp;","&amp;$E$8&amp;",Period:="&amp;$R$4&amp;",InputChoice1:=Close,InputChoice2:=Close)", "FG", "", "Close",$Q$4,$P21, "all","", "","True","T")/100,NA())</f>
        <v>0.96595484549999999</v>
      </c>
      <c r="T21" s="26">
        <f>IFERROR(RTD("cqg.rtd",,"StudyData", "Correlation("&amp;$E$5&amp;","&amp;$E$9&amp;",Period:="&amp;$R$4&amp;",InputChoice1:=Close,InputChoice2:=Close)", "FG", "", "Close",$Q$4,$P21, "all","", "","True","T")/100,NA())</f>
        <v>0.97531720239999997</v>
      </c>
      <c r="U21" s="26">
        <f>IFERROR(RTD("cqg.rtd",,"StudyData", "Correlation("&amp;$E$5&amp;","&amp;$E$10&amp;",Period:="&amp;$R$4&amp;",InputChoice1:=Close,InputChoice2:=Close)", "FG", "", "Close",$Q$4,$P21, "all","", "","True","T")/100,NA())</f>
        <v>-1.12242534E-2</v>
      </c>
      <c r="V21" s="26">
        <f>IFERROR(RTD("cqg.rtd",,"StudyData", "Correlation("&amp;$E$5&amp;","&amp;$E$11&amp;",Period:="&amp;$R$4&amp;",InputChoice1:=Close,InputChoice2:=Close)", "FG", "", "Close",$Q$4,$P21, "all","", "","True","T")/100,NA())</f>
        <v>-0.37648703159999997</v>
      </c>
      <c r="W21" s="26">
        <f>IFERROR(RTD("cqg.rtd",,"StudyData", "Correlation("&amp;$E$5&amp;","&amp;$E$12&amp;",Period:="&amp;$R$4&amp;",InputChoice1:=Close,InputChoice2:=Close)", "FG", "", "Close",$Q$4,$P21, "all","", "","True","T")/100,NA())</f>
        <v>-0.41570407529999998</v>
      </c>
      <c r="X21" s="26">
        <f>IFERROR(RTD("cqg.rtd",,"StudyData", "Correlation("&amp;$E$5&amp;","&amp;$E$13&amp;",Period:="&amp;$R$4&amp;",InputChoice1:=Close,InputChoice2:=Close)", "FG", "", "Close",$Q$4,$P21, "all","", "","True","T")/100,NA())</f>
        <v>0.72272622249999996</v>
      </c>
      <c r="Y21" s="26">
        <f>IFERROR(RTD("cqg.rtd",,"StudyData", "Correlation("&amp;$E$5&amp;","&amp;$E$14&amp;",Period:="&amp;$R$4&amp;",InputChoice1:=Close,InputChoice2:=Close)", "FG", "", "Close",$Q$4,$P21, "all","", "","True","T")/100,NA())</f>
        <v>0.51725383569999994</v>
      </c>
      <c r="Z21" s="26">
        <f>IFERROR(RTD("cqg.rtd",,"StudyData", "Correlation("&amp;$E$5&amp;","&amp;$E$15&amp;",Period:="&amp;$R$4&amp;",InputChoice1:=Close,InputChoice2:=Close)", "FG", "", "Close",$Q$4,$P21, "all","", "","True","T")/100,NA())</f>
        <v>0.75627521720000002</v>
      </c>
      <c r="AA21" s="26">
        <f>IFERROR(RTD("cqg.rtd",,"StudyData", "Correlation("&amp;$E$5&amp;","&amp;$E$16&amp;",Period:="&amp;$R$4&amp;",InputChoice1:=Close,InputChoice2:=Close)", "FG", "", "Close",$Q$4,$P21, "all","", "","True","T")/100,NA())</f>
        <v>0.58890217239999998</v>
      </c>
      <c r="AB21" s="26">
        <f>IFERROR(RTD("cqg.rtd",,"StudyData", "Correlation("&amp;$E$5&amp;","&amp;$E$17&amp;",Period:="&amp;$R$4&amp;",InputChoice1:=Close,InputChoice2:=Close)", "FG", "", "Close",$Q$4,$P21, "all","", "","True","T")/100,NA())</f>
        <v>0.59940934609999996</v>
      </c>
      <c r="AC21" s="26">
        <f>IFERROR(RTD("cqg.rtd",,"StudyData", "Correlation("&amp;$E$5&amp;","&amp;$E$18&amp;",Period:="&amp;$R$4&amp;",InputChoice1:=Close,InputChoice2:=Close)", "FG", "", "Close",$Q$4,$P21, "all","", "","True","T")/100,NA())</f>
        <v>0.72616909410000008</v>
      </c>
      <c r="AD21" s="26">
        <f>IFERROR(RTD("cqg.rtd",,"StudyData", "Correlation("&amp;$E$5&amp;","&amp;$E$19&amp;",Period:="&amp;$R$4&amp;",InputChoice1:=Close,InputChoice2:=Close)", "FG", "", "Close",$Q$4,$P21, "all","", "","True","T")/100,NA())</f>
        <v>0.83275345550000002</v>
      </c>
    </row>
    <row r="22" spans="5:30" x14ac:dyDescent="0.3">
      <c r="P22" s="24">
        <f t="shared" si="0"/>
        <v>-16</v>
      </c>
      <c r="Q22" s="26">
        <f>IFERROR(RTD("cqg.rtd",,"StudyData", "Correlation("&amp;$E$5&amp;","&amp;$E$6&amp;",Period:="&amp;$R$4&amp;",InputChoice1:=Close,InputChoice2:=Close)", "FG", "", "Close",$Q$4,$P22, "all","", "","True","T")/100,NA())</f>
        <v>0.93637347959999995</v>
      </c>
      <c r="R22" s="26">
        <f>IFERROR(RTD("cqg.rtd",,"StudyData", "Correlation("&amp;$E$5&amp;","&amp;$E$7&amp;",Period:="&amp;$R$4&amp;",InputChoice1:=Close,InputChoice2:=Close)", "FG", "", "Close",$Q$4,$P22, "all","", "","True","T")/100,NA())</f>
        <v>0.92156916769999997</v>
      </c>
      <c r="S22" s="26">
        <f>IFERROR(RTD("cqg.rtd",,"StudyData", "Correlation("&amp;$E$5&amp;","&amp;$E$8&amp;",Period:="&amp;$R$4&amp;",InputChoice1:=Close,InputChoice2:=Close)", "FG", "", "Close",$Q$4,$P22, "all","", "","True","T")/100,NA())</f>
        <v>0.97154753850000009</v>
      </c>
      <c r="T22" s="26">
        <f>IFERROR(RTD("cqg.rtd",,"StudyData", "Correlation("&amp;$E$5&amp;","&amp;$E$9&amp;",Period:="&amp;$R$4&amp;",InputChoice1:=Close,InputChoice2:=Close)", "FG", "", "Close",$Q$4,$P22, "all","", "","True","T")/100,NA())</f>
        <v>0.97903333279999993</v>
      </c>
      <c r="U22" s="26">
        <f>IFERROR(RTD("cqg.rtd",,"StudyData", "Correlation("&amp;$E$5&amp;","&amp;$E$10&amp;",Period:="&amp;$R$4&amp;",InputChoice1:=Close,InputChoice2:=Close)", "FG", "", "Close",$Q$4,$P22, "all","", "","True","T")/100,NA())</f>
        <v>5.8924327200000001E-2</v>
      </c>
      <c r="V22" s="26">
        <f>IFERROR(RTD("cqg.rtd",,"StudyData", "Correlation("&amp;$E$5&amp;","&amp;$E$11&amp;",Period:="&amp;$R$4&amp;",InputChoice1:=Close,InputChoice2:=Close)", "FG", "", "Close",$Q$4,$P22, "all","", "","True","T")/100,NA())</f>
        <v>-0.51834444459999995</v>
      </c>
      <c r="W22" s="26">
        <f>IFERROR(RTD("cqg.rtd",,"StudyData", "Correlation("&amp;$E$5&amp;","&amp;$E$12&amp;",Period:="&amp;$R$4&amp;",InputChoice1:=Close,InputChoice2:=Close)", "FG", "", "Close",$Q$4,$P22, "all","", "","True","T")/100,NA())</f>
        <v>-0.49434077860000003</v>
      </c>
      <c r="X22" s="26">
        <f>IFERROR(RTD("cqg.rtd",,"StudyData", "Correlation("&amp;$E$5&amp;","&amp;$E$13&amp;",Period:="&amp;$R$4&amp;",InputChoice1:=Close,InputChoice2:=Close)", "FG", "", "Close",$Q$4,$P22, "all","", "","True","T")/100,NA())</f>
        <v>0.77227070800000008</v>
      </c>
      <c r="Y22" s="26">
        <f>IFERROR(RTD("cqg.rtd",,"StudyData", "Correlation("&amp;$E$5&amp;","&amp;$E$14&amp;",Period:="&amp;$R$4&amp;",InputChoice1:=Close,InputChoice2:=Close)", "FG", "", "Close",$Q$4,$P22, "all","", "","True","T")/100,NA())</f>
        <v>0.73478337069999999</v>
      </c>
      <c r="Z22" s="26">
        <f>IFERROR(RTD("cqg.rtd",,"StudyData", "Correlation("&amp;$E$5&amp;","&amp;$E$15&amp;",Period:="&amp;$R$4&amp;",InputChoice1:=Close,InputChoice2:=Close)", "FG", "", "Close",$Q$4,$P22, "all","", "","True","T")/100,NA())</f>
        <v>0.80832790480000005</v>
      </c>
      <c r="AA22" s="26">
        <f>IFERROR(RTD("cqg.rtd",,"StudyData", "Correlation("&amp;$E$5&amp;","&amp;$E$16&amp;",Period:="&amp;$R$4&amp;",InputChoice1:=Close,InputChoice2:=Close)", "FG", "", "Close",$Q$4,$P22, "all","", "","True","T")/100,NA())</f>
        <v>0.67738241329999993</v>
      </c>
      <c r="AB22" s="26">
        <f>IFERROR(RTD("cqg.rtd",,"StudyData", "Correlation("&amp;$E$5&amp;","&amp;$E$17&amp;",Period:="&amp;$R$4&amp;",InputChoice1:=Close,InputChoice2:=Close)", "FG", "", "Close",$Q$4,$P22, "all","", "","True","T")/100,NA())</f>
        <v>0.59291690220000004</v>
      </c>
      <c r="AC22" s="26">
        <f>IFERROR(RTD("cqg.rtd",,"StudyData", "Correlation("&amp;$E$5&amp;","&amp;$E$18&amp;",Period:="&amp;$R$4&amp;",InputChoice1:=Close,InputChoice2:=Close)", "FG", "", "Close",$Q$4,$P22, "all","", "","True","T")/100,NA())</f>
        <v>0.74178245050000002</v>
      </c>
      <c r="AD22" s="26">
        <f>IFERROR(RTD("cqg.rtd",,"StudyData", "Correlation("&amp;$E$5&amp;","&amp;$E$19&amp;",Period:="&amp;$R$4&amp;",InputChoice1:=Close,InputChoice2:=Close)", "FG", "", "Close",$Q$4,$P22, "all","", "","True","T")/100,NA())</f>
        <v>0.82096878210000002</v>
      </c>
    </row>
    <row r="23" spans="5:30" x14ac:dyDescent="0.3">
      <c r="P23" s="24">
        <f t="shared" si="0"/>
        <v>-17</v>
      </c>
      <c r="Q23" s="26">
        <f>IFERROR(RTD("cqg.rtd",,"StudyData", "Correlation("&amp;$E$5&amp;","&amp;$E$6&amp;",Period:="&amp;$R$4&amp;",InputChoice1:=Close,InputChoice2:=Close)", "FG", "", "Close",$Q$4,$P23, "all","", "","True","T")/100,NA())</f>
        <v>0.94190751829999997</v>
      </c>
      <c r="R23" s="26">
        <f>IFERROR(RTD("cqg.rtd",,"StudyData", "Correlation("&amp;$E$5&amp;","&amp;$E$7&amp;",Period:="&amp;$R$4&amp;",InputChoice1:=Close,InputChoice2:=Close)", "FG", "", "Close",$Q$4,$P23, "all","", "","True","T")/100,NA())</f>
        <v>0.92870927699999994</v>
      </c>
      <c r="S23" s="26">
        <f>IFERROR(RTD("cqg.rtd",,"StudyData", "Correlation("&amp;$E$5&amp;","&amp;$E$8&amp;",Period:="&amp;$R$4&amp;",InputChoice1:=Close,InputChoice2:=Close)", "FG", "", "Close",$Q$4,$P23, "all","", "","True","T")/100,NA())</f>
        <v>0.98314172339999994</v>
      </c>
      <c r="T23" s="26">
        <f>IFERROR(RTD("cqg.rtd",,"StudyData", "Correlation("&amp;$E$5&amp;","&amp;$E$9&amp;",Period:="&amp;$R$4&amp;",InputChoice1:=Close,InputChoice2:=Close)", "FG", "", "Close",$Q$4,$P23, "all","", "","True","T")/100,NA())</f>
        <v>0.98527338090000005</v>
      </c>
      <c r="U23" s="26">
        <f>IFERROR(RTD("cqg.rtd",,"StudyData", "Correlation("&amp;$E$5&amp;","&amp;$E$10&amp;",Period:="&amp;$R$4&amp;",InputChoice1:=Close,InputChoice2:=Close)", "FG", "", "Close",$Q$4,$P23, "all","", "","True","T")/100,NA())</f>
        <v>7.0832611400000009E-2</v>
      </c>
      <c r="V23" s="26">
        <f>IFERROR(RTD("cqg.rtd",,"StudyData", "Correlation("&amp;$E$5&amp;","&amp;$E$11&amp;",Period:="&amp;$R$4&amp;",InputChoice1:=Close,InputChoice2:=Close)", "FG", "", "Close",$Q$4,$P23, "all","", "","True","T")/100,NA())</f>
        <v>-0.61769106689999997</v>
      </c>
      <c r="W23" s="26">
        <f>IFERROR(RTD("cqg.rtd",,"StudyData", "Correlation("&amp;$E$5&amp;","&amp;$E$12&amp;",Period:="&amp;$R$4&amp;",InputChoice1:=Close,InputChoice2:=Close)", "FG", "", "Close",$Q$4,$P23, "all","", "","True","T")/100,NA())</f>
        <v>-0.53506098530000001</v>
      </c>
      <c r="X23" s="26">
        <f>IFERROR(RTD("cqg.rtd",,"StudyData", "Correlation("&amp;$E$5&amp;","&amp;$E$13&amp;",Period:="&amp;$R$4&amp;",InputChoice1:=Close,InputChoice2:=Close)", "FG", "", "Close",$Q$4,$P23, "all","", "","True","T")/100,NA())</f>
        <v>0.79655008940000005</v>
      </c>
      <c r="Y23" s="26">
        <f>IFERROR(RTD("cqg.rtd",,"StudyData", "Correlation("&amp;$E$5&amp;","&amp;$E$14&amp;",Period:="&amp;$R$4&amp;",InputChoice1:=Close,InputChoice2:=Close)", "FG", "", "Close",$Q$4,$P23, "all","", "","True","T")/100,NA())</f>
        <v>0.86298342169999998</v>
      </c>
      <c r="Z23" s="26">
        <f>IFERROR(RTD("cqg.rtd",,"StudyData", "Correlation("&amp;$E$5&amp;","&amp;$E$15&amp;",Period:="&amp;$R$4&amp;",InputChoice1:=Close,InputChoice2:=Close)", "FG", "", "Close",$Q$4,$P23, "all","", "","True","T")/100,NA())</f>
        <v>0.84609342760000006</v>
      </c>
      <c r="AA23" s="26">
        <f>IFERROR(RTD("cqg.rtd",,"StudyData", "Correlation("&amp;$E$5&amp;","&amp;$E$16&amp;",Period:="&amp;$R$4&amp;",InputChoice1:=Close,InputChoice2:=Close)", "FG", "", "Close",$Q$4,$P23, "all","", "","True","T")/100,NA())</f>
        <v>0.75873049869999998</v>
      </c>
      <c r="AB23" s="26">
        <f>IFERROR(RTD("cqg.rtd",,"StudyData", "Correlation("&amp;$E$5&amp;","&amp;$E$17&amp;",Period:="&amp;$R$4&amp;",InputChoice1:=Close,InputChoice2:=Close)", "FG", "", "Close",$Q$4,$P23, "all","", "","True","T")/100,NA())</f>
        <v>0.57756730649999999</v>
      </c>
      <c r="AC23" s="26">
        <f>IFERROR(RTD("cqg.rtd",,"StudyData", "Correlation("&amp;$E$5&amp;","&amp;$E$18&amp;",Period:="&amp;$R$4&amp;",InputChoice1:=Close,InputChoice2:=Close)", "FG", "", "Close",$Q$4,$P23, "all","", "","True","T")/100,NA())</f>
        <v>0.74119082840000006</v>
      </c>
      <c r="AD23" s="26">
        <f>IFERROR(RTD("cqg.rtd",,"StudyData", "Correlation("&amp;$E$5&amp;","&amp;$E$19&amp;",Period:="&amp;$R$4&amp;",InputChoice1:=Close,InputChoice2:=Close)", "FG", "", "Close",$Q$4,$P23, "all","", "","True","T")/100,NA())</f>
        <v>0.77984195499999998</v>
      </c>
    </row>
    <row r="24" spans="5:30" x14ac:dyDescent="0.3">
      <c r="P24" s="24">
        <f t="shared" si="0"/>
        <v>-18</v>
      </c>
      <c r="Q24" s="26">
        <f>IFERROR(RTD("cqg.rtd",,"StudyData", "Correlation("&amp;$E$5&amp;","&amp;$E$6&amp;",Period:="&amp;$R$4&amp;",InputChoice1:=Close,InputChoice2:=Close)", "FG", "", "Close",$Q$4,$P24, "all","", "","True","T")/100,NA())</f>
        <v>0.94110278619999999</v>
      </c>
      <c r="R24" s="26">
        <f>IFERROR(RTD("cqg.rtd",,"StudyData", "Correlation("&amp;$E$5&amp;","&amp;$E$7&amp;",Period:="&amp;$R$4&amp;",InputChoice1:=Close,InputChoice2:=Close)", "FG", "", "Close",$Q$4,$P24, "all","", "","True","T")/100,NA())</f>
        <v>0.92722448979999994</v>
      </c>
      <c r="S24" s="26">
        <f>IFERROR(RTD("cqg.rtd",,"StudyData", "Correlation("&amp;$E$5&amp;","&amp;$E$8&amp;",Period:="&amp;$R$4&amp;",InputChoice1:=Close,InputChoice2:=Close)", "FG", "", "Close",$Q$4,$P24, "all","", "","True","T")/100,NA())</f>
        <v>0.98494151779999994</v>
      </c>
      <c r="T24" s="26">
        <f>IFERROR(RTD("cqg.rtd",,"StudyData", "Correlation("&amp;$E$5&amp;","&amp;$E$9&amp;",Period:="&amp;$R$4&amp;",InputChoice1:=Close,InputChoice2:=Close)", "FG", "", "Close",$Q$4,$P24, "all","", "","True","T")/100,NA())</f>
        <v>0.984922878</v>
      </c>
      <c r="U24" s="26">
        <f>IFERROR(RTD("cqg.rtd",,"StudyData", "Correlation("&amp;$E$5&amp;","&amp;$E$10&amp;",Period:="&amp;$R$4&amp;",InputChoice1:=Close,InputChoice2:=Close)", "FG", "", "Close",$Q$4,$P24, "all","", "","True","T")/100,NA())</f>
        <v>3.2769942699999999E-2</v>
      </c>
      <c r="V24" s="26">
        <f>IFERROR(RTD("cqg.rtd",,"StudyData", "Correlation("&amp;$E$5&amp;","&amp;$E$11&amp;",Period:="&amp;$R$4&amp;",InputChoice1:=Close,InputChoice2:=Close)", "FG", "", "Close",$Q$4,$P24, "all","", "","True","T")/100,NA())</f>
        <v>-0.68546357200000008</v>
      </c>
      <c r="W24" s="26">
        <f>IFERROR(RTD("cqg.rtd",,"StudyData", "Correlation("&amp;$E$5&amp;","&amp;$E$12&amp;",Period:="&amp;$R$4&amp;",InputChoice1:=Close,InputChoice2:=Close)", "FG", "", "Close",$Q$4,$P24, "all","", "","True","T")/100,NA())</f>
        <v>-0.56916165029999999</v>
      </c>
      <c r="X24" s="26">
        <f>IFERROR(RTD("cqg.rtd",,"StudyData", "Correlation("&amp;$E$5&amp;","&amp;$E$13&amp;",Period:="&amp;$R$4&amp;",InputChoice1:=Close,InputChoice2:=Close)", "FG", "", "Close",$Q$4,$P24, "all","", "","True","T")/100,NA())</f>
        <v>0.77926258290000006</v>
      </c>
      <c r="Y24" s="26">
        <f>IFERROR(RTD("cqg.rtd",,"StudyData", "Correlation("&amp;$E$5&amp;","&amp;$E$14&amp;",Period:="&amp;$R$4&amp;",InputChoice1:=Close,InputChoice2:=Close)", "FG", "", "Close",$Q$4,$P24, "all","", "","True","T")/100,NA())</f>
        <v>0.7843900399</v>
      </c>
      <c r="Z24" s="26">
        <f>IFERROR(RTD("cqg.rtd",,"StudyData", "Correlation("&amp;$E$5&amp;","&amp;$E$15&amp;",Period:="&amp;$R$4&amp;",InputChoice1:=Close,InputChoice2:=Close)", "FG", "", "Close",$Q$4,$P24, "all","", "","True","T")/100,NA())</f>
        <v>0.83767791310000006</v>
      </c>
      <c r="AA24" s="26">
        <f>IFERROR(RTD("cqg.rtd",,"StudyData", "Correlation("&amp;$E$5&amp;","&amp;$E$16&amp;",Period:="&amp;$R$4&amp;",InputChoice1:=Close,InputChoice2:=Close)", "FG", "", "Close",$Q$4,$P24, "all","", "","True","T")/100,NA())</f>
        <v>0.80505712099999993</v>
      </c>
      <c r="AB24" s="26">
        <f>IFERROR(RTD("cqg.rtd",,"StudyData", "Correlation("&amp;$E$5&amp;","&amp;$E$17&amp;",Period:="&amp;$R$4&amp;",InputChoice1:=Close,InputChoice2:=Close)", "FG", "", "Close",$Q$4,$P24, "all","", "","True","T")/100,NA())</f>
        <v>0.59132543039999996</v>
      </c>
      <c r="AC24" s="26">
        <f>IFERROR(RTD("cqg.rtd",,"StudyData", "Correlation("&amp;$E$5&amp;","&amp;$E$18&amp;",Period:="&amp;$R$4&amp;",InputChoice1:=Close,InputChoice2:=Close)", "FG", "", "Close",$Q$4,$P24, "all","", "","True","T")/100,NA())</f>
        <v>0.73965429119999992</v>
      </c>
      <c r="AD24" s="26">
        <f>IFERROR(RTD("cqg.rtd",,"StudyData", "Correlation("&amp;$E$5&amp;","&amp;$E$19&amp;",Period:="&amp;$R$4&amp;",InputChoice1:=Close,InputChoice2:=Close)", "FG", "", "Close",$Q$4,$P24, "all","", "","True","T")/100,NA())</f>
        <v>0.69717266960000002</v>
      </c>
    </row>
    <row r="25" spans="5:30" x14ac:dyDescent="0.3">
      <c r="P25" s="24">
        <f t="shared" si="0"/>
        <v>-19</v>
      </c>
      <c r="Q25" s="26">
        <f>IFERROR(RTD("cqg.rtd",,"StudyData", "Correlation("&amp;$E$5&amp;","&amp;$E$6&amp;",Period:="&amp;$R$4&amp;",InputChoice1:=Close,InputChoice2:=Close)", "FG", "", "Close",$Q$4,$P25, "all","", "","True","T")/100,NA())</f>
        <v>0.93497368289999994</v>
      </c>
      <c r="R25" s="26">
        <f>IFERROR(RTD("cqg.rtd",,"StudyData", "Correlation("&amp;$E$5&amp;","&amp;$E$7&amp;",Period:="&amp;$R$4&amp;",InputChoice1:=Close,InputChoice2:=Close)", "FG", "", "Close",$Q$4,$P25, "all","", "","True","T")/100,NA())</f>
        <v>0.9207827435</v>
      </c>
      <c r="S25" s="26">
        <f>IFERROR(RTD("cqg.rtd",,"StudyData", "Correlation("&amp;$E$5&amp;","&amp;$E$8&amp;",Period:="&amp;$R$4&amp;",InputChoice1:=Close,InputChoice2:=Close)", "FG", "", "Close",$Q$4,$P25, "all","", "","True","T")/100,NA())</f>
        <v>0.98542546509999995</v>
      </c>
      <c r="T25" s="26">
        <f>IFERROR(RTD("cqg.rtd",,"StudyData", "Correlation("&amp;$E$5&amp;","&amp;$E$9&amp;",Period:="&amp;$R$4&amp;",InputChoice1:=Close,InputChoice2:=Close)", "FG", "", "Close",$Q$4,$P25, "all","", "","True","T")/100,NA())</f>
        <v>0.98456918540000005</v>
      </c>
      <c r="U25" s="26">
        <f>IFERROR(RTD("cqg.rtd",,"StudyData", "Correlation("&amp;$E$5&amp;","&amp;$E$10&amp;",Period:="&amp;$R$4&amp;",InputChoice1:=Close,InputChoice2:=Close)", "FG", "", "Close",$Q$4,$P25, "all","", "","True","T")/100,NA())</f>
        <v>3.0483196499999997E-2</v>
      </c>
      <c r="V25" s="26">
        <f>IFERROR(RTD("cqg.rtd",,"StudyData", "Correlation("&amp;$E$5&amp;","&amp;$E$11&amp;",Period:="&amp;$R$4&amp;",InputChoice1:=Close,InputChoice2:=Close)", "FG", "", "Close",$Q$4,$P25, "all","", "","True","T")/100,NA())</f>
        <v>-0.71027656419999996</v>
      </c>
      <c r="W25" s="26">
        <f>IFERROR(RTD("cqg.rtd",,"StudyData", "Correlation("&amp;$E$5&amp;","&amp;$E$12&amp;",Period:="&amp;$R$4&amp;",InputChoice1:=Close,InputChoice2:=Close)", "FG", "", "Close",$Q$4,$P25, "all","", "","True","T")/100,NA())</f>
        <v>-0.57816299389999992</v>
      </c>
      <c r="X25" s="26">
        <f>IFERROR(RTD("cqg.rtd",,"StudyData", "Correlation("&amp;$E$5&amp;","&amp;$E$13&amp;",Period:="&amp;$R$4&amp;",InputChoice1:=Close,InputChoice2:=Close)", "FG", "", "Close",$Q$4,$P25, "all","", "","True","T")/100,NA())</f>
        <v>0.76648038529999996</v>
      </c>
      <c r="Y25" s="26">
        <f>IFERROR(RTD("cqg.rtd",,"StudyData", "Correlation("&amp;$E$5&amp;","&amp;$E$14&amp;",Period:="&amp;$R$4&amp;",InputChoice1:=Close,InputChoice2:=Close)", "FG", "", "Close",$Q$4,$P25, "all","", "","True","T")/100,NA())</f>
        <v>0.71517791409999998</v>
      </c>
      <c r="Z25" s="26">
        <f>IFERROR(RTD("cqg.rtd",,"StudyData", "Correlation("&amp;$E$5&amp;","&amp;$E$15&amp;",Period:="&amp;$R$4&amp;",InputChoice1:=Close,InputChoice2:=Close)", "FG", "", "Close",$Q$4,$P25, "all","", "","True","T")/100,NA())</f>
        <v>0.83896357050000003</v>
      </c>
      <c r="AA25" s="26">
        <f>IFERROR(RTD("cqg.rtd",,"StudyData", "Correlation("&amp;$E$5&amp;","&amp;$E$16&amp;",Period:="&amp;$R$4&amp;",InputChoice1:=Close,InputChoice2:=Close)", "FG", "", "Close",$Q$4,$P25, "all","", "","True","T")/100,NA())</f>
        <v>0.83820371510000002</v>
      </c>
      <c r="AB25" s="26">
        <f>IFERROR(RTD("cqg.rtd",,"StudyData", "Correlation("&amp;$E$5&amp;","&amp;$E$17&amp;",Period:="&amp;$R$4&amp;",InputChoice1:=Close,InputChoice2:=Close)", "FG", "", "Close",$Q$4,$P25, "all","", "","True","T")/100,NA())</f>
        <v>0.60981144799999998</v>
      </c>
      <c r="AC25" s="26">
        <f>IFERROR(RTD("cqg.rtd",,"StudyData", "Correlation("&amp;$E$5&amp;","&amp;$E$18&amp;",Period:="&amp;$R$4&amp;",InputChoice1:=Close,InputChoice2:=Close)", "FG", "", "Close",$Q$4,$P25, "all","", "","True","T")/100,NA())</f>
        <v>0.7353514632</v>
      </c>
      <c r="AD25" s="26">
        <f>IFERROR(RTD("cqg.rtd",,"StudyData", "Correlation("&amp;$E$5&amp;","&amp;$E$19&amp;",Period:="&amp;$R$4&amp;",InputChoice1:=Close,InputChoice2:=Close)", "FG", "", "Close",$Q$4,$P25, "all","", "","True","T")/100,NA())</f>
        <v>0.6635891062</v>
      </c>
    </row>
    <row r="26" spans="5:30" x14ac:dyDescent="0.3">
      <c r="P26" s="24">
        <f t="shared" si="0"/>
        <v>-20</v>
      </c>
      <c r="Q26" s="26">
        <f>IFERROR(RTD("cqg.rtd",,"StudyData", "Correlation("&amp;$E$5&amp;","&amp;$E$6&amp;",Period:="&amp;$R$4&amp;",InputChoice1:=Close,InputChoice2:=Close)", "FG", "", "Close",$Q$4,$P26, "all","", "","True","T")/100,NA())</f>
        <v>0.92366620789999998</v>
      </c>
      <c r="R26" s="26">
        <f>IFERROR(RTD("cqg.rtd",,"StudyData", "Correlation("&amp;$E$5&amp;","&amp;$E$7&amp;",Period:="&amp;$R$4&amp;",InputChoice1:=Close,InputChoice2:=Close)", "FG", "", "Close",$Q$4,$P26, "all","", "","True","T")/100,NA())</f>
        <v>0.90721408989999996</v>
      </c>
      <c r="S26" s="26">
        <f>IFERROR(RTD("cqg.rtd",,"StudyData", "Correlation("&amp;$E$5&amp;","&amp;$E$8&amp;",Period:="&amp;$R$4&amp;",InputChoice1:=Close,InputChoice2:=Close)", "FG", "", "Close",$Q$4,$P26, "all","", "","True","T")/100,NA())</f>
        <v>0.98353537029999993</v>
      </c>
      <c r="T26" s="26">
        <f>IFERROR(RTD("cqg.rtd",,"StudyData", "Correlation("&amp;$E$5&amp;","&amp;$E$9&amp;",Period:="&amp;$R$4&amp;",InputChoice1:=Close,InputChoice2:=Close)", "FG", "", "Close",$Q$4,$P26, "all","", "","True","T")/100,NA())</f>
        <v>0.98503268910000008</v>
      </c>
      <c r="U26" s="26">
        <f>IFERROR(RTD("cqg.rtd",,"StudyData", "Correlation("&amp;$E$5&amp;","&amp;$E$10&amp;",Period:="&amp;$R$4&amp;",InputChoice1:=Close,InputChoice2:=Close)", "FG", "", "Close",$Q$4,$P26, "all","", "","True","T")/100,NA())</f>
        <v>1.1917018999999999E-2</v>
      </c>
      <c r="V26" s="26">
        <f>IFERROR(RTD("cqg.rtd",,"StudyData", "Correlation("&amp;$E$5&amp;","&amp;$E$11&amp;",Period:="&amp;$R$4&amp;",InputChoice1:=Close,InputChoice2:=Close)", "FG", "", "Close",$Q$4,$P26, "all","", "","True","T")/100,NA())</f>
        <v>-0.69383603750000011</v>
      </c>
      <c r="W26" s="26">
        <f>IFERROR(RTD("cqg.rtd",,"StudyData", "Correlation("&amp;$E$5&amp;","&amp;$E$12&amp;",Period:="&amp;$R$4&amp;",InputChoice1:=Close,InputChoice2:=Close)", "FG", "", "Close",$Q$4,$P26, "all","", "","True","T")/100,NA())</f>
        <v>-0.55430406089999995</v>
      </c>
      <c r="X26" s="26">
        <f>IFERROR(RTD("cqg.rtd",,"StudyData", "Correlation("&amp;$E$5&amp;","&amp;$E$13&amp;",Period:="&amp;$R$4&amp;",InputChoice1:=Close,InputChoice2:=Close)", "FG", "", "Close",$Q$4,$P26, "all","", "","True","T")/100,NA())</f>
        <v>0.69099920879999999</v>
      </c>
      <c r="Y26" s="26">
        <f>IFERROR(RTD("cqg.rtd",,"StudyData", "Correlation("&amp;$E$5&amp;","&amp;$E$14&amp;",Period:="&amp;$R$4&amp;",InputChoice1:=Close,InputChoice2:=Close)", "FG", "", "Close",$Q$4,$P26, "all","", "","True","T")/100,NA())</f>
        <v>0.63292863210000005</v>
      </c>
      <c r="Z26" s="26">
        <f>IFERROR(RTD("cqg.rtd",,"StudyData", "Correlation("&amp;$E$5&amp;","&amp;$E$15&amp;",Period:="&amp;$R$4&amp;",InputChoice1:=Close,InputChoice2:=Close)", "FG", "", "Close",$Q$4,$P26, "all","", "","True","T")/100,NA())</f>
        <v>0.80568013149999995</v>
      </c>
      <c r="AA26" s="26">
        <f>IFERROR(RTD("cqg.rtd",,"StudyData", "Correlation("&amp;$E$5&amp;","&amp;$E$16&amp;",Period:="&amp;$R$4&amp;",InputChoice1:=Close,InputChoice2:=Close)", "FG", "", "Close",$Q$4,$P26, "all","", "","True","T")/100,NA())</f>
        <v>0.86573587540000008</v>
      </c>
      <c r="AB26" s="26">
        <f>IFERROR(RTD("cqg.rtd",,"StudyData", "Correlation("&amp;$E$5&amp;","&amp;$E$17&amp;",Period:="&amp;$R$4&amp;",InputChoice1:=Close,InputChoice2:=Close)", "FG", "", "Close",$Q$4,$P26, "all","", "","True","T")/100,NA())</f>
        <v>0.62677813640000002</v>
      </c>
      <c r="AC26" s="26">
        <f>IFERROR(RTD("cqg.rtd",,"StudyData", "Correlation("&amp;$E$5&amp;","&amp;$E$18&amp;",Period:="&amp;$R$4&amp;",InputChoice1:=Close,InputChoice2:=Close)", "FG", "", "Close",$Q$4,$P26, "all","", "","True","T")/100,NA())</f>
        <v>0.72585088749999993</v>
      </c>
      <c r="AD26" s="26">
        <f>IFERROR(RTD("cqg.rtd",,"StudyData", "Correlation("&amp;$E$5&amp;","&amp;$E$19&amp;",Period:="&amp;$R$4&amp;",InputChoice1:=Close,InputChoice2:=Close)", "FG", "", "Close",$Q$4,$P26, "all","", "","True","T")/100,NA())</f>
        <v>0.62136029179999996</v>
      </c>
    </row>
    <row r="27" spans="5:30" x14ac:dyDescent="0.3">
      <c r="P27" s="24">
        <f t="shared" si="0"/>
        <v>-21</v>
      </c>
      <c r="Q27" s="26">
        <f>IFERROR(RTD("cqg.rtd",,"StudyData", "Correlation("&amp;$E$5&amp;","&amp;$E$6&amp;",Period:="&amp;$R$4&amp;",InputChoice1:=Close,InputChoice2:=Close)", "FG", "", "Close",$Q$4,$P27, "all","", "","True","T")/100,NA())</f>
        <v>0.91893180130000007</v>
      </c>
      <c r="R27" s="26">
        <f>IFERROR(RTD("cqg.rtd",,"StudyData", "Correlation("&amp;$E$5&amp;","&amp;$E$7&amp;",Period:="&amp;$R$4&amp;",InputChoice1:=Close,InputChoice2:=Close)", "FG", "", "Close",$Q$4,$P27, "all","", "","True","T")/100,NA())</f>
        <v>0.90106081319999998</v>
      </c>
      <c r="S27" s="26">
        <f>IFERROR(RTD("cqg.rtd",,"StudyData", "Correlation("&amp;$E$5&amp;","&amp;$E$8&amp;",Period:="&amp;$R$4&amp;",InputChoice1:=Close,InputChoice2:=Close)", "FG", "", "Close",$Q$4,$P27, "all","", "","True","T")/100,NA())</f>
        <v>0.98010019540000004</v>
      </c>
      <c r="T27" s="26">
        <f>IFERROR(RTD("cqg.rtd",,"StudyData", "Correlation("&amp;$E$5&amp;","&amp;$E$9&amp;",Period:="&amp;$R$4&amp;",InputChoice1:=Close,InputChoice2:=Close)", "FG", "", "Close",$Q$4,$P27, "all","", "","True","T")/100,NA())</f>
        <v>0.98856257389999991</v>
      </c>
      <c r="U27" s="26">
        <f>IFERROR(RTD("cqg.rtd",,"StudyData", "Correlation("&amp;$E$5&amp;","&amp;$E$10&amp;",Period:="&amp;$R$4&amp;",InputChoice1:=Close,InputChoice2:=Close)", "FG", "", "Close",$Q$4,$P27, "all","", "","True","T")/100,NA())</f>
        <v>-2.5259690000000003E-3</v>
      </c>
      <c r="V27" s="26">
        <f>IFERROR(RTD("cqg.rtd",,"StudyData", "Correlation("&amp;$E$5&amp;","&amp;$E$11&amp;",Period:="&amp;$R$4&amp;",InputChoice1:=Close,InputChoice2:=Close)", "FG", "", "Close",$Q$4,$P27, "all","", "","True","T")/100,NA())</f>
        <v>-0.68032838650000005</v>
      </c>
      <c r="W27" s="26">
        <f>IFERROR(RTD("cqg.rtd",,"StudyData", "Correlation("&amp;$E$5&amp;","&amp;$E$12&amp;",Period:="&amp;$R$4&amp;",InputChoice1:=Close,InputChoice2:=Close)", "FG", "", "Close",$Q$4,$P27, "all","", "","True","T")/100,NA())</f>
        <v>-0.53855453619999993</v>
      </c>
      <c r="X27" s="26">
        <f>IFERROR(RTD("cqg.rtd",,"StudyData", "Correlation("&amp;$E$5&amp;","&amp;$E$13&amp;",Period:="&amp;$R$4&amp;",InputChoice1:=Close,InputChoice2:=Close)", "FG", "", "Close",$Q$4,$P27, "all","", "","True","T")/100,NA())</f>
        <v>0.6623625796</v>
      </c>
      <c r="Y27" s="26">
        <f>IFERROR(RTD("cqg.rtd",,"StudyData", "Correlation("&amp;$E$5&amp;","&amp;$E$14&amp;",Period:="&amp;$R$4&amp;",InputChoice1:=Close,InputChoice2:=Close)", "FG", "", "Close",$Q$4,$P27, "all","", "","True","T")/100,NA())</f>
        <v>0.5845576093</v>
      </c>
      <c r="Z27" s="26">
        <f>IFERROR(RTD("cqg.rtd",,"StudyData", "Correlation("&amp;$E$5&amp;","&amp;$E$15&amp;",Period:="&amp;$R$4&amp;",InputChoice1:=Close,InputChoice2:=Close)", "FG", "", "Close",$Q$4,$P27, "all","", "","True","T")/100,NA())</f>
        <v>0.79574714629999999</v>
      </c>
      <c r="AA27" s="26">
        <f>IFERROR(RTD("cqg.rtd",,"StudyData", "Correlation("&amp;$E$5&amp;","&amp;$E$16&amp;",Period:="&amp;$R$4&amp;",InputChoice1:=Close,InputChoice2:=Close)", "FG", "", "Close",$Q$4,$P27, "all","", "","True","T")/100,NA())</f>
        <v>0.86603047659999999</v>
      </c>
      <c r="AB27" s="26">
        <f>IFERROR(RTD("cqg.rtd",,"StudyData", "Correlation("&amp;$E$5&amp;","&amp;$E$17&amp;",Period:="&amp;$R$4&amp;",InputChoice1:=Close,InputChoice2:=Close)", "FG", "", "Close",$Q$4,$P27, "all","", "","True","T")/100,NA())</f>
        <v>0.66232671269999999</v>
      </c>
      <c r="AC27" s="26">
        <f>IFERROR(RTD("cqg.rtd",,"StudyData", "Correlation("&amp;$E$5&amp;","&amp;$E$18&amp;",Period:="&amp;$R$4&amp;",InputChoice1:=Close,InputChoice2:=Close)", "FG", "", "Close",$Q$4,$P27, "all","", "","True","T")/100,NA())</f>
        <v>0.7229015593</v>
      </c>
      <c r="AD27" s="26">
        <f>IFERROR(RTD("cqg.rtd",,"StudyData", "Correlation("&amp;$E$5&amp;","&amp;$E$19&amp;",Period:="&amp;$R$4&amp;",InputChoice1:=Close,InputChoice2:=Close)", "FG", "", "Close",$Q$4,$P27, "all","", "","True","T")/100,NA())</f>
        <v>0.59244177040000001</v>
      </c>
    </row>
    <row r="28" spans="5:30" x14ac:dyDescent="0.3">
      <c r="P28" s="24">
        <f t="shared" si="0"/>
        <v>-22</v>
      </c>
      <c r="Q28" s="26">
        <f>IFERROR(RTD("cqg.rtd",,"StudyData", "Correlation("&amp;$E$5&amp;","&amp;$E$6&amp;",Period:="&amp;$R$4&amp;",InputChoice1:=Close,InputChoice2:=Close)", "FG", "", "Close",$Q$4,$P28, "all","", "","True","T")/100,NA())</f>
        <v>0.89812429129999993</v>
      </c>
      <c r="R28" s="26">
        <f>IFERROR(RTD("cqg.rtd",,"StudyData", "Correlation("&amp;$E$5&amp;","&amp;$E$7&amp;",Period:="&amp;$R$4&amp;",InputChoice1:=Close,InputChoice2:=Close)", "FG", "", "Close",$Q$4,$P28, "all","", "","True","T")/100,NA())</f>
        <v>0.89166846520000009</v>
      </c>
      <c r="S28" s="26">
        <f>IFERROR(RTD("cqg.rtd",,"StudyData", "Correlation("&amp;$E$5&amp;","&amp;$E$8&amp;",Period:="&amp;$R$4&amp;",InputChoice1:=Close,InputChoice2:=Close)", "FG", "", "Close",$Q$4,$P28, "all","", "","True","T")/100,NA())</f>
        <v>0.97857500490000005</v>
      </c>
      <c r="T28" s="26">
        <f>IFERROR(RTD("cqg.rtd",,"StudyData", "Correlation("&amp;$E$5&amp;","&amp;$E$9&amp;",Period:="&amp;$R$4&amp;",InputChoice1:=Close,InputChoice2:=Close)", "FG", "", "Close",$Q$4,$P28, "all","", "","True","T")/100,NA())</f>
        <v>0.98774350109999998</v>
      </c>
      <c r="U28" s="26">
        <f>IFERROR(RTD("cqg.rtd",,"StudyData", "Correlation("&amp;$E$5&amp;","&amp;$E$10&amp;",Period:="&amp;$R$4&amp;",InputChoice1:=Close,InputChoice2:=Close)", "FG", "", "Close",$Q$4,$P28, "all","", "","True","T")/100,NA())</f>
        <v>1.05341471E-2</v>
      </c>
      <c r="V28" s="26">
        <f>IFERROR(RTD("cqg.rtd",,"StudyData", "Correlation("&amp;$E$5&amp;","&amp;$E$11&amp;",Period:="&amp;$R$4&amp;",InputChoice1:=Close,InputChoice2:=Close)", "FG", "", "Close",$Q$4,$P28, "all","", "","True","T")/100,NA())</f>
        <v>-0.63907276349999997</v>
      </c>
      <c r="W28" s="26">
        <f>IFERROR(RTD("cqg.rtd",,"StudyData", "Correlation("&amp;$E$5&amp;","&amp;$E$12&amp;",Period:="&amp;$R$4&amp;",InputChoice1:=Close,InputChoice2:=Close)", "FG", "", "Close",$Q$4,$P28, "all","", "","True","T")/100,NA())</f>
        <v>-0.51704400969999997</v>
      </c>
      <c r="X28" s="26">
        <f>IFERROR(RTD("cqg.rtd",,"StudyData", "Correlation("&amp;$E$5&amp;","&amp;$E$13&amp;",Period:="&amp;$R$4&amp;",InputChoice1:=Close,InputChoice2:=Close)", "FG", "", "Close",$Q$4,$P28, "all","", "","True","T")/100,NA())</f>
        <v>0.65296665610000004</v>
      </c>
      <c r="Y28" s="26">
        <f>IFERROR(RTD("cqg.rtd",,"StudyData", "Correlation("&amp;$E$5&amp;","&amp;$E$14&amp;",Period:="&amp;$R$4&amp;",InputChoice1:=Close,InputChoice2:=Close)", "FG", "", "Close",$Q$4,$P28, "all","", "","True","T")/100,NA())</f>
        <v>0.55755540410000004</v>
      </c>
      <c r="Z28" s="26">
        <f>IFERROR(RTD("cqg.rtd",,"StudyData", "Correlation("&amp;$E$5&amp;","&amp;$E$15&amp;",Period:="&amp;$R$4&amp;",InputChoice1:=Close,InputChoice2:=Close)", "FG", "", "Close",$Q$4,$P28, "all","", "","True","T")/100,NA())</f>
        <v>0.82971132800000003</v>
      </c>
      <c r="AA28" s="26">
        <f>IFERROR(RTD("cqg.rtd",,"StudyData", "Correlation("&amp;$E$5&amp;","&amp;$E$16&amp;",Period:="&amp;$R$4&amp;",InputChoice1:=Close,InputChoice2:=Close)", "FG", "", "Close",$Q$4,$P28, "all","", "","True","T")/100,NA())</f>
        <v>0.85237640189999997</v>
      </c>
      <c r="AB28" s="26">
        <f>IFERROR(RTD("cqg.rtd",,"StudyData", "Correlation("&amp;$E$5&amp;","&amp;$E$17&amp;",Period:="&amp;$R$4&amp;",InputChoice1:=Close,InputChoice2:=Close)", "FG", "", "Close",$Q$4,$P28, "all","", "","True","T")/100,NA())</f>
        <v>0.64400068710000002</v>
      </c>
      <c r="AC28" s="26">
        <f>IFERROR(RTD("cqg.rtd",,"StudyData", "Correlation("&amp;$E$5&amp;","&amp;$E$18&amp;",Period:="&amp;$R$4&amp;",InputChoice1:=Close,InputChoice2:=Close)", "FG", "", "Close",$Q$4,$P28, "all","", "","True","T")/100,NA())</f>
        <v>0.71788405580000003</v>
      </c>
      <c r="AD28" s="26">
        <f>IFERROR(RTD("cqg.rtd",,"StudyData", "Correlation("&amp;$E$5&amp;","&amp;$E$19&amp;",Period:="&amp;$R$4&amp;",InputChoice1:=Close,InputChoice2:=Close)", "FG", "", "Close",$Q$4,$P28, "all","", "","True","T")/100,NA())</f>
        <v>0.56526314369999997</v>
      </c>
    </row>
    <row r="29" spans="5:30" x14ac:dyDescent="0.3">
      <c r="P29" s="24">
        <f t="shared" si="0"/>
        <v>-23</v>
      </c>
      <c r="Q29" s="26">
        <f>IFERROR(RTD("cqg.rtd",,"StudyData", "Correlation("&amp;$E$5&amp;","&amp;$E$6&amp;",Period:="&amp;$R$4&amp;",InputChoice1:=Close,InputChoice2:=Close)", "FG", "", "Close",$Q$4,$P29, "all","", "","True","T")/100,NA())</f>
        <v>0.88248257490000004</v>
      </c>
      <c r="R29" s="26">
        <f>IFERROR(RTD("cqg.rtd",,"StudyData", "Correlation("&amp;$E$5&amp;","&amp;$E$7&amp;",Period:="&amp;$R$4&amp;",InputChoice1:=Close,InputChoice2:=Close)", "FG", "", "Close",$Q$4,$P29, "all","", "","True","T")/100,NA())</f>
        <v>0.89067220660000002</v>
      </c>
      <c r="S29" s="26">
        <f>IFERROR(RTD("cqg.rtd",,"StudyData", "Correlation("&amp;$E$5&amp;","&amp;$E$8&amp;",Period:="&amp;$R$4&amp;",InputChoice1:=Close,InputChoice2:=Close)", "FG", "", "Close",$Q$4,$P29, "all","", "","True","T")/100,NA())</f>
        <v>0.97728777059999994</v>
      </c>
      <c r="T29" s="26">
        <f>IFERROR(RTD("cqg.rtd",,"StudyData", "Correlation("&amp;$E$5&amp;","&amp;$E$9&amp;",Period:="&amp;$R$4&amp;",InputChoice1:=Close,InputChoice2:=Close)", "FG", "", "Close",$Q$4,$P29, "all","", "","True","T")/100,NA())</f>
        <v>0.98978241600000005</v>
      </c>
      <c r="U29" s="26">
        <f>IFERROR(RTD("cqg.rtd",,"StudyData", "Correlation("&amp;$E$5&amp;","&amp;$E$10&amp;",Period:="&amp;$R$4&amp;",InputChoice1:=Close,InputChoice2:=Close)", "FG", "", "Close",$Q$4,$P29, "all","", "","True","T")/100,NA())</f>
        <v>-4.7776711299999997E-2</v>
      </c>
      <c r="V29" s="26">
        <f>IFERROR(RTD("cqg.rtd",,"StudyData", "Correlation("&amp;$E$5&amp;","&amp;$E$11&amp;",Period:="&amp;$R$4&amp;",InputChoice1:=Close,InputChoice2:=Close)", "FG", "", "Close",$Q$4,$P29, "all","", "","True","T")/100,NA())</f>
        <v>-0.5222533922</v>
      </c>
      <c r="W29" s="26">
        <f>IFERROR(RTD("cqg.rtd",,"StudyData", "Correlation("&amp;$E$5&amp;","&amp;$E$12&amp;",Period:="&amp;$R$4&amp;",InputChoice1:=Close,InputChoice2:=Close)", "FG", "", "Close",$Q$4,$P29, "all","", "","True","T")/100,NA())</f>
        <v>-0.42938995689999998</v>
      </c>
      <c r="X29" s="26">
        <f>IFERROR(RTD("cqg.rtd",,"StudyData", "Correlation("&amp;$E$5&amp;","&amp;$E$13&amp;",Period:="&amp;$R$4&amp;",InputChoice1:=Close,InputChoice2:=Close)", "FG", "", "Close",$Q$4,$P29, "all","", "","True","T")/100,NA())</f>
        <v>0.60081547859999995</v>
      </c>
      <c r="Y29" s="26">
        <f>IFERROR(RTD("cqg.rtd",,"StudyData", "Correlation("&amp;$E$5&amp;","&amp;$E$14&amp;",Period:="&amp;$R$4&amp;",InputChoice1:=Close,InputChoice2:=Close)", "FG", "", "Close",$Q$4,$P29, "all","", "","True","T")/100,NA())</f>
        <v>0.42280221359999998</v>
      </c>
      <c r="Z29" s="26">
        <f>IFERROR(RTD("cqg.rtd",,"StudyData", "Correlation("&amp;$E$5&amp;","&amp;$E$15&amp;",Period:="&amp;$R$4&amp;",InputChoice1:=Close,InputChoice2:=Close)", "FG", "", "Close",$Q$4,$P29, "all","", "","True","T")/100,NA())</f>
        <v>0.84081067939999998</v>
      </c>
      <c r="AA29" s="26">
        <f>IFERROR(RTD("cqg.rtd",,"StudyData", "Correlation("&amp;$E$5&amp;","&amp;$E$16&amp;",Period:="&amp;$R$4&amp;",InputChoice1:=Close,InputChoice2:=Close)", "FG", "", "Close",$Q$4,$P29, "all","", "","True","T")/100,NA())</f>
        <v>0.77464666559999995</v>
      </c>
      <c r="AB29" s="26">
        <f>IFERROR(RTD("cqg.rtd",,"StudyData", "Correlation("&amp;$E$5&amp;","&amp;$E$17&amp;",Period:="&amp;$R$4&amp;",InputChoice1:=Close,InputChoice2:=Close)", "FG", "", "Close",$Q$4,$P29, "all","", "","True","T")/100,NA())</f>
        <v>0.61018390040000003</v>
      </c>
      <c r="AC29" s="26">
        <f>IFERROR(RTD("cqg.rtd",,"StudyData", "Correlation("&amp;$E$5&amp;","&amp;$E$18&amp;",Period:="&amp;$R$4&amp;",InputChoice1:=Close,InputChoice2:=Close)", "FG", "", "Close",$Q$4,$P29, "all","", "","True","T")/100,NA())</f>
        <v>0.67792714509999996</v>
      </c>
      <c r="AD29" s="26">
        <f>IFERROR(RTD("cqg.rtd",,"StudyData", "Correlation("&amp;$E$5&amp;","&amp;$E$19&amp;",Period:="&amp;$R$4&amp;",InputChoice1:=Close,InputChoice2:=Close)", "FG", "", "Close",$Q$4,$P29, "all","", "","True","T")/100,NA())</f>
        <v>0.60855398839999997</v>
      </c>
    </row>
    <row r="30" spans="5:30" x14ac:dyDescent="0.3">
      <c r="P30" s="24">
        <f t="shared" si="0"/>
        <v>-24</v>
      </c>
      <c r="Q30" s="26">
        <f>IFERROR(RTD("cqg.rtd",,"StudyData", "Correlation("&amp;$E$5&amp;","&amp;$E$6&amp;",Period:="&amp;$R$4&amp;",InputChoice1:=Close,InputChoice2:=Close)", "FG", "", "Close",$Q$4,$P30, "all","", "","True","T")/100,NA())</f>
        <v>0.8840939659</v>
      </c>
      <c r="R30" s="26">
        <f>IFERROR(RTD("cqg.rtd",,"StudyData", "Correlation("&amp;$E$5&amp;","&amp;$E$7&amp;",Period:="&amp;$R$4&amp;",InputChoice1:=Close,InputChoice2:=Close)", "FG", "", "Close",$Q$4,$P30, "all","", "","True","T")/100,NA())</f>
        <v>0.90481754800000003</v>
      </c>
      <c r="S30" s="26">
        <f>IFERROR(RTD("cqg.rtd",,"StudyData", "Correlation("&amp;$E$5&amp;","&amp;$E$8&amp;",Period:="&amp;$R$4&amp;",InputChoice1:=Close,InputChoice2:=Close)", "FG", "", "Close",$Q$4,$P30, "all","", "","True","T")/100,NA())</f>
        <v>0.97633249059999994</v>
      </c>
      <c r="T30" s="26">
        <f>IFERROR(RTD("cqg.rtd",,"StudyData", "Correlation("&amp;$E$5&amp;","&amp;$E$9&amp;",Period:="&amp;$R$4&amp;",InputChoice1:=Close,InputChoice2:=Close)", "FG", "", "Close",$Q$4,$P30, "all","", "","True","T")/100,NA())</f>
        <v>0.99147680320000009</v>
      </c>
      <c r="U30" s="26">
        <f>IFERROR(RTD("cqg.rtd",,"StudyData", "Correlation("&amp;$E$5&amp;","&amp;$E$10&amp;",Period:="&amp;$R$4&amp;",InputChoice1:=Close,InputChoice2:=Close)", "FG", "", "Close",$Q$4,$P30, "all","", "","True","T")/100,NA())</f>
        <v>-1.20635267E-2</v>
      </c>
      <c r="V30" s="26">
        <f>IFERROR(RTD("cqg.rtd",,"StudyData", "Correlation("&amp;$E$5&amp;","&amp;$E$11&amp;",Period:="&amp;$R$4&amp;",InputChoice1:=Close,InputChoice2:=Close)", "FG", "", "Close",$Q$4,$P30, "all","", "","True","T")/100,NA())</f>
        <v>-0.4555820243</v>
      </c>
      <c r="W30" s="26">
        <f>IFERROR(RTD("cqg.rtd",,"StudyData", "Correlation("&amp;$E$5&amp;","&amp;$E$12&amp;",Period:="&amp;$R$4&amp;",InputChoice1:=Close,InputChoice2:=Close)", "FG", "", "Close",$Q$4,$P30, "all","", "","True","T")/100,NA())</f>
        <v>-0.36700779630000002</v>
      </c>
      <c r="X30" s="26">
        <f>IFERROR(RTD("cqg.rtd",,"StudyData", "Correlation("&amp;$E$5&amp;","&amp;$E$13&amp;",Period:="&amp;$R$4&amp;",InputChoice1:=Close,InputChoice2:=Close)", "FG", "", "Close",$Q$4,$P30, "all","", "","True","T")/100,NA())</f>
        <v>0.59453708380000003</v>
      </c>
      <c r="Y30" s="26">
        <f>IFERROR(RTD("cqg.rtd",,"StudyData", "Correlation("&amp;$E$5&amp;","&amp;$E$14&amp;",Period:="&amp;$R$4&amp;",InputChoice1:=Close,InputChoice2:=Close)", "FG", "", "Close",$Q$4,$P30, "all","", "","True","T")/100,NA())</f>
        <v>0.35764546439999995</v>
      </c>
      <c r="Z30" s="26">
        <f>IFERROR(RTD("cqg.rtd",,"StudyData", "Correlation("&amp;$E$5&amp;","&amp;$E$15&amp;",Period:="&amp;$R$4&amp;",InputChoice1:=Close,InputChoice2:=Close)", "FG", "", "Close",$Q$4,$P30, "all","", "","True","T")/100,NA())</f>
        <v>0.84425862550000008</v>
      </c>
      <c r="AA30" s="26">
        <f>IFERROR(RTD("cqg.rtd",,"StudyData", "Correlation("&amp;$E$5&amp;","&amp;$E$16&amp;",Period:="&amp;$R$4&amp;",InputChoice1:=Close,InputChoice2:=Close)", "FG", "", "Close",$Q$4,$P30, "all","", "","True","T")/100,NA())</f>
        <v>0.71773357390000003</v>
      </c>
      <c r="AB30" s="26">
        <f>IFERROR(RTD("cqg.rtd",,"StudyData", "Correlation("&amp;$E$5&amp;","&amp;$E$17&amp;",Period:="&amp;$R$4&amp;",InputChoice1:=Close,InputChoice2:=Close)", "FG", "", "Close",$Q$4,$P30, "all","", "","True","T")/100,NA())</f>
        <v>0.61248827859999999</v>
      </c>
      <c r="AC30" s="26">
        <f>IFERROR(RTD("cqg.rtd",,"StudyData", "Correlation("&amp;$E$5&amp;","&amp;$E$18&amp;",Period:="&amp;$R$4&amp;",InputChoice1:=Close,InputChoice2:=Close)", "FG", "", "Close",$Q$4,$P30, "all","", "","True","T")/100,NA())</f>
        <v>0.71095850520000003</v>
      </c>
      <c r="AD30" s="26">
        <f>IFERROR(RTD("cqg.rtd",,"StudyData", "Correlation("&amp;$E$5&amp;","&amp;$E$19&amp;",Period:="&amp;$R$4&amp;",InputChoice1:=Close,InputChoice2:=Close)", "FG", "", "Close",$Q$4,$P30, "all","", "","True","T")/100,NA())</f>
        <v>0.60059850100000001</v>
      </c>
    </row>
    <row r="31" spans="5:30" x14ac:dyDescent="0.3">
      <c r="P31" s="24">
        <f t="shared" ref="P31:P51" si="1">P30-1</f>
        <v>-25</v>
      </c>
      <c r="Q31" s="26">
        <f>IFERROR(RTD("cqg.rtd",,"StudyData", "Correlation("&amp;$E$5&amp;","&amp;$E$6&amp;",Period:="&amp;$R$4&amp;",InputChoice1:=Close,InputChoice2:=Close)", "FG", "", "Close",$Q$4,$P31, "all","", "","True","T")/100,NA())</f>
        <v>0.91180482549999997</v>
      </c>
      <c r="R31" s="26">
        <f>IFERROR(RTD("cqg.rtd",,"StudyData", "Correlation("&amp;$E$5&amp;","&amp;$E$7&amp;",Period:="&amp;$R$4&amp;",InputChoice1:=Close,InputChoice2:=Close)", "FG", "", "Close",$Q$4,$P31, "all","", "","True","T")/100,NA())</f>
        <v>0.93515767969999997</v>
      </c>
      <c r="S31" s="26">
        <f>IFERROR(RTD("cqg.rtd",,"StudyData", "Correlation("&amp;$E$5&amp;","&amp;$E$8&amp;",Period:="&amp;$R$4&amp;",InputChoice1:=Close,InputChoice2:=Close)", "FG", "", "Close",$Q$4,$P31, "all","", "","True","T")/100,NA())</f>
        <v>0.9767226992000001</v>
      </c>
      <c r="T31" s="26">
        <f>IFERROR(RTD("cqg.rtd",,"StudyData", "Correlation("&amp;$E$5&amp;","&amp;$E$9&amp;",Period:="&amp;$R$4&amp;",InputChoice1:=Close,InputChoice2:=Close)", "FG", "", "Close",$Q$4,$P31, "all","", "","True","T")/100,NA())</f>
        <v>0.98322494469999999</v>
      </c>
      <c r="U31" s="26">
        <f>IFERROR(RTD("cqg.rtd",,"StudyData", "Correlation("&amp;$E$5&amp;","&amp;$E$10&amp;",Period:="&amp;$R$4&amp;",InputChoice1:=Close,InputChoice2:=Close)", "FG", "", "Close",$Q$4,$P31, "all","", "","True","T")/100,NA())</f>
        <v>7.4260352599999996E-2</v>
      </c>
      <c r="V31" s="26">
        <f>IFERROR(RTD("cqg.rtd",,"StudyData", "Correlation("&amp;$E$5&amp;","&amp;$E$11&amp;",Period:="&amp;$R$4&amp;",InputChoice1:=Close,InputChoice2:=Close)", "FG", "", "Close",$Q$4,$P31, "all","", "","True","T")/100,NA())</f>
        <v>-0.36401701060000002</v>
      </c>
      <c r="W31" s="26">
        <f>IFERROR(RTD("cqg.rtd",,"StudyData", "Correlation("&amp;$E$5&amp;","&amp;$E$12&amp;",Period:="&amp;$R$4&amp;",InputChoice1:=Close,InputChoice2:=Close)", "FG", "", "Close",$Q$4,$P31, "all","", "","True","T")/100,NA())</f>
        <v>-0.2445762226</v>
      </c>
      <c r="X31" s="26">
        <f>IFERROR(RTD("cqg.rtd",,"StudyData", "Correlation("&amp;$E$5&amp;","&amp;$E$13&amp;",Period:="&amp;$R$4&amp;",InputChoice1:=Close,InputChoice2:=Close)", "FG", "", "Close",$Q$4,$P31, "all","", "","True","T")/100,NA())</f>
        <v>0.5847897245</v>
      </c>
      <c r="Y31" s="26">
        <f>IFERROR(RTD("cqg.rtd",,"StudyData", "Correlation("&amp;$E$5&amp;","&amp;$E$14&amp;",Period:="&amp;$R$4&amp;",InputChoice1:=Close,InputChoice2:=Close)", "FG", "", "Close",$Q$4,$P31, "all","", "","True","T")/100,NA())</f>
        <v>0.28354128480000002</v>
      </c>
      <c r="Z31" s="26">
        <f>IFERROR(RTD("cqg.rtd",,"StudyData", "Correlation("&amp;$E$5&amp;","&amp;$E$15&amp;",Period:="&amp;$R$4&amp;",InputChoice1:=Close,InputChoice2:=Close)", "FG", "", "Close",$Q$4,$P31, "all","", "","True","T")/100,NA())</f>
        <v>0.8590747353</v>
      </c>
      <c r="AA31" s="26">
        <f>IFERROR(RTD("cqg.rtd",,"StudyData", "Correlation("&amp;$E$5&amp;","&amp;$E$16&amp;",Period:="&amp;$R$4&amp;",InputChoice1:=Close,InputChoice2:=Close)", "FG", "", "Close",$Q$4,$P31, "all","", "","True","T")/100,NA())</f>
        <v>0.65478855329999996</v>
      </c>
      <c r="AB31" s="26">
        <f>IFERROR(RTD("cqg.rtd",,"StudyData", "Correlation("&amp;$E$5&amp;","&amp;$E$17&amp;",Period:="&amp;$R$4&amp;",InputChoice1:=Close,InputChoice2:=Close)", "FG", "", "Close",$Q$4,$P31, "all","", "","True","T")/100,NA())</f>
        <v>0.62611871510000006</v>
      </c>
      <c r="AC31" s="26">
        <f>IFERROR(RTD("cqg.rtd",,"StudyData", "Correlation("&amp;$E$5&amp;","&amp;$E$18&amp;",Period:="&amp;$R$4&amp;",InputChoice1:=Close,InputChoice2:=Close)", "FG", "", "Close",$Q$4,$P31, "all","", "","True","T")/100,NA())</f>
        <v>0.77007694869999999</v>
      </c>
      <c r="AD31" s="26">
        <f>IFERROR(RTD("cqg.rtd",,"StudyData", "Correlation("&amp;$E$5&amp;","&amp;$E$19&amp;",Period:="&amp;$R$4&amp;",InputChoice1:=Close,InputChoice2:=Close)", "FG", "", "Close",$Q$4,$P31, "all","", "","True","T")/100,NA())</f>
        <v>0.60653885699999999</v>
      </c>
    </row>
    <row r="32" spans="5:30" x14ac:dyDescent="0.3">
      <c r="P32" s="24">
        <f t="shared" si="1"/>
        <v>-26</v>
      </c>
      <c r="Q32" s="26">
        <f>IFERROR(RTD("cqg.rtd",,"StudyData", "Correlation("&amp;$E$5&amp;","&amp;$E$6&amp;",Period:="&amp;$R$4&amp;",InputChoice1:=Close,InputChoice2:=Close)", "FG", "", "Close",$Q$4,$P32, "all","", "","True","T")/100,NA())</f>
        <v>0.91810278389999989</v>
      </c>
      <c r="R32" s="26">
        <f>IFERROR(RTD("cqg.rtd",,"StudyData", "Correlation("&amp;$E$5&amp;","&amp;$E$7&amp;",Period:="&amp;$R$4&amp;",InputChoice1:=Close,InputChoice2:=Close)", "FG", "", "Close",$Q$4,$P32, "all","", "","True","T")/100,NA())</f>
        <v>0.94176335259999999</v>
      </c>
      <c r="S32" s="26">
        <f>IFERROR(RTD("cqg.rtd",,"StudyData", "Correlation("&amp;$E$5&amp;","&amp;$E$8&amp;",Period:="&amp;$R$4&amp;",InputChoice1:=Close,InputChoice2:=Close)", "FG", "", "Close",$Q$4,$P32, "all","", "","True","T")/100,NA())</f>
        <v>0.9804603824</v>
      </c>
      <c r="T32" s="26">
        <f>IFERROR(RTD("cqg.rtd",,"StudyData", "Correlation("&amp;$E$5&amp;","&amp;$E$9&amp;",Period:="&amp;$R$4&amp;",InputChoice1:=Close,InputChoice2:=Close)", "FG", "", "Close",$Q$4,$P32, "all","", "","True","T")/100,NA())</f>
        <v>0.97615783030000003</v>
      </c>
      <c r="U32" s="26">
        <f>IFERROR(RTD("cqg.rtd",,"StudyData", "Correlation("&amp;$E$5&amp;","&amp;$E$10&amp;",Period:="&amp;$R$4&amp;",InputChoice1:=Close,InputChoice2:=Close)", "FG", "", "Close",$Q$4,$P32, "all","", "","True","T")/100,NA())</f>
        <v>0.19030049069999999</v>
      </c>
      <c r="V32" s="26">
        <f>IFERROR(RTD("cqg.rtd",,"StudyData", "Correlation("&amp;$E$5&amp;","&amp;$E$11&amp;",Period:="&amp;$R$4&amp;",InputChoice1:=Close,InputChoice2:=Close)", "FG", "", "Close",$Q$4,$P32, "all","", "","True","T")/100,NA())</f>
        <v>-0.2234994699</v>
      </c>
      <c r="W32" s="26">
        <f>IFERROR(RTD("cqg.rtd",,"StudyData", "Correlation("&amp;$E$5&amp;","&amp;$E$12&amp;",Period:="&amp;$R$4&amp;",InputChoice1:=Close,InputChoice2:=Close)", "FG", "", "Close",$Q$4,$P32, "all","", "","True","T")/100,NA())</f>
        <v>-7.744042000000001E-2</v>
      </c>
      <c r="X32" s="26">
        <f>IFERROR(RTD("cqg.rtd",,"StudyData", "Correlation("&amp;$E$5&amp;","&amp;$E$13&amp;",Period:="&amp;$R$4&amp;",InputChoice1:=Close,InputChoice2:=Close)", "FG", "", "Close",$Q$4,$P32, "all","", "","True","T")/100,NA())</f>
        <v>0.54738158290000005</v>
      </c>
      <c r="Y32" s="26">
        <f>IFERROR(RTD("cqg.rtd",,"StudyData", "Correlation("&amp;$E$5&amp;","&amp;$E$14&amp;",Period:="&amp;$R$4&amp;",InputChoice1:=Close,InputChoice2:=Close)", "FG", "", "Close",$Q$4,$P32, "all","", "","True","T")/100,NA())</f>
        <v>0.18140235619999998</v>
      </c>
      <c r="Z32" s="26">
        <f>IFERROR(RTD("cqg.rtd",,"StudyData", "Correlation("&amp;$E$5&amp;","&amp;$E$15&amp;",Period:="&amp;$R$4&amp;",InputChoice1:=Close,InputChoice2:=Close)", "FG", "", "Close",$Q$4,$P32, "all","", "","True","T")/100,NA())</f>
        <v>0.87307304619999992</v>
      </c>
      <c r="AA32" s="26">
        <f>IFERROR(RTD("cqg.rtd",,"StudyData", "Correlation("&amp;$E$5&amp;","&amp;$E$16&amp;",Period:="&amp;$R$4&amp;",InputChoice1:=Close,InputChoice2:=Close)", "FG", "", "Close",$Q$4,$P32, "all","", "","True","T")/100,NA())</f>
        <v>0.59455722719999993</v>
      </c>
      <c r="AB32" s="26">
        <f>IFERROR(RTD("cqg.rtd",,"StudyData", "Correlation("&amp;$E$5&amp;","&amp;$E$17&amp;",Period:="&amp;$R$4&amp;",InputChoice1:=Close,InputChoice2:=Close)", "FG", "", "Close",$Q$4,$P32, "all","", "","True","T")/100,NA())</f>
        <v>0.60329988589999994</v>
      </c>
      <c r="AC32" s="26">
        <f>IFERROR(RTD("cqg.rtd",,"StudyData", "Correlation("&amp;$E$5&amp;","&amp;$E$18&amp;",Period:="&amp;$R$4&amp;",InputChoice1:=Close,InputChoice2:=Close)", "FG", "", "Close",$Q$4,$P32, "all","", "","True","T")/100,NA())</f>
        <v>0.77517048450000003</v>
      </c>
      <c r="AD32" s="26">
        <f>IFERROR(RTD("cqg.rtd",,"StudyData", "Correlation("&amp;$E$5&amp;","&amp;$E$19&amp;",Period:="&amp;$R$4&amp;",InputChoice1:=Close,InputChoice2:=Close)", "FG", "", "Close",$Q$4,$P32, "all","", "","True","T")/100,NA())</f>
        <v>0.58282492029999999</v>
      </c>
    </row>
    <row r="33" spans="16:30" x14ac:dyDescent="0.3">
      <c r="P33" s="24">
        <f t="shared" si="1"/>
        <v>-27</v>
      </c>
      <c r="Q33" s="26">
        <f>IFERROR(RTD("cqg.rtd",,"StudyData", "Correlation("&amp;$E$5&amp;","&amp;$E$6&amp;",Period:="&amp;$R$4&amp;",InputChoice1:=Close,InputChoice2:=Close)", "FG", "", "Close",$Q$4,$P33, "all","", "","True","T")/100,NA())</f>
        <v>0.93808568179999996</v>
      </c>
      <c r="R33" s="26">
        <f>IFERROR(RTD("cqg.rtd",,"StudyData", "Correlation("&amp;$E$5&amp;","&amp;$E$7&amp;",Period:="&amp;$R$4&amp;",InputChoice1:=Close,InputChoice2:=Close)", "FG", "", "Close",$Q$4,$P33, "all","", "","True","T")/100,NA())</f>
        <v>0.95914433349999995</v>
      </c>
      <c r="S33" s="26">
        <f>IFERROR(RTD("cqg.rtd",,"StudyData", "Correlation("&amp;$E$5&amp;","&amp;$E$8&amp;",Period:="&amp;$R$4&amp;",InputChoice1:=Close,InputChoice2:=Close)", "FG", "", "Close",$Q$4,$P33, "all","", "","True","T")/100,NA())</f>
        <v>0.97968749669999999</v>
      </c>
      <c r="T33" s="26">
        <f>IFERROR(RTD("cqg.rtd",,"StudyData", "Correlation("&amp;$E$5&amp;","&amp;$E$9&amp;",Period:="&amp;$R$4&amp;",InputChoice1:=Close,InputChoice2:=Close)", "FG", "", "Close",$Q$4,$P33, "all","", "","True","T")/100,NA())</f>
        <v>0.9658106742</v>
      </c>
      <c r="U33" s="26">
        <f>IFERROR(RTD("cqg.rtd",,"StudyData", "Correlation("&amp;$E$5&amp;","&amp;$E$10&amp;",Period:="&amp;$R$4&amp;",InputChoice1:=Close,InputChoice2:=Close)", "FG", "", "Close",$Q$4,$P33, "all","", "","True","T")/100,NA())</f>
        <v>0.40228604259999995</v>
      </c>
      <c r="V33" s="26">
        <f>IFERROR(RTD("cqg.rtd",,"StudyData", "Correlation("&amp;$E$5&amp;","&amp;$E$11&amp;",Period:="&amp;$R$4&amp;",InputChoice1:=Close,InputChoice2:=Close)", "FG", "", "Close",$Q$4,$P33, "all","", "","True","T")/100,NA())</f>
        <v>-4.0934340899999998E-2</v>
      </c>
      <c r="W33" s="26">
        <f>IFERROR(RTD("cqg.rtd",,"StudyData", "Correlation("&amp;$E$5&amp;","&amp;$E$12&amp;",Period:="&amp;$R$4&amp;",InputChoice1:=Close,InputChoice2:=Close)", "FG", "", "Close",$Q$4,$P33, "all","", "","True","T")/100,NA())</f>
        <v>0.12198561590000001</v>
      </c>
      <c r="X33" s="26">
        <f>IFERROR(RTD("cqg.rtd",,"StudyData", "Correlation("&amp;$E$5&amp;","&amp;$E$13&amp;",Period:="&amp;$R$4&amp;",InputChoice1:=Close,InputChoice2:=Close)", "FG", "", "Close",$Q$4,$P33, "all","", "","True","T")/100,NA())</f>
        <v>0.4516898734</v>
      </c>
      <c r="Y33" s="26">
        <f>IFERROR(RTD("cqg.rtd",,"StudyData", "Correlation("&amp;$E$5&amp;","&amp;$E$14&amp;",Period:="&amp;$R$4&amp;",InputChoice1:=Close,InputChoice2:=Close)", "FG", "", "Close",$Q$4,$P33, "all","", "","True","T")/100,NA())</f>
        <v>7.0191877999999999E-2</v>
      </c>
      <c r="Z33" s="26">
        <f>IFERROR(RTD("cqg.rtd",,"StudyData", "Correlation("&amp;$E$5&amp;","&amp;$E$15&amp;",Period:="&amp;$R$4&amp;",InputChoice1:=Close,InputChoice2:=Close)", "FG", "", "Close",$Q$4,$P33, "all","", "","True","T")/100,NA())</f>
        <v>0.87313232400000007</v>
      </c>
      <c r="AA33" s="26">
        <f>IFERROR(RTD("cqg.rtd",,"StudyData", "Correlation("&amp;$E$5&amp;","&amp;$E$16&amp;",Period:="&amp;$R$4&amp;",InputChoice1:=Close,InputChoice2:=Close)", "FG", "", "Close",$Q$4,$P33, "all","", "","True","T")/100,NA())</f>
        <v>0.52795090119999999</v>
      </c>
      <c r="AB33" s="26">
        <f>IFERROR(RTD("cqg.rtd",,"StudyData", "Correlation("&amp;$E$5&amp;","&amp;$E$17&amp;",Period:="&amp;$R$4&amp;",InputChoice1:=Close,InputChoice2:=Close)", "FG", "", "Close",$Q$4,$P33, "all","", "","True","T")/100,NA())</f>
        <v>0.58043298620000006</v>
      </c>
      <c r="AC33" s="26">
        <f>IFERROR(RTD("cqg.rtd",,"StudyData", "Correlation("&amp;$E$5&amp;","&amp;$E$18&amp;",Period:="&amp;$R$4&amp;",InputChoice1:=Close,InputChoice2:=Close)", "FG", "", "Close",$Q$4,$P33, "all","", "","True","T")/100,NA())</f>
        <v>0.79413498669999993</v>
      </c>
      <c r="AD33" s="26">
        <f>IFERROR(RTD("cqg.rtd",,"StudyData", "Correlation("&amp;$E$5&amp;","&amp;$E$19&amp;",Period:="&amp;$R$4&amp;",InputChoice1:=Close,InputChoice2:=Close)", "FG", "", "Close",$Q$4,$P33, "all","", "","True","T")/100,NA())</f>
        <v>0.59788604710000004</v>
      </c>
    </row>
    <row r="34" spans="16:30" x14ac:dyDescent="0.3">
      <c r="P34" s="24">
        <f t="shared" si="1"/>
        <v>-28</v>
      </c>
      <c r="Q34" s="26">
        <f>IFERROR(RTD("cqg.rtd",,"StudyData", "Correlation("&amp;$E$5&amp;","&amp;$E$6&amp;",Period:="&amp;$R$4&amp;",InputChoice1:=Close,InputChoice2:=Close)", "FG", "", "Close",$Q$4,$P34, "all","", "","True","T")/100,NA())</f>
        <v>0.94308094149999999</v>
      </c>
      <c r="R34" s="26">
        <f>IFERROR(RTD("cqg.rtd",,"StudyData", "Correlation("&amp;$E$5&amp;","&amp;$E$7&amp;",Period:="&amp;$R$4&amp;",InputChoice1:=Close,InputChoice2:=Close)", "FG", "", "Close",$Q$4,$P34, "all","", "","True","T")/100,NA())</f>
        <v>0.9606765436000001</v>
      </c>
      <c r="S34" s="26">
        <f>IFERROR(RTD("cqg.rtd",,"StudyData", "Correlation("&amp;$E$5&amp;","&amp;$E$8&amp;",Period:="&amp;$R$4&amp;",InputChoice1:=Close,InputChoice2:=Close)", "FG", "", "Close",$Q$4,$P34, "all","", "","True","T")/100,NA())</f>
        <v>0.95637513650000006</v>
      </c>
      <c r="T34" s="26">
        <f>IFERROR(RTD("cqg.rtd",,"StudyData", "Correlation("&amp;$E$5&amp;","&amp;$E$9&amp;",Period:="&amp;$R$4&amp;",InputChoice1:=Close,InputChoice2:=Close)", "FG", "", "Close",$Q$4,$P34, "all","", "","True","T")/100,NA())</f>
        <v>0.95746820560000001</v>
      </c>
      <c r="U34" s="26">
        <f>IFERROR(RTD("cqg.rtd",,"StudyData", "Correlation("&amp;$E$5&amp;","&amp;$E$10&amp;",Period:="&amp;$R$4&amp;",InputChoice1:=Close,InputChoice2:=Close)", "FG", "", "Close",$Q$4,$P34, "all","", "","True","T")/100,NA())</f>
        <v>0.59987172870000005</v>
      </c>
      <c r="V34" s="26">
        <f>IFERROR(RTD("cqg.rtd",,"StudyData", "Correlation("&amp;$E$5&amp;","&amp;$E$11&amp;",Period:="&amp;$R$4&amp;",InputChoice1:=Close,InputChoice2:=Close)", "FG", "", "Close",$Q$4,$P34, "all","", "","True","T")/100,NA())</f>
        <v>0.57202906809999998</v>
      </c>
      <c r="W34" s="26">
        <f>IFERROR(RTD("cqg.rtd",,"StudyData", "Correlation("&amp;$E$5&amp;","&amp;$E$12&amp;",Period:="&amp;$R$4&amp;",InputChoice1:=Close,InputChoice2:=Close)", "FG", "", "Close",$Q$4,$P34, "all","", "","True","T")/100,NA())</f>
        <v>0.65738963369999992</v>
      </c>
      <c r="X34" s="26">
        <f>IFERROR(RTD("cqg.rtd",,"StudyData", "Correlation("&amp;$E$5&amp;","&amp;$E$13&amp;",Period:="&amp;$R$4&amp;",InputChoice1:=Close,InputChoice2:=Close)", "FG", "", "Close",$Q$4,$P34, "all","", "","True","T")/100,NA())</f>
        <v>-2.75702634E-2</v>
      </c>
      <c r="Y34" s="26">
        <f>IFERROR(RTD("cqg.rtd",,"StudyData", "Correlation("&amp;$E$5&amp;","&amp;$E$14&amp;",Period:="&amp;$R$4&amp;",InputChoice1:=Close,InputChoice2:=Close)", "FG", "", "Close",$Q$4,$P34, "all","", "","True","T")/100,NA())</f>
        <v>-0.39878700960000002</v>
      </c>
      <c r="Z34" s="26">
        <f>IFERROR(RTD("cqg.rtd",,"StudyData", "Correlation("&amp;$E$5&amp;","&amp;$E$15&amp;",Period:="&amp;$R$4&amp;",InputChoice1:=Close,InputChoice2:=Close)", "FG", "", "Close",$Q$4,$P34, "all","", "","True","T")/100,NA())</f>
        <v>0.81348673390000004</v>
      </c>
      <c r="AA34" s="26">
        <f>IFERROR(RTD("cqg.rtd",,"StudyData", "Correlation("&amp;$E$5&amp;","&amp;$E$16&amp;",Period:="&amp;$R$4&amp;",InputChoice1:=Close,InputChoice2:=Close)", "FG", "", "Close",$Q$4,$P34, "all","", "","True","T")/100,NA())</f>
        <v>-0.1066644174</v>
      </c>
      <c r="AB34" s="26">
        <f>IFERROR(RTD("cqg.rtd",,"StudyData", "Correlation("&amp;$E$5&amp;","&amp;$E$17&amp;",Period:="&amp;$R$4&amp;",InputChoice1:=Close,InputChoice2:=Close)", "FG", "", "Close",$Q$4,$P34, "all","", "","True","T")/100,NA())</f>
        <v>0.58579230520000003</v>
      </c>
      <c r="AC34" s="26">
        <f>IFERROR(RTD("cqg.rtd",,"StudyData", "Correlation("&amp;$E$5&amp;","&amp;$E$18&amp;",Period:="&amp;$R$4&amp;",InputChoice1:=Close,InputChoice2:=Close)", "FG", "", "Close",$Q$4,$P34, "all","", "","True","T")/100,NA())</f>
        <v>0.55718729459999994</v>
      </c>
      <c r="AD34" s="26">
        <f>IFERROR(RTD("cqg.rtd",,"StudyData", "Correlation("&amp;$E$5&amp;","&amp;$E$19&amp;",Period:="&amp;$R$4&amp;",InputChoice1:=Close,InputChoice2:=Close)", "FG", "", "Close",$Q$4,$P34, "all","", "","True","T")/100,NA())</f>
        <v>0.69222963089999989</v>
      </c>
    </row>
    <row r="35" spans="16:30" x14ac:dyDescent="0.3">
      <c r="P35" s="24">
        <f t="shared" si="1"/>
        <v>-29</v>
      </c>
      <c r="Q35" s="26">
        <f>IFERROR(RTD("cqg.rtd",,"StudyData", "Correlation("&amp;$E$5&amp;","&amp;$E$6&amp;",Period:="&amp;$R$4&amp;",InputChoice1:=Close,InputChoice2:=Close)", "FG", "", "Close",$Q$4,$P35, "all","", "","True","T")/100,NA())</f>
        <v>0.97331323310000006</v>
      </c>
      <c r="R35" s="26">
        <f>IFERROR(RTD("cqg.rtd",,"StudyData", "Correlation("&amp;$E$5&amp;","&amp;$E$7&amp;",Period:="&amp;$R$4&amp;",InputChoice1:=Close,InputChoice2:=Close)", "FG", "", "Close",$Q$4,$P35, "all","", "","True","T")/100,NA())</f>
        <v>0.98129687619999995</v>
      </c>
      <c r="S35" s="26">
        <f>IFERROR(RTD("cqg.rtd",,"StudyData", "Correlation("&amp;$E$5&amp;","&amp;$E$8&amp;",Period:="&amp;$R$4&amp;",InputChoice1:=Close,InputChoice2:=Close)", "FG", "", "Close",$Q$4,$P35, "all","", "","True","T")/100,NA())</f>
        <v>0.9498634158999999</v>
      </c>
      <c r="T35" s="26">
        <f>IFERROR(RTD("cqg.rtd",,"StudyData", "Correlation("&amp;$E$5&amp;","&amp;$E$9&amp;",Period:="&amp;$R$4&amp;",InputChoice1:=Close,InputChoice2:=Close)", "FG", "", "Close",$Q$4,$P35, "all","", "","True","T")/100,NA())</f>
        <v>0.95066848079999999</v>
      </c>
      <c r="U35" s="26">
        <f>IFERROR(RTD("cqg.rtd",,"StudyData", "Correlation("&amp;$E$5&amp;","&amp;$E$10&amp;",Period:="&amp;$R$4&amp;",InputChoice1:=Close,InputChoice2:=Close)", "FG", "", "Close",$Q$4,$P35, "all","", "","True","T")/100,NA())</f>
        <v>0.60293862789999997</v>
      </c>
      <c r="V35" s="26">
        <f>IFERROR(RTD("cqg.rtd",,"StudyData", "Correlation("&amp;$E$5&amp;","&amp;$E$11&amp;",Period:="&amp;$R$4&amp;",InputChoice1:=Close,InputChoice2:=Close)", "FG", "", "Close",$Q$4,$P35, "all","", "","True","T")/100,NA())</f>
        <v>0.76419395030000004</v>
      </c>
      <c r="W35" s="26">
        <f>IFERROR(RTD("cqg.rtd",,"StudyData", "Correlation("&amp;$E$5&amp;","&amp;$E$12&amp;",Period:="&amp;$R$4&amp;",InputChoice1:=Close,InputChoice2:=Close)", "FG", "", "Close",$Q$4,$P35, "all","", "","True","T")/100,NA())</f>
        <v>0.81468502570000001</v>
      </c>
      <c r="X35" s="26">
        <f>IFERROR(RTD("cqg.rtd",,"StudyData", "Correlation("&amp;$E$5&amp;","&amp;$E$13&amp;",Period:="&amp;$R$4&amp;",InputChoice1:=Close,InputChoice2:=Close)", "FG", "", "Close",$Q$4,$P35, "all","", "","True","T")/100,NA())</f>
        <v>-0.28668102950000002</v>
      </c>
      <c r="Y35" s="26">
        <f>IFERROR(RTD("cqg.rtd",,"StudyData", "Correlation("&amp;$E$5&amp;","&amp;$E$14&amp;",Period:="&amp;$R$4&amp;",InputChoice1:=Close,InputChoice2:=Close)", "FG", "", "Close",$Q$4,$P35, "all","", "","True","T")/100,NA())</f>
        <v>-0.60527956529999993</v>
      </c>
      <c r="Z35" s="26">
        <f>IFERROR(RTD("cqg.rtd",,"StudyData", "Correlation("&amp;$E$5&amp;","&amp;$E$15&amp;",Period:="&amp;$R$4&amp;",InputChoice1:=Close,InputChoice2:=Close)", "FG", "", "Close",$Q$4,$P35, "all","", "","True","T")/100,NA())</f>
        <v>0.80621970210000005</v>
      </c>
      <c r="AA35" s="26">
        <f>IFERROR(RTD("cqg.rtd",,"StudyData", "Correlation("&amp;$E$5&amp;","&amp;$E$16&amp;",Period:="&amp;$R$4&amp;",InputChoice1:=Close,InputChoice2:=Close)", "FG", "", "Close",$Q$4,$P35, "all","", "","True","T")/100,NA())</f>
        <v>-0.61697307019999992</v>
      </c>
      <c r="AB35" s="26">
        <f>IFERROR(RTD("cqg.rtd",,"StudyData", "Correlation("&amp;$E$5&amp;","&amp;$E$17&amp;",Period:="&amp;$R$4&amp;",InputChoice1:=Close,InputChoice2:=Close)", "FG", "", "Close",$Q$4,$P35, "all","", "","True","T")/100,NA())</f>
        <v>0.58406337669999997</v>
      </c>
      <c r="AC35" s="26">
        <f>IFERROR(RTD("cqg.rtd",,"StudyData", "Correlation("&amp;$E$5&amp;","&amp;$E$18&amp;",Period:="&amp;$R$4&amp;",InputChoice1:=Close,InputChoice2:=Close)", "FG", "", "Close",$Q$4,$P35, "all","", "","True","T")/100,NA())</f>
        <v>0.40276125159999998</v>
      </c>
      <c r="AD35" s="26">
        <f>IFERROR(RTD("cqg.rtd",,"StudyData", "Correlation("&amp;$E$5&amp;","&amp;$E$19&amp;",Period:="&amp;$R$4&amp;",InputChoice1:=Close,InputChoice2:=Close)", "FG", "", "Close",$Q$4,$P35, "all","", "","True","T")/100,NA())</f>
        <v>0.72561079140000007</v>
      </c>
    </row>
    <row r="36" spans="16:30" x14ac:dyDescent="0.3">
      <c r="P36" s="24">
        <f t="shared" si="1"/>
        <v>-30</v>
      </c>
      <c r="Q36" s="26">
        <f>IFERROR(RTD("cqg.rtd",,"StudyData", "Correlation("&amp;$E$5&amp;","&amp;$E$6&amp;",Period:="&amp;$R$4&amp;",InputChoice1:=Close,InputChoice2:=Close)", "FG", "", "Close",$Q$4,$P36, "all","", "","True","T")/100,NA())</f>
        <v>0.98051879860000002</v>
      </c>
      <c r="R36" s="26">
        <f>IFERROR(RTD("cqg.rtd",,"StudyData", "Correlation("&amp;$E$5&amp;","&amp;$E$7&amp;",Period:="&amp;$R$4&amp;",InputChoice1:=Close,InputChoice2:=Close)", "FG", "", "Close",$Q$4,$P36, "all","", "","True","T")/100,NA())</f>
        <v>0.98516185109999999</v>
      </c>
      <c r="S36" s="26">
        <f>IFERROR(RTD("cqg.rtd",,"StudyData", "Correlation("&amp;$E$5&amp;","&amp;$E$8&amp;",Period:="&amp;$R$4&amp;",InputChoice1:=Close,InputChoice2:=Close)", "FG", "", "Close",$Q$4,$P36, "all","", "","True","T")/100,NA())</f>
        <v>0.94939741999999994</v>
      </c>
      <c r="T36" s="26">
        <f>IFERROR(RTD("cqg.rtd",,"StudyData", "Correlation("&amp;$E$5&amp;","&amp;$E$9&amp;",Period:="&amp;$R$4&amp;",InputChoice1:=Close,InputChoice2:=Close)", "FG", "", "Close",$Q$4,$P36, "all","", "","True","T")/100,NA())</f>
        <v>0.95452928749999999</v>
      </c>
      <c r="U36" s="26">
        <f>IFERROR(RTD("cqg.rtd",,"StudyData", "Correlation("&amp;$E$5&amp;","&amp;$E$10&amp;",Period:="&amp;$R$4&amp;",InputChoice1:=Close,InputChoice2:=Close)", "FG", "", "Close",$Q$4,$P36, "all","", "","True","T")/100,NA())</f>
        <v>0.5907425328</v>
      </c>
      <c r="V36" s="26">
        <f>IFERROR(RTD("cqg.rtd",,"StudyData", "Correlation("&amp;$E$5&amp;","&amp;$E$11&amp;",Period:="&amp;$R$4&amp;",InputChoice1:=Close,InputChoice2:=Close)", "FG", "", "Close",$Q$4,$P36, "all","", "","True","T")/100,NA())</f>
        <v>0.7704652206</v>
      </c>
      <c r="W36" s="26">
        <f>IFERROR(RTD("cqg.rtd",,"StudyData", "Correlation("&amp;$E$5&amp;","&amp;$E$12&amp;",Period:="&amp;$R$4&amp;",InputChoice1:=Close,InputChoice2:=Close)", "FG", "", "Close",$Q$4,$P36, "all","", "","True","T")/100,NA())</f>
        <v>0.83147602939999998</v>
      </c>
      <c r="X36" s="26">
        <f>IFERROR(RTD("cqg.rtd",,"StudyData", "Correlation("&amp;$E$5&amp;","&amp;$E$13&amp;",Period:="&amp;$R$4&amp;",InputChoice1:=Close,InputChoice2:=Close)", "FG", "", "Close",$Q$4,$P36, "all","", "","True","T")/100,NA())</f>
        <v>-0.3811721643</v>
      </c>
      <c r="Y36" s="26">
        <f>IFERROR(RTD("cqg.rtd",,"StudyData", "Correlation("&amp;$E$5&amp;","&amp;$E$14&amp;",Period:="&amp;$R$4&amp;",InputChoice1:=Close,InputChoice2:=Close)", "FG", "", "Close",$Q$4,$P36, "all","", "","True","T")/100,NA())</f>
        <v>-0.62974665760000004</v>
      </c>
      <c r="Z36" s="26">
        <f>IFERROR(RTD("cqg.rtd",,"StudyData", "Correlation("&amp;$E$5&amp;","&amp;$E$15&amp;",Period:="&amp;$R$4&amp;",InputChoice1:=Close,InputChoice2:=Close)", "FG", "", "Close",$Q$4,$P36, "all","", "","True","T")/100,NA())</f>
        <v>0.85857777690000003</v>
      </c>
      <c r="AA36" s="26">
        <f>IFERROR(RTD("cqg.rtd",,"StudyData", "Correlation("&amp;$E$5&amp;","&amp;$E$16&amp;",Period:="&amp;$R$4&amp;",InputChoice1:=Close,InputChoice2:=Close)", "FG", "", "Close",$Q$4,$P36, "all","", "","True","T")/100,NA())</f>
        <v>-0.77241532879999997</v>
      </c>
      <c r="AB36" s="26">
        <f>IFERROR(RTD("cqg.rtd",,"StudyData", "Correlation("&amp;$E$5&amp;","&amp;$E$17&amp;",Period:="&amp;$R$4&amp;",InputChoice1:=Close,InputChoice2:=Close)", "FG", "", "Close",$Q$4,$P36, "all","", "","True","T")/100,NA())</f>
        <v>0.55559398010000005</v>
      </c>
      <c r="AC36" s="26">
        <f>IFERROR(RTD("cqg.rtd",,"StudyData", "Correlation("&amp;$E$5&amp;","&amp;$E$18&amp;",Period:="&amp;$R$4&amp;",InputChoice1:=Close,InputChoice2:=Close)", "FG", "", "Close",$Q$4,$P36, "all","", "","True","T")/100,NA())</f>
        <v>0.27251097169999999</v>
      </c>
      <c r="AD36" s="26">
        <f>IFERROR(RTD("cqg.rtd",,"StudyData", "Correlation("&amp;$E$5&amp;","&amp;$E$19&amp;",Period:="&amp;$R$4&amp;",InputChoice1:=Close,InputChoice2:=Close)", "FG", "", "Close",$Q$4,$P36, "all","", "","True","T")/100,NA())</f>
        <v>0.76550169460000006</v>
      </c>
    </row>
    <row r="37" spans="16:30" x14ac:dyDescent="0.3">
      <c r="P37" s="24">
        <f t="shared" si="1"/>
        <v>-31</v>
      </c>
      <c r="Q37" s="26">
        <f>IFERROR(RTD("cqg.rtd",,"StudyData", "Correlation("&amp;$E$5&amp;","&amp;$E$6&amp;",Period:="&amp;$R$4&amp;",InputChoice1:=Close,InputChoice2:=Close)", "FG", "", "Close",$Q$4,$P37, "all","", "","True","T")/100,NA())</f>
        <v>0.98270261700000006</v>
      </c>
      <c r="R37" s="26">
        <f>IFERROR(RTD("cqg.rtd",,"StudyData", "Correlation("&amp;$E$5&amp;","&amp;$E$7&amp;",Period:="&amp;$R$4&amp;",InputChoice1:=Close,InputChoice2:=Close)", "FG", "", "Close",$Q$4,$P37, "all","", "","True","T")/100,NA())</f>
        <v>0.98719284099999993</v>
      </c>
      <c r="S37" s="26">
        <f>IFERROR(RTD("cqg.rtd",,"StudyData", "Correlation("&amp;$E$5&amp;","&amp;$E$8&amp;",Period:="&amp;$R$4&amp;",InputChoice1:=Close,InputChoice2:=Close)", "FG", "", "Close",$Q$4,$P37, "all","", "","True","T")/100,NA())</f>
        <v>0.95863247939999996</v>
      </c>
      <c r="T37" s="26">
        <f>IFERROR(RTD("cqg.rtd",,"StudyData", "Correlation("&amp;$E$5&amp;","&amp;$E$9&amp;",Period:="&amp;$R$4&amp;",InputChoice1:=Close,InputChoice2:=Close)", "FG", "", "Close",$Q$4,$P37, "all","", "","True","T")/100,NA())</f>
        <v>0.96232494470000007</v>
      </c>
      <c r="U37" s="26">
        <f>IFERROR(RTD("cqg.rtd",,"StudyData", "Correlation("&amp;$E$5&amp;","&amp;$E$10&amp;",Period:="&amp;$R$4&amp;",InputChoice1:=Close,InputChoice2:=Close)", "FG", "", "Close",$Q$4,$P37, "all","", "","True","T")/100,NA())</f>
        <v>0.67652580889999991</v>
      </c>
      <c r="V37" s="26">
        <f>IFERROR(RTD("cqg.rtd",,"StudyData", "Correlation("&amp;$E$5&amp;","&amp;$E$11&amp;",Period:="&amp;$R$4&amp;",InputChoice1:=Close,InputChoice2:=Close)", "FG", "", "Close",$Q$4,$P37, "all","", "","True","T")/100,NA())</f>
        <v>0.76388163210000004</v>
      </c>
      <c r="W37" s="26">
        <f>IFERROR(RTD("cqg.rtd",,"StudyData", "Correlation("&amp;$E$5&amp;","&amp;$E$12&amp;",Period:="&amp;$R$4&amp;",InputChoice1:=Close,InputChoice2:=Close)", "FG", "", "Close",$Q$4,$P37, "all","", "","True","T")/100,NA())</f>
        <v>0.83213050370000008</v>
      </c>
      <c r="X37" s="26">
        <f>IFERROR(RTD("cqg.rtd",,"StudyData", "Correlation("&amp;$E$5&amp;","&amp;$E$13&amp;",Period:="&amp;$R$4&amp;",InputChoice1:=Close,InputChoice2:=Close)", "FG", "", "Close",$Q$4,$P37, "all","", "","True","T")/100,NA())</f>
        <v>-0.43151590499999998</v>
      </c>
      <c r="Y37" s="26">
        <f>IFERROR(RTD("cqg.rtd",,"StudyData", "Correlation("&amp;$E$5&amp;","&amp;$E$14&amp;",Period:="&amp;$R$4&amp;",InputChoice1:=Close,InputChoice2:=Close)", "FG", "", "Close",$Q$4,$P37, "all","", "","True","T")/100,NA())</f>
        <v>-0.56915615980000001</v>
      </c>
      <c r="Z37" s="26">
        <f>IFERROR(RTD("cqg.rtd",,"StudyData", "Correlation("&amp;$E$5&amp;","&amp;$E$15&amp;",Period:="&amp;$R$4&amp;",InputChoice1:=Close,InputChoice2:=Close)", "FG", "", "Close",$Q$4,$P37, "all","", "","True","T")/100,NA())</f>
        <v>0.88547057689999997</v>
      </c>
      <c r="AA37" s="26">
        <f>IFERROR(RTD("cqg.rtd",,"StudyData", "Correlation("&amp;$E$5&amp;","&amp;$E$16&amp;",Period:="&amp;$R$4&amp;",InputChoice1:=Close,InputChoice2:=Close)", "FG", "", "Close",$Q$4,$P37, "all","", "","True","T")/100,NA())</f>
        <v>-0.80283374269999996</v>
      </c>
      <c r="AB37" s="26">
        <f>IFERROR(RTD("cqg.rtd",,"StudyData", "Correlation("&amp;$E$5&amp;","&amp;$E$17&amp;",Period:="&amp;$R$4&amp;",InputChoice1:=Close,InputChoice2:=Close)", "FG", "", "Close",$Q$4,$P37, "all","", "","True","T")/100,NA())</f>
        <v>0.52473765520000004</v>
      </c>
      <c r="AC37" s="26">
        <f>IFERROR(RTD("cqg.rtd",,"StudyData", "Correlation("&amp;$E$5&amp;","&amp;$E$18&amp;",Period:="&amp;$R$4&amp;",InputChoice1:=Close,InputChoice2:=Close)", "FG", "", "Close",$Q$4,$P37, "all","", "","True","T")/100,NA())</f>
        <v>0.1397297025</v>
      </c>
      <c r="AD37" s="26">
        <f>IFERROR(RTD("cqg.rtd",,"StudyData", "Correlation("&amp;$E$5&amp;","&amp;$E$19&amp;",Period:="&amp;$R$4&amp;",InputChoice1:=Close,InputChoice2:=Close)", "FG", "", "Close",$Q$4,$P37, "all","", "","True","T")/100,NA())</f>
        <v>0.86200094500000002</v>
      </c>
    </row>
    <row r="38" spans="16:30" x14ac:dyDescent="0.3">
      <c r="P38" s="24">
        <f t="shared" si="1"/>
        <v>-32</v>
      </c>
      <c r="Q38" s="26">
        <f>IFERROR(RTD("cqg.rtd",,"StudyData", "Correlation("&amp;$E$5&amp;","&amp;$E$6&amp;",Period:="&amp;$R$4&amp;",InputChoice1:=Close,InputChoice2:=Close)", "FG", "", "Close",$Q$4,$P38, "all","", "","True","T")/100,NA())</f>
        <v>0.98584750260000009</v>
      </c>
      <c r="R38" s="26">
        <f>IFERROR(RTD("cqg.rtd",,"StudyData", "Correlation("&amp;$E$5&amp;","&amp;$E$7&amp;",Period:="&amp;$R$4&amp;",InputChoice1:=Close,InputChoice2:=Close)", "FG", "", "Close",$Q$4,$P38, "all","", "","True","T")/100,NA())</f>
        <v>0.98998576349999989</v>
      </c>
      <c r="S38" s="26">
        <f>IFERROR(RTD("cqg.rtd",,"StudyData", "Correlation("&amp;$E$5&amp;","&amp;$E$8&amp;",Period:="&amp;$R$4&amp;",InputChoice1:=Close,InputChoice2:=Close)", "FG", "", "Close",$Q$4,$P38, "all","", "","True","T")/100,NA())</f>
        <v>0.96750484619999999</v>
      </c>
      <c r="T38" s="26">
        <f>IFERROR(RTD("cqg.rtd",,"StudyData", "Correlation("&amp;$E$5&amp;","&amp;$E$9&amp;",Period:="&amp;$R$4&amp;",InputChoice1:=Close,InputChoice2:=Close)", "FG", "", "Close",$Q$4,$P38, "all","", "","True","T")/100,NA())</f>
        <v>0.96929475890000005</v>
      </c>
      <c r="U38" s="26">
        <f>IFERROR(RTD("cqg.rtd",,"StudyData", "Correlation("&amp;$E$5&amp;","&amp;$E$10&amp;",Period:="&amp;$R$4&amp;",InputChoice1:=Close,InputChoice2:=Close)", "FG", "", "Close",$Q$4,$P38, "all","", "","True","T")/100,NA())</f>
        <v>0.78753652819999997</v>
      </c>
      <c r="V38" s="26">
        <f>IFERROR(RTD("cqg.rtd",,"StudyData", "Correlation("&amp;$E$5&amp;","&amp;$E$11&amp;",Period:="&amp;$R$4&amp;",InputChoice1:=Close,InputChoice2:=Close)", "FG", "", "Close",$Q$4,$P38, "all","", "","True","T")/100,NA())</f>
        <v>0.66795643580000008</v>
      </c>
      <c r="W38" s="26">
        <f>IFERROR(RTD("cqg.rtd",,"StudyData", "Correlation("&amp;$E$5&amp;","&amp;$E$12&amp;",Period:="&amp;$R$4&amp;",InputChoice1:=Close,InputChoice2:=Close)", "FG", "", "Close",$Q$4,$P38, "all","", "","True","T")/100,NA())</f>
        <v>0.81453436190000006</v>
      </c>
      <c r="X38" s="26">
        <f>IFERROR(RTD("cqg.rtd",,"StudyData", "Correlation("&amp;$E$5&amp;","&amp;$E$13&amp;",Period:="&amp;$R$4&amp;",InputChoice1:=Close,InputChoice2:=Close)", "FG", "", "Close",$Q$4,$P38, "all","", "","True","T")/100,NA())</f>
        <v>-0.46318456859999996</v>
      </c>
      <c r="Y38" s="26">
        <f>IFERROR(RTD("cqg.rtd",,"StudyData", "Correlation("&amp;$E$5&amp;","&amp;$E$14&amp;",Period:="&amp;$R$4&amp;",InputChoice1:=Close,InputChoice2:=Close)", "FG", "", "Close",$Q$4,$P38, "all","", "","True","T")/100,NA())</f>
        <v>-0.41084232229999995</v>
      </c>
      <c r="Z38" s="26">
        <f>IFERROR(RTD("cqg.rtd",,"StudyData", "Correlation("&amp;$E$5&amp;","&amp;$E$15&amp;",Period:="&amp;$R$4&amp;",InputChoice1:=Close,InputChoice2:=Close)", "FG", "", "Close",$Q$4,$P38, "all","", "","True","T")/100,NA())</f>
        <v>0.89318380860000002</v>
      </c>
      <c r="AA38" s="26">
        <f>IFERROR(RTD("cqg.rtd",,"StudyData", "Correlation("&amp;$E$5&amp;","&amp;$E$16&amp;",Period:="&amp;$R$4&amp;",InputChoice1:=Close,InputChoice2:=Close)", "FG", "", "Close",$Q$4,$P38, "all","", "","True","T")/100,NA())</f>
        <v>-0.8090516526</v>
      </c>
      <c r="AB38" s="26">
        <f>IFERROR(RTD("cqg.rtd",,"StudyData", "Correlation("&amp;$E$5&amp;","&amp;$E$17&amp;",Period:="&amp;$R$4&amp;",InputChoice1:=Close,InputChoice2:=Close)", "FG", "", "Close",$Q$4,$P38, "all","", "","True","T")/100,NA())</f>
        <v>0.36420062629999994</v>
      </c>
      <c r="AC38" s="26">
        <f>IFERROR(RTD("cqg.rtd",,"StudyData", "Correlation("&amp;$E$5&amp;","&amp;$E$18&amp;",Period:="&amp;$R$4&amp;",InputChoice1:=Close,InputChoice2:=Close)", "FG", "", "Close",$Q$4,$P38, "all","", "","True","T")/100,NA())</f>
        <v>-6.5983782999999999E-3</v>
      </c>
      <c r="AD38" s="26">
        <f>IFERROR(RTD("cqg.rtd",,"StudyData", "Correlation("&amp;$E$5&amp;","&amp;$E$19&amp;",Period:="&amp;$R$4&amp;",InputChoice1:=Close,InputChoice2:=Close)", "FG", "", "Close",$Q$4,$P38, "all","", "","True","T")/100,NA())</f>
        <v>0.91375413910000003</v>
      </c>
    </row>
    <row r="39" spans="16:30" x14ac:dyDescent="0.3">
      <c r="P39" s="24">
        <f t="shared" si="1"/>
        <v>-33</v>
      </c>
      <c r="Q39" s="26">
        <f>IFERROR(RTD("cqg.rtd",,"StudyData", "Correlation("&amp;$E$5&amp;","&amp;$E$6&amp;",Period:="&amp;$R$4&amp;",InputChoice1:=Close,InputChoice2:=Close)", "FG", "", "Close",$Q$4,$P39, "all","", "","True","T")/100,NA())</f>
        <v>0.98359073190000001</v>
      </c>
      <c r="R39" s="26">
        <f>IFERROR(RTD("cqg.rtd",,"StudyData", "Correlation("&amp;$E$5&amp;","&amp;$E$7&amp;",Period:="&amp;$R$4&amp;",InputChoice1:=Close,InputChoice2:=Close)", "FG", "", "Close",$Q$4,$P39, "all","", "","True","T")/100,NA())</f>
        <v>0.98962221859999999</v>
      </c>
      <c r="S39" s="26">
        <f>IFERROR(RTD("cqg.rtd",,"StudyData", "Correlation("&amp;$E$5&amp;","&amp;$E$8&amp;",Period:="&amp;$R$4&amp;",InputChoice1:=Close,InputChoice2:=Close)", "FG", "", "Close",$Q$4,$P39, "all","", "","True","T")/100,NA())</f>
        <v>0.97056687149999998</v>
      </c>
      <c r="T39" s="26">
        <f>IFERROR(RTD("cqg.rtd",,"StudyData", "Correlation("&amp;$E$5&amp;","&amp;$E$9&amp;",Period:="&amp;$R$4&amp;",InputChoice1:=Close,InputChoice2:=Close)", "FG", "", "Close",$Q$4,$P39, "all","", "","True","T")/100,NA())</f>
        <v>0.9748928832</v>
      </c>
      <c r="U39" s="26">
        <f>IFERROR(RTD("cqg.rtd",,"StudyData", "Correlation("&amp;$E$5&amp;","&amp;$E$10&amp;",Period:="&amp;$R$4&amp;",InputChoice1:=Close,InputChoice2:=Close)", "FG", "", "Close",$Q$4,$P39, "all","", "","True","T")/100,NA())</f>
        <v>0.86755861499999998</v>
      </c>
      <c r="V39" s="26">
        <f>IFERROR(RTD("cqg.rtd",,"StudyData", "Correlation("&amp;$E$5&amp;","&amp;$E$11&amp;",Period:="&amp;$R$4&amp;",InputChoice1:=Close,InputChoice2:=Close)", "FG", "", "Close",$Q$4,$P39, "all","", "","True","T")/100,NA())</f>
        <v>0.58587178369999993</v>
      </c>
      <c r="W39" s="26">
        <f>IFERROR(RTD("cqg.rtd",,"StudyData", "Correlation("&amp;$E$5&amp;","&amp;$E$12&amp;",Period:="&amp;$R$4&amp;",InputChoice1:=Close,InputChoice2:=Close)", "FG", "", "Close",$Q$4,$P39, "all","", "","True","T")/100,NA())</f>
        <v>0.76315707960000001</v>
      </c>
      <c r="X39" s="26">
        <f>IFERROR(RTD("cqg.rtd",,"StudyData", "Correlation("&amp;$E$5&amp;","&amp;$E$13&amp;",Period:="&amp;$R$4&amp;",InputChoice1:=Close,InputChoice2:=Close)", "FG", "", "Close",$Q$4,$P39, "all","", "","True","T")/100,NA())</f>
        <v>-0.43126874309999996</v>
      </c>
      <c r="Y39" s="26">
        <f>IFERROR(RTD("cqg.rtd",,"StudyData", "Correlation("&amp;$E$5&amp;","&amp;$E$14&amp;",Period:="&amp;$R$4&amp;",InputChoice1:=Close,InputChoice2:=Close)", "FG", "", "Close",$Q$4,$P39, "all","", "","True","T")/100,NA())</f>
        <v>-0.15213908030000001</v>
      </c>
      <c r="Z39" s="26">
        <f>IFERROR(RTD("cqg.rtd",,"StudyData", "Correlation("&amp;$E$5&amp;","&amp;$E$15&amp;",Period:="&amp;$R$4&amp;",InputChoice1:=Close,InputChoice2:=Close)", "FG", "", "Close",$Q$4,$P39, "all","", "","True","T")/100,NA())</f>
        <v>0.91230579700000003</v>
      </c>
      <c r="AA39" s="26">
        <f>IFERROR(RTD("cqg.rtd",,"StudyData", "Correlation("&amp;$E$5&amp;","&amp;$E$16&amp;",Period:="&amp;$R$4&amp;",InputChoice1:=Close,InputChoice2:=Close)", "FG", "", "Close",$Q$4,$P39, "all","", "","True","T")/100,NA())</f>
        <v>-0.78655488430000009</v>
      </c>
      <c r="AB39" s="26">
        <f>IFERROR(RTD("cqg.rtd",,"StudyData", "Correlation("&amp;$E$5&amp;","&amp;$E$17&amp;",Period:="&amp;$R$4&amp;",InputChoice1:=Close,InputChoice2:=Close)", "FG", "", "Close",$Q$4,$P39, "all","", "","True","T")/100,NA())</f>
        <v>0.24075420759999999</v>
      </c>
      <c r="AC39" s="26">
        <f>IFERROR(RTD("cqg.rtd",,"StudyData", "Correlation("&amp;$E$5&amp;","&amp;$E$18&amp;",Period:="&amp;$R$4&amp;",InputChoice1:=Close,InputChoice2:=Close)", "FG", "", "Close",$Q$4,$P39, "all","", "","True","T")/100,NA())</f>
        <v>-0.1217312353</v>
      </c>
      <c r="AD39" s="26">
        <f>IFERROR(RTD("cqg.rtd",,"StudyData", "Correlation("&amp;$E$5&amp;","&amp;$E$19&amp;",Period:="&amp;$R$4&amp;",InputChoice1:=Close,InputChoice2:=Close)", "FG", "", "Close",$Q$4,$P39, "all","", "","True","T")/100,NA())</f>
        <v>0.93380763599999994</v>
      </c>
    </row>
    <row r="40" spans="16:30" x14ac:dyDescent="0.3">
      <c r="P40" s="24">
        <f t="shared" si="1"/>
        <v>-34</v>
      </c>
      <c r="Q40" s="26">
        <f>IFERROR(RTD("cqg.rtd",,"StudyData", "Correlation("&amp;$E$5&amp;","&amp;$E$6&amp;",Period:="&amp;$R$4&amp;",InputChoice1:=Close,InputChoice2:=Close)", "FG", "", "Close",$Q$4,$P40, "all","", "","True","T")/100,NA())</f>
        <v>0.98036538009999996</v>
      </c>
      <c r="R40" s="26">
        <f>IFERROR(RTD("cqg.rtd",,"StudyData", "Correlation("&amp;$E$5&amp;","&amp;$E$7&amp;",Period:="&amp;$R$4&amp;",InputChoice1:=Close,InputChoice2:=Close)", "FG", "", "Close",$Q$4,$P40, "all","", "","True","T")/100,NA())</f>
        <v>0.98873784949999999</v>
      </c>
      <c r="S40" s="26">
        <f>IFERROR(RTD("cqg.rtd",,"StudyData", "Correlation("&amp;$E$5&amp;","&amp;$E$8&amp;",Period:="&amp;$R$4&amp;",InputChoice1:=Close,InputChoice2:=Close)", "FG", "", "Close",$Q$4,$P40, "all","", "","True","T")/100,NA())</f>
        <v>0.97136473019999992</v>
      </c>
      <c r="T40" s="26">
        <f>IFERROR(RTD("cqg.rtd",,"StudyData", "Correlation("&amp;$E$5&amp;","&amp;$E$9&amp;",Period:="&amp;$R$4&amp;",InputChoice1:=Close,InputChoice2:=Close)", "FG", "", "Close",$Q$4,$P40, "all","", "","True","T")/100,NA())</f>
        <v>0.97555667950000002</v>
      </c>
      <c r="U40" s="26">
        <f>IFERROR(RTD("cqg.rtd",,"StudyData", "Correlation("&amp;$E$5&amp;","&amp;$E$10&amp;",Period:="&amp;$R$4&amp;",InputChoice1:=Close,InputChoice2:=Close)", "FG", "", "Close",$Q$4,$P40, "all","", "","True","T")/100,NA())</f>
        <v>0.87637999079999995</v>
      </c>
      <c r="V40" s="26">
        <f>IFERROR(RTD("cqg.rtd",,"StudyData", "Correlation("&amp;$E$5&amp;","&amp;$E$11&amp;",Period:="&amp;$R$4&amp;",InputChoice1:=Close,InputChoice2:=Close)", "FG", "", "Close",$Q$4,$P40, "all","", "","True","T")/100,NA())</f>
        <v>0.48285928980000004</v>
      </c>
      <c r="W40" s="26">
        <f>IFERROR(RTD("cqg.rtd",,"StudyData", "Correlation("&amp;$E$5&amp;","&amp;$E$12&amp;",Period:="&amp;$R$4&amp;",InputChoice1:=Close,InputChoice2:=Close)", "FG", "", "Close",$Q$4,$P40, "all","", "","True","T")/100,NA())</f>
        <v>0.71917555050000004</v>
      </c>
      <c r="X40" s="26">
        <f>IFERROR(RTD("cqg.rtd",,"StudyData", "Correlation("&amp;$E$5&amp;","&amp;$E$13&amp;",Period:="&amp;$R$4&amp;",InputChoice1:=Close,InputChoice2:=Close)", "FG", "", "Close",$Q$4,$P40, "all","", "","True","T")/100,NA())</f>
        <v>-0.26954877790000004</v>
      </c>
      <c r="Y40" s="26">
        <f>IFERROR(RTD("cqg.rtd",,"StudyData", "Correlation("&amp;$E$5&amp;","&amp;$E$14&amp;",Period:="&amp;$R$4&amp;",InputChoice1:=Close,InputChoice2:=Close)", "FG", "", "Close",$Q$4,$P40, "all","", "","True","T")/100,NA())</f>
        <v>8.9936587200000015E-2</v>
      </c>
      <c r="Z40" s="26">
        <f>IFERROR(RTD("cqg.rtd",,"StudyData", "Correlation("&amp;$E$5&amp;","&amp;$E$15&amp;",Period:="&amp;$R$4&amp;",InputChoice1:=Close,InputChoice2:=Close)", "FG", "", "Close",$Q$4,$P40, "all","", "","True","T")/100,NA())</f>
        <v>0.90975470110000001</v>
      </c>
      <c r="AA40" s="26">
        <f>IFERROR(RTD("cqg.rtd",,"StudyData", "Correlation("&amp;$E$5&amp;","&amp;$E$16&amp;",Period:="&amp;$R$4&amp;",InputChoice1:=Close,InputChoice2:=Close)", "FG", "", "Close",$Q$4,$P40, "all","", "","True","T")/100,NA())</f>
        <v>-0.79031233040000004</v>
      </c>
      <c r="AB40" s="26">
        <f>IFERROR(RTD("cqg.rtd",,"StudyData", "Correlation("&amp;$E$5&amp;","&amp;$E$17&amp;",Period:="&amp;$R$4&amp;",InputChoice1:=Close,InputChoice2:=Close)", "FG", "", "Close",$Q$4,$P40, "all","", "","True","T")/100,NA())</f>
        <v>4.4624045999999999E-3</v>
      </c>
      <c r="AC40" s="26">
        <f>IFERROR(RTD("cqg.rtd",,"StudyData", "Correlation("&amp;$E$5&amp;","&amp;$E$18&amp;",Period:="&amp;$R$4&amp;",InputChoice1:=Close,InputChoice2:=Close)", "FG", "", "Close",$Q$4,$P40, "all","", "","True","T")/100,NA())</f>
        <v>-0.22635050700000001</v>
      </c>
      <c r="AD40" s="26">
        <f>IFERROR(RTD("cqg.rtd",,"StudyData", "Correlation("&amp;$E$5&amp;","&amp;$E$19&amp;",Period:="&amp;$R$4&amp;",InputChoice1:=Close,InputChoice2:=Close)", "FG", "", "Close",$Q$4,$P40, "all","", "","True","T")/100,NA())</f>
        <v>0.92006533320000006</v>
      </c>
    </row>
    <row r="41" spans="16:30" x14ac:dyDescent="0.3">
      <c r="P41" s="24">
        <f t="shared" si="1"/>
        <v>-35</v>
      </c>
      <c r="Q41" s="26">
        <f>IFERROR(RTD("cqg.rtd",,"StudyData", "Correlation("&amp;$E$5&amp;","&amp;$E$6&amp;",Period:="&amp;$R$4&amp;",InputChoice1:=Close,InputChoice2:=Close)", "FG", "", "Close",$Q$4,$P41, "all","", "","True","T")/100,NA())</f>
        <v>0.98119348389999994</v>
      </c>
      <c r="R41" s="26">
        <f>IFERROR(RTD("cqg.rtd",,"StudyData", "Correlation("&amp;$E$5&amp;","&amp;$E$7&amp;",Period:="&amp;$R$4&amp;",InputChoice1:=Close,InputChoice2:=Close)", "FG", "", "Close",$Q$4,$P41, "all","", "","True","T")/100,NA())</f>
        <v>0.98982757039999991</v>
      </c>
      <c r="S41" s="26">
        <f>IFERROR(RTD("cqg.rtd",,"StudyData", "Correlation("&amp;$E$5&amp;","&amp;$E$8&amp;",Period:="&amp;$R$4&amp;",InputChoice1:=Close,InputChoice2:=Close)", "FG", "", "Close",$Q$4,$P41, "all","", "","True","T")/100,NA())</f>
        <v>0.97361771129999997</v>
      </c>
      <c r="T41" s="26">
        <f>IFERROR(RTD("cqg.rtd",,"StudyData", "Correlation("&amp;$E$5&amp;","&amp;$E$9&amp;",Period:="&amp;$R$4&amp;",InputChoice1:=Close,InputChoice2:=Close)", "FG", "", "Close",$Q$4,$P41, "all","", "","True","T")/100,NA())</f>
        <v>0.98084457279999993</v>
      </c>
      <c r="U41" s="26">
        <f>IFERROR(RTD("cqg.rtd",,"StudyData", "Correlation("&amp;$E$5&amp;","&amp;$E$10&amp;",Period:="&amp;$R$4&amp;",InputChoice1:=Close,InputChoice2:=Close)", "FG", "", "Close",$Q$4,$P41, "all","", "","True","T")/100,NA())</f>
        <v>0.90037745629999999</v>
      </c>
      <c r="V41" s="26">
        <f>IFERROR(RTD("cqg.rtd",,"StudyData", "Correlation("&amp;$E$5&amp;","&amp;$E$11&amp;",Period:="&amp;$R$4&amp;",InputChoice1:=Close,InputChoice2:=Close)", "FG", "", "Close",$Q$4,$P41, "all","", "","True","T")/100,NA())</f>
        <v>0.26050025449999997</v>
      </c>
      <c r="W41" s="26">
        <f>IFERROR(RTD("cqg.rtd",,"StudyData", "Correlation("&amp;$E$5&amp;","&amp;$E$12&amp;",Period:="&amp;$R$4&amp;",InputChoice1:=Close,InputChoice2:=Close)", "FG", "", "Close",$Q$4,$P41, "all","", "","True","T")/100,NA())</f>
        <v>0.58716198769999994</v>
      </c>
      <c r="X41" s="26">
        <f>IFERROR(RTD("cqg.rtd",,"StudyData", "Correlation("&amp;$E$5&amp;","&amp;$E$13&amp;",Period:="&amp;$R$4&amp;",InputChoice1:=Close,InputChoice2:=Close)", "FG", "", "Close",$Q$4,$P41, "all","", "","True","T")/100,NA())</f>
        <v>-0.19397225209999999</v>
      </c>
      <c r="Y41" s="26">
        <f>IFERROR(RTD("cqg.rtd",,"StudyData", "Correlation("&amp;$E$5&amp;","&amp;$E$14&amp;",Period:="&amp;$R$4&amp;",InputChoice1:=Close,InputChoice2:=Close)", "FG", "", "Close",$Q$4,$P41, "all","", "","True","T")/100,NA())</f>
        <v>0.45029053500000005</v>
      </c>
      <c r="Z41" s="26">
        <f>IFERROR(RTD("cqg.rtd",,"StudyData", "Correlation("&amp;$E$5&amp;","&amp;$E$15&amp;",Period:="&amp;$R$4&amp;",InputChoice1:=Close,InputChoice2:=Close)", "FG", "", "Close",$Q$4,$P41, "all","", "","True","T")/100,NA())</f>
        <v>0.9018806117</v>
      </c>
      <c r="AA41" s="26">
        <f>IFERROR(RTD("cqg.rtd",,"StudyData", "Correlation("&amp;$E$5&amp;","&amp;$E$16&amp;",Period:="&amp;$R$4&amp;",InputChoice1:=Close,InputChoice2:=Close)", "FG", "", "Close",$Q$4,$P41, "all","", "","True","T")/100,NA())</f>
        <v>-0.75174105589999995</v>
      </c>
      <c r="AB41" s="26">
        <f>IFERROR(RTD("cqg.rtd",,"StudyData", "Correlation("&amp;$E$5&amp;","&amp;$E$17&amp;",Period:="&amp;$R$4&amp;",InputChoice1:=Close,InputChoice2:=Close)", "FG", "", "Close",$Q$4,$P41, "all","", "","True","T")/100,NA())</f>
        <v>-0.26555160150000001</v>
      </c>
      <c r="AC41" s="26">
        <f>IFERROR(RTD("cqg.rtd",,"StudyData", "Correlation("&amp;$E$5&amp;","&amp;$E$18&amp;",Period:="&amp;$R$4&amp;",InputChoice1:=Close,InputChoice2:=Close)", "FG", "", "Close",$Q$4,$P41, "all","", "","True","T")/100,NA())</f>
        <v>-0.24350757370000001</v>
      </c>
      <c r="AD41" s="26">
        <f>IFERROR(RTD("cqg.rtd",,"StudyData", "Correlation("&amp;$E$5&amp;","&amp;$E$19&amp;",Period:="&amp;$R$4&amp;",InputChoice1:=Close,InputChoice2:=Close)", "FG", "", "Close",$Q$4,$P41, "all","", "","True","T")/100,NA())</f>
        <v>0.92808224490000002</v>
      </c>
    </row>
    <row r="42" spans="16:30" x14ac:dyDescent="0.3">
      <c r="P42" s="24">
        <f t="shared" si="1"/>
        <v>-36</v>
      </c>
      <c r="Q42" s="26">
        <f>IFERROR(RTD("cqg.rtd",,"StudyData", "Correlation("&amp;$E$5&amp;","&amp;$E$6&amp;",Period:="&amp;$R$4&amp;",InputChoice1:=Close,InputChoice2:=Close)", "FG", "", "Close",$Q$4,$P42, "all","", "","True","T")/100,NA())</f>
        <v>0.98138767569999996</v>
      </c>
      <c r="R42" s="26">
        <f>IFERROR(RTD("cqg.rtd",,"StudyData", "Correlation("&amp;$E$5&amp;","&amp;$E$7&amp;",Period:="&amp;$R$4&amp;",InputChoice1:=Close,InputChoice2:=Close)", "FG", "", "Close",$Q$4,$P42, "all","", "","True","T")/100,NA())</f>
        <v>0.99030731829999996</v>
      </c>
      <c r="S42" s="26">
        <f>IFERROR(RTD("cqg.rtd",,"StudyData", "Correlation("&amp;$E$5&amp;","&amp;$E$8&amp;",Period:="&amp;$R$4&amp;",InputChoice1:=Close,InputChoice2:=Close)", "FG", "", "Close",$Q$4,$P42, "all","", "","True","T")/100,NA())</f>
        <v>0.97283375910000003</v>
      </c>
      <c r="T42" s="26">
        <f>IFERROR(RTD("cqg.rtd",,"StudyData", "Correlation("&amp;$E$5&amp;","&amp;$E$9&amp;",Period:="&amp;$R$4&amp;",InputChoice1:=Close,InputChoice2:=Close)", "FG", "", "Close",$Q$4,$P42, "all","", "","True","T")/100,NA())</f>
        <v>0.98355112010000001</v>
      </c>
      <c r="U42" s="26">
        <f>IFERROR(RTD("cqg.rtd",,"StudyData", "Correlation("&amp;$E$5&amp;","&amp;$E$10&amp;",Period:="&amp;$R$4&amp;",InputChoice1:=Close,InputChoice2:=Close)", "FG", "", "Close",$Q$4,$P42, "all","", "","True","T")/100,NA())</f>
        <v>0.91696747410000001</v>
      </c>
      <c r="V42" s="26">
        <f>IFERROR(RTD("cqg.rtd",,"StudyData", "Correlation("&amp;$E$5&amp;","&amp;$E$11&amp;",Period:="&amp;$R$4&amp;",InputChoice1:=Close,InputChoice2:=Close)", "FG", "", "Close",$Q$4,$P42, "all","", "","True","T")/100,NA())</f>
        <v>3.8133553799999997E-2</v>
      </c>
      <c r="W42" s="26">
        <f>IFERROR(RTD("cqg.rtd",,"StudyData", "Correlation("&amp;$E$5&amp;","&amp;$E$12&amp;",Period:="&amp;$R$4&amp;",InputChoice1:=Close,InputChoice2:=Close)", "FG", "", "Close",$Q$4,$P42, "all","", "","True","T")/100,NA())</f>
        <v>0.43651373329999998</v>
      </c>
      <c r="X42" s="26">
        <f>IFERROR(RTD("cqg.rtd",,"StudyData", "Correlation("&amp;$E$5&amp;","&amp;$E$13&amp;",Period:="&amp;$R$4&amp;",InputChoice1:=Close,InputChoice2:=Close)", "FG", "", "Close",$Q$4,$P42, "all","", "","True","T")/100,NA())</f>
        <v>-3.3400577700000003E-2</v>
      </c>
      <c r="Y42" s="26">
        <f>IFERROR(RTD("cqg.rtd",,"StudyData", "Correlation("&amp;$E$5&amp;","&amp;$E$14&amp;",Period:="&amp;$R$4&amp;",InputChoice1:=Close,InputChoice2:=Close)", "FG", "", "Close",$Q$4,$P42, "all","", "","True","T")/100,NA())</f>
        <v>0.74643666100000006</v>
      </c>
      <c r="Z42" s="26">
        <f>IFERROR(RTD("cqg.rtd",,"StudyData", "Correlation("&amp;$E$5&amp;","&amp;$E$15&amp;",Period:="&amp;$R$4&amp;",InputChoice1:=Close,InputChoice2:=Close)", "FG", "", "Close",$Q$4,$P42, "all","", "","True","T")/100,NA())</f>
        <v>0.88645066670000006</v>
      </c>
      <c r="AA42" s="26">
        <f>IFERROR(RTD("cqg.rtd",,"StudyData", "Correlation("&amp;$E$5&amp;","&amp;$E$16&amp;",Period:="&amp;$R$4&amp;",InputChoice1:=Close,InputChoice2:=Close)", "FG", "", "Close",$Q$4,$P42, "all","", "","True","T")/100,NA())</f>
        <v>-0.71112245139999997</v>
      </c>
      <c r="AB42" s="26">
        <f>IFERROR(RTD("cqg.rtd",,"StudyData", "Correlation("&amp;$E$5&amp;","&amp;$E$17&amp;",Period:="&amp;$R$4&amp;",InputChoice1:=Close,InputChoice2:=Close)", "FG", "", "Close",$Q$4,$P42, "all","", "","True","T")/100,NA())</f>
        <v>-0.49962356399999996</v>
      </c>
      <c r="AC42" s="26">
        <f>IFERROR(RTD("cqg.rtd",,"StudyData", "Correlation("&amp;$E$5&amp;","&amp;$E$18&amp;",Period:="&amp;$R$4&amp;",InputChoice1:=Close,InputChoice2:=Close)", "FG", "", "Close",$Q$4,$P42, "all","", "","True","T")/100,NA())</f>
        <v>-0.1747224</v>
      </c>
      <c r="AD42" s="26">
        <f>IFERROR(RTD("cqg.rtd",,"StudyData", "Correlation("&amp;$E$5&amp;","&amp;$E$19&amp;",Period:="&amp;$R$4&amp;",InputChoice1:=Close,InputChoice2:=Close)", "FG", "", "Close",$Q$4,$P42, "all","", "","True","T")/100,NA())</f>
        <v>0.93583320689999994</v>
      </c>
    </row>
    <row r="43" spans="16:30" x14ac:dyDescent="0.3">
      <c r="P43" s="24">
        <f t="shared" si="1"/>
        <v>-37</v>
      </c>
      <c r="Q43" s="26">
        <f>IFERROR(RTD("cqg.rtd",,"StudyData", "Correlation("&amp;$E$5&amp;","&amp;$E$6&amp;",Period:="&amp;$R$4&amp;",InputChoice1:=Close,InputChoice2:=Close)", "FG", "", "Close",$Q$4,$P43, "all","", "","True","T")/100,NA())</f>
        <v>0.97967800900000002</v>
      </c>
      <c r="R43" s="26">
        <f>IFERROR(RTD("cqg.rtd",,"StudyData", "Correlation("&amp;$E$5&amp;","&amp;$E$7&amp;",Period:="&amp;$R$4&amp;",InputChoice1:=Close,InputChoice2:=Close)", "FG", "", "Close",$Q$4,$P43, "all","", "","True","T")/100,NA())</f>
        <v>0.98870670589999998</v>
      </c>
      <c r="S43" s="26">
        <f>IFERROR(RTD("cqg.rtd",,"StudyData", "Correlation("&amp;$E$5&amp;","&amp;$E$8&amp;",Period:="&amp;$R$4&amp;",InputChoice1:=Close,InputChoice2:=Close)", "FG", "", "Close",$Q$4,$P43, "all","", "","True","T")/100,NA())</f>
        <v>0.97013206880000002</v>
      </c>
      <c r="T43" s="26">
        <f>IFERROR(RTD("cqg.rtd",,"StudyData", "Correlation("&amp;$E$5&amp;","&amp;$E$9&amp;",Period:="&amp;$R$4&amp;",InputChoice1:=Close,InputChoice2:=Close)", "FG", "", "Close",$Q$4,$P43, "all","", "","True","T")/100,NA())</f>
        <v>0.98537843589999996</v>
      </c>
      <c r="U43" s="26">
        <f>IFERROR(RTD("cqg.rtd",,"StudyData", "Correlation("&amp;$E$5&amp;","&amp;$E$10&amp;",Period:="&amp;$R$4&amp;",InputChoice1:=Close,InputChoice2:=Close)", "FG", "", "Close",$Q$4,$P43, "all","", "","True","T")/100,NA())</f>
        <v>0.92766724560000002</v>
      </c>
      <c r="V43" s="26">
        <f>IFERROR(RTD("cqg.rtd",,"StudyData", "Correlation("&amp;$E$5&amp;","&amp;$E$11&amp;",Period:="&amp;$R$4&amp;",InputChoice1:=Close,InputChoice2:=Close)", "FG", "", "Close",$Q$4,$P43, "all","", "","True","T")/100,NA())</f>
        <v>-0.15472075469999999</v>
      </c>
      <c r="W43" s="26">
        <f>IFERROR(RTD("cqg.rtd",,"StudyData", "Correlation("&amp;$E$5&amp;","&amp;$E$12&amp;",Period:="&amp;$R$4&amp;",InputChoice1:=Close,InputChoice2:=Close)", "FG", "", "Close",$Q$4,$P43, "all","", "","True","T")/100,NA())</f>
        <v>0.29712949040000003</v>
      </c>
      <c r="X43" s="26">
        <f>IFERROR(RTD("cqg.rtd",,"StudyData", "Correlation("&amp;$E$5&amp;","&amp;$E$13&amp;",Period:="&amp;$R$4&amp;",InputChoice1:=Close,InputChoice2:=Close)", "FG", "", "Close",$Q$4,$P43, "all","", "","True","T")/100,NA())</f>
        <v>-5.7049616500000004E-2</v>
      </c>
      <c r="Y43" s="26">
        <f>IFERROR(RTD("cqg.rtd",,"StudyData", "Correlation("&amp;$E$5&amp;","&amp;$E$14&amp;",Period:="&amp;$R$4&amp;",InputChoice1:=Close,InputChoice2:=Close)", "FG", "", "Close",$Q$4,$P43, "all","", "","True","T")/100,NA())</f>
        <v>0.82200471500000005</v>
      </c>
      <c r="Z43" s="26">
        <f>IFERROR(RTD("cqg.rtd",,"StudyData", "Correlation("&amp;$E$5&amp;","&amp;$E$15&amp;",Period:="&amp;$R$4&amp;",InputChoice1:=Close,InputChoice2:=Close)", "FG", "", "Close",$Q$4,$P43, "all","", "","True","T")/100,NA())</f>
        <v>0.87396232150000008</v>
      </c>
      <c r="AA43" s="26">
        <f>IFERROR(RTD("cqg.rtd",,"StudyData", "Correlation("&amp;$E$5&amp;","&amp;$E$16&amp;",Period:="&amp;$R$4&amp;",InputChoice1:=Close,InputChoice2:=Close)", "FG", "", "Close",$Q$4,$P43, "all","", "","True","T")/100,NA())</f>
        <v>-0.64291249859999988</v>
      </c>
      <c r="AB43" s="26">
        <f>IFERROR(RTD("cqg.rtd",,"StudyData", "Correlation("&amp;$E$5&amp;","&amp;$E$17&amp;",Period:="&amp;$R$4&amp;",InputChoice1:=Close,InputChoice2:=Close)", "FG", "", "Close",$Q$4,$P43, "all","", "","True","T")/100,NA())</f>
        <v>-0.60816290260000005</v>
      </c>
      <c r="AC43" s="26">
        <f>IFERROR(RTD("cqg.rtd",,"StudyData", "Correlation("&amp;$E$5&amp;","&amp;$E$18&amp;",Period:="&amp;$R$4&amp;",InputChoice1:=Close,InputChoice2:=Close)", "FG", "", "Close",$Q$4,$P43, "all","", "","True","T")/100,NA())</f>
        <v>3.17758094E-2</v>
      </c>
      <c r="AD43" s="26">
        <f>IFERROR(RTD("cqg.rtd",,"StudyData", "Correlation("&amp;$E$5&amp;","&amp;$E$19&amp;",Period:="&amp;$R$4&amp;",InputChoice1:=Close,InputChoice2:=Close)", "FG", "", "Close",$Q$4,$P43, "all","", "","True","T")/100,NA())</f>
        <v>0.95043076009999994</v>
      </c>
    </row>
    <row r="44" spans="16:30" x14ac:dyDescent="0.3">
      <c r="P44" s="24">
        <f t="shared" si="1"/>
        <v>-38</v>
      </c>
      <c r="Q44" s="26">
        <f>IFERROR(RTD("cqg.rtd",,"StudyData", "Correlation("&amp;$E$5&amp;","&amp;$E$6&amp;",Period:="&amp;$R$4&amp;",InputChoice1:=Close,InputChoice2:=Close)", "FG", "", "Close",$Q$4,$P44, "all","", "","True","T")/100,NA())</f>
        <v>0.97965731829999991</v>
      </c>
      <c r="R44" s="26">
        <f>IFERROR(RTD("cqg.rtd",,"StudyData", "Correlation("&amp;$E$5&amp;","&amp;$E$7&amp;",Period:="&amp;$R$4&amp;",InputChoice1:=Close,InputChoice2:=Close)", "FG", "", "Close",$Q$4,$P44, "all","", "","True","T")/100,NA())</f>
        <v>0.98860599630000001</v>
      </c>
      <c r="S44" s="26">
        <f>IFERROR(RTD("cqg.rtd",,"StudyData", "Correlation("&amp;$E$5&amp;","&amp;$E$8&amp;",Period:="&amp;$R$4&amp;",InputChoice1:=Close,InputChoice2:=Close)", "FG", "", "Close",$Q$4,$P44, "all","", "","True","T")/100,NA())</f>
        <v>0.96942720910000002</v>
      </c>
      <c r="T44" s="26">
        <f>IFERROR(RTD("cqg.rtd",,"StudyData", "Correlation("&amp;$E$5&amp;","&amp;$E$9&amp;",Period:="&amp;$R$4&amp;",InputChoice1:=Close,InputChoice2:=Close)", "FG", "", "Close",$Q$4,$P44, "all","", "","True","T")/100,NA())</f>
        <v>0.98532867429999993</v>
      </c>
      <c r="U44" s="26">
        <f>IFERROR(RTD("cqg.rtd",,"StudyData", "Correlation("&amp;$E$5&amp;","&amp;$E$10&amp;",Period:="&amp;$R$4&amp;",InputChoice1:=Close,InputChoice2:=Close)", "FG", "", "Close",$Q$4,$P44, "all","", "","True","T")/100,NA())</f>
        <v>0.93061842179999998</v>
      </c>
      <c r="V44" s="26">
        <f>IFERROR(RTD("cqg.rtd",,"StudyData", "Correlation("&amp;$E$5&amp;","&amp;$E$11&amp;",Period:="&amp;$R$4&amp;",InputChoice1:=Close,InputChoice2:=Close)", "FG", "", "Close",$Q$4,$P44, "all","", "","True","T")/100,NA())</f>
        <v>-0.37681322530000005</v>
      </c>
      <c r="W44" s="26">
        <f>IFERROR(RTD("cqg.rtd",,"StudyData", "Correlation("&amp;$E$5&amp;","&amp;$E$12&amp;",Period:="&amp;$R$4&amp;",InputChoice1:=Close,InputChoice2:=Close)", "FG", "", "Close",$Q$4,$P44, "all","", "","True","T")/100,NA())</f>
        <v>6.4389657199999992E-2</v>
      </c>
      <c r="X44" s="26">
        <f>IFERROR(RTD("cqg.rtd",,"StudyData", "Correlation("&amp;$E$5&amp;","&amp;$E$13&amp;",Period:="&amp;$R$4&amp;",InputChoice1:=Close,InputChoice2:=Close)", "FG", "", "Close",$Q$4,$P44, "all","", "","True","T")/100,NA())</f>
        <v>-2.2489681899999999E-2</v>
      </c>
      <c r="Y44" s="26">
        <f>IFERROR(RTD("cqg.rtd",,"StudyData", "Correlation("&amp;$E$5&amp;","&amp;$E$14&amp;",Period:="&amp;$R$4&amp;",InputChoice1:=Close,InputChoice2:=Close)", "FG", "", "Close",$Q$4,$P44, "all","", "","True","T")/100,NA())</f>
        <v>0.86680258589999992</v>
      </c>
      <c r="Z44" s="26">
        <f>IFERROR(RTD("cqg.rtd",,"StudyData", "Correlation("&amp;$E$5&amp;","&amp;$E$15&amp;",Period:="&amp;$R$4&amp;",InputChoice1:=Close,InputChoice2:=Close)", "FG", "", "Close",$Q$4,$P44, "all","", "","True","T")/100,NA())</f>
        <v>0.87316427159999999</v>
      </c>
      <c r="AA44" s="26">
        <f>IFERROR(RTD("cqg.rtd",,"StudyData", "Correlation("&amp;$E$5&amp;","&amp;$E$16&amp;",Period:="&amp;$R$4&amp;",InputChoice1:=Close,InputChoice2:=Close)", "FG", "", "Close",$Q$4,$P44, "all","", "","True","T")/100,NA())</f>
        <v>-0.60114769759999998</v>
      </c>
      <c r="AB44" s="26">
        <f>IFERROR(RTD("cqg.rtd",,"StudyData", "Correlation("&amp;$E$5&amp;","&amp;$E$17&amp;",Period:="&amp;$R$4&amp;",InputChoice1:=Close,InputChoice2:=Close)", "FG", "", "Close",$Q$4,$P44, "all","", "","True","T")/100,NA())</f>
        <v>-0.65915783360000002</v>
      </c>
      <c r="AC44" s="26">
        <f>IFERROR(RTD("cqg.rtd",,"StudyData", "Correlation("&amp;$E$5&amp;","&amp;$E$18&amp;",Period:="&amp;$R$4&amp;",InputChoice1:=Close,InputChoice2:=Close)", "FG", "", "Close",$Q$4,$P44, "all","", "","True","T")/100,NA())</f>
        <v>0.1897548872</v>
      </c>
      <c r="AD44" s="26">
        <f>IFERROR(RTD("cqg.rtd",,"StudyData", "Correlation("&amp;$E$5&amp;","&amp;$E$19&amp;",Period:="&amp;$R$4&amp;",InputChoice1:=Close,InputChoice2:=Close)", "FG", "", "Close",$Q$4,$P44, "all","", "","True","T")/100,NA())</f>
        <v>0.95052904760000001</v>
      </c>
    </row>
    <row r="45" spans="16:30" x14ac:dyDescent="0.3">
      <c r="P45" s="24">
        <f t="shared" si="1"/>
        <v>-39</v>
      </c>
      <c r="Q45" s="26">
        <f>IFERROR(RTD("cqg.rtd",,"StudyData", "Correlation("&amp;$E$5&amp;","&amp;$E$6&amp;",Period:="&amp;$R$4&amp;",InputChoice1:=Close,InputChoice2:=Close)", "FG", "", "Close",$Q$4,$P45, "all","", "","True","T")/100,NA())</f>
        <v>0.97987823829999998</v>
      </c>
      <c r="R45" s="26">
        <f>IFERROR(RTD("cqg.rtd",,"StudyData", "Correlation("&amp;$E$5&amp;","&amp;$E$7&amp;",Period:="&amp;$R$4&amp;",InputChoice1:=Close,InputChoice2:=Close)", "FG", "", "Close",$Q$4,$P45, "all","", "","True","T")/100,NA())</f>
        <v>0.98760179679999993</v>
      </c>
      <c r="S45" s="26">
        <f>IFERROR(RTD("cqg.rtd",,"StudyData", "Correlation("&amp;$E$5&amp;","&amp;$E$8&amp;",Period:="&amp;$R$4&amp;",InputChoice1:=Close,InputChoice2:=Close)", "FG", "", "Close",$Q$4,$P45, "all","", "","True","T")/100,NA())</f>
        <v>0.96883843179999996</v>
      </c>
      <c r="T45" s="26">
        <f>IFERROR(RTD("cqg.rtd",,"StudyData", "Correlation("&amp;$E$5&amp;","&amp;$E$9&amp;",Period:="&amp;$R$4&amp;",InputChoice1:=Close,InputChoice2:=Close)", "FG", "", "Close",$Q$4,$P45, "all","", "","True","T")/100,NA())</f>
        <v>0.98496624080000006</v>
      </c>
      <c r="U45" s="26">
        <f>IFERROR(RTD("cqg.rtd",,"StudyData", "Correlation("&amp;$E$5&amp;","&amp;$E$10&amp;",Period:="&amp;$R$4&amp;",InputChoice1:=Close,InputChoice2:=Close)", "FG", "", "Close",$Q$4,$P45, "all","", "","True","T")/100,NA())</f>
        <v>0.93216466100000006</v>
      </c>
      <c r="V45" s="26">
        <f>IFERROR(RTD("cqg.rtd",,"StudyData", "Correlation("&amp;$E$5&amp;","&amp;$E$11&amp;",Period:="&amp;$R$4&amp;",InputChoice1:=Close,InputChoice2:=Close)", "FG", "", "Close",$Q$4,$P45, "all","", "","True","T")/100,NA())</f>
        <v>-0.49395752870000004</v>
      </c>
      <c r="W45" s="26">
        <f>IFERROR(RTD("cqg.rtd",,"StudyData", "Correlation("&amp;$E$5&amp;","&amp;$E$12&amp;",Period:="&amp;$R$4&amp;",InputChoice1:=Close,InputChoice2:=Close)", "FG", "", "Close",$Q$4,$P45, "all","", "","True","T")/100,NA())</f>
        <v>-0.1017762456</v>
      </c>
      <c r="X45" s="26">
        <f>IFERROR(RTD("cqg.rtd",,"StudyData", "Correlation("&amp;$E$5&amp;","&amp;$E$13&amp;",Period:="&amp;$R$4&amp;",InputChoice1:=Close,InputChoice2:=Close)", "FG", "", "Close",$Q$4,$P45, "all","", "","True","T")/100,NA())</f>
        <v>-0.11526231660000001</v>
      </c>
      <c r="Y45" s="26">
        <f>IFERROR(RTD("cqg.rtd",,"StudyData", "Correlation("&amp;$E$5&amp;","&amp;$E$14&amp;",Period:="&amp;$R$4&amp;",InputChoice1:=Close,InputChoice2:=Close)", "FG", "", "Close",$Q$4,$P45, "all","", "","True","T")/100,NA())</f>
        <v>0.85925979620000004</v>
      </c>
      <c r="Z45" s="26">
        <f>IFERROR(RTD("cqg.rtd",,"StudyData", "Correlation("&amp;$E$5&amp;","&amp;$E$15&amp;",Period:="&amp;$R$4&amp;",InputChoice1:=Close,InputChoice2:=Close)", "FG", "", "Close",$Q$4,$P45, "all","", "","True","T")/100,NA())</f>
        <v>0.86977730310000001</v>
      </c>
      <c r="AA45" s="26">
        <f>IFERROR(RTD("cqg.rtd",,"StudyData", "Correlation("&amp;$E$5&amp;","&amp;$E$16&amp;",Period:="&amp;$R$4&amp;",InputChoice1:=Close,InputChoice2:=Close)", "FG", "", "Close",$Q$4,$P45, "all","", "","True","T")/100,NA())</f>
        <v>-0.60683297400000002</v>
      </c>
      <c r="AB45" s="26">
        <f>IFERROR(RTD("cqg.rtd",,"StudyData", "Correlation("&amp;$E$5&amp;","&amp;$E$17&amp;",Period:="&amp;$R$4&amp;",InputChoice1:=Close,InputChoice2:=Close)", "FG", "", "Close",$Q$4,$P45, "all","", "","True","T")/100,NA())</f>
        <v>-0.63264815100000005</v>
      </c>
      <c r="AC45" s="26">
        <f>IFERROR(RTD("cqg.rtd",,"StudyData", "Correlation("&amp;$E$5&amp;","&amp;$E$18&amp;",Period:="&amp;$R$4&amp;",InputChoice1:=Close,InputChoice2:=Close)", "FG", "", "Close",$Q$4,$P45, "all","", "","True","T")/100,NA())</f>
        <v>0.2862633946</v>
      </c>
      <c r="AD45" s="26">
        <f>IFERROR(RTD("cqg.rtd",,"StudyData", "Correlation("&amp;$E$5&amp;","&amp;$E$19&amp;",Period:="&amp;$R$4&amp;",InputChoice1:=Close,InputChoice2:=Close)", "FG", "", "Close",$Q$4,$P45, "all","", "","True","T")/100,NA())</f>
        <v>0.93630692949999994</v>
      </c>
    </row>
    <row r="46" spans="16:30" x14ac:dyDescent="0.3">
      <c r="P46" s="24">
        <f t="shared" si="1"/>
        <v>-40</v>
      </c>
      <c r="Q46" s="26">
        <f>IFERROR(RTD("cqg.rtd",,"StudyData", "Correlation("&amp;$E$5&amp;","&amp;$E$6&amp;",Period:="&amp;$R$4&amp;",InputChoice1:=Close,InputChoice2:=Close)", "FG", "", "Close",$Q$4,$P46, "all","", "","True","T")/100,NA())</f>
        <v>0.97981766280000004</v>
      </c>
      <c r="R46" s="26">
        <f>IFERROR(RTD("cqg.rtd",,"StudyData", "Correlation("&amp;$E$5&amp;","&amp;$E$7&amp;",Period:="&amp;$R$4&amp;",InputChoice1:=Close,InputChoice2:=Close)", "FG", "", "Close",$Q$4,$P46, "all","", "","True","T")/100,NA())</f>
        <v>0.98721499230000009</v>
      </c>
      <c r="S46" s="26">
        <f>IFERROR(RTD("cqg.rtd",,"StudyData", "Correlation("&amp;$E$5&amp;","&amp;$E$8&amp;",Period:="&amp;$R$4&amp;",InputChoice1:=Close,InputChoice2:=Close)", "FG", "", "Close",$Q$4,$P46, "all","", "","True","T")/100,NA())</f>
        <v>0.96717606059999994</v>
      </c>
      <c r="T46" s="26">
        <f>IFERROR(RTD("cqg.rtd",,"StudyData", "Correlation("&amp;$E$5&amp;","&amp;$E$9&amp;",Period:="&amp;$R$4&amp;",InputChoice1:=Close,InputChoice2:=Close)", "FG", "", "Close",$Q$4,$P46, "all","", "","True","T")/100,NA())</f>
        <v>0.98357182259999998</v>
      </c>
      <c r="U46" s="26">
        <f>IFERROR(RTD("cqg.rtd",,"StudyData", "Correlation("&amp;$E$5&amp;","&amp;$E$10&amp;",Period:="&amp;$R$4&amp;",InputChoice1:=Close,InputChoice2:=Close)", "FG", "", "Close",$Q$4,$P46, "all","", "","True","T")/100,NA())</f>
        <v>0.94738075749999995</v>
      </c>
      <c r="V46" s="26">
        <f>IFERROR(RTD("cqg.rtd",,"StudyData", "Correlation("&amp;$E$5&amp;","&amp;$E$11&amp;",Period:="&amp;$R$4&amp;",InputChoice1:=Close,InputChoice2:=Close)", "FG", "", "Close",$Q$4,$P46, "all","", "","True","T")/100,NA())</f>
        <v>-0.66419575219999993</v>
      </c>
      <c r="W46" s="26">
        <f>IFERROR(RTD("cqg.rtd",,"StudyData", "Correlation("&amp;$E$5&amp;","&amp;$E$12&amp;",Period:="&amp;$R$4&amp;",InputChoice1:=Close,InputChoice2:=Close)", "FG", "", "Close",$Q$4,$P46, "all","", "","True","T")/100,NA())</f>
        <v>-0.2804307378</v>
      </c>
      <c r="X46" s="26">
        <f>IFERROR(RTD("cqg.rtd",,"StudyData", "Correlation("&amp;$E$5&amp;","&amp;$E$13&amp;",Period:="&amp;$R$4&amp;",InputChoice1:=Close,InputChoice2:=Close)", "FG", "", "Close",$Q$4,$P46, "all","", "","True","T")/100,NA())</f>
        <v>-0.19358286069999997</v>
      </c>
      <c r="Y46" s="26">
        <f>IFERROR(RTD("cqg.rtd",,"StudyData", "Correlation("&amp;$E$5&amp;","&amp;$E$14&amp;",Period:="&amp;$R$4&amp;",InputChoice1:=Close,InputChoice2:=Close)", "FG", "", "Close",$Q$4,$P46, "all","", "","True","T")/100,NA())</f>
        <v>0.85897253870000001</v>
      </c>
      <c r="Z46" s="26">
        <f>IFERROR(RTD("cqg.rtd",,"StudyData", "Correlation("&amp;$E$5&amp;","&amp;$E$15&amp;",Period:="&amp;$R$4&amp;",InputChoice1:=Close,InputChoice2:=Close)", "FG", "", "Close",$Q$4,$P46, "all","", "","True","T")/100,NA())</f>
        <v>0.85253863140000008</v>
      </c>
      <c r="AA46" s="26">
        <f>IFERROR(RTD("cqg.rtd",,"StudyData", "Correlation("&amp;$E$5&amp;","&amp;$E$16&amp;",Period:="&amp;$R$4&amp;",InputChoice1:=Close,InputChoice2:=Close)", "FG", "", "Close",$Q$4,$P46, "all","", "","True","T")/100,NA())</f>
        <v>-0.55896293129999997</v>
      </c>
      <c r="AB46" s="26">
        <f>IFERROR(RTD("cqg.rtd",,"StudyData", "Correlation("&amp;$E$5&amp;","&amp;$E$17&amp;",Period:="&amp;$R$4&amp;",InputChoice1:=Close,InputChoice2:=Close)", "FG", "", "Close",$Q$4,$P46, "all","", "","True","T")/100,NA())</f>
        <v>-0.62852204450000004</v>
      </c>
      <c r="AC46" s="26">
        <f>IFERROR(RTD("cqg.rtd",,"StudyData", "Correlation("&amp;$E$5&amp;","&amp;$E$18&amp;",Period:="&amp;$R$4&amp;",InputChoice1:=Close,InputChoice2:=Close)", "FG", "", "Close",$Q$4,$P46, "all","", "","True","T")/100,NA())</f>
        <v>0.37382136260000004</v>
      </c>
      <c r="AD46" s="26">
        <f>IFERROR(RTD("cqg.rtd",,"StudyData", "Correlation("&amp;$E$5&amp;","&amp;$E$19&amp;",Period:="&amp;$R$4&amp;",InputChoice1:=Close,InputChoice2:=Close)", "FG", "", "Close",$Q$4,$P46, "all","", "","True","T")/100,NA())</f>
        <v>0.91508974629999995</v>
      </c>
    </row>
    <row r="47" spans="16:30" x14ac:dyDescent="0.3">
      <c r="P47" s="24">
        <f t="shared" si="1"/>
        <v>-41</v>
      </c>
      <c r="Q47" s="26">
        <f>IFERROR(RTD("cqg.rtd",,"StudyData", "Correlation("&amp;$E$5&amp;","&amp;$E$6&amp;",Period:="&amp;$R$4&amp;",InputChoice1:=Close,InputChoice2:=Close)", "FG", "", "Close",$Q$4,$P47, "all","", "","True","T")/100,NA())</f>
        <v>0.97608200479999996</v>
      </c>
      <c r="R47" s="26">
        <f>IFERROR(RTD("cqg.rtd",,"StudyData", "Correlation("&amp;$E$5&amp;","&amp;$E$7&amp;",Period:="&amp;$R$4&amp;",InputChoice1:=Close,InputChoice2:=Close)", "FG", "", "Close",$Q$4,$P47, "all","", "","True","T")/100,NA())</f>
        <v>0.98486948979999989</v>
      </c>
      <c r="S47" s="26">
        <f>IFERROR(RTD("cqg.rtd",,"StudyData", "Correlation("&amp;$E$5&amp;","&amp;$E$8&amp;",Period:="&amp;$R$4&amp;",InputChoice1:=Close,InputChoice2:=Close)", "FG", "", "Close",$Q$4,$P47, "all","", "","True","T")/100,NA())</f>
        <v>0.96218243009999993</v>
      </c>
      <c r="T47" s="26">
        <f>IFERROR(RTD("cqg.rtd",,"StudyData", "Correlation("&amp;$E$5&amp;","&amp;$E$9&amp;",Period:="&amp;$R$4&amp;",InputChoice1:=Close,InputChoice2:=Close)", "FG", "", "Close",$Q$4,$P47, "all","", "","True","T")/100,NA())</f>
        <v>0.98353541449999993</v>
      </c>
      <c r="U47" s="26">
        <f>IFERROR(RTD("cqg.rtd",,"StudyData", "Correlation("&amp;$E$5&amp;","&amp;$E$10&amp;",Period:="&amp;$R$4&amp;",InputChoice1:=Close,InputChoice2:=Close)", "FG", "", "Close",$Q$4,$P47, "all","", "","True","T")/100,NA())</f>
        <v>0.92838134229999991</v>
      </c>
      <c r="V47" s="26">
        <f>IFERROR(RTD("cqg.rtd",,"StudyData", "Correlation("&amp;$E$5&amp;","&amp;$E$11&amp;",Period:="&amp;$R$4&amp;",InputChoice1:=Close,InputChoice2:=Close)", "FG", "", "Close",$Q$4,$P47, "all","", "","True","T")/100,NA())</f>
        <v>-0.61828303769999993</v>
      </c>
      <c r="W47" s="26">
        <f>IFERROR(RTD("cqg.rtd",,"StudyData", "Correlation("&amp;$E$5&amp;","&amp;$E$12&amp;",Period:="&amp;$R$4&amp;",InputChoice1:=Close,InputChoice2:=Close)", "FG", "", "Close",$Q$4,$P47, "all","", "","True","T")/100,NA())</f>
        <v>-0.33591182449999996</v>
      </c>
      <c r="X47" s="26">
        <f>IFERROR(RTD("cqg.rtd",,"StudyData", "Correlation("&amp;$E$5&amp;","&amp;$E$13&amp;",Period:="&amp;$R$4&amp;",InputChoice1:=Close,InputChoice2:=Close)", "FG", "", "Close",$Q$4,$P47, "all","", "","True","T")/100,NA())</f>
        <v>-0.19013737410000001</v>
      </c>
      <c r="Y47" s="26">
        <f>IFERROR(RTD("cqg.rtd",,"StudyData", "Correlation("&amp;$E$5&amp;","&amp;$E$14&amp;",Period:="&amp;$R$4&amp;",InputChoice1:=Close,InputChoice2:=Close)", "FG", "", "Close",$Q$4,$P47, "all","", "","True","T")/100,NA())</f>
        <v>0.86254008060000009</v>
      </c>
      <c r="Z47" s="26">
        <f>IFERROR(RTD("cqg.rtd",,"StudyData", "Correlation("&amp;$E$5&amp;","&amp;$E$15&amp;",Period:="&amp;$R$4&amp;",InputChoice1:=Close,InputChoice2:=Close)", "FG", "", "Close",$Q$4,$P47, "all","", "","True","T")/100,NA())</f>
        <v>0.82270325499999997</v>
      </c>
      <c r="AA47" s="26">
        <f>IFERROR(RTD("cqg.rtd",,"StudyData", "Correlation("&amp;$E$5&amp;","&amp;$E$16&amp;",Period:="&amp;$R$4&amp;",InputChoice1:=Close,InputChoice2:=Close)", "FG", "", "Close",$Q$4,$P47, "all","", "","True","T")/100,NA())</f>
        <v>-0.5024293326</v>
      </c>
      <c r="AB47" s="26">
        <f>IFERROR(RTD("cqg.rtd",,"StudyData", "Correlation("&amp;$E$5&amp;","&amp;$E$17&amp;",Period:="&amp;$R$4&amp;",InputChoice1:=Close,InputChoice2:=Close)", "FG", "", "Close",$Q$4,$P47, "all","", "","True","T")/100,NA())</f>
        <v>-0.63770245400000003</v>
      </c>
      <c r="AC47" s="26">
        <f>IFERROR(RTD("cqg.rtd",,"StudyData", "Correlation("&amp;$E$5&amp;","&amp;$E$18&amp;",Period:="&amp;$R$4&amp;",InputChoice1:=Close,InputChoice2:=Close)", "FG", "", "Close",$Q$4,$P47, "all","", "","True","T")/100,NA())</f>
        <v>0.3952714933</v>
      </c>
      <c r="AD47" s="26">
        <f>IFERROR(RTD("cqg.rtd",,"StudyData", "Correlation("&amp;$E$5&amp;","&amp;$E$19&amp;",Period:="&amp;$R$4&amp;",InputChoice1:=Close,InputChoice2:=Close)", "FG", "", "Close",$Q$4,$P47, "all","", "","True","T")/100,NA())</f>
        <v>0.89857855949999998</v>
      </c>
    </row>
    <row r="48" spans="16:30" x14ac:dyDescent="0.3">
      <c r="P48" s="24">
        <f t="shared" si="1"/>
        <v>-42</v>
      </c>
      <c r="Q48" s="26">
        <f>IFERROR(RTD("cqg.rtd",,"StudyData", "Correlation("&amp;$E$5&amp;","&amp;$E$6&amp;",Period:="&amp;$R$4&amp;",InputChoice1:=Close,InputChoice2:=Close)", "FG", "", "Close",$Q$4,$P48, "all","", "","True","T")/100,NA())</f>
        <v>0.97408139719999998</v>
      </c>
      <c r="R48" s="26">
        <f>IFERROR(RTD("cqg.rtd",,"StudyData", "Correlation("&amp;$E$5&amp;","&amp;$E$7&amp;",Period:="&amp;$R$4&amp;",InputChoice1:=Close,InputChoice2:=Close)", "FG", "", "Close",$Q$4,$P48, "all","", "","True","T")/100,NA())</f>
        <v>0.98362772590000003</v>
      </c>
      <c r="S48" s="26">
        <f>IFERROR(RTD("cqg.rtd",,"StudyData", "Correlation("&amp;$E$5&amp;","&amp;$E$8&amp;",Period:="&amp;$R$4&amp;",InputChoice1:=Close,InputChoice2:=Close)", "FG", "", "Close",$Q$4,$P48, "all","", "","True","T")/100,NA())</f>
        <v>0.95923966550000006</v>
      </c>
      <c r="T48" s="26">
        <f>IFERROR(RTD("cqg.rtd",,"StudyData", "Correlation("&amp;$E$5&amp;","&amp;$E$9&amp;",Period:="&amp;$R$4&amp;",InputChoice1:=Close,InputChoice2:=Close)", "FG", "", "Close",$Q$4,$P48, "all","", "","True","T")/100,NA())</f>
        <v>0.9824944632</v>
      </c>
      <c r="U48" s="26">
        <f>IFERROR(RTD("cqg.rtd",,"StudyData", "Correlation("&amp;$E$5&amp;","&amp;$E$10&amp;",Period:="&amp;$R$4&amp;",InputChoice1:=Close,InputChoice2:=Close)", "FG", "", "Close",$Q$4,$P48, "all","", "","True","T")/100,NA())</f>
        <v>0.87486501649999993</v>
      </c>
      <c r="V48" s="26">
        <f>IFERROR(RTD("cqg.rtd",,"StudyData", "Correlation("&amp;$E$5&amp;","&amp;$E$11&amp;",Period:="&amp;$R$4&amp;",InputChoice1:=Close,InputChoice2:=Close)", "FG", "", "Close",$Q$4,$P48, "all","", "","True","T")/100,NA())</f>
        <v>-0.57228546999999996</v>
      </c>
      <c r="W48" s="26">
        <f>IFERROR(RTD("cqg.rtd",,"StudyData", "Correlation("&amp;$E$5&amp;","&amp;$E$12&amp;",Period:="&amp;$R$4&amp;",InputChoice1:=Close,InputChoice2:=Close)", "FG", "", "Close",$Q$4,$P48, "all","", "","True","T")/100,NA())</f>
        <v>-0.43826808759999997</v>
      </c>
      <c r="X48" s="26">
        <f>IFERROR(RTD("cqg.rtd",,"StudyData", "Correlation("&amp;$E$5&amp;","&amp;$E$13&amp;",Period:="&amp;$R$4&amp;",InputChoice1:=Close,InputChoice2:=Close)", "FG", "", "Close",$Q$4,$P48, "all","", "","True","T")/100,NA())</f>
        <v>-0.15679968999999999</v>
      </c>
      <c r="Y48" s="26">
        <f>IFERROR(RTD("cqg.rtd",,"StudyData", "Correlation("&amp;$E$5&amp;","&amp;$E$14&amp;",Period:="&amp;$R$4&amp;",InputChoice1:=Close,InputChoice2:=Close)", "FG", "", "Close",$Q$4,$P48, "all","", "","True","T")/100,NA())</f>
        <v>0.8510372812</v>
      </c>
      <c r="Z48" s="26">
        <f>IFERROR(RTD("cqg.rtd",,"StudyData", "Correlation("&amp;$E$5&amp;","&amp;$E$15&amp;",Period:="&amp;$R$4&amp;",InputChoice1:=Close,InputChoice2:=Close)", "FG", "", "Close",$Q$4,$P48, "all","", "","True","T")/100,NA())</f>
        <v>0.77953539439999997</v>
      </c>
      <c r="AA48" s="26">
        <f>IFERROR(RTD("cqg.rtd",,"StudyData", "Correlation("&amp;$E$5&amp;","&amp;$E$16&amp;",Period:="&amp;$R$4&amp;",InputChoice1:=Close,InputChoice2:=Close)", "FG", "", "Close",$Q$4,$P48, "all","", "","True","T")/100,NA())</f>
        <v>-0.43762757530000002</v>
      </c>
      <c r="AB48" s="26">
        <f>IFERROR(RTD("cqg.rtd",,"StudyData", "Correlation("&amp;$E$5&amp;","&amp;$E$17&amp;",Period:="&amp;$R$4&amp;",InputChoice1:=Close,InputChoice2:=Close)", "FG", "", "Close",$Q$4,$P48, "all","", "","True","T")/100,NA())</f>
        <v>-0.59988595879999995</v>
      </c>
      <c r="AC48" s="26">
        <f>IFERROR(RTD("cqg.rtd",,"StudyData", "Correlation("&amp;$E$5&amp;","&amp;$E$18&amp;",Period:="&amp;$R$4&amp;",InputChoice1:=Close,InputChoice2:=Close)", "FG", "", "Close",$Q$4,$P48, "all","", "","True","T")/100,NA())</f>
        <v>0.39792645469999999</v>
      </c>
      <c r="AD48" s="26">
        <f>IFERROR(RTD("cqg.rtd",,"StudyData", "Correlation("&amp;$E$5&amp;","&amp;$E$19&amp;",Period:="&amp;$R$4&amp;",InputChoice1:=Close,InputChoice2:=Close)", "FG", "", "Close",$Q$4,$P48, "all","", "","True","T")/100,NA())</f>
        <v>0.88492669309999994</v>
      </c>
    </row>
    <row r="49" spans="16:30" x14ac:dyDescent="0.3">
      <c r="P49" s="24">
        <f t="shared" si="1"/>
        <v>-43</v>
      </c>
      <c r="Q49" s="26">
        <f>IFERROR(RTD("cqg.rtd",,"StudyData", "Correlation("&amp;$E$5&amp;","&amp;$E$6&amp;",Period:="&amp;$R$4&amp;",InputChoice1:=Close,InputChoice2:=Close)", "FG", "", "Close",$Q$4,$P49, "all","", "","True","T")/100,NA())</f>
        <v>0.97080795460000002</v>
      </c>
      <c r="R49" s="26">
        <f>IFERROR(RTD("cqg.rtd",,"StudyData", "Correlation("&amp;$E$5&amp;","&amp;$E$7&amp;",Period:="&amp;$R$4&amp;",InputChoice1:=Close,InputChoice2:=Close)", "FG", "", "Close",$Q$4,$P49, "all","", "","True","T")/100,NA())</f>
        <v>0.98173577280000002</v>
      </c>
      <c r="S49" s="26">
        <f>IFERROR(RTD("cqg.rtd",,"StudyData", "Correlation("&amp;$E$5&amp;","&amp;$E$8&amp;",Period:="&amp;$R$4&amp;",InputChoice1:=Close,InputChoice2:=Close)", "FG", "", "Close",$Q$4,$P49, "all","", "","True","T")/100,NA())</f>
        <v>0.95353572369999995</v>
      </c>
      <c r="T49" s="26">
        <f>IFERROR(RTD("cqg.rtd",,"StudyData", "Correlation("&amp;$E$5&amp;","&amp;$E$9&amp;",Period:="&amp;$R$4&amp;",InputChoice1:=Close,InputChoice2:=Close)", "FG", "", "Close",$Q$4,$P49, "all","", "","True","T")/100,NA())</f>
        <v>0.97947662989999995</v>
      </c>
      <c r="U49" s="26">
        <f>IFERROR(RTD("cqg.rtd",,"StudyData", "Correlation("&amp;$E$5&amp;","&amp;$E$10&amp;",Period:="&amp;$R$4&amp;",InputChoice1:=Close,InputChoice2:=Close)", "FG", "", "Close",$Q$4,$P49, "all","", "","True","T")/100,NA())</f>
        <v>0.778547298</v>
      </c>
      <c r="V49" s="26">
        <f>IFERROR(RTD("cqg.rtd",,"StudyData", "Correlation("&amp;$E$5&amp;","&amp;$E$11&amp;",Period:="&amp;$R$4&amp;",InputChoice1:=Close,InputChoice2:=Close)", "FG", "", "Close",$Q$4,$P49, "all","", "","True","T")/100,NA())</f>
        <v>-0.51328866269999995</v>
      </c>
      <c r="W49" s="26">
        <f>IFERROR(RTD("cqg.rtd",,"StudyData", "Correlation("&amp;$E$5&amp;","&amp;$E$12&amp;",Period:="&amp;$R$4&amp;",InputChoice1:=Close,InputChoice2:=Close)", "FG", "", "Close",$Q$4,$P49, "all","", "","True","T")/100,NA())</f>
        <v>-0.4509593449</v>
      </c>
      <c r="X49" s="26">
        <f>IFERROR(RTD("cqg.rtd",,"StudyData", "Correlation("&amp;$E$5&amp;","&amp;$E$13&amp;",Period:="&amp;$R$4&amp;",InputChoice1:=Close,InputChoice2:=Close)", "FG", "", "Close",$Q$4,$P49, "all","", "","True","T")/100,NA())</f>
        <v>1.5458118000000001E-3</v>
      </c>
      <c r="Y49" s="26">
        <f>IFERROR(RTD("cqg.rtd",,"StudyData", "Correlation("&amp;$E$5&amp;","&amp;$E$14&amp;",Period:="&amp;$R$4&amp;",InputChoice1:=Close,InputChoice2:=Close)", "FG", "", "Close",$Q$4,$P49, "all","", "","True","T")/100,NA())</f>
        <v>0.84472512529999999</v>
      </c>
      <c r="Z49" s="26">
        <f>IFERROR(RTD("cqg.rtd",,"StudyData", "Correlation("&amp;$E$5&amp;","&amp;$E$15&amp;",Period:="&amp;$R$4&amp;",InputChoice1:=Close,InputChoice2:=Close)", "FG", "", "Close",$Q$4,$P49, "all","", "","True","T")/100,NA())</f>
        <v>0.69801134590000002</v>
      </c>
      <c r="AA49" s="26">
        <f>IFERROR(RTD("cqg.rtd",,"StudyData", "Correlation("&amp;$E$5&amp;","&amp;$E$16&amp;",Period:="&amp;$R$4&amp;",InputChoice1:=Close,InputChoice2:=Close)", "FG", "", "Close",$Q$4,$P49, "all","", "","True","T")/100,NA())</f>
        <v>-0.44743088139999998</v>
      </c>
      <c r="AB49" s="26">
        <f>IFERROR(RTD("cqg.rtd",,"StudyData", "Correlation("&amp;$E$5&amp;","&amp;$E$17&amp;",Period:="&amp;$R$4&amp;",InputChoice1:=Close,InputChoice2:=Close)", "FG", "", "Close",$Q$4,$P49, "all","", "","True","T")/100,NA())</f>
        <v>-0.58537106020000007</v>
      </c>
      <c r="AC49" s="26">
        <f>IFERROR(RTD("cqg.rtd",,"StudyData", "Correlation("&amp;$E$5&amp;","&amp;$E$18&amp;",Period:="&amp;$R$4&amp;",InputChoice1:=Close,InputChoice2:=Close)", "FG", "", "Close",$Q$4,$P49, "all","", "","True","T")/100,NA())</f>
        <v>0.3828171957</v>
      </c>
      <c r="AD49" s="26">
        <f>IFERROR(RTD("cqg.rtd",,"StudyData", "Correlation("&amp;$E$5&amp;","&amp;$E$19&amp;",Period:="&amp;$R$4&amp;",InputChoice1:=Close,InputChoice2:=Close)", "FG", "", "Close",$Q$4,$P49, "all","", "","True","T")/100,NA())</f>
        <v>0.86421342050000005</v>
      </c>
    </row>
    <row r="50" spans="16:30" x14ac:dyDescent="0.3">
      <c r="P50" s="24">
        <f t="shared" si="1"/>
        <v>-44</v>
      </c>
      <c r="Q50" s="26">
        <f>IFERROR(RTD("cqg.rtd",,"StudyData", "Correlation("&amp;$E$5&amp;","&amp;$E$6&amp;",Period:="&amp;$R$4&amp;",InputChoice1:=Close,InputChoice2:=Close)", "FG", "", "Close",$Q$4,$P50, "all","", "","True","T")/100,NA())</f>
        <v>0.97364178629999998</v>
      </c>
      <c r="R50" s="26">
        <f>IFERROR(RTD("cqg.rtd",,"StudyData", "Correlation("&amp;$E$5&amp;","&amp;$E$7&amp;",Period:="&amp;$R$4&amp;",InputChoice1:=Close,InputChoice2:=Close)", "FG", "", "Close",$Q$4,$P50, "all","", "","True","T")/100,NA())</f>
        <v>0.98414397080000005</v>
      </c>
      <c r="S50" s="26">
        <f>IFERROR(RTD("cqg.rtd",,"StudyData", "Correlation("&amp;$E$5&amp;","&amp;$E$8&amp;",Period:="&amp;$R$4&amp;",InputChoice1:=Close,InputChoice2:=Close)", "FG", "", "Close",$Q$4,$P50, "all","", "","True","T")/100,NA())</f>
        <v>0.95294076329999999</v>
      </c>
      <c r="T50" s="26">
        <f>IFERROR(RTD("cqg.rtd",,"StudyData", "Correlation("&amp;$E$5&amp;","&amp;$E$9&amp;",Period:="&amp;$R$4&amp;",InputChoice1:=Close,InputChoice2:=Close)", "FG", "", "Close",$Q$4,$P50, "all","", "","True","T")/100,NA())</f>
        <v>0.97803454759999997</v>
      </c>
      <c r="U50" s="26">
        <f>IFERROR(RTD("cqg.rtd",,"StudyData", "Correlation("&amp;$E$5&amp;","&amp;$E$10&amp;",Period:="&amp;$R$4&amp;",InputChoice1:=Close,InputChoice2:=Close)", "FG", "", "Close",$Q$4,$P50, "all","", "","True","T")/100,NA())</f>
        <v>0.70382796029999994</v>
      </c>
      <c r="V50" s="26">
        <f>IFERROR(RTD("cqg.rtd",,"StudyData", "Correlation("&amp;$E$5&amp;","&amp;$E$11&amp;",Period:="&amp;$R$4&amp;",InputChoice1:=Close,InputChoice2:=Close)", "FG", "", "Close",$Q$4,$P50, "all","", "","True","T")/100,NA())</f>
        <v>-0.43695399930000001</v>
      </c>
      <c r="W50" s="26">
        <f>IFERROR(RTD("cqg.rtd",,"StudyData", "Correlation("&amp;$E$5&amp;","&amp;$E$12&amp;",Period:="&amp;$R$4&amp;",InputChoice1:=Close,InputChoice2:=Close)", "FG", "", "Close",$Q$4,$P50, "all","", "","True","T")/100,NA())</f>
        <v>-0.37357569480000002</v>
      </c>
      <c r="X50" s="26">
        <f>IFERROR(RTD("cqg.rtd",,"StudyData", "Correlation("&amp;$E$5&amp;","&amp;$E$13&amp;",Period:="&amp;$R$4&amp;",InputChoice1:=Close,InputChoice2:=Close)", "FG", "", "Close",$Q$4,$P50, "all","", "","True","T")/100,NA())</f>
        <v>0.21360246360000001</v>
      </c>
      <c r="Y50" s="26">
        <f>IFERROR(RTD("cqg.rtd",,"StudyData", "Correlation("&amp;$E$5&amp;","&amp;$E$14&amp;",Period:="&amp;$R$4&amp;",InputChoice1:=Close,InputChoice2:=Close)", "FG", "", "Close",$Q$4,$P50, "all","", "","True","T")/100,NA())</f>
        <v>0.84334760869999992</v>
      </c>
      <c r="Z50" s="26">
        <f>IFERROR(RTD("cqg.rtd",,"StudyData", "Correlation("&amp;$E$5&amp;","&amp;$E$15&amp;",Period:="&amp;$R$4&amp;",InputChoice1:=Close,InputChoice2:=Close)", "FG", "", "Close",$Q$4,$P50, "all","", "","True","T")/100,NA())</f>
        <v>0.6151963318</v>
      </c>
      <c r="AA50" s="26">
        <f>IFERROR(RTD("cqg.rtd",,"StudyData", "Correlation("&amp;$E$5&amp;","&amp;$E$16&amp;",Period:="&amp;$R$4&amp;",InputChoice1:=Close,InputChoice2:=Close)", "FG", "", "Close",$Q$4,$P50, "all","", "","True","T")/100,NA())</f>
        <v>-0.37590850250000002</v>
      </c>
      <c r="AB50" s="26">
        <f>IFERROR(RTD("cqg.rtd",,"StudyData", "Correlation("&amp;$E$5&amp;","&amp;$E$17&amp;",Period:="&amp;$R$4&amp;",InputChoice1:=Close,InputChoice2:=Close)", "FG", "", "Close",$Q$4,$P50, "all","", "","True","T")/100,NA())</f>
        <v>-0.5187238837</v>
      </c>
      <c r="AC50" s="26">
        <f>IFERROR(RTD("cqg.rtd",,"StudyData", "Correlation("&amp;$E$5&amp;","&amp;$E$18&amp;",Period:="&amp;$R$4&amp;",InputChoice1:=Close,InputChoice2:=Close)", "FG", "", "Close",$Q$4,$P50, "all","", "","True","T")/100,NA())</f>
        <v>0.39009729630000001</v>
      </c>
      <c r="AD50" s="26">
        <f>IFERROR(RTD("cqg.rtd",,"StudyData", "Correlation("&amp;$E$5&amp;","&amp;$E$19&amp;",Period:="&amp;$R$4&amp;",InputChoice1:=Close,InputChoice2:=Close)", "FG", "", "Close",$Q$4,$P50, "all","", "","True","T")/100,NA())</f>
        <v>0.83876523469999997</v>
      </c>
    </row>
    <row r="51" spans="16:30" x14ac:dyDescent="0.3">
      <c r="P51" s="24">
        <f t="shared" si="1"/>
        <v>-45</v>
      </c>
      <c r="Q51" s="26">
        <f>IFERROR(RTD("cqg.rtd",,"StudyData", "Correlation("&amp;$E$5&amp;","&amp;$E$6&amp;",Period:="&amp;$R$4&amp;",InputChoice1:=Close,InputChoice2:=Close)", "FG", "", "Close",$Q$4,$P51, "all","", "","True","T")/100,NA())</f>
        <v>0.9728973501</v>
      </c>
      <c r="R51" s="26">
        <f>IFERROR(RTD("cqg.rtd",,"StudyData", "Correlation("&amp;$E$5&amp;","&amp;$E$7&amp;",Period:="&amp;$R$4&amp;",InputChoice1:=Close,InputChoice2:=Close)", "FG", "", "Close",$Q$4,$P51, "all","", "","True","T")/100,NA())</f>
        <v>0.98456853229999997</v>
      </c>
      <c r="S51" s="26">
        <f>IFERROR(RTD("cqg.rtd",,"StudyData", "Correlation("&amp;$E$5&amp;","&amp;$E$8&amp;",Period:="&amp;$R$4&amp;",InputChoice1:=Close,InputChoice2:=Close)", "FG", "", "Close",$Q$4,$P51, "all","", "","True","T")/100,NA())</f>
        <v>0.94303573380000005</v>
      </c>
      <c r="T51" s="26">
        <f>IFERROR(RTD("cqg.rtd",,"StudyData", "Correlation("&amp;$E$5&amp;","&amp;$E$9&amp;",Period:="&amp;$R$4&amp;",InputChoice1:=Close,InputChoice2:=Close)", "FG", "", "Close",$Q$4,$P51, "all","", "","True","T")/100,NA())</f>
        <v>0.97288800720000002</v>
      </c>
      <c r="U51" s="26">
        <f>IFERROR(RTD("cqg.rtd",,"StudyData", "Correlation("&amp;$E$5&amp;","&amp;$E$10&amp;",Period:="&amp;$R$4&amp;",InputChoice1:=Close,InputChoice2:=Close)", "FG", "", "Close",$Q$4,$P51, "all","", "","True","T")/100,NA())</f>
        <v>0.63086071389999998</v>
      </c>
      <c r="V51" s="26">
        <f>IFERROR(RTD("cqg.rtd",,"StudyData", "Correlation("&amp;$E$5&amp;","&amp;$E$11&amp;",Period:="&amp;$R$4&amp;",InputChoice1:=Close,InputChoice2:=Close)", "FG", "", "Close",$Q$4,$P51, "all","", "","True","T")/100,NA())</f>
        <v>-0.30171706300000001</v>
      </c>
      <c r="W51" s="26">
        <f>IFERROR(RTD("cqg.rtd",,"StudyData", "Correlation("&amp;$E$5&amp;","&amp;$E$12&amp;",Period:="&amp;$R$4&amp;",InputChoice1:=Close,InputChoice2:=Close)", "FG", "", "Close",$Q$4,$P51, "all","", "","True","T")/100,NA())</f>
        <v>-0.24523621739999998</v>
      </c>
      <c r="X51" s="26">
        <f>IFERROR(RTD("cqg.rtd",,"StudyData", "Correlation("&amp;$E$5&amp;","&amp;$E$13&amp;",Period:="&amp;$R$4&amp;",InputChoice1:=Close,InputChoice2:=Close)", "FG", "", "Close",$Q$4,$P51, "all","", "","True","T")/100,NA())</f>
        <v>0.40499722730000004</v>
      </c>
      <c r="Y51" s="26">
        <f>IFERROR(RTD("cqg.rtd",,"StudyData", "Correlation("&amp;$E$5&amp;","&amp;$E$14&amp;",Period:="&amp;$R$4&amp;",InputChoice1:=Close,InputChoice2:=Close)", "FG", "", "Close",$Q$4,$P51, "all","", "","True","T")/100,NA())</f>
        <v>0.79404435000000007</v>
      </c>
      <c r="Z51" s="26">
        <f>IFERROR(RTD("cqg.rtd",,"StudyData", "Correlation("&amp;$E$5&amp;","&amp;$E$15&amp;",Period:="&amp;$R$4&amp;",InputChoice1:=Close,InputChoice2:=Close)", "FG", "", "Close",$Q$4,$P51, "all","", "","True","T")/100,NA())</f>
        <v>0.56842888160000005</v>
      </c>
      <c r="AA51" s="26">
        <f>IFERROR(RTD("cqg.rtd",,"StudyData", "Correlation("&amp;$E$5&amp;","&amp;$E$16&amp;",Period:="&amp;$R$4&amp;",InputChoice1:=Close,InputChoice2:=Close)", "FG", "", "Close",$Q$4,$P51, "all","", "","True","T")/100,NA())</f>
        <v>-0.19719188870000001</v>
      </c>
      <c r="AB51" s="26">
        <f>IFERROR(RTD("cqg.rtd",,"StudyData", "Correlation("&amp;$E$5&amp;","&amp;$E$17&amp;",Period:="&amp;$R$4&amp;",InputChoice1:=Close,InputChoice2:=Close)", "FG", "", "Close",$Q$4,$P51, "all","", "","True","T")/100,NA())</f>
        <v>-0.40102765599999995</v>
      </c>
      <c r="AC51" s="26">
        <f>IFERROR(RTD("cqg.rtd",,"StudyData", "Correlation("&amp;$E$5&amp;","&amp;$E$18&amp;",Period:="&amp;$R$4&amp;",InputChoice1:=Close,InputChoice2:=Close)", "FG", "", "Close",$Q$4,$P51, "all","", "","True","T")/100,NA())</f>
        <v>0.36175982249999999</v>
      </c>
      <c r="AD51" s="26">
        <f>IFERROR(RTD("cqg.rtd",,"StudyData", "Correlation("&amp;$E$5&amp;","&amp;$E$19&amp;",Period:="&amp;$R$4&amp;",InputChoice1:=Close,InputChoice2:=Close)", "FG", "", "Close",$Q$4,$P51, "all","", "","True","T")/100,NA())</f>
        <v>0.79159200789999995</v>
      </c>
    </row>
    <row r="52" spans="16:30" x14ac:dyDescent="0.3">
      <c r="P52" s="24">
        <f t="shared" ref="P52:P58" si="2">P51-1</f>
        <v>-46</v>
      </c>
      <c r="Q52" s="26">
        <f>IFERROR(RTD("cqg.rtd",,"StudyData", "Correlation("&amp;$E$5&amp;","&amp;$E$6&amp;",Period:="&amp;$R$4&amp;",InputChoice1:=Close,InputChoice2:=Close)", "FG", "", "Close",$Q$4,$P52, "all","", "","True","T")/100,NA())</f>
        <v>0.97377831459999997</v>
      </c>
      <c r="R52" s="26">
        <f>IFERROR(RTD("cqg.rtd",,"StudyData", "Correlation("&amp;$E$5&amp;","&amp;$E$7&amp;",Period:="&amp;$R$4&amp;",InputChoice1:=Close,InputChoice2:=Close)", "FG", "", "Close",$Q$4,$P52, "all","", "","True","T")/100,NA())</f>
        <v>0.98639444100000007</v>
      </c>
      <c r="S52" s="26">
        <f>IFERROR(RTD("cqg.rtd",,"StudyData", "Correlation("&amp;$E$5&amp;","&amp;$E$8&amp;",Period:="&amp;$R$4&amp;",InputChoice1:=Close,InputChoice2:=Close)", "FG", "", "Close",$Q$4,$P52, "all","", "","True","T")/100,NA())</f>
        <v>0.93397082479999993</v>
      </c>
      <c r="T52" s="26">
        <f>IFERROR(RTD("cqg.rtd",,"StudyData", "Correlation("&amp;$E$5&amp;","&amp;$E$9&amp;",Period:="&amp;$R$4&amp;",InputChoice1:=Close,InputChoice2:=Close)", "FG", "", "Close",$Q$4,$P52, "all","", "","True","T")/100,NA())</f>
        <v>0.9728964497</v>
      </c>
      <c r="U52" s="26">
        <f>IFERROR(RTD("cqg.rtd",,"StudyData", "Correlation("&amp;$E$5&amp;","&amp;$E$10&amp;",Period:="&amp;$R$4&amp;",InputChoice1:=Close,InputChoice2:=Close)", "FG", "", "Close",$Q$4,$P52, "all","", "","True","T")/100,NA())</f>
        <v>0.50967643920000005</v>
      </c>
      <c r="V52" s="26">
        <f>IFERROR(RTD("cqg.rtd",,"StudyData", "Correlation("&amp;$E$5&amp;","&amp;$E$11&amp;",Period:="&amp;$R$4&amp;",InputChoice1:=Close,InputChoice2:=Close)", "FG", "", "Close",$Q$4,$P52, "all","", "","True","T")/100,NA())</f>
        <v>-6.4221527000000002E-3</v>
      </c>
      <c r="W52" s="26">
        <f>IFERROR(RTD("cqg.rtd",,"StudyData", "Correlation("&amp;$E$5&amp;","&amp;$E$12&amp;",Period:="&amp;$R$4&amp;",InputChoice1:=Close,InputChoice2:=Close)", "FG", "", "Close",$Q$4,$P52, "all","", "","True","T")/100,NA())</f>
        <v>3.5419270199999998E-2</v>
      </c>
      <c r="X52" s="26">
        <f>IFERROR(RTD("cqg.rtd",,"StudyData", "Correlation("&amp;$E$5&amp;","&amp;$E$13&amp;",Period:="&amp;$R$4&amp;",InputChoice1:=Close,InputChoice2:=Close)", "FG", "", "Close",$Q$4,$P52, "all","", "","True","T")/100,NA())</f>
        <v>0.50352883169999996</v>
      </c>
      <c r="Y52" s="26">
        <f>IFERROR(RTD("cqg.rtd",,"StudyData", "Correlation("&amp;$E$5&amp;","&amp;$E$14&amp;",Period:="&amp;$R$4&amp;",InputChoice1:=Close,InputChoice2:=Close)", "FG", "", "Close",$Q$4,$P52, "all","", "","True","T")/100,NA())</f>
        <v>0.64436591030000001</v>
      </c>
      <c r="Z52" s="26">
        <f>IFERROR(RTD("cqg.rtd",,"StudyData", "Correlation("&amp;$E$5&amp;","&amp;$E$15&amp;",Period:="&amp;$R$4&amp;",InputChoice1:=Close,InputChoice2:=Close)", "FG", "", "Close",$Q$4,$P52, "all","", "","True","T")/100,NA())</f>
        <v>0.63085303719999997</v>
      </c>
      <c r="AA52" s="26">
        <f>IFERROR(RTD("cqg.rtd",,"StudyData", "Correlation("&amp;$E$5&amp;","&amp;$E$16&amp;",Period:="&amp;$R$4&amp;",InputChoice1:=Close,InputChoice2:=Close)", "FG", "", "Close",$Q$4,$P52, "all","", "","True","T")/100,NA())</f>
        <v>0.11516793189999999</v>
      </c>
      <c r="AB52" s="26">
        <f>IFERROR(RTD("cqg.rtd",,"StudyData", "Correlation("&amp;$E$5&amp;","&amp;$E$17&amp;",Period:="&amp;$R$4&amp;",InputChoice1:=Close,InputChoice2:=Close)", "FG", "", "Close",$Q$4,$P52, "all","", "","True","T")/100,NA())</f>
        <v>-3.5408836700000001E-2</v>
      </c>
      <c r="AC52" s="26">
        <f>IFERROR(RTD("cqg.rtd",,"StudyData", "Correlation("&amp;$E$5&amp;","&amp;$E$18&amp;",Period:="&amp;$R$4&amp;",InputChoice1:=Close,InputChoice2:=Close)", "FG", "", "Close",$Q$4,$P52, "all","", "","True","T")/100,NA())</f>
        <v>0.21307458140000002</v>
      </c>
      <c r="AD52" s="26">
        <f>IFERROR(RTD("cqg.rtd",,"StudyData", "Correlation("&amp;$E$5&amp;","&amp;$E$19&amp;",Period:="&amp;$R$4&amp;",InputChoice1:=Close,InputChoice2:=Close)", "FG", "", "Close",$Q$4,$P52, "all","", "","True","T")/100,NA())</f>
        <v>0.69912325359999994</v>
      </c>
    </row>
    <row r="53" spans="16:30" x14ac:dyDescent="0.3">
      <c r="P53" s="24">
        <f t="shared" si="2"/>
        <v>-47</v>
      </c>
      <c r="Q53" s="26">
        <f>IFERROR(RTD("cqg.rtd",,"StudyData", "Correlation("&amp;$E$5&amp;","&amp;$E$6&amp;",Period:="&amp;$R$4&amp;",InputChoice1:=Close,InputChoice2:=Close)", "FG", "", "Close",$Q$4,$P53, "all","", "","True","T")/100,NA())</f>
        <v>0.97762901150000003</v>
      </c>
      <c r="R53" s="26">
        <f>IFERROR(RTD("cqg.rtd",,"StudyData", "Correlation("&amp;$E$5&amp;","&amp;$E$7&amp;",Period:="&amp;$R$4&amp;",InputChoice1:=Close,InputChoice2:=Close)", "FG", "", "Close",$Q$4,$P53, "all","", "","True","T")/100,NA())</f>
        <v>0.98695760560000001</v>
      </c>
      <c r="S53" s="26">
        <f>IFERROR(RTD("cqg.rtd",,"StudyData", "Correlation("&amp;$E$5&amp;","&amp;$E$8&amp;",Period:="&amp;$R$4&amp;",InputChoice1:=Close,InputChoice2:=Close)", "FG", "", "Close",$Q$4,$P53, "all","", "","True","T")/100,NA())</f>
        <v>0.93393767319999998</v>
      </c>
      <c r="T53" s="26">
        <f>IFERROR(RTD("cqg.rtd",,"StudyData", "Correlation("&amp;$E$5&amp;","&amp;$E$9&amp;",Period:="&amp;$R$4&amp;",InputChoice1:=Close,InputChoice2:=Close)", "FG", "", "Close",$Q$4,$P53, "all","", "","True","T")/100,NA())</f>
        <v>0.97328518669999997</v>
      </c>
      <c r="U53" s="26">
        <f>IFERROR(RTD("cqg.rtd",,"StudyData", "Correlation("&amp;$E$5&amp;","&amp;$E$10&amp;",Period:="&amp;$R$4&amp;",InputChoice1:=Close,InputChoice2:=Close)", "FG", "", "Close",$Q$4,$P53, "all","", "","True","T")/100,NA())</f>
        <v>0.45232193770000001</v>
      </c>
      <c r="V53" s="26">
        <f>IFERROR(RTD("cqg.rtd",,"StudyData", "Correlation("&amp;$E$5&amp;","&amp;$E$11&amp;",Period:="&amp;$R$4&amp;",InputChoice1:=Close,InputChoice2:=Close)", "FG", "", "Close",$Q$4,$P53, "all","", "","True","T")/100,NA())</f>
        <v>0.19028503149999998</v>
      </c>
      <c r="W53" s="26">
        <f>IFERROR(RTD("cqg.rtd",,"StudyData", "Correlation("&amp;$E$5&amp;","&amp;$E$12&amp;",Period:="&amp;$R$4&amp;",InputChoice1:=Close,InputChoice2:=Close)", "FG", "", "Close",$Q$4,$P53, "all","", "","True","T")/100,NA())</f>
        <v>0.214744237</v>
      </c>
      <c r="X53" s="26">
        <f>IFERROR(RTD("cqg.rtd",,"StudyData", "Correlation("&amp;$E$5&amp;","&amp;$E$13&amp;",Period:="&amp;$R$4&amp;",InputChoice1:=Close,InputChoice2:=Close)", "FG", "", "Close",$Q$4,$P53, "all","", "","True","T")/100,NA())</f>
        <v>0.56112425840000002</v>
      </c>
      <c r="Y53" s="26">
        <f>IFERROR(RTD("cqg.rtd",,"StudyData", "Correlation("&amp;$E$5&amp;","&amp;$E$14&amp;",Period:="&amp;$R$4&amp;",InputChoice1:=Close,InputChoice2:=Close)", "FG", "", "Close",$Q$4,$P53, "all","", "","True","T")/100,NA())</f>
        <v>0.59933569929999997</v>
      </c>
      <c r="Z53" s="26">
        <f>IFERROR(RTD("cqg.rtd",,"StudyData", "Correlation("&amp;$E$5&amp;","&amp;$E$15&amp;",Period:="&amp;$R$4&amp;",InputChoice1:=Close,InputChoice2:=Close)", "FG", "", "Close",$Q$4,$P53, "all","", "","True","T")/100,NA())</f>
        <v>0.65347613640000002</v>
      </c>
      <c r="AA53" s="26">
        <f>IFERROR(RTD("cqg.rtd",,"StudyData", "Correlation("&amp;$E$5&amp;","&amp;$E$16&amp;",Period:="&amp;$R$4&amp;",InputChoice1:=Close,InputChoice2:=Close)", "FG", "", "Close",$Q$4,$P53, "all","", "","True","T")/100,NA())</f>
        <v>0.13141161339999999</v>
      </c>
      <c r="AB53" s="26">
        <f>IFERROR(RTD("cqg.rtd",,"StudyData", "Correlation("&amp;$E$5&amp;","&amp;$E$17&amp;",Period:="&amp;$R$4&amp;",InputChoice1:=Close,InputChoice2:=Close)", "FG", "", "Close",$Q$4,$P53, "all","", "","True","T")/100,NA())</f>
        <v>0.1990289039</v>
      </c>
      <c r="AC53" s="26">
        <f>IFERROR(RTD("cqg.rtd",,"StudyData", "Correlation("&amp;$E$5&amp;","&amp;$E$18&amp;",Period:="&amp;$R$4&amp;",InputChoice1:=Close,InputChoice2:=Close)", "FG", "", "Close",$Q$4,$P53, "all","", "","True","T")/100,NA())</f>
        <v>0.1140354044</v>
      </c>
      <c r="AD53" s="26">
        <f>IFERROR(RTD("cqg.rtd",,"StudyData", "Correlation("&amp;$E$5&amp;","&amp;$E$19&amp;",Period:="&amp;$R$4&amp;",InputChoice1:=Close,InputChoice2:=Close)", "FG", "", "Close",$Q$4,$P53, "all","", "","True","T")/100,NA())</f>
        <v>0.64898495359999997</v>
      </c>
    </row>
    <row r="54" spans="16:30" x14ac:dyDescent="0.3">
      <c r="P54" s="24">
        <f t="shared" si="2"/>
        <v>-48</v>
      </c>
      <c r="Q54" s="26">
        <f>IFERROR(RTD("cqg.rtd",,"StudyData", "Correlation("&amp;$E$5&amp;","&amp;$E$6&amp;",Period:="&amp;$R$4&amp;",InputChoice1:=Close,InputChoice2:=Close)", "FG", "", "Close",$Q$4,$P54, "all","", "","True","T")/100,NA())</f>
        <v>0.97283170499999994</v>
      </c>
      <c r="R54" s="26">
        <f>IFERROR(RTD("cqg.rtd",,"StudyData", "Correlation("&amp;$E$5&amp;","&amp;$E$7&amp;",Period:="&amp;$R$4&amp;",InputChoice1:=Close,InputChoice2:=Close)", "FG", "", "Close",$Q$4,$P54, "all","", "","True","T")/100,NA())</f>
        <v>0.98278575280000002</v>
      </c>
      <c r="S54" s="26">
        <f>IFERROR(RTD("cqg.rtd",,"StudyData", "Correlation("&amp;$E$5&amp;","&amp;$E$8&amp;",Period:="&amp;$R$4&amp;",InputChoice1:=Close,InputChoice2:=Close)", "FG", "", "Close",$Q$4,$P54, "all","", "","True","T")/100,NA())</f>
        <v>0.92222566799999994</v>
      </c>
      <c r="T54" s="26">
        <f>IFERROR(RTD("cqg.rtd",,"StudyData", "Correlation("&amp;$E$5&amp;","&amp;$E$9&amp;",Period:="&amp;$R$4&amp;",InputChoice1:=Close,InputChoice2:=Close)", "FG", "", "Close",$Q$4,$P54, "all","", "","True","T")/100,NA())</f>
        <v>0.96382027949999993</v>
      </c>
      <c r="U54" s="26">
        <f>IFERROR(RTD("cqg.rtd",,"StudyData", "Correlation("&amp;$E$5&amp;","&amp;$E$10&amp;",Period:="&amp;$R$4&amp;",InputChoice1:=Close,InputChoice2:=Close)", "FG", "", "Close",$Q$4,$P54, "all","", "","True","T")/100,NA())</f>
        <v>0.31851339350000002</v>
      </c>
      <c r="V54" s="26">
        <f>IFERROR(RTD("cqg.rtd",,"StudyData", "Correlation("&amp;$E$5&amp;","&amp;$E$11&amp;",Period:="&amp;$R$4&amp;",InputChoice1:=Close,InputChoice2:=Close)", "FG", "", "Close",$Q$4,$P54, "all","", "","True","T")/100,NA())</f>
        <v>0.38935257880000002</v>
      </c>
      <c r="W54" s="26">
        <f>IFERROR(RTD("cqg.rtd",,"StudyData", "Correlation("&amp;$E$5&amp;","&amp;$E$12&amp;",Period:="&amp;$R$4&amp;",InputChoice1:=Close,InputChoice2:=Close)", "FG", "", "Close",$Q$4,$P54, "all","", "","True","T")/100,NA())</f>
        <v>0.41078322380000004</v>
      </c>
      <c r="X54" s="26">
        <f>IFERROR(RTD("cqg.rtd",,"StudyData", "Correlation("&amp;$E$5&amp;","&amp;$E$13&amp;",Period:="&amp;$R$4&amp;",InputChoice1:=Close,InputChoice2:=Close)", "FG", "", "Close",$Q$4,$P54, "all","", "","True","T")/100,NA())</f>
        <v>0.60654709410000007</v>
      </c>
      <c r="Y54" s="26">
        <f>IFERROR(RTD("cqg.rtd",,"StudyData", "Correlation("&amp;$E$5&amp;","&amp;$E$14&amp;",Period:="&amp;$R$4&amp;",InputChoice1:=Close,InputChoice2:=Close)", "FG", "", "Close",$Q$4,$P54, "all","", "","True","T")/100,NA())</f>
        <v>0.52673419570000002</v>
      </c>
      <c r="Z54" s="26">
        <f>IFERROR(RTD("cqg.rtd",,"StudyData", "Correlation("&amp;$E$5&amp;","&amp;$E$15&amp;",Period:="&amp;$R$4&amp;",InputChoice1:=Close,InputChoice2:=Close)", "FG", "", "Close",$Q$4,$P54, "all","", "","True","T")/100,NA())</f>
        <v>0.66093097150000002</v>
      </c>
      <c r="AA54" s="26">
        <f>IFERROR(RTD("cqg.rtd",,"StudyData", "Correlation("&amp;$E$5&amp;","&amp;$E$16&amp;",Period:="&amp;$R$4&amp;",InputChoice1:=Close,InputChoice2:=Close)", "FG", "", "Close",$Q$4,$P54, "all","", "","True","T")/100,NA())</f>
        <v>-4.8578696600000006E-2</v>
      </c>
      <c r="AB54" s="26">
        <f>IFERROR(RTD("cqg.rtd",,"StudyData", "Correlation("&amp;$E$5&amp;","&amp;$E$17&amp;",Period:="&amp;$R$4&amp;",InputChoice1:=Close,InputChoice2:=Close)", "FG", "", "Close",$Q$4,$P54, "all","", "","True","T")/100,NA())</f>
        <v>0.31623074480000002</v>
      </c>
      <c r="AC54" s="26">
        <f>IFERROR(RTD("cqg.rtd",,"StudyData", "Correlation("&amp;$E$5&amp;","&amp;$E$18&amp;",Period:="&amp;$R$4&amp;",InputChoice1:=Close,InputChoice2:=Close)", "FG", "", "Close",$Q$4,$P54, "all","", "","True","T")/100,NA())</f>
        <v>-2.3927082199999998E-2</v>
      </c>
      <c r="AD54" s="26">
        <f>IFERROR(RTD("cqg.rtd",,"StudyData", "Correlation("&amp;$E$5&amp;","&amp;$E$19&amp;",Period:="&amp;$R$4&amp;",InputChoice1:=Close,InputChoice2:=Close)", "FG", "", "Close",$Q$4,$P54, "all","", "","True","T")/100,NA())</f>
        <v>0.58628417129999999</v>
      </c>
    </row>
    <row r="55" spans="16:30" x14ac:dyDescent="0.3">
      <c r="P55" s="24">
        <f t="shared" si="2"/>
        <v>-49</v>
      </c>
      <c r="Q55" s="26">
        <f>IFERROR(RTD("cqg.rtd",,"StudyData", "Correlation("&amp;$E$5&amp;","&amp;$E$6&amp;",Period:="&amp;$R$4&amp;",InputChoice1:=Close,InputChoice2:=Close)", "FG", "", "Close",$Q$4,$P55, "all","", "","True","T")/100,NA())</f>
        <v>0.9775029945</v>
      </c>
      <c r="R55" s="26">
        <f>IFERROR(RTD("cqg.rtd",,"StudyData", "Correlation("&amp;$E$5&amp;","&amp;$E$7&amp;",Period:="&amp;$R$4&amp;",InputChoice1:=Close,InputChoice2:=Close)", "FG", "", "Close",$Q$4,$P55, "all","", "","True","T")/100,NA())</f>
        <v>0.98498179930000007</v>
      </c>
      <c r="S55" s="26">
        <f>IFERROR(RTD("cqg.rtd",,"StudyData", "Correlation("&amp;$E$5&amp;","&amp;$E$8&amp;",Period:="&amp;$R$4&amp;",InputChoice1:=Close,InputChoice2:=Close)", "FG", "", "Close",$Q$4,$P55, "all","", "","True","T")/100,NA())</f>
        <v>0.94433603059999993</v>
      </c>
      <c r="T55" s="26">
        <f>IFERROR(RTD("cqg.rtd",,"StudyData", "Correlation("&amp;$E$5&amp;","&amp;$E$9&amp;",Period:="&amp;$R$4&amp;",InputChoice1:=Close,InputChoice2:=Close)", "FG", "", "Close",$Q$4,$P55, "all","", "","True","T")/100,NA())</f>
        <v>0.97179830560000002</v>
      </c>
      <c r="U55" s="26">
        <f>IFERROR(RTD("cqg.rtd",,"StudyData", "Correlation("&amp;$E$5&amp;","&amp;$E$10&amp;",Period:="&amp;$R$4&amp;",InputChoice1:=Close,InputChoice2:=Close)", "FG", "", "Close",$Q$4,$P55, "all","", "","True","T")/100,NA())</f>
        <v>0.2195064961</v>
      </c>
      <c r="V55" s="26">
        <f>IFERROR(RTD("cqg.rtd",,"StudyData", "Correlation("&amp;$E$5&amp;","&amp;$E$11&amp;",Period:="&amp;$R$4&amp;",InputChoice1:=Close,InputChoice2:=Close)", "FG", "", "Close",$Q$4,$P55, "all","", "","True","T")/100,NA())</f>
        <v>0.57594471869999997</v>
      </c>
      <c r="W55" s="26">
        <f>IFERROR(RTD("cqg.rtd",,"StudyData", "Correlation("&amp;$E$5&amp;","&amp;$E$12&amp;",Period:="&amp;$R$4&amp;",InputChoice1:=Close,InputChoice2:=Close)", "FG", "", "Close",$Q$4,$P55, "all","", "","True","T")/100,NA())</f>
        <v>0.59593905899999999</v>
      </c>
      <c r="X55" s="26">
        <f>IFERROR(RTD("cqg.rtd",,"StudyData", "Correlation("&amp;$E$5&amp;","&amp;$E$13&amp;",Period:="&amp;$R$4&amp;",InputChoice1:=Close,InputChoice2:=Close)", "FG", "", "Close",$Q$4,$P55, "all","", "","True","T")/100,NA())</f>
        <v>0.69487151310000006</v>
      </c>
      <c r="Y55" s="26">
        <f>IFERROR(RTD("cqg.rtd",,"StudyData", "Correlation("&amp;$E$5&amp;","&amp;$E$14&amp;",Period:="&amp;$R$4&amp;",InputChoice1:=Close,InputChoice2:=Close)", "FG", "", "Close",$Q$4,$P55, "all","", "","True","T")/100,NA())</f>
        <v>0.49683547300000003</v>
      </c>
      <c r="Z55" s="26">
        <f>IFERROR(RTD("cqg.rtd",,"StudyData", "Correlation("&amp;$E$5&amp;","&amp;$E$15&amp;",Period:="&amp;$R$4&amp;",InputChoice1:=Close,InputChoice2:=Close)", "FG", "", "Close",$Q$4,$P55, "all","", "","True","T")/100,NA())</f>
        <v>0.67579767329999996</v>
      </c>
      <c r="AA55" s="26">
        <f>IFERROR(RTD("cqg.rtd",,"StudyData", "Correlation("&amp;$E$5&amp;","&amp;$E$16&amp;",Period:="&amp;$R$4&amp;",InputChoice1:=Close,InputChoice2:=Close)", "FG", "", "Close",$Q$4,$P55, "all","", "","True","T")/100,NA())</f>
        <v>-0.19798182239999998</v>
      </c>
      <c r="AB55" s="26">
        <f>IFERROR(RTD("cqg.rtd",,"StudyData", "Correlation("&amp;$E$5&amp;","&amp;$E$17&amp;",Period:="&amp;$R$4&amp;",InputChoice1:=Close,InputChoice2:=Close)", "FG", "", "Close",$Q$4,$P55, "all","", "","True","T")/100,NA())</f>
        <v>0.47575403579999997</v>
      </c>
      <c r="AC55" s="26">
        <f>IFERROR(RTD("cqg.rtd",,"StudyData", "Correlation("&amp;$E$5&amp;","&amp;$E$18&amp;",Period:="&amp;$R$4&amp;",InputChoice1:=Close,InputChoice2:=Close)", "FG", "", "Close",$Q$4,$P55, "all","", "","True","T")/100,NA())</f>
        <v>-0.18258776260000001</v>
      </c>
      <c r="AD55" s="26">
        <f>IFERROR(RTD("cqg.rtd",,"StudyData", "Correlation("&amp;$E$5&amp;","&amp;$E$19&amp;",Period:="&amp;$R$4&amp;",InputChoice1:=Close,InputChoice2:=Close)", "FG", "", "Close",$Q$4,$P55, "all","", "","True","T")/100,NA())</f>
        <v>0.53913861029999999</v>
      </c>
    </row>
    <row r="56" spans="16:30" x14ac:dyDescent="0.3">
      <c r="P56" s="24">
        <f t="shared" si="2"/>
        <v>-50</v>
      </c>
      <c r="Q56" s="26">
        <f>IFERROR(RTD("cqg.rtd",,"StudyData", "Correlation("&amp;$E$5&amp;","&amp;$E$6&amp;",Period:="&amp;$R$4&amp;",InputChoice1:=Close,InputChoice2:=Close)", "FG", "", "Close",$Q$4,$P56, "all","", "","True","T")/100,NA())</f>
        <v>0.98410950929999996</v>
      </c>
      <c r="R56" s="26">
        <f>IFERROR(RTD("cqg.rtd",,"StudyData", "Correlation("&amp;$E$5&amp;","&amp;$E$7&amp;",Period:="&amp;$R$4&amp;",InputChoice1:=Close,InputChoice2:=Close)", "FG", "", "Close",$Q$4,$P56, "all","", "","True","T")/100,NA())</f>
        <v>0.98780789970000005</v>
      </c>
      <c r="S56" s="26">
        <f>IFERROR(RTD("cqg.rtd",,"StudyData", "Correlation("&amp;$E$5&amp;","&amp;$E$8&amp;",Period:="&amp;$R$4&amp;",InputChoice1:=Close,InputChoice2:=Close)", "FG", "", "Close",$Q$4,$P56, "all","", "","True","T")/100,NA())</f>
        <v>0.96243218920000007</v>
      </c>
      <c r="T56" s="26">
        <f>IFERROR(RTD("cqg.rtd",,"StudyData", "Correlation("&amp;$E$5&amp;","&amp;$E$9&amp;",Period:="&amp;$R$4&amp;",InputChoice1:=Close,InputChoice2:=Close)", "FG", "", "Close",$Q$4,$P56, "all","", "","True","T")/100,NA())</f>
        <v>0.97463944209999998</v>
      </c>
      <c r="U56" s="26">
        <f>IFERROR(RTD("cqg.rtd",,"StudyData", "Correlation("&amp;$E$5&amp;","&amp;$E$10&amp;",Period:="&amp;$R$4&amp;",InputChoice1:=Close,InputChoice2:=Close)", "FG", "", "Close",$Q$4,$P56, "all","", "","True","T")/100,NA())</f>
        <v>0.13375760879999998</v>
      </c>
      <c r="V56" s="26">
        <f>IFERROR(RTD("cqg.rtd",,"StudyData", "Correlation("&amp;$E$5&amp;","&amp;$E$11&amp;",Period:="&amp;$R$4&amp;",InputChoice1:=Close,InputChoice2:=Close)", "FG", "", "Close",$Q$4,$P56, "all","", "","True","T")/100,NA())</f>
        <v>0.6610300778</v>
      </c>
      <c r="W56" s="26">
        <f>IFERROR(RTD("cqg.rtd",,"StudyData", "Correlation("&amp;$E$5&amp;","&amp;$E$12&amp;",Period:="&amp;$R$4&amp;",InputChoice1:=Close,InputChoice2:=Close)", "FG", "", "Close",$Q$4,$P56, "all","", "","True","T")/100,NA())</f>
        <v>0.68589857970000001</v>
      </c>
      <c r="X56" s="26">
        <f>IFERROR(RTD("cqg.rtd",,"StudyData", "Correlation("&amp;$E$5&amp;","&amp;$E$13&amp;",Period:="&amp;$R$4&amp;",InputChoice1:=Close,InputChoice2:=Close)", "FG", "", "Close",$Q$4,$P56, "all","", "","True","T")/100,NA())</f>
        <v>0.78490583709999995</v>
      </c>
      <c r="Y56" s="26">
        <f>IFERROR(RTD("cqg.rtd",,"StudyData", "Correlation("&amp;$E$5&amp;","&amp;$E$14&amp;",Period:="&amp;$R$4&amp;",InputChoice1:=Close,InputChoice2:=Close)", "FG", "", "Close",$Q$4,$P56, "all","", "","True","T")/100,NA())</f>
        <v>0.48572590939999999</v>
      </c>
      <c r="Z56" s="26">
        <f>IFERROR(RTD("cqg.rtd",,"StudyData", "Correlation("&amp;$E$5&amp;","&amp;$E$15&amp;",Period:="&amp;$R$4&amp;",InputChoice1:=Close,InputChoice2:=Close)", "FG", "", "Close",$Q$4,$P56, "all","", "","True","T")/100,NA())</f>
        <v>0.6985032391999999</v>
      </c>
      <c r="AA56" s="26">
        <f>IFERROR(RTD("cqg.rtd",,"StudyData", "Correlation("&amp;$E$5&amp;","&amp;$E$16&amp;",Period:="&amp;$R$4&amp;",InputChoice1:=Close,InputChoice2:=Close)", "FG", "", "Close",$Q$4,$P56, "all","", "","True","T")/100,NA())</f>
        <v>-0.22419757749999999</v>
      </c>
      <c r="AB56" s="26">
        <f>IFERROR(RTD("cqg.rtd",,"StudyData", "Correlation("&amp;$E$5&amp;","&amp;$E$17&amp;",Period:="&amp;$R$4&amp;",InputChoice1:=Close,InputChoice2:=Close)", "FG", "", "Close",$Q$4,$P56, "all","", "","True","T")/100,NA())</f>
        <v>0.44705837510000002</v>
      </c>
      <c r="AC56" s="26">
        <f>IFERROR(RTD("cqg.rtd",,"StudyData", "Correlation("&amp;$E$5&amp;","&amp;$E$18&amp;",Period:="&amp;$R$4&amp;",InputChoice1:=Close,InputChoice2:=Close)", "FG", "", "Close",$Q$4,$P56, "all","", "","True","T")/100,NA())</f>
        <v>-0.32122778769999999</v>
      </c>
      <c r="AD56" s="26">
        <f>IFERROR(RTD("cqg.rtd",,"StudyData", "Correlation("&amp;$E$5&amp;","&amp;$E$19&amp;",Period:="&amp;$R$4&amp;",InputChoice1:=Close,InputChoice2:=Close)", "FG", "", "Close",$Q$4,$P56, "all","", "","True","T")/100,NA())</f>
        <v>0.52777789720000001</v>
      </c>
    </row>
    <row r="57" spans="16:30" x14ac:dyDescent="0.3">
      <c r="P57" s="24">
        <f t="shared" ref="P57" si="3">P56-1</f>
        <v>-51</v>
      </c>
      <c r="Q57" s="26" t="e">
        <f>IFERROR(RTD("cqg.rtd",,"StudyData", "Correlation("&amp;$E$5&amp;","&amp;$E$6&amp;",Period:="&amp;$R$4&amp;",InputChoice1:=Close,InputChoice2:=Close)", "FG", "", "Close",$Q$4,$P57, "all","", "","True","T")/100,NA())</f>
        <v>#N/A</v>
      </c>
      <c r="R57" s="26" t="e">
        <f>IFERROR(RTD("cqg.rtd",,"StudyData", "Correlation("&amp;$E$5&amp;","&amp;$E$7&amp;",Period:="&amp;$R$4&amp;",InputChoice1:=Close,InputChoice2:=Close)", "FG", "", "Close",$Q$4,$P57, "all","", "","True","T")/100,NA())</f>
        <v>#N/A</v>
      </c>
      <c r="S57" s="26" t="e">
        <f>IFERROR(RTD("cqg.rtd",,"StudyData", "Correlation("&amp;$E$5&amp;","&amp;$E$8&amp;",Period:="&amp;$R$4&amp;",InputChoice1:=Close,InputChoice2:=Close)", "FG", "", "Close",$Q$4,$P57, "all","", "","True","T")/100,NA())</f>
        <v>#N/A</v>
      </c>
      <c r="T57" s="26" t="e">
        <f>IFERROR(RTD("cqg.rtd",,"StudyData", "Correlation("&amp;$E$5&amp;","&amp;$E$9&amp;",Period:="&amp;$R$4&amp;",InputChoice1:=Close,InputChoice2:=Close)", "FG", "", "Close",$Q$4,$P57, "all","", "","True","T")/100,NA())</f>
        <v>#N/A</v>
      </c>
      <c r="U57" s="26" t="e">
        <f>IFERROR(RTD("cqg.rtd",,"StudyData", "Correlation("&amp;$E$5&amp;","&amp;$E$10&amp;",Period:="&amp;$R$4&amp;",InputChoice1:=Close,InputChoice2:=Close)", "FG", "", "Close",$Q$4,$P57, "all","", "","True","T")/100,NA())</f>
        <v>#N/A</v>
      </c>
      <c r="V57" s="26" t="e">
        <f>IFERROR(RTD("cqg.rtd",,"StudyData", "Correlation("&amp;$E$5&amp;","&amp;$E$11&amp;",Period:="&amp;$R$4&amp;",InputChoice1:=Close,InputChoice2:=Close)", "FG", "", "Close",$Q$4,$P57, "all","", "","True","T")/100,NA())</f>
        <v>#N/A</v>
      </c>
      <c r="W57" s="26" t="e">
        <f>IFERROR(RTD("cqg.rtd",,"StudyData", "Correlation("&amp;$E$5&amp;","&amp;$E$12&amp;",Period:="&amp;$R$4&amp;",InputChoice1:=Close,InputChoice2:=Close)", "FG", "", "Close",$Q$4,$P57, "all","", "","True","T")/100,NA())</f>
        <v>#N/A</v>
      </c>
      <c r="X57" s="26" t="e">
        <f>IFERROR(RTD("cqg.rtd",,"StudyData", "Correlation("&amp;$E$5&amp;","&amp;$E$13&amp;",Period:="&amp;$R$4&amp;",InputChoice1:=Close,InputChoice2:=Close)", "FG", "", "Close",$Q$4,$P57, "all","", "","True","T")/100,NA())</f>
        <v>#N/A</v>
      </c>
      <c r="Y57" s="26" t="e">
        <f>IFERROR(RTD("cqg.rtd",,"StudyData", "Correlation("&amp;$E$5&amp;","&amp;$E$14&amp;",Period:="&amp;$R$4&amp;",InputChoice1:=Close,InputChoice2:=Close)", "FG", "", "Close",$Q$4,$P57, "all","", "","True","T")/100,NA())</f>
        <v>#N/A</v>
      </c>
      <c r="Z57" s="26" t="e">
        <f>IFERROR(RTD("cqg.rtd",,"StudyData", "Correlation("&amp;$E$5&amp;","&amp;$E$15&amp;",Period:="&amp;$R$4&amp;",InputChoice1:=Close,InputChoice2:=Close)", "FG", "", "Close",$Q$4,$P57, "all","", "","True","T")/100,NA())</f>
        <v>#N/A</v>
      </c>
      <c r="AA57" s="26" t="e">
        <f>IFERROR(RTD("cqg.rtd",,"StudyData", "Correlation("&amp;$E$5&amp;","&amp;$E$16&amp;",Period:="&amp;$R$4&amp;",InputChoice1:=Close,InputChoice2:=Close)", "FG", "", "Close",$Q$4,$P57, "all","", "","True","T")/100,NA())</f>
        <v>#N/A</v>
      </c>
      <c r="AB57" s="26" t="e">
        <f>IFERROR(RTD("cqg.rtd",,"StudyData", "Correlation("&amp;$E$5&amp;","&amp;$E$17&amp;",Period:="&amp;$R$4&amp;",InputChoice1:=Close,InputChoice2:=Close)", "FG", "", "Close",$Q$4,$P57, "all","", "","True","T")/100,NA())</f>
        <v>#N/A</v>
      </c>
      <c r="AC57" s="26" t="e">
        <f>IFERROR(RTD("cqg.rtd",,"StudyData", "Correlation("&amp;$E$5&amp;","&amp;$E$18&amp;",Period:="&amp;$R$4&amp;",InputChoice1:=Close,InputChoice2:=Close)", "FG", "", "Close",$Q$4,$P57, "all","", "","True","T")/100,NA())</f>
        <v>#N/A</v>
      </c>
      <c r="AD57" s="26" t="e">
        <f>IFERROR(RTD("cqg.rtd",,"StudyData", "Correlation("&amp;$E$5&amp;","&amp;$E$19&amp;",Period:="&amp;$R$4&amp;",InputChoice1:=Close,InputChoice2:=Close)", "FG", "", "Close",$Q$4,$P57, "all","", "","True","T")/100,NA())</f>
        <v>#N/A</v>
      </c>
    </row>
    <row r="58" spans="16:30" x14ac:dyDescent="0.3">
      <c r="P58" s="24">
        <f t="shared" si="2"/>
        <v>-52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</sheetData>
  <sheetProtection algorithmName="SHA-512" hashValue="MNq28Tn1JZ4wW6su+VER0+1/LeDFOkmqzFSqVrOEdGkD31dJ5AVzpIt9gvf4Ndm/oCqSuv9KqOMK6fsXhwcuBg==" saltValue="sklHTnmA16ZUsykesu161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MainDisplay</vt:lpstr>
      <vt:lpstr>Data</vt:lpstr>
      <vt:lpstr>Data2</vt:lpstr>
      <vt:lpstr>Data3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2017-07-03T14:22:17Z</dcterms:created>
  <dcterms:modified xsi:type="dcterms:W3CDTF">2017-08-10T14:02:27Z</dcterms:modified>
</cp:coreProperties>
</file>