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16245" windowHeight="10560"/>
  </bookViews>
  <sheets>
    <sheet name="Display" sheetId="2" r:id="rId1"/>
    <sheet name="Sheet3" sheetId="3" state="hidden" r:id="rId2"/>
    <sheet name="Sheet1" sheetId="1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7" i="2"/>
  <c r="D16" i="2"/>
  <c r="D10" i="2"/>
  <c r="D18" i="2"/>
  <c r="D11" i="2"/>
  <c r="D14" i="2"/>
  <c r="D12" i="2"/>
  <c r="D9" i="2"/>
  <c r="D17" i="2"/>
  <c r="D20" i="2"/>
  <c r="D23" i="2"/>
  <c r="I6" i="2"/>
  <c r="D28" i="2"/>
  <c r="D15" i="2"/>
  <c r="D33" i="2"/>
  <c r="D24" i="2"/>
  <c r="D25" i="2"/>
  <c r="D13" i="2"/>
  <c r="D8" i="2"/>
  <c r="D32" i="2"/>
  <c r="D31" i="2"/>
  <c r="O19" i="2"/>
  <c r="N19" i="2"/>
  <c r="O11" i="2"/>
  <c r="D34" i="2"/>
  <c r="N23" i="2"/>
  <c r="O35" i="2"/>
  <c r="N17" i="2"/>
  <c r="N9" i="2"/>
  <c r="N33" i="2"/>
  <c r="O8" i="2"/>
  <c r="O32" i="2"/>
  <c r="O18" i="2"/>
  <c r="N10" i="2"/>
  <c r="N35" i="2"/>
  <c r="O17" i="2"/>
  <c r="O9" i="2"/>
  <c r="D35" i="2"/>
  <c r="N20" i="2"/>
  <c r="N32" i="2"/>
  <c r="O15" i="2"/>
  <c r="O7" i="2"/>
  <c r="N6" i="2"/>
  <c r="N34" i="2"/>
  <c r="N28" i="2"/>
  <c r="N16" i="2"/>
  <c r="N8" i="2"/>
  <c r="N25" i="2"/>
  <c r="N15" i="2"/>
  <c r="N7" i="2"/>
  <c r="O28" i="2"/>
  <c r="N18" i="2"/>
  <c r="N13" i="2"/>
  <c r="O25" i="2"/>
  <c r="O10" i="2"/>
  <c r="O20" i="2"/>
  <c r="O12" i="2"/>
  <c r="N11" i="2"/>
  <c r="N14" i="2"/>
  <c r="N24" i="2"/>
  <c r="O13" i="2"/>
  <c r="P35" i="2"/>
  <c r="N12" i="2"/>
  <c r="O24" i="2"/>
  <c r="O14" i="2"/>
  <c r="P34" i="2"/>
  <c r="O23" i="2"/>
  <c r="O34" i="2"/>
  <c r="O16" i="2"/>
  <c r="N31" i="2"/>
  <c r="O33" i="2"/>
  <c r="O31" i="2"/>
  <c r="S48" i="2" l="1"/>
  <c r="B1" i="3"/>
  <c r="H49" i="2"/>
  <c r="U29" i="2" l="1"/>
  <c r="A1" i="3"/>
  <c r="A3" i="3"/>
  <c r="G270" i="3"/>
  <c r="G206" i="3"/>
  <c r="E269" i="3"/>
  <c r="E205" i="3"/>
  <c r="G298" i="3"/>
  <c r="G250" i="3"/>
  <c r="G202" i="3"/>
  <c r="E265" i="3"/>
  <c r="E185" i="3"/>
  <c r="G286" i="3"/>
  <c r="G222" i="3"/>
  <c r="E285" i="3"/>
  <c r="E237" i="3"/>
  <c r="F291" i="3"/>
  <c r="G266" i="3"/>
  <c r="G218" i="3"/>
  <c r="E297" i="3"/>
  <c r="E249" i="3"/>
  <c r="E217" i="3"/>
  <c r="F283" i="3"/>
  <c r="G294" i="3"/>
  <c r="G278" i="3"/>
  <c r="G262" i="3"/>
  <c r="G246" i="3"/>
  <c r="G230" i="3"/>
  <c r="G214" i="3"/>
  <c r="G198" i="3"/>
  <c r="G182" i="3"/>
  <c r="E293" i="3"/>
  <c r="E277" i="3"/>
  <c r="E261" i="3"/>
  <c r="E245" i="3"/>
  <c r="E229" i="3"/>
  <c r="E213" i="3"/>
  <c r="E197" i="3"/>
  <c r="E181" i="3"/>
  <c r="F275" i="3"/>
  <c r="F243" i="3"/>
  <c r="G254" i="3"/>
  <c r="G190" i="3"/>
  <c r="E253" i="3"/>
  <c r="E189" i="3"/>
  <c r="G282" i="3"/>
  <c r="G234" i="3"/>
  <c r="G186" i="3"/>
  <c r="E281" i="3"/>
  <c r="E233" i="3"/>
  <c r="E201" i="3"/>
  <c r="F251" i="3"/>
  <c r="G290" i="3"/>
  <c r="G274" i="3"/>
  <c r="G258" i="3"/>
  <c r="G242" i="3"/>
  <c r="G226" i="3"/>
  <c r="G210" i="3"/>
  <c r="G194" i="3"/>
  <c r="G178" i="3"/>
  <c r="E289" i="3"/>
  <c r="E273" i="3"/>
  <c r="E257" i="3"/>
  <c r="E241" i="3"/>
  <c r="E225" i="3"/>
  <c r="E209" i="3"/>
  <c r="E193" i="3"/>
  <c r="F299" i="3"/>
  <c r="F267" i="3"/>
  <c r="F235" i="3"/>
  <c r="G238" i="3"/>
  <c r="E301" i="3"/>
  <c r="E221" i="3"/>
  <c r="F259" i="3"/>
  <c r="F227" i="3"/>
  <c r="F219" i="3"/>
  <c r="F187" i="3"/>
  <c r="E166" i="3"/>
  <c r="E162" i="3"/>
  <c r="E158" i="3"/>
  <c r="E142" i="3"/>
  <c r="F298" i="3"/>
  <c r="F290" i="3"/>
  <c r="F282" i="3"/>
  <c r="F274" i="3"/>
  <c r="F266" i="3"/>
  <c r="F258" i="3"/>
  <c r="F250" i="3"/>
  <c r="F242" i="3"/>
  <c r="F234" i="3"/>
  <c r="F226" i="3"/>
  <c r="F218" i="3"/>
  <c r="F210" i="3"/>
  <c r="F202" i="3"/>
  <c r="F194" i="3"/>
  <c r="F186" i="3"/>
  <c r="F178" i="3"/>
  <c r="G173" i="3"/>
  <c r="G169" i="3"/>
  <c r="G165" i="3"/>
  <c r="G161" i="3"/>
  <c r="G157" i="3"/>
  <c r="G153" i="3"/>
  <c r="G149" i="3"/>
  <c r="G145" i="3"/>
  <c r="G141" i="3"/>
  <c r="G137" i="3"/>
  <c r="G133" i="3"/>
  <c r="G129" i="3"/>
  <c r="G125" i="3"/>
  <c r="G121" i="3"/>
  <c r="G117" i="3"/>
  <c r="G113" i="3"/>
  <c r="D296" i="3"/>
  <c r="D288" i="3"/>
  <c r="D280" i="3"/>
  <c r="D272" i="3"/>
  <c r="D264" i="3"/>
  <c r="D256" i="3"/>
  <c r="D248" i="3"/>
  <c r="D240" i="3"/>
  <c r="D232" i="3"/>
  <c r="D224" i="3"/>
  <c r="D216" i="3"/>
  <c r="D208" i="3"/>
  <c r="D200" i="3"/>
  <c r="D192" i="3"/>
  <c r="D184" i="3"/>
  <c r="D177" i="3"/>
  <c r="F172" i="3"/>
  <c r="F168" i="3"/>
  <c r="F164" i="3"/>
  <c r="F160" i="3"/>
  <c r="F155" i="3"/>
  <c r="F150" i="3"/>
  <c r="F145" i="3"/>
  <c r="F138" i="3"/>
  <c r="F130" i="3"/>
  <c r="F122" i="3"/>
  <c r="F114" i="3"/>
  <c r="D261" i="3"/>
  <c r="D197" i="3"/>
  <c r="D155" i="3"/>
  <c r="E131" i="3"/>
  <c r="E115" i="3"/>
  <c r="G105" i="3"/>
  <c r="G97" i="3"/>
  <c r="G89" i="3"/>
  <c r="G81" i="3"/>
  <c r="G73" i="3"/>
  <c r="G64" i="3"/>
  <c r="G54" i="3"/>
  <c r="G43" i="3"/>
  <c r="G32" i="3"/>
  <c r="G22" i="3"/>
  <c r="G11" i="3"/>
  <c r="D259" i="3"/>
  <c r="D179" i="3"/>
  <c r="D137" i="3"/>
  <c r="D115" i="3"/>
  <c r="F103" i="3"/>
  <c r="F92" i="3"/>
  <c r="F81" i="3"/>
  <c r="F71" i="3"/>
  <c r="F60" i="3"/>
  <c r="F49" i="3"/>
  <c r="F39" i="3"/>
  <c r="F28" i="3"/>
  <c r="D247" i="3"/>
  <c r="D172" i="3"/>
  <c r="D134" i="3"/>
  <c r="D112" i="3"/>
  <c r="D102" i="3"/>
  <c r="D91" i="3"/>
  <c r="D80" i="3"/>
  <c r="D70" i="3"/>
  <c r="D59" i="3"/>
  <c r="D48" i="3"/>
  <c r="D38" i="3"/>
  <c r="D27" i="3"/>
  <c r="D16" i="3"/>
  <c r="D6" i="3"/>
  <c r="E132" i="3"/>
  <c r="E26" i="3"/>
  <c r="E41" i="3"/>
  <c r="E84" i="3"/>
  <c r="D225" i="3"/>
  <c r="E101" i="3"/>
  <c r="D217" i="3"/>
  <c r="E14" i="3"/>
  <c r="E118" i="3"/>
  <c r="E71" i="3"/>
  <c r="E27" i="3"/>
  <c r="F5" i="3"/>
  <c r="E70" i="3"/>
  <c r="F3" i="3"/>
  <c r="D185" i="3"/>
  <c r="F203" i="3"/>
  <c r="F179" i="3"/>
  <c r="E150" i="3"/>
  <c r="G297" i="3"/>
  <c r="G285" i="3"/>
  <c r="G273" i="3"/>
  <c r="G265" i="3"/>
  <c r="G253" i="3"/>
  <c r="G241" i="3"/>
  <c r="G229" i="3"/>
  <c r="G217" i="3"/>
  <c r="G205" i="3"/>
  <c r="G193" i="3"/>
  <c r="G181" i="3"/>
  <c r="E292" i="3"/>
  <c r="E280" i="3"/>
  <c r="E268" i="3"/>
  <c r="E256" i="3"/>
  <c r="E244" i="3"/>
  <c r="E232" i="3"/>
  <c r="E220" i="3"/>
  <c r="E208" i="3"/>
  <c r="E196" i="3"/>
  <c r="E184" i="3"/>
  <c r="F289" i="3"/>
  <c r="F265" i="3"/>
  <c r="F241" i="3"/>
  <c r="F217" i="3"/>
  <c r="F193" i="3"/>
  <c r="E173" i="3"/>
  <c r="E161" i="3"/>
  <c r="E149" i="3"/>
  <c r="F296" i="3"/>
  <c r="F272" i="3"/>
  <c r="F248" i="3"/>
  <c r="F224" i="3"/>
  <c r="F200" i="3"/>
  <c r="G172" i="3"/>
  <c r="G160" i="3"/>
  <c r="G144" i="3"/>
  <c r="G132" i="3"/>
  <c r="G120" i="3"/>
  <c r="D294" i="3"/>
  <c r="D270" i="3"/>
  <c r="D246" i="3"/>
  <c r="D230" i="3"/>
  <c r="D214" i="3"/>
  <c r="D190" i="3"/>
  <c r="F175" i="3"/>
  <c r="F171" i="3"/>
  <c r="F167" i="3"/>
  <c r="F163" i="3"/>
  <c r="F159" i="3"/>
  <c r="F154" i="3"/>
  <c r="F149" i="3"/>
  <c r="F137" i="3"/>
  <c r="F129" i="3"/>
  <c r="F121" i="3"/>
  <c r="F113" i="3"/>
  <c r="D253" i="3"/>
  <c r="D189" i="3"/>
  <c r="D151" i="3"/>
  <c r="E129" i="3"/>
  <c r="E113" i="3"/>
  <c r="G104" i="3"/>
  <c r="G96" i="3"/>
  <c r="G88" i="3"/>
  <c r="G80" i="3"/>
  <c r="G72" i="3"/>
  <c r="G63" i="3"/>
  <c r="G52" i="3"/>
  <c r="G42" i="3"/>
  <c r="G31" i="3"/>
  <c r="G20" i="3"/>
  <c r="G10" i="3"/>
  <c r="D251" i="3"/>
  <c r="D170" i="3"/>
  <c r="D135" i="3"/>
  <c r="D113" i="3"/>
  <c r="F101" i="3"/>
  <c r="F91" i="3"/>
  <c r="F80" i="3"/>
  <c r="F69" i="3"/>
  <c r="F59" i="3"/>
  <c r="F48" i="3"/>
  <c r="F37" i="3"/>
  <c r="F27" i="3"/>
  <c r="D239" i="3"/>
  <c r="D164" i="3"/>
  <c r="D132" i="3"/>
  <c r="D111" i="3"/>
  <c r="D100" i="3"/>
  <c r="D90" i="3"/>
  <c r="D79" i="3"/>
  <c r="D68" i="3"/>
  <c r="D58" i="3"/>
  <c r="D47" i="3"/>
  <c r="D36" i="3"/>
  <c r="D26" i="3"/>
  <c r="D15" i="3"/>
  <c r="D4" i="3"/>
  <c r="E110" i="3"/>
  <c r="E21" i="3"/>
  <c r="F20" i="3"/>
  <c r="E72" i="3"/>
  <c r="D193" i="3"/>
  <c r="E85" i="3"/>
  <c r="D149" i="3"/>
  <c r="E8" i="3"/>
  <c r="E107" i="3"/>
  <c r="E67" i="3"/>
  <c r="F23" i="3"/>
  <c r="D173" i="3"/>
  <c r="E62" i="3"/>
  <c r="E97" i="3"/>
  <c r="E136" i="3"/>
  <c r="F195" i="3"/>
  <c r="E170" i="3"/>
  <c r="E146" i="3"/>
  <c r="G293" i="3"/>
  <c r="G281" i="3"/>
  <c r="G269" i="3"/>
  <c r="G257" i="3"/>
  <c r="G245" i="3"/>
  <c r="G233" i="3"/>
  <c r="G221" i="3"/>
  <c r="G209" i="3"/>
  <c r="G197" i="3"/>
  <c r="G185" i="3"/>
  <c r="E300" i="3"/>
  <c r="E288" i="3"/>
  <c r="E276" i="3"/>
  <c r="E264" i="3"/>
  <c r="E252" i="3"/>
  <c r="E240" i="3"/>
  <c r="E228" i="3"/>
  <c r="E216" i="3"/>
  <c r="E204" i="3"/>
  <c r="E192" i="3"/>
  <c r="E180" i="3"/>
  <c r="F273" i="3"/>
  <c r="F257" i="3"/>
  <c r="F233" i="3"/>
  <c r="F209" i="3"/>
  <c r="F185" i="3"/>
  <c r="E169" i="3"/>
  <c r="E157" i="3"/>
  <c r="E145" i="3"/>
  <c r="F288" i="3"/>
  <c r="F264" i="3"/>
  <c r="F240" i="3"/>
  <c r="F216" i="3"/>
  <c r="F192" i="3"/>
  <c r="E177" i="3"/>
  <c r="G164" i="3"/>
  <c r="G152" i="3"/>
  <c r="G140" i="3"/>
  <c r="G128" i="3"/>
  <c r="G116" i="3"/>
  <c r="D286" i="3"/>
  <c r="D262" i="3"/>
  <c r="D254" i="3"/>
  <c r="D238" i="3"/>
  <c r="D222" i="3"/>
  <c r="D198" i="3"/>
  <c r="D182" i="3"/>
  <c r="F143" i="3"/>
  <c r="G300" i="3"/>
  <c r="G296" i="3"/>
  <c r="G292" i="3"/>
  <c r="G288" i="3"/>
  <c r="G284" i="3"/>
  <c r="G280" i="3"/>
  <c r="G276" i="3"/>
  <c r="G272" i="3"/>
  <c r="G268" i="3"/>
  <c r="G264" i="3"/>
  <c r="G260" i="3"/>
  <c r="G256" i="3"/>
  <c r="G252" i="3"/>
  <c r="G248" i="3"/>
  <c r="G244" i="3"/>
  <c r="G240" i="3"/>
  <c r="G236" i="3"/>
  <c r="G232" i="3"/>
  <c r="G228" i="3"/>
  <c r="G224" i="3"/>
  <c r="G220" i="3"/>
  <c r="G216" i="3"/>
  <c r="G212" i="3"/>
  <c r="G208" i="3"/>
  <c r="G204" i="3"/>
  <c r="G200" i="3"/>
  <c r="G196" i="3"/>
  <c r="G192" i="3"/>
  <c r="G188" i="3"/>
  <c r="G184" i="3"/>
  <c r="G180" i="3"/>
  <c r="G176" i="3"/>
  <c r="E299" i="3"/>
  <c r="E295" i="3"/>
  <c r="E291" i="3"/>
  <c r="E287" i="3"/>
  <c r="E283" i="3"/>
  <c r="E279" i="3"/>
  <c r="E275" i="3"/>
  <c r="E271" i="3"/>
  <c r="E267" i="3"/>
  <c r="E263" i="3"/>
  <c r="E259" i="3"/>
  <c r="E255" i="3"/>
  <c r="E251" i="3"/>
  <c r="E247" i="3"/>
  <c r="E243" i="3"/>
  <c r="E239" i="3"/>
  <c r="E235" i="3"/>
  <c r="E231" i="3"/>
  <c r="E227" i="3"/>
  <c r="E223" i="3"/>
  <c r="E219" i="3"/>
  <c r="E215" i="3"/>
  <c r="E211" i="3"/>
  <c r="E207" i="3"/>
  <c r="E203" i="3"/>
  <c r="E199" i="3"/>
  <c r="E195" i="3"/>
  <c r="E191" i="3"/>
  <c r="E187" i="3"/>
  <c r="E183" i="3"/>
  <c r="E179" i="3"/>
  <c r="F295" i="3"/>
  <c r="F287" i="3"/>
  <c r="F279" i="3"/>
  <c r="F271" i="3"/>
  <c r="F263" i="3"/>
  <c r="F255" i="3"/>
  <c r="F247" i="3"/>
  <c r="F239" i="3"/>
  <c r="F231" i="3"/>
  <c r="F223" i="3"/>
  <c r="F215" i="3"/>
  <c r="F207" i="3"/>
  <c r="F199" i="3"/>
  <c r="F191" i="3"/>
  <c r="F183" i="3"/>
  <c r="F176" i="3"/>
  <c r="E172" i="3"/>
  <c r="E168" i="3"/>
  <c r="E164" i="3"/>
  <c r="E160" i="3"/>
  <c r="E156" i="3"/>
  <c r="E152" i="3"/>
  <c r="E148" i="3"/>
  <c r="E144" i="3"/>
  <c r="E140" i="3"/>
  <c r="F294" i="3"/>
  <c r="F286" i="3"/>
  <c r="F278" i="3"/>
  <c r="F270" i="3"/>
  <c r="F262" i="3"/>
  <c r="F254" i="3"/>
  <c r="F246" i="3"/>
  <c r="F238" i="3"/>
  <c r="F230" i="3"/>
  <c r="F222" i="3"/>
  <c r="F214" i="3"/>
  <c r="F206" i="3"/>
  <c r="F198" i="3"/>
  <c r="F190" i="3"/>
  <c r="F182" i="3"/>
  <c r="D176" i="3"/>
  <c r="G171" i="3"/>
  <c r="G167" i="3"/>
  <c r="G163" i="3"/>
  <c r="G159" i="3"/>
  <c r="G155" i="3"/>
  <c r="G151" i="3"/>
  <c r="G147" i="3"/>
  <c r="G143" i="3"/>
  <c r="G139" i="3"/>
  <c r="G135" i="3"/>
  <c r="G131" i="3"/>
  <c r="G127" i="3"/>
  <c r="G123" i="3"/>
  <c r="G119" i="3"/>
  <c r="G115" i="3"/>
  <c r="D300" i="3"/>
  <c r="D292" i="3"/>
  <c r="D284" i="3"/>
  <c r="D276" i="3"/>
  <c r="D268" i="3"/>
  <c r="D260" i="3"/>
  <c r="D252" i="3"/>
  <c r="D244" i="3"/>
  <c r="D236" i="3"/>
  <c r="D228" i="3"/>
  <c r="D220" i="3"/>
  <c r="D212" i="3"/>
  <c r="D204" i="3"/>
  <c r="D196" i="3"/>
  <c r="D188" i="3"/>
  <c r="D180" i="3"/>
  <c r="F174" i="3"/>
  <c r="F170" i="3"/>
  <c r="F166" i="3"/>
  <c r="F162" i="3"/>
  <c r="F158" i="3"/>
  <c r="F153" i="3"/>
  <c r="F147" i="3"/>
  <c r="F142" i="3"/>
  <c r="F134" i="3"/>
  <c r="F126" i="3"/>
  <c r="F118" i="3"/>
  <c r="D293" i="3"/>
  <c r="D229" i="3"/>
  <c r="D171" i="3"/>
  <c r="E139" i="3"/>
  <c r="E123" i="3"/>
  <c r="G109" i="3"/>
  <c r="G101" i="3"/>
  <c r="G93" i="3"/>
  <c r="G85" i="3"/>
  <c r="G77" i="3"/>
  <c r="G69" i="3"/>
  <c r="G59" i="3"/>
  <c r="G48" i="3"/>
  <c r="G38" i="3"/>
  <c r="G27" i="3"/>
  <c r="G16" i="3"/>
  <c r="G5" i="3"/>
  <c r="D219" i="3"/>
  <c r="D154" i="3"/>
  <c r="D127" i="3"/>
  <c r="F108" i="3"/>
  <c r="F97" i="3"/>
  <c r="F87" i="3"/>
  <c r="F76" i="3"/>
  <c r="F65" i="3"/>
  <c r="F55" i="3"/>
  <c r="F44" i="3"/>
  <c r="F33" i="3"/>
  <c r="D295" i="3"/>
  <c r="D207" i="3"/>
  <c r="D148" i="3"/>
  <c r="D124" i="3"/>
  <c r="D107" i="3"/>
  <c r="D96" i="3"/>
  <c r="D86" i="3"/>
  <c r="D75" i="3"/>
  <c r="D64" i="3"/>
  <c r="D54" i="3"/>
  <c r="D43" i="3"/>
  <c r="D32" i="3"/>
  <c r="D22" i="3"/>
  <c r="D11" i="3"/>
  <c r="D297" i="3"/>
  <c r="E74" i="3"/>
  <c r="E5" i="3"/>
  <c r="D249" i="3"/>
  <c r="E22" i="3"/>
  <c r="E130" i="3"/>
  <c r="E37" i="3"/>
  <c r="E76" i="3"/>
  <c r="F177" i="3"/>
  <c r="E91" i="3"/>
  <c r="E51" i="3"/>
  <c r="F15" i="3"/>
  <c r="E106" i="3"/>
  <c r="E30" i="3"/>
  <c r="E45" i="3"/>
  <c r="E48" i="3"/>
  <c r="F211" i="3"/>
  <c r="E174" i="3"/>
  <c r="E154" i="3"/>
  <c r="G301" i="3"/>
  <c r="G289" i="3"/>
  <c r="G277" i="3"/>
  <c r="G261" i="3"/>
  <c r="G249" i="3"/>
  <c r="G237" i="3"/>
  <c r="G225" i="3"/>
  <c r="G213" i="3"/>
  <c r="G201" i="3"/>
  <c r="G189" i="3"/>
  <c r="G177" i="3"/>
  <c r="E296" i="3"/>
  <c r="E284" i="3"/>
  <c r="E272" i="3"/>
  <c r="E260" i="3"/>
  <c r="E248" i="3"/>
  <c r="E236" i="3"/>
  <c r="E224" i="3"/>
  <c r="E212" i="3"/>
  <c r="E200" i="3"/>
  <c r="E188" i="3"/>
  <c r="F297" i="3"/>
  <c r="F281" i="3"/>
  <c r="F249" i="3"/>
  <c r="F225" i="3"/>
  <c r="F201" i="3"/>
  <c r="D178" i="3"/>
  <c r="E165" i="3"/>
  <c r="E153" i="3"/>
  <c r="E141" i="3"/>
  <c r="F280" i="3"/>
  <c r="F256" i="3"/>
  <c r="F232" i="3"/>
  <c r="F208" i="3"/>
  <c r="F184" i="3"/>
  <c r="G168" i="3"/>
  <c r="G156" i="3"/>
  <c r="G148" i="3"/>
  <c r="G136" i="3"/>
  <c r="G124" i="3"/>
  <c r="G112" i="3"/>
  <c r="D278" i="3"/>
  <c r="D206" i="3"/>
  <c r="G299" i="3"/>
  <c r="G295" i="3"/>
  <c r="G291" i="3"/>
  <c r="G287" i="3"/>
  <c r="G283" i="3"/>
  <c r="G279" i="3"/>
  <c r="G275" i="3"/>
  <c r="G271" i="3"/>
  <c r="G267" i="3"/>
  <c r="G263" i="3"/>
  <c r="G259" i="3"/>
  <c r="G255" i="3"/>
  <c r="G251" i="3"/>
  <c r="G247" i="3"/>
  <c r="G243" i="3"/>
  <c r="G239" i="3"/>
  <c r="G235" i="3"/>
  <c r="G231" i="3"/>
  <c r="G227" i="3"/>
  <c r="G223" i="3"/>
  <c r="G219" i="3"/>
  <c r="G215" i="3"/>
  <c r="G211" i="3"/>
  <c r="G207" i="3"/>
  <c r="G203" i="3"/>
  <c r="G199" i="3"/>
  <c r="G195" i="3"/>
  <c r="G191" i="3"/>
  <c r="G187" i="3"/>
  <c r="G183" i="3"/>
  <c r="G179" i="3"/>
  <c r="G175" i="3"/>
  <c r="E298" i="3"/>
  <c r="E294" i="3"/>
  <c r="E290" i="3"/>
  <c r="E286" i="3"/>
  <c r="E282" i="3"/>
  <c r="E278" i="3"/>
  <c r="E274" i="3"/>
  <c r="E270" i="3"/>
  <c r="E266" i="3"/>
  <c r="E262" i="3"/>
  <c r="E258" i="3"/>
  <c r="E254" i="3"/>
  <c r="E250" i="3"/>
  <c r="E246" i="3"/>
  <c r="E242" i="3"/>
  <c r="E238" i="3"/>
  <c r="E234" i="3"/>
  <c r="E230" i="3"/>
  <c r="E226" i="3"/>
  <c r="E222" i="3"/>
  <c r="E218" i="3"/>
  <c r="E214" i="3"/>
  <c r="E210" i="3"/>
  <c r="E206" i="3"/>
  <c r="E202" i="3"/>
  <c r="E198" i="3"/>
  <c r="E194" i="3"/>
  <c r="E190" i="3"/>
  <c r="E186" i="3"/>
  <c r="E182" i="3"/>
  <c r="F301" i="3"/>
  <c r="F293" i="3"/>
  <c r="F285" i="3"/>
  <c r="F277" i="3"/>
  <c r="F269" i="3"/>
  <c r="F261" i="3"/>
  <c r="F253" i="3"/>
  <c r="F245" i="3"/>
  <c r="F237" i="3"/>
  <c r="F229" i="3"/>
  <c r="F221" i="3"/>
  <c r="F213" i="3"/>
  <c r="F205" i="3"/>
  <c r="F197" i="3"/>
  <c r="F189" i="3"/>
  <c r="F181" i="3"/>
  <c r="E175" i="3"/>
  <c r="E171" i="3"/>
  <c r="E167" i="3"/>
  <c r="E163" i="3"/>
  <c r="E159" i="3"/>
  <c r="E155" i="3"/>
  <c r="E151" i="3"/>
  <c r="E147" i="3"/>
  <c r="E143" i="3"/>
  <c r="F300" i="3"/>
  <c r="F292" i="3"/>
  <c r="F284" i="3"/>
  <c r="F276" i="3"/>
  <c r="F268" i="3"/>
  <c r="F260" i="3"/>
  <c r="F252" i="3"/>
  <c r="F244" i="3"/>
  <c r="F236" i="3"/>
  <c r="F228" i="3"/>
  <c r="F220" i="3"/>
  <c r="F212" i="3"/>
  <c r="F204" i="3"/>
  <c r="F196" i="3"/>
  <c r="F188" i="3"/>
  <c r="F180" i="3"/>
  <c r="G174" i="3"/>
  <c r="G170" i="3"/>
  <c r="G166" i="3"/>
  <c r="G162" i="3"/>
  <c r="G158" i="3"/>
  <c r="G154" i="3"/>
  <c r="G150" i="3"/>
  <c r="G146" i="3"/>
  <c r="G142" i="3"/>
  <c r="G138" i="3"/>
  <c r="G134" i="3"/>
  <c r="G130" i="3"/>
  <c r="G126" i="3"/>
  <c r="G122" i="3"/>
  <c r="G118" i="3"/>
  <c r="G114" i="3"/>
  <c r="D298" i="3"/>
  <c r="D290" i="3"/>
  <c r="D282" i="3"/>
  <c r="D274" i="3"/>
  <c r="D266" i="3"/>
  <c r="D258" i="3"/>
  <c r="D250" i="3"/>
  <c r="D242" i="3"/>
  <c r="D234" i="3"/>
  <c r="D226" i="3"/>
  <c r="D218" i="3"/>
  <c r="D210" i="3"/>
  <c r="D202" i="3"/>
  <c r="D194" i="3"/>
  <c r="D186" i="3"/>
  <c r="E178" i="3"/>
  <c r="F173" i="3"/>
  <c r="F169" i="3"/>
  <c r="F165" i="3"/>
  <c r="F161" i="3"/>
  <c r="F157" i="3"/>
  <c r="F151" i="3"/>
  <c r="F146" i="3"/>
  <c r="F141" i="3"/>
  <c r="F133" i="3"/>
  <c r="F125" i="3"/>
  <c r="F117" i="3"/>
  <c r="D285" i="3"/>
  <c r="D221" i="3"/>
  <c r="D167" i="3"/>
  <c r="E137" i="3"/>
  <c r="E121" i="3"/>
  <c r="G108" i="3"/>
  <c r="G100" i="3"/>
  <c r="G92" i="3"/>
  <c r="G84" i="3"/>
  <c r="G76" i="3"/>
  <c r="G68" i="3"/>
  <c r="G58" i="3"/>
  <c r="G47" i="3"/>
  <c r="G36" i="3"/>
  <c r="G26" i="3"/>
  <c r="G15" i="3"/>
  <c r="D291" i="3"/>
  <c r="D211" i="3"/>
  <c r="D150" i="3"/>
  <c r="D123" i="3"/>
  <c r="F107" i="3"/>
  <c r="F96" i="3"/>
  <c r="F85" i="3"/>
  <c r="F75" i="3"/>
  <c r="F64" i="3"/>
  <c r="F53" i="3"/>
  <c r="F43" i="3"/>
  <c r="F32" i="3"/>
  <c r="D279" i="3"/>
  <c r="D199" i="3"/>
  <c r="D144" i="3"/>
  <c r="D120" i="3"/>
  <c r="D106" i="3"/>
  <c r="D95" i="3"/>
  <c r="D84" i="3"/>
  <c r="D74" i="3"/>
  <c r="D63" i="3"/>
  <c r="D52" i="3"/>
  <c r="D42" i="3"/>
  <c r="D31" i="3"/>
  <c r="D20" i="3"/>
  <c r="D10" i="3"/>
  <c r="D265" i="3"/>
  <c r="E58" i="3"/>
  <c r="E89" i="3"/>
  <c r="D165" i="3"/>
  <c r="E12" i="3"/>
  <c r="E122" i="3"/>
  <c r="F22" i="3"/>
  <c r="E52" i="3"/>
  <c r="D161" i="3"/>
  <c r="E87" i="3"/>
  <c r="E43" i="3"/>
  <c r="F13" i="3"/>
  <c r="E98" i="3"/>
  <c r="E19" i="3"/>
  <c r="E33" i="3"/>
  <c r="E36" i="3"/>
  <c r="F156" i="3"/>
  <c r="F152" i="3"/>
  <c r="F148" i="3"/>
  <c r="F144" i="3"/>
  <c r="F140" i="3"/>
  <c r="F136" i="3"/>
  <c r="F132" i="3"/>
  <c r="F128" i="3"/>
  <c r="F124" i="3"/>
  <c r="F120" i="3"/>
  <c r="F116" i="3"/>
  <c r="F112" i="3"/>
  <c r="D277" i="3"/>
  <c r="D245" i="3"/>
  <c r="D213" i="3"/>
  <c r="D181" i="3"/>
  <c r="D163" i="3"/>
  <c r="D147" i="3"/>
  <c r="E135" i="3"/>
  <c r="E127" i="3"/>
  <c r="E119" i="3"/>
  <c r="G111" i="3"/>
  <c r="G107" i="3"/>
  <c r="G103" i="3"/>
  <c r="G99" i="3"/>
  <c r="G95" i="3"/>
  <c r="G91" i="3"/>
  <c r="G87" i="3"/>
  <c r="G83" i="3"/>
  <c r="G79" i="3"/>
  <c r="G75" i="3"/>
  <c r="G71" i="3"/>
  <c r="G67" i="3"/>
  <c r="G62" i="3"/>
  <c r="G56" i="3"/>
  <c r="G51" i="3"/>
  <c r="G46" i="3"/>
  <c r="G40" i="3"/>
  <c r="G35" i="3"/>
  <c r="G30" i="3"/>
  <c r="G24" i="3"/>
  <c r="G19" i="3"/>
  <c r="G14" i="3"/>
  <c r="G8" i="3"/>
  <c r="D283" i="3"/>
  <c r="D243" i="3"/>
  <c r="D195" i="3"/>
  <c r="D166" i="3"/>
  <c r="D146" i="3"/>
  <c r="D131" i="3"/>
  <c r="D121" i="3"/>
  <c r="F111" i="3"/>
  <c r="F105" i="3"/>
  <c r="F100" i="3"/>
  <c r="F95" i="3"/>
  <c r="F89" i="3"/>
  <c r="F84" i="3"/>
  <c r="F79" i="3"/>
  <c r="F73" i="3"/>
  <c r="F68" i="3"/>
  <c r="F63" i="3"/>
  <c r="F57" i="3"/>
  <c r="F52" i="3"/>
  <c r="F47" i="3"/>
  <c r="F41" i="3"/>
  <c r="F36" i="3"/>
  <c r="F31" i="3"/>
  <c r="F25" i="3"/>
  <c r="D271" i="3"/>
  <c r="D231" i="3"/>
  <c r="D183" i="3"/>
  <c r="D160" i="3"/>
  <c r="D140" i="3"/>
  <c r="D128" i="3"/>
  <c r="D118" i="3"/>
  <c r="D110" i="3"/>
  <c r="D104" i="3"/>
  <c r="D99" i="3"/>
  <c r="D94" i="3"/>
  <c r="D88" i="3"/>
  <c r="D83" i="3"/>
  <c r="D78" i="3"/>
  <c r="D72" i="3"/>
  <c r="D67" i="3"/>
  <c r="D62" i="3"/>
  <c r="D56" i="3"/>
  <c r="D51" i="3"/>
  <c r="D46" i="3"/>
  <c r="D40" i="3"/>
  <c r="D35" i="3"/>
  <c r="D30" i="3"/>
  <c r="D24" i="3"/>
  <c r="D19" i="3"/>
  <c r="D14" i="3"/>
  <c r="D8" i="3"/>
  <c r="D3" i="3"/>
  <c r="D233" i="3"/>
  <c r="E94" i="3"/>
  <c r="E50" i="3"/>
  <c r="E17" i="3"/>
  <c r="E65" i="3"/>
  <c r="F14" i="3"/>
  <c r="E128" i="3"/>
  <c r="E44" i="3"/>
  <c r="E6" i="3"/>
  <c r="D169" i="3"/>
  <c r="E109" i="3"/>
  <c r="E73" i="3"/>
  <c r="F16" i="3"/>
  <c r="E104" i="3"/>
  <c r="E40" i="3"/>
  <c r="D273" i="3"/>
  <c r="E134" i="3"/>
  <c r="E103" i="3"/>
  <c r="E83" i="3"/>
  <c r="E59" i="3"/>
  <c r="E39" i="3"/>
  <c r="F21" i="3"/>
  <c r="F9" i="3"/>
  <c r="D141" i="3"/>
  <c r="E90" i="3"/>
  <c r="E46" i="3"/>
  <c r="E15" i="3"/>
  <c r="E81" i="3"/>
  <c r="F18" i="3"/>
  <c r="E88" i="3"/>
  <c r="E10" i="3"/>
  <c r="F139" i="3"/>
  <c r="F135" i="3"/>
  <c r="F131" i="3"/>
  <c r="F127" i="3"/>
  <c r="F123" i="3"/>
  <c r="F119" i="3"/>
  <c r="F115" i="3"/>
  <c r="D301" i="3"/>
  <c r="D269" i="3"/>
  <c r="D237" i="3"/>
  <c r="D205" i="3"/>
  <c r="D175" i="3"/>
  <c r="D159" i="3"/>
  <c r="D143" i="3"/>
  <c r="E133" i="3"/>
  <c r="E125" i="3"/>
  <c r="E117" i="3"/>
  <c r="G110" i="3"/>
  <c r="G106" i="3"/>
  <c r="G102" i="3"/>
  <c r="G98" i="3"/>
  <c r="G94" i="3"/>
  <c r="G90" i="3"/>
  <c r="G86" i="3"/>
  <c r="G82" i="3"/>
  <c r="G78" i="3"/>
  <c r="G74" i="3"/>
  <c r="G70" i="3"/>
  <c r="G66" i="3"/>
  <c r="G60" i="3"/>
  <c r="G55" i="3"/>
  <c r="G50" i="3"/>
  <c r="G44" i="3"/>
  <c r="G39" i="3"/>
  <c r="G34" i="3"/>
  <c r="G28" i="3"/>
  <c r="G23" i="3"/>
  <c r="G18" i="3"/>
  <c r="G12" i="3"/>
  <c r="G6" i="3"/>
  <c r="D275" i="3"/>
  <c r="D227" i="3"/>
  <c r="D187" i="3"/>
  <c r="D162" i="3"/>
  <c r="D139" i="3"/>
  <c r="D129" i="3"/>
  <c r="D119" i="3"/>
  <c r="F109" i="3"/>
  <c r="F104" i="3"/>
  <c r="F99" i="3"/>
  <c r="F93" i="3"/>
  <c r="F88" i="3"/>
  <c r="F83" i="3"/>
  <c r="F77" i="3"/>
  <c r="F72" i="3"/>
  <c r="F67" i="3"/>
  <c r="F61" i="3"/>
  <c r="F56" i="3"/>
  <c r="F51" i="3"/>
  <c r="F45" i="3"/>
  <c r="F40" i="3"/>
  <c r="F35" i="3"/>
  <c r="F29" i="3"/>
  <c r="F24" i="3"/>
  <c r="D263" i="3"/>
  <c r="D215" i="3"/>
  <c r="E176" i="3"/>
  <c r="D156" i="3"/>
  <c r="D136" i="3"/>
  <c r="D126" i="3"/>
  <c r="D116" i="3"/>
  <c r="D108" i="3"/>
  <c r="D103" i="3"/>
  <c r="D98" i="3"/>
  <c r="D92" i="3"/>
  <c r="D87" i="3"/>
  <c r="D82" i="3"/>
  <c r="D76" i="3"/>
  <c r="D71" i="3"/>
  <c r="D66" i="3"/>
  <c r="D60" i="3"/>
  <c r="D55" i="3"/>
  <c r="D50" i="3"/>
  <c r="D44" i="3"/>
  <c r="D39" i="3"/>
  <c r="D34" i="3"/>
  <c r="D28" i="3"/>
  <c r="D23" i="3"/>
  <c r="D18" i="3"/>
  <c r="D12" i="3"/>
  <c r="D7" i="3"/>
  <c r="G7" i="3"/>
  <c r="D157" i="3"/>
  <c r="E86" i="3"/>
  <c r="E42" i="3"/>
  <c r="E9" i="3"/>
  <c r="E53" i="3"/>
  <c r="F8" i="3"/>
  <c r="E96" i="3"/>
  <c r="E28" i="3"/>
  <c r="D289" i="3"/>
  <c r="E138" i="3"/>
  <c r="E105" i="3"/>
  <c r="E61" i="3"/>
  <c r="E3" i="3"/>
  <c r="E92" i="3"/>
  <c r="E32" i="3"/>
  <c r="D209" i="3"/>
  <c r="E126" i="3"/>
  <c r="E99" i="3"/>
  <c r="E75" i="3"/>
  <c r="E55" i="3"/>
  <c r="E35" i="3"/>
  <c r="F17" i="3"/>
  <c r="F7" i="3"/>
  <c r="E124" i="3"/>
  <c r="E78" i="3"/>
  <c r="E38" i="3"/>
  <c r="E11" i="3"/>
  <c r="E57" i="3"/>
  <c r="F12" i="3"/>
  <c r="E80" i="3"/>
  <c r="E4" i="3"/>
  <c r="F6" i="3"/>
  <c r="E112" i="3"/>
  <c r="E68" i="3"/>
  <c r="E24" i="3"/>
  <c r="G65" i="3"/>
  <c r="G61" i="3"/>
  <c r="G57" i="3"/>
  <c r="G53" i="3"/>
  <c r="G49" i="3"/>
  <c r="G45" i="3"/>
  <c r="G41" i="3"/>
  <c r="G37" i="3"/>
  <c r="G33" i="3"/>
  <c r="G29" i="3"/>
  <c r="G25" i="3"/>
  <c r="G21" i="3"/>
  <c r="G17" i="3"/>
  <c r="G13" i="3"/>
  <c r="G9" i="3"/>
  <c r="D299" i="3"/>
  <c r="D267" i="3"/>
  <c r="D235" i="3"/>
  <c r="D203" i="3"/>
  <c r="D174" i="3"/>
  <c r="D158" i="3"/>
  <c r="D142" i="3"/>
  <c r="D133" i="3"/>
  <c r="D125" i="3"/>
  <c r="D117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0" i="3"/>
  <c r="F26" i="3"/>
  <c r="D287" i="3"/>
  <c r="D255" i="3"/>
  <c r="D223" i="3"/>
  <c r="D191" i="3"/>
  <c r="D168" i="3"/>
  <c r="D152" i="3"/>
  <c r="D138" i="3"/>
  <c r="D130" i="3"/>
  <c r="D122" i="3"/>
  <c r="D114" i="3"/>
  <c r="D109" i="3"/>
  <c r="D105" i="3"/>
  <c r="D101" i="3"/>
  <c r="D97" i="3"/>
  <c r="D93" i="3"/>
  <c r="D89" i="3"/>
  <c r="D85" i="3"/>
  <c r="D81" i="3"/>
  <c r="D77" i="3"/>
  <c r="D73" i="3"/>
  <c r="D69" i="3"/>
  <c r="D65" i="3"/>
  <c r="D61" i="3"/>
  <c r="D57" i="3"/>
  <c r="D53" i="3"/>
  <c r="D49" i="3"/>
  <c r="D45" i="3"/>
  <c r="D41" i="3"/>
  <c r="D37" i="3"/>
  <c r="D33" i="3"/>
  <c r="D29" i="3"/>
  <c r="D25" i="3"/>
  <c r="D21" i="3"/>
  <c r="D17" i="3"/>
  <c r="D13" i="3"/>
  <c r="D9" i="3"/>
  <c r="D5" i="3"/>
  <c r="G4" i="3"/>
  <c r="D201" i="3"/>
  <c r="E102" i="3"/>
  <c r="E66" i="3"/>
  <c r="E34" i="3"/>
  <c r="E13" i="3"/>
  <c r="E77" i="3"/>
  <c r="E29" i="3"/>
  <c r="F4" i="3"/>
  <c r="E108" i="3"/>
  <c r="E60" i="3"/>
  <c r="E16" i="3"/>
  <c r="D257" i="3"/>
  <c r="D153" i="3"/>
  <c r="E114" i="3"/>
  <c r="E93" i="3"/>
  <c r="E49" i="3"/>
  <c r="F10" i="3"/>
  <c r="E120" i="3"/>
  <c r="E64" i="3"/>
  <c r="E20" i="3"/>
  <c r="D241" i="3"/>
  <c r="D145" i="3"/>
  <c r="E111" i="3"/>
  <c r="E95" i="3"/>
  <c r="E79" i="3"/>
  <c r="E63" i="3"/>
  <c r="E47" i="3"/>
  <c r="E31" i="3"/>
  <c r="F19" i="3"/>
  <c r="F11" i="3"/>
  <c r="G3" i="3"/>
  <c r="E116" i="3"/>
  <c r="E82" i="3"/>
  <c r="E54" i="3"/>
  <c r="E23" i="3"/>
  <c r="E7" i="3"/>
  <c r="E69" i="3"/>
  <c r="E25" i="3"/>
  <c r="D281" i="3"/>
  <c r="E100" i="3"/>
  <c r="E56" i="3"/>
  <c r="E18" i="3"/>
  <c r="D2" i="3"/>
  <c r="F2" i="3"/>
  <c r="E2" i="3"/>
  <c r="G2" i="3"/>
  <c r="B2" i="3"/>
  <c r="C2" i="3"/>
  <c r="B36" i="2"/>
  <c r="A4" i="3" l="1"/>
  <c r="C3" i="3"/>
  <c r="B3" i="3"/>
  <c r="A5" i="3" l="1"/>
  <c r="B4" i="3"/>
  <c r="C4" i="3"/>
  <c r="A6" i="3" l="1"/>
  <c r="C5" i="3"/>
  <c r="B5" i="3"/>
  <c r="A7" i="3" l="1"/>
  <c r="B6" i="3"/>
  <c r="C6" i="3"/>
  <c r="A8" i="3" l="1"/>
  <c r="B7" i="3"/>
  <c r="C7" i="3"/>
  <c r="A9" i="3" l="1"/>
  <c r="C8" i="3"/>
  <c r="B8" i="3"/>
  <c r="A10" i="3" l="1"/>
  <c r="C9" i="3"/>
  <c r="B9" i="3"/>
  <c r="A11" i="3" l="1"/>
  <c r="C10" i="3"/>
  <c r="B10" i="3"/>
  <c r="A12" i="3" l="1"/>
  <c r="B11" i="3"/>
  <c r="C11" i="3"/>
  <c r="A13" i="3" l="1"/>
  <c r="B12" i="3"/>
  <c r="C12" i="3"/>
  <c r="A14" i="3" l="1"/>
  <c r="C13" i="3"/>
  <c r="B13" i="3"/>
  <c r="A15" i="3" l="1"/>
  <c r="C14" i="3"/>
  <c r="B14" i="3"/>
  <c r="A16" i="3" l="1"/>
  <c r="B15" i="3"/>
  <c r="C15" i="3"/>
  <c r="A17" i="3" l="1"/>
  <c r="C16" i="3"/>
  <c r="B16" i="3"/>
  <c r="A18" i="3" l="1"/>
  <c r="C17" i="3"/>
  <c r="B17" i="3"/>
  <c r="A19" i="3" l="1"/>
  <c r="B18" i="3"/>
  <c r="C18" i="3"/>
  <c r="A20" i="3" l="1"/>
  <c r="B19" i="3"/>
  <c r="C19" i="3"/>
  <c r="A21" i="3" l="1"/>
  <c r="B20" i="3"/>
  <c r="C20" i="3"/>
  <c r="A22" i="3" l="1"/>
  <c r="B21" i="3"/>
  <c r="C21" i="3"/>
  <c r="A23" i="3" l="1"/>
  <c r="B22" i="3"/>
  <c r="C22" i="3"/>
  <c r="A24" i="3" l="1"/>
  <c r="B23" i="3"/>
  <c r="C23" i="3"/>
  <c r="A25" i="3" l="1"/>
  <c r="B24" i="3"/>
  <c r="C24" i="3"/>
  <c r="A26" i="3" l="1"/>
  <c r="B25" i="3"/>
  <c r="C25" i="3"/>
  <c r="A27" i="3" l="1"/>
  <c r="C26" i="3"/>
  <c r="B26" i="3"/>
  <c r="A28" i="3" l="1"/>
  <c r="B27" i="3"/>
  <c r="C27" i="3"/>
  <c r="A29" i="3" l="1"/>
  <c r="B28" i="3"/>
  <c r="C28" i="3"/>
  <c r="A30" i="3" l="1"/>
  <c r="B29" i="3"/>
  <c r="C29" i="3"/>
  <c r="A31" i="3" l="1"/>
  <c r="C30" i="3"/>
  <c r="B30" i="3"/>
  <c r="A32" i="3" l="1"/>
  <c r="B31" i="3"/>
  <c r="C31" i="3"/>
  <c r="A33" i="3" l="1"/>
  <c r="B32" i="3"/>
  <c r="C32" i="3"/>
  <c r="A34" i="3" l="1"/>
  <c r="B33" i="3"/>
  <c r="C33" i="3"/>
  <c r="A35" i="3" l="1"/>
  <c r="B34" i="3"/>
  <c r="C34" i="3"/>
  <c r="A36" i="3" l="1"/>
  <c r="B35" i="3"/>
  <c r="C35" i="3"/>
  <c r="A37" i="3" l="1"/>
  <c r="B36" i="3"/>
  <c r="C36" i="3"/>
  <c r="A38" i="3" l="1"/>
  <c r="B37" i="3"/>
  <c r="C37" i="3"/>
  <c r="A39" i="3" l="1"/>
  <c r="B38" i="3"/>
  <c r="C38" i="3"/>
  <c r="A40" i="3" l="1"/>
  <c r="C39" i="3"/>
  <c r="B39" i="3"/>
  <c r="A41" i="3" l="1"/>
  <c r="B40" i="3"/>
  <c r="C40" i="3"/>
  <c r="A42" i="3" l="1"/>
  <c r="C41" i="3"/>
  <c r="B41" i="3"/>
  <c r="A43" i="3" l="1"/>
  <c r="C42" i="3"/>
  <c r="B42" i="3"/>
  <c r="A44" i="3" l="1"/>
  <c r="B43" i="3"/>
  <c r="C43" i="3"/>
  <c r="A45" i="3" l="1"/>
  <c r="B44" i="3"/>
  <c r="C44" i="3"/>
  <c r="A46" i="3" l="1"/>
  <c r="B45" i="3"/>
  <c r="C45" i="3"/>
  <c r="A47" i="3" l="1"/>
  <c r="B46" i="3"/>
  <c r="C46" i="3"/>
  <c r="A48" i="3" l="1"/>
  <c r="B47" i="3"/>
  <c r="C47" i="3"/>
  <c r="A49" i="3" l="1"/>
  <c r="B48" i="3"/>
  <c r="C48" i="3"/>
  <c r="A50" i="3" l="1"/>
  <c r="B49" i="3"/>
  <c r="C49" i="3"/>
  <c r="A51" i="3" l="1"/>
  <c r="B50" i="3"/>
  <c r="C50" i="3"/>
  <c r="A52" i="3" l="1"/>
  <c r="B51" i="3"/>
  <c r="C51" i="3"/>
  <c r="A53" i="3" l="1"/>
  <c r="C52" i="3"/>
  <c r="B52" i="3"/>
  <c r="A54" i="3" l="1"/>
  <c r="C53" i="3"/>
  <c r="B53" i="3"/>
  <c r="A55" i="3" l="1"/>
  <c r="C54" i="3"/>
  <c r="B54" i="3"/>
  <c r="A56" i="3" l="1"/>
  <c r="B55" i="3"/>
  <c r="C55" i="3"/>
  <c r="A57" i="3" l="1"/>
  <c r="C56" i="3"/>
  <c r="B56" i="3"/>
  <c r="A58" i="3" l="1"/>
  <c r="B57" i="3"/>
  <c r="C57" i="3"/>
  <c r="A59" i="3" l="1"/>
  <c r="C58" i="3"/>
  <c r="B58" i="3"/>
  <c r="A60" i="3" l="1"/>
  <c r="C59" i="3"/>
  <c r="B59" i="3"/>
  <c r="A61" i="3" l="1"/>
  <c r="C60" i="3"/>
  <c r="B60" i="3"/>
  <c r="A62" i="3" l="1"/>
  <c r="C61" i="3"/>
  <c r="B61" i="3"/>
  <c r="A63" i="3" l="1"/>
  <c r="C62" i="3"/>
  <c r="B62" i="3"/>
  <c r="A64" i="3" l="1"/>
  <c r="B63" i="3"/>
  <c r="C63" i="3"/>
  <c r="A65" i="3" l="1"/>
  <c r="C64" i="3"/>
  <c r="B64" i="3"/>
  <c r="A66" i="3" l="1"/>
  <c r="B65" i="3"/>
  <c r="C65" i="3"/>
  <c r="A67" i="3" l="1"/>
  <c r="C66" i="3"/>
  <c r="B66" i="3"/>
  <c r="A68" i="3" l="1"/>
  <c r="C67" i="3"/>
  <c r="B67" i="3"/>
  <c r="A69" i="3" l="1"/>
  <c r="B68" i="3"/>
  <c r="C68" i="3"/>
  <c r="A70" i="3" l="1"/>
  <c r="B69" i="3"/>
  <c r="C69" i="3"/>
  <c r="A71" i="3" l="1"/>
  <c r="C70" i="3"/>
  <c r="B70" i="3"/>
  <c r="A72" i="3" l="1"/>
  <c r="B71" i="3"/>
  <c r="C71" i="3"/>
  <c r="A73" i="3" l="1"/>
  <c r="C72" i="3"/>
  <c r="B72" i="3"/>
  <c r="A74" i="3" l="1"/>
  <c r="B73" i="3"/>
  <c r="C73" i="3"/>
  <c r="A75" i="3" l="1"/>
  <c r="B74" i="3"/>
  <c r="C74" i="3"/>
  <c r="A76" i="3" l="1"/>
  <c r="B75" i="3"/>
  <c r="C75" i="3"/>
  <c r="A77" i="3" l="1"/>
  <c r="C76" i="3"/>
  <c r="B76" i="3"/>
  <c r="A78" i="3" l="1"/>
  <c r="B77" i="3"/>
  <c r="C77" i="3"/>
  <c r="A79" i="3" l="1"/>
  <c r="C78" i="3"/>
  <c r="B78" i="3"/>
  <c r="A80" i="3" l="1"/>
  <c r="B79" i="3"/>
  <c r="C79" i="3"/>
  <c r="A81" i="3" l="1"/>
  <c r="B80" i="3"/>
  <c r="C80" i="3"/>
  <c r="A82" i="3" l="1"/>
  <c r="B81" i="3"/>
  <c r="C81" i="3"/>
  <c r="A83" i="3" l="1"/>
  <c r="B82" i="3"/>
  <c r="C82" i="3"/>
  <c r="A84" i="3" l="1"/>
  <c r="B83" i="3"/>
  <c r="C83" i="3"/>
  <c r="A85" i="3" l="1"/>
  <c r="B84" i="3"/>
  <c r="C84" i="3"/>
  <c r="A86" i="3" l="1"/>
  <c r="B85" i="3"/>
  <c r="C85" i="3"/>
  <c r="A87" i="3" l="1"/>
  <c r="C86" i="3"/>
  <c r="B86" i="3"/>
  <c r="A88" i="3" l="1"/>
  <c r="B87" i="3"/>
  <c r="C87" i="3"/>
  <c r="A89" i="3" l="1"/>
  <c r="B88" i="3"/>
  <c r="C88" i="3"/>
  <c r="A90" i="3" l="1"/>
  <c r="C89" i="3"/>
  <c r="B89" i="3"/>
  <c r="A91" i="3" l="1"/>
  <c r="C90" i="3"/>
  <c r="B90" i="3"/>
  <c r="A92" i="3" l="1"/>
  <c r="C91" i="3"/>
  <c r="B91" i="3"/>
  <c r="A93" i="3" l="1"/>
  <c r="B92" i="3"/>
  <c r="C92" i="3"/>
  <c r="A94" i="3" l="1"/>
  <c r="C93" i="3"/>
  <c r="B93" i="3"/>
  <c r="A95" i="3" l="1"/>
  <c r="B94" i="3"/>
  <c r="C94" i="3"/>
  <c r="A96" i="3" l="1"/>
  <c r="C95" i="3"/>
  <c r="B95" i="3"/>
  <c r="A97" i="3" l="1"/>
  <c r="B96" i="3"/>
  <c r="C96" i="3"/>
  <c r="A98" i="3" l="1"/>
  <c r="B97" i="3"/>
  <c r="C97" i="3"/>
  <c r="A99" i="3" l="1"/>
  <c r="C98" i="3"/>
  <c r="B98" i="3"/>
  <c r="A100" i="3" l="1"/>
  <c r="C99" i="3"/>
  <c r="B99" i="3"/>
  <c r="A101" i="3" l="1"/>
  <c r="B100" i="3"/>
  <c r="C100" i="3"/>
  <c r="A102" i="3" l="1"/>
  <c r="C101" i="3"/>
  <c r="B101" i="3"/>
  <c r="A103" i="3" l="1"/>
  <c r="C102" i="3"/>
  <c r="B102" i="3"/>
  <c r="A104" i="3" l="1"/>
  <c r="B103" i="3"/>
  <c r="C103" i="3"/>
  <c r="A105" i="3" l="1"/>
  <c r="C104" i="3"/>
  <c r="B104" i="3"/>
  <c r="A106" i="3" l="1"/>
  <c r="C105" i="3"/>
  <c r="B105" i="3"/>
  <c r="A107" i="3" l="1"/>
  <c r="B106" i="3"/>
  <c r="C106" i="3"/>
  <c r="A108" i="3" l="1"/>
  <c r="B107" i="3"/>
  <c r="C107" i="3"/>
  <c r="A109" i="3" l="1"/>
  <c r="B108" i="3"/>
  <c r="C108" i="3"/>
  <c r="A110" i="3" l="1"/>
  <c r="C109" i="3"/>
  <c r="B109" i="3"/>
  <c r="A111" i="3" l="1"/>
  <c r="C110" i="3"/>
  <c r="B110" i="3"/>
  <c r="A112" i="3" l="1"/>
  <c r="B111" i="3"/>
  <c r="C111" i="3"/>
  <c r="A113" i="3" l="1"/>
  <c r="B112" i="3"/>
  <c r="C112" i="3"/>
  <c r="A114" i="3" l="1"/>
  <c r="C113" i="3"/>
  <c r="B113" i="3"/>
  <c r="A115" i="3" l="1"/>
  <c r="B114" i="3"/>
  <c r="C114" i="3"/>
  <c r="A116" i="3" l="1"/>
  <c r="C115" i="3"/>
  <c r="B115" i="3"/>
  <c r="A117" i="3" l="1"/>
  <c r="B116" i="3"/>
  <c r="C116" i="3"/>
  <c r="A118" i="3" l="1"/>
  <c r="C117" i="3"/>
  <c r="B117" i="3"/>
  <c r="A119" i="3" l="1"/>
  <c r="C118" i="3"/>
  <c r="B118" i="3"/>
  <c r="A120" i="3" l="1"/>
  <c r="B119" i="3"/>
  <c r="C119" i="3"/>
  <c r="A121" i="3" l="1"/>
  <c r="C120" i="3"/>
  <c r="B120" i="3"/>
  <c r="A122" i="3" l="1"/>
  <c r="B121" i="3"/>
  <c r="C121" i="3"/>
  <c r="A123" i="3" l="1"/>
  <c r="C122" i="3"/>
  <c r="B122" i="3"/>
  <c r="A124" i="3" l="1"/>
  <c r="C123" i="3"/>
  <c r="B123" i="3"/>
  <c r="A125" i="3" l="1"/>
  <c r="C124" i="3"/>
  <c r="B124" i="3"/>
  <c r="A126" i="3" l="1"/>
  <c r="C125" i="3"/>
  <c r="B125" i="3"/>
  <c r="A127" i="3" l="1"/>
  <c r="C126" i="3"/>
  <c r="B126" i="3"/>
  <c r="A128" i="3" l="1"/>
  <c r="C127" i="3"/>
  <c r="B127" i="3"/>
  <c r="A129" i="3" l="1"/>
  <c r="B128" i="3"/>
  <c r="C128" i="3"/>
  <c r="A130" i="3" l="1"/>
  <c r="C129" i="3"/>
  <c r="B129" i="3"/>
  <c r="A131" i="3" l="1"/>
  <c r="B130" i="3"/>
  <c r="C130" i="3"/>
  <c r="A132" i="3" l="1"/>
  <c r="C131" i="3"/>
  <c r="B131" i="3"/>
  <c r="A133" i="3" l="1"/>
  <c r="B132" i="3"/>
  <c r="C132" i="3"/>
  <c r="A134" i="3" l="1"/>
  <c r="C133" i="3"/>
  <c r="B133" i="3"/>
  <c r="A135" i="3" l="1"/>
  <c r="B134" i="3"/>
  <c r="C134" i="3"/>
  <c r="A136" i="3" l="1"/>
  <c r="B135" i="3"/>
  <c r="C135" i="3"/>
  <c r="A137" i="3" l="1"/>
  <c r="B136" i="3"/>
  <c r="C136" i="3"/>
  <c r="A138" i="3" l="1"/>
  <c r="B137" i="3"/>
  <c r="C137" i="3"/>
  <c r="A139" i="3" l="1"/>
  <c r="B138" i="3"/>
  <c r="C138" i="3"/>
  <c r="A140" i="3" l="1"/>
  <c r="B139" i="3"/>
  <c r="C139" i="3"/>
  <c r="A141" i="3" l="1"/>
  <c r="C140" i="3"/>
  <c r="B140" i="3"/>
  <c r="A142" i="3" l="1"/>
  <c r="C141" i="3"/>
  <c r="B141" i="3"/>
  <c r="A143" i="3" l="1"/>
  <c r="B142" i="3"/>
  <c r="C142" i="3"/>
  <c r="A144" i="3" l="1"/>
  <c r="B143" i="3"/>
  <c r="C143" i="3"/>
  <c r="A145" i="3" l="1"/>
  <c r="C144" i="3"/>
  <c r="B144" i="3"/>
  <c r="A146" i="3" l="1"/>
  <c r="C145" i="3"/>
  <c r="B145" i="3"/>
  <c r="A147" i="3" l="1"/>
  <c r="B146" i="3"/>
  <c r="C146" i="3"/>
  <c r="A148" i="3" l="1"/>
  <c r="B147" i="3"/>
  <c r="C147" i="3"/>
  <c r="A149" i="3" l="1"/>
  <c r="C148" i="3"/>
  <c r="B148" i="3"/>
  <c r="A150" i="3" l="1"/>
  <c r="C149" i="3"/>
  <c r="B149" i="3"/>
  <c r="A151" i="3" l="1"/>
  <c r="C150" i="3"/>
  <c r="B150" i="3"/>
  <c r="A152" i="3" l="1"/>
  <c r="B151" i="3"/>
  <c r="C151" i="3"/>
  <c r="A153" i="3" l="1"/>
  <c r="B152" i="3"/>
  <c r="C152" i="3"/>
  <c r="A154" i="3" l="1"/>
  <c r="C153" i="3"/>
  <c r="B153" i="3"/>
  <c r="A155" i="3" l="1"/>
  <c r="B154" i="3"/>
  <c r="C154" i="3"/>
  <c r="A156" i="3" l="1"/>
  <c r="B155" i="3"/>
  <c r="C155" i="3"/>
  <c r="A157" i="3" l="1"/>
  <c r="B156" i="3"/>
  <c r="C156" i="3"/>
  <c r="A158" i="3" l="1"/>
  <c r="C157" i="3"/>
  <c r="B157" i="3"/>
  <c r="A159" i="3" l="1"/>
  <c r="B158" i="3"/>
  <c r="C158" i="3"/>
  <c r="A160" i="3" l="1"/>
  <c r="B159" i="3"/>
  <c r="C159" i="3"/>
  <c r="A161" i="3" l="1"/>
  <c r="C160" i="3"/>
  <c r="B160" i="3"/>
  <c r="A162" i="3" l="1"/>
  <c r="C161" i="3"/>
  <c r="B161" i="3"/>
  <c r="A163" i="3" l="1"/>
  <c r="B162" i="3"/>
  <c r="C162" i="3"/>
  <c r="A164" i="3" l="1"/>
  <c r="B163" i="3"/>
  <c r="C163" i="3"/>
  <c r="A165" i="3" l="1"/>
  <c r="C164" i="3"/>
  <c r="B164" i="3"/>
  <c r="A166" i="3" l="1"/>
  <c r="C165" i="3"/>
  <c r="B165" i="3"/>
  <c r="A167" i="3" l="1"/>
  <c r="B166" i="3"/>
  <c r="C166" i="3"/>
  <c r="A168" i="3" l="1"/>
  <c r="B167" i="3"/>
  <c r="C167" i="3"/>
  <c r="A169" i="3" l="1"/>
  <c r="B168" i="3"/>
  <c r="C168" i="3"/>
  <c r="A170" i="3" l="1"/>
  <c r="C169" i="3"/>
  <c r="B169" i="3"/>
  <c r="A171" i="3" l="1"/>
  <c r="B170" i="3"/>
  <c r="C170" i="3"/>
  <c r="A172" i="3" l="1"/>
  <c r="B171" i="3"/>
  <c r="C171" i="3"/>
  <c r="A173" i="3" l="1"/>
  <c r="B172" i="3"/>
  <c r="C172" i="3"/>
  <c r="A174" i="3" l="1"/>
  <c r="B173" i="3"/>
  <c r="C173" i="3"/>
  <c r="A175" i="3" l="1"/>
  <c r="B174" i="3"/>
  <c r="C174" i="3"/>
  <c r="A176" i="3" l="1"/>
  <c r="B175" i="3"/>
  <c r="C175" i="3"/>
  <c r="A177" i="3" l="1"/>
  <c r="C176" i="3"/>
  <c r="B176" i="3"/>
  <c r="A178" i="3" l="1"/>
  <c r="C177" i="3"/>
  <c r="B177" i="3"/>
  <c r="A179" i="3" l="1"/>
  <c r="C178" i="3"/>
  <c r="B178" i="3"/>
  <c r="A180" i="3" l="1"/>
  <c r="C179" i="3"/>
  <c r="B179" i="3"/>
  <c r="A181" i="3" l="1"/>
  <c r="B180" i="3"/>
  <c r="C180" i="3"/>
  <c r="A182" i="3" l="1"/>
  <c r="B181" i="3"/>
  <c r="C181" i="3"/>
  <c r="A183" i="3" l="1"/>
  <c r="C182" i="3"/>
  <c r="B182" i="3"/>
  <c r="A184" i="3" l="1"/>
  <c r="C183" i="3"/>
  <c r="B183" i="3"/>
  <c r="A185" i="3" l="1"/>
  <c r="B184" i="3"/>
  <c r="C184" i="3"/>
  <c r="A186" i="3" l="1"/>
  <c r="C185" i="3"/>
  <c r="B185" i="3"/>
  <c r="A187" i="3" l="1"/>
  <c r="C186" i="3"/>
  <c r="B186" i="3"/>
  <c r="A188" i="3" l="1"/>
  <c r="C187" i="3"/>
  <c r="B187" i="3"/>
  <c r="A189" i="3" l="1"/>
  <c r="B188" i="3"/>
  <c r="C188" i="3"/>
  <c r="A190" i="3" l="1"/>
  <c r="C189" i="3"/>
  <c r="B189" i="3"/>
  <c r="A191" i="3" l="1"/>
  <c r="C190" i="3"/>
  <c r="B190" i="3"/>
  <c r="A192" i="3" l="1"/>
  <c r="B191" i="3"/>
  <c r="C191" i="3"/>
  <c r="A193" i="3" l="1"/>
  <c r="B192" i="3"/>
  <c r="C192" i="3"/>
  <c r="A194" i="3" l="1"/>
  <c r="C193" i="3"/>
  <c r="B193" i="3"/>
  <c r="A195" i="3" l="1"/>
  <c r="B194" i="3"/>
  <c r="C194" i="3"/>
  <c r="A196" i="3" l="1"/>
  <c r="B195" i="3"/>
  <c r="C195" i="3"/>
  <c r="A197" i="3" l="1"/>
  <c r="B196" i="3"/>
  <c r="C196" i="3"/>
  <c r="A198" i="3" l="1"/>
  <c r="C197" i="3"/>
  <c r="B197" i="3"/>
  <c r="A199" i="3" l="1"/>
  <c r="B198" i="3"/>
  <c r="C198" i="3"/>
  <c r="A200" i="3" l="1"/>
  <c r="B199" i="3"/>
  <c r="C199" i="3"/>
  <c r="A201" i="3" l="1"/>
  <c r="C200" i="3"/>
  <c r="B200" i="3"/>
  <c r="A202" i="3" l="1"/>
  <c r="C201" i="3"/>
  <c r="B201" i="3"/>
  <c r="A203" i="3" l="1"/>
  <c r="B202" i="3"/>
  <c r="C202" i="3"/>
  <c r="A204" i="3" l="1"/>
  <c r="B203" i="3"/>
  <c r="C203" i="3"/>
  <c r="A205" i="3" l="1"/>
  <c r="C204" i="3"/>
  <c r="B204" i="3"/>
  <c r="A206" i="3" l="1"/>
  <c r="C205" i="3"/>
  <c r="B205" i="3"/>
  <c r="A207" i="3" l="1"/>
  <c r="B206" i="3"/>
  <c r="C206" i="3"/>
  <c r="A208" i="3" l="1"/>
  <c r="B207" i="3"/>
  <c r="C207" i="3"/>
  <c r="A209" i="3" l="1"/>
  <c r="C208" i="3"/>
  <c r="B208" i="3"/>
  <c r="A210" i="3" l="1"/>
  <c r="B209" i="3"/>
  <c r="C209" i="3"/>
  <c r="A211" i="3" l="1"/>
  <c r="B210" i="3"/>
  <c r="C210" i="3"/>
  <c r="A212" i="3" l="1"/>
  <c r="B211" i="3"/>
  <c r="C211" i="3"/>
  <c r="A213" i="3" l="1"/>
  <c r="B212" i="3"/>
  <c r="C212" i="3"/>
  <c r="A214" i="3" l="1"/>
  <c r="C213" i="3"/>
  <c r="B213" i="3"/>
  <c r="A215" i="3" l="1"/>
  <c r="C214" i="3"/>
  <c r="B214" i="3"/>
  <c r="A216" i="3" l="1"/>
  <c r="B215" i="3"/>
  <c r="C215" i="3"/>
  <c r="A217" i="3" l="1"/>
  <c r="B216" i="3"/>
  <c r="C216" i="3"/>
  <c r="A218" i="3" l="1"/>
  <c r="C217" i="3"/>
  <c r="B217" i="3"/>
  <c r="A219" i="3" l="1"/>
  <c r="B218" i="3"/>
  <c r="C218" i="3"/>
  <c r="A220" i="3" l="1"/>
  <c r="B219" i="3"/>
  <c r="C219" i="3"/>
  <c r="A221" i="3" l="1"/>
  <c r="B220" i="3"/>
  <c r="C220" i="3"/>
  <c r="A222" i="3" l="1"/>
  <c r="B221" i="3"/>
  <c r="C221" i="3"/>
  <c r="A223" i="3" l="1"/>
  <c r="B222" i="3"/>
  <c r="C222" i="3"/>
  <c r="A224" i="3" l="1"/>
  <c r="B223" i="3"/>
  <c r="C223" i="3"/>
  <c r="A225" i="3" l="1"/>
  <c r="B224" i="3"/>
  <c r="C224" i="3"/>
  <c r="A226" i="3" l="1"/>
  <c r="C225" i="3"/>
  <c r="B225" i="3"/>
  <c r="A227" i="3" l="1"/>
  <c r="C226" i="3"/>
  <c r="B226" i="3"/>
  <c r="A228" i="3" l="1"/>
  <c r="B227" i="3"/>
  <c r="C227" i="3"/>
  <c r="A229" i="3" l="1"/>
  <c r="B228" i="3"/>
  <c r="C228" i="3"/>
  <c r="A230" i="3" l="1"/>
  <c r="C229" i="3"/>
  <c r="B229" i="3"/>
  <c r="A231" i="3" l="1"/>
  <c r="B230" i="3"/>
  <c r="C230" i="3"/>
  <c r="A232" i="3" l="1"/>
  <c r="B231" i="3"/>
  <c r="C231" i="3"/>
  <c r="A233" i="3" l="1"/>
  <c r="C232" i="3"/>
  <c r="B232" i="3"/>
  <c r="A234" i="3" l="1"/>
  <c r="C233" i="3"/>
  <c r="B233" i="3"/>
  <c r="A235" i="3" l="1"/>
  <c r="B234" i="3"/>
  <c r="C234" i="3"/>
  <c r="A236" i="3" l="1"/>
  <c r="B235" i="3"/>
  <c r="C235" i="3"/>
  <c r="A237" i="3" l="1"/>
  <c r="C236" i="3"/>
  <c r="B236" i="3"/>
  <c r="A238" i="3" l="1"/>
  <c r="C237" i="3"/>
  <c r="B237" i="3"/>
  <c r="A239" i="3" l="1"/>
  <c r="C238" i="3"/>
  <c r="B238" i="3"/>
  <c r="A240" i="3" l="1"/>
  <c r="B239" i="3"/>
  <c r="C239" i="3"/>
  <c r="A241" i="3" l="1"/>
  <c r="B240" i="3"/>
  <c r="C240" i="3"/>
  <c r="A242" i="3" l="1"/>
  <c r="C241" i="3"/>
  <c r="B241" i="3"/>
  <c r="A243" i="3" l="1"/>
  <c r="B242" i="3"/>
  <c r="C242" i="3"/>
  <c r="A244" i="3" l="1"/>
  <c r="B243" i="3"/>
  <c r="C243" i="3"/>
  <c r="A245" i="3" l="1"/>
  <c r="B244" i="3"/>
  <c r="C244" i="3"/>
  <c r="A246" i="3" l="1"/>
  <c r="C245" i="3"/>
  <c r="B245" i="3"/>
  <c r="A247" i="3" l="1"/>
  <c r="B246" i="3"/>
  <c r="C246" i="3"/>
  <c r="A248" i="3" l="1"/>
  <c r="C247" i="3"/>
  <c r="B247" i="3"/>
  <c r="A249" i="3" l="1"/>
  <c r="C248" i="3"/>
  <c r="B248" i="3"/>
  <c r="A250" i="3" l="1"/>
  <c r="C249" i="3"/>
  <c r="B249" i="3"/>
  <c r="A251" i="3" l="1"/>
  <c r="B250" i="3"/>
  <c r="C250" i="3"/>
  <c r="A252" i="3" l="1"/>
  <c r="B251" i="3"/>
  <c r="C251" i="3"/>
  <c r="A253" i="3" l="1"/>
  <c r="B252" i="3"/>
  <c r="C252" i="3"/>
  <c r="A254" i="3" l="1"/>
  <c r="C253" i="3"/>
  <c r="B253" i="3"/>
  <c r="A255" i="3" l="1"/>
  <c r="B254" i="3"/>
  <c r="C254" i="3"/>
  <c r="A256" i="3" l="1"/>
  <c r="B255" i="3"/>
  <c r="C255" i="3"/>
  <c r="A257" i="3" l="1"/>
  <c r="C256" i="3"/>
  <c r="B256" i="3"/>
  <c r="A258" i="3" l="1"/>
  <c r="C257" i="3"/>
  <c r="B257" i="3"/>
  <c r="A259" i="3" l="1"/>
  <c r="B258" i="3"/>
  <c r="C258" i="3"/>
  <c r="A260" i="3" l="1"/>
  <c r="B259" i="3"/>
  <c r="C259" i="3"/>
  <c r="A261" i="3" l="1"/>
  <c r="B260" i="3"/>
  <c r="C260" i="3"/>
  <c r="A262" i="3" l="1"/>
  <c r="C261" i="3"/>
  <c r="B261" i="3"/>
  <c r="A263" i="3" l="1"/>
  <c r="C262" i="3"/>
  <c r="B262" i="3"/>
  <c r="A264" i="3" l="1"/>
  <c r="B263" i="3"/>
  <c r="C263" i="3"/>
  <c r="A265" i="3" l="1"/>
  <c r="C264" i="3"/>
  <c r="B264" i="3"/>
  <c r="A266" i="3" l="1"/>
  <c r="C265" i="3"/>
  <c r="B265" i="3"/>
  <c r="A267" i="3" l="1"/>
  <c r="B266" i="3"/>
  <c r="C266" i="3"/>
  <c r="A268" i="3" l="1"/>
  <c r="B267" i="3"/>
  <c r="C267" i="3"/>
  <c r="A269" i="3" l="1"/>
  <c r="C268" i="3"/>
  <c r="B268" i="3"/>
  <c r="A270" i="3" l="1"/>
  <c r="C269" i="3"/>
  <c r="B269" i="3"/>
  <c r="A271" i="3" l="1"/>
  <c r="C270" i="3"/>
  <c r="B270" i="3"/>
  <c r="A272" i="3" l="1"/>
  <c r="C271" i="3"/>
  <c r="B271" i="3"/>
  <c r="A273" i="3" l="1"/>
  <c r="B272" i="3"/>
  <c r="C272" i="3"/>
  <c r="A274" i="3" l="1"/>
  <c r="C273" i="3"/>
  <c r="B273" i="3"/>
  <c r="A275" i="3" l="1"/>
  <c r="B274" i="3"/>
  <c r="C274" i="3"/>
  <c r="A276" i="3" l="1"/>
  <c r="B275" i="3"/>
  <c r="C275" i="3"/>
  <c r="A277" i="3" l="1"/>
  <c r="C276" i="3"/>
  <c r="B276" i="3"/>
  <c r="A278" i="3" l="1"/>
  <c r="C277" i="3"/>
  <c r="B277" i="3"/>
  <c r="A279" i="3" l="1"/>
  <c r="B278" i="3"/>
  <c r="C278" i="3"/>
  <c r="A280" i="3" l="1"/>
  <c r="B279" i="3"/>
  <c r="C279" i="3"/>
  <c r="A281" i="3" l="1"/>
  <c r="C280" i="3"/>
  <c r="B280" i="3"/>
  <c r="A282" i="3" l="1"/>
  <c r="C281" i="3"/>
  <c r="B281" i="3"/>
  <c r="A283" i="3" l="1"/>
  <c r="B282" i="3"/>
  <c r="C282" i="3"/>
  <c r="A284" i="3" l="1"/>
  <c r="B283" i="3"/>
  <c r="C283" i="3"/>
  <c r="A285" i="3" l="1"/>
  <c r="B284" i="3"/>
  <c r="C284" i="3"/>
  <c r="A286" i="3" l="1"/>
  <c r="C285" i="3"/>
  <c r="B285" i="3"/>
  <c r="A287" i="3" l="1"/>
  <c r="B286" i="3"/>
  <c r="C286" i="3"/>
  <c r="A288" i="3" l="1"/>
  <c r="B287" i="3"/>
  <c r="C287" i="3"/>
  <c r="A289" i="3" l="1"/>
  <c r="C288" i="3"/>
  <c r="B288" i="3"/>
  <c r="A290" i="3" l="1"/>
  <c r="C289" i="3"/>
  <c r="B289" i="3"/>
  <c r="A291" i="3" l="1"/>
  <c r="B290" i="3"/>
  <c r="C290" i="3"/>
  <c r="A292" i="3" l="1"/>
  <c r="B291" i="3"/>
  <c r="C291" i="3"/>
  <c r="A293" i="3" l="1"/>
  <c r="C292" i="3"/>
  <c r="B292" i="3"/>
  <c r="A294" i="3" l="1"/>
  <c r="C293" i="3"/>
  <c r="B293" i="3"/>
  <c r="A295" i="3" l="1"/>
  <c r="B294" i="3"/>
  <c r="C294" i="3"/>
  <c r="A296" i="3" l="1"/>
  <c r="B295" i="3"/>
  <c r="C295" i="3"/>
  <c r="A297" i="3" l="1"/>
  <c r="C296" i="3"/>
  <c r="B296" i="3"/>
  <c r="A298" i="3" l="1"/>
  <c r="C297" i="3"/>
  <c r="B297" i="3"/>
  <c r="A299" i="3" l="1"/>
  <c r="C298" i="3"/>
  <c r="B298" i="3"/>
  <c r="A300" i="3" l="1"/>
  <c r="B299" i="3"/>
  <c r="C299" i="3"/>
  <c r="A301" i="3" l="1"/>
  <c r="C7" i="1"/>
  <c r="B37" i="2"/>
  <c r="B301" i="3"/>
  <c r="C300" i="3"/>
  <c r="B300" i="3"/>
  <c r="C301" i="3"/>
  <c r="C26" i="1"/>
  <c r="C19" i="1"/>
  <c r="K46" i="2"/>
  <c r="C15" i="1"/>
  <c r="O40" i="2"/>
  <c r="K45" i="2"/>
  <c r="O42" i="2"/>
  <c r="K35" i="2"/>
  <c r="C8" i="1"/>
  <c r="K37" i="2"/>
  <c r="I34" i="2"/>
  <c r="C2" i="1"/>
  <c r="K41" i="2"/>
  <c r="O46" i="2"/>
  <c r="I35" i="2"/>
  <c r="L45" i="2"/>
  <c r="C17" i="1"/>
  <c r="C14" i="1"/>
  <c r="K40" i="2"/>
  <c r="N39" i="2"/>
  <c r="L41" i="2"/>
  <c r="L39" i="2"/>
  <c r="K43" i="2"/>
  <c r="K44" i="2"/>
  <c r="C13" i="1"/>
  <c r="J35" i="2"/>
  <c r="L42" i="2"/>
  <c r="C16" i="1"/>
  <c r="C4" i="1"/>
  <c r="C5" i="1"/>
  <c r="O39" i="2"/>
  <c r="N43" i="2"/>
  <c r="N41" i="2"/>
  <c r="N37" i="2"/>
  <c r="M34" i="2"/>
  <c r="N38" i="2"/>
  <c r="L46" i="2"/>
  <c r="C22" i="1"/>
  <c r="L43" i="2"/>
  <c r="N40" i="2"/>
  <c r="C12" i="1"/>
  <c r="K38" i="2"/>
  <c r="K34" i="2"/>
  <c r="J34" i="2"/>
  <c r="O45" i="2"/>
  <c r="N42" i="2"/>
  <c r="C18" i="1"/>
  <c r="N46" i="2"/>
  <c r="H48" i="2"/>
  <c r="L40" i="2"/>
  <c r="C6" i="1"/>
  <c r="O44" i="2"/>
  <c r="K39" i="2"/>
  <c r="L37" i="2"/>
  <c r="M36" i="2"/>
  <c r="N45" i="2"/>
  <c r="C25" i="1"/>
  <c r="C10" i="1"/>
  <c r="C9" i="1"/>
  <c r="L44" i="2"/>
  <c r="H36" i="2"/>
  <c r="C3" i="1"/>
  <c r="L38" i="2"/>
  <c r="N44" i="2"/>
  <c r="O43" i="2"/>
  <c r="O37" i="2"/>
  <c r="O38" i="2"/>
  <c r="C27" i="1"/>
  <c r="O41" i="2"/>
  <c r="K42" i="2"/>
  <c r="C20" i="1"/>
  <c r="C11" i="1"/>
  <c r="M35" i="2"/>
  <c r="L35" i="2" l="1"/>
  <c r="L34" i="2"/>
  <c r="I3" i="1"/>
  <c r="I4" i="1" s="1"/>
  <c r="I5" i="1" s="1"/>
  <c r="J19" i="2"/>
  <c r="J14" i="2"/>
  <c r="J15" i="2"/>
  <c r="J12" i="2"/>
  <c r="B44" i="2"/>
  <c r="B43" i="2"/>
  <c r="B46" i="2"/>
  <c r="B42" i="2"/>
  <c r="B45" i="2"/>
  <c r="J18" i="2"/>
  <c r="J10" i="2"/>
  <c r="J9" i="2"/>
  <c r="D6" i="2"/>
  <c r="C38" i="2"/>
  <c r="C44" i="2"/>
  <c r="C46" i="2"/>
  <c r="C45" i="2"/>
  <c r="B41" i="2"/>
  <c r="J17" i="2"/>
  <c r="J16" i="2"/>
  <c r="J7" i="2"/>
  <c r="J23" i="2"/>
  <c r="J11" i="2"/>
  <c r="C39" i="2"/>
  <c r="B39" i="2"/>
  <c r="C42" i="2"/>
  <c r="C41" i="2"/>
  <c r="J6" i="2"/>
  <c r="J13" i="2"/>
  <c r="J28" i="2"/>
  <c r="J20" i="2"/>
  <c r="B40" i="2"/>
  <c r="B38" i="2"/>
  <c r="C40" i="2"/>
  <c r="C37" i="2"/>
  <c r="C43" i="2"/>
  <c r="J33" i="2"/>
  <c r="J25" i="2"/>
  <c r="J24" i="2"/>
  <c r="J8" i="2"/>
  <c r="J32" i="2"/>
  <c r="J31" i="2"/>
  <c r="I40" i="2"/>
  <c r="I45" i="2"/>
  <c r="H43" i="2"/>
  <c r="F38" i="2"/>
  <c r="H38" i="2"/>
  <c r="I37" i="2"/>
  <c r="H40" i="2"/>
  <c r="I38" i="2"/>
  <c r="E45" i="2"/>
  <c r="E46" i="2"/>
  <c r="I43" i="2"/>
  <c r="M19" i="2"/>
  <c r="I42" i="2"/>
  <c r="I41" i="2"/>
  <c r="E38" i="2"/>
  <c r="H41" i="2"/>
  <c r="E44" i="2"/>
  <c r="E40" i="2"/>
  <c r="H39" i="2"/>
  <c r="F39" i="2"/>
  <c r="H45" i="2"/>
  <c r="F46" i="2"/>
  <c r="F41" i="2"/>
  <c r="F37" i="2"/>
  <c r="F45" i="2"/>
  <c r="F40" i="2"/>
  <c r="F44" i="2"/>
  <c r="F42" i="2"/>
  <c r="I19" i="2"/>
  <c r="K19" i="2"/>
  <c r="E37" i="2"/>
  <c r="F43" i="2"/>
  <c r="E41" i="2"/>
  <c r="H44" i="2"/>
  <c r="H42" i="2"/>
  <c r="E42" i="2"/>
  <c r="H37" i="2"/>
  <c r="I46" i="2"/>
  <c r="E43" i="2"/>
  <c r="E39" i="2"/>
  <c r="H46" i="2"/>
  <c r="I39" i="2"/>
  <c r="I44" i="2"/>
  <c r="M17" i="2"/>
  <c r="K7" i="2"/>
  <c r="K25" i="2"/>
  <c r="K11" i="2"/>
  <c r="K24" i="2"/>
  <c r="M28" i="2"/>
  <c r="K13" i="2"/>
  <c r="M20" i="2"/>
  <c r="I14" i="2"/>
  <c r="K16" i="2"/>
  <c r="K28" i="2"/>
  <c r="K23" i="2"/>
  <c r="M8" i="2"/>
  <c r="I8" i="2"/>
  <c r="M33" i="2"/>
  <c r="I23" i="2"/>
  <c r="M12" i="2"/>
  <c r="M25" i="2"/>
  <c r="I15" i="2"/>
  <c r="I33" i="2"/>
  <c r="M10" i="2"/>
  <c r="I10" i="2"/>
  <c r="I18" i="2"/>
  <c r="M15" i="2"/>
  <c r="K17" i="2"/>
  <c r="K20" i="2"/>
  <c r="K6" i="2"/>
  <c r="K31" i="2"/>
  <c r="K14" i="2"/>
  <c r="I12" i="2"/>
  <c r="I25" i="2"/>
  <c r="I32" i="2"/>
  <c r="M31" i="2"/>
  <c r="M16" i="2"/>
  <c r="K32" i="2"/>
  <c r="I24" i="2"/>
  <c r="I20" i="2"/>
  <c r="M14" i="2"/>
  <c r="M6" i="2"/>
  <c r="I16" i="2"/>
  <c r="M18" i="2"/>
  <c r="M23" i="2"/>
  <c r="M11" i="2"/>
  <c r="K10" i="2"/>
  <c r="I17" i="2"/>
  <c r="I11" i="2"/>
  <c r="K9" i="2"/>
  <c r="I7" i="2"/>
  <c r="K15" i="2"/>
  <c r="O6" i="2"/>
  <c r="I28" i="2"/>
  <c r="K12" i="2"/>
  <c r="M24" i="2"/>
  <c r="M32" i="2"/>
  <c r="I13" i="2"/>
  <c r="K18" i="2"/>
  <c r="M13" i="2"/>
  <c r="Y2" i="2"/>
  <c r="K33" i="2"/>
  <c r="K8" i="2"/>
  <c r="I31" i="2"/>
  <c r="M7" i="2"/>
  <c r="I9" i="2"/>
  <c r="M9" i="2"/>
  <c r="L33" i="2" l="1"/>
  <c r="L31" i="2"/>
  <c r="L32" i="2"/>
  <c r="L24" i="2"/>
  <c r="L25" i="2"/>
  <c r="L23" i="2"/>
  <c r="I6" i="1"/>
  <c r="L6" i="2"/>
  <c r="L18" i="2"/>
  <c r="L19" i="2"/>
  <c r="L9" i="2"/>
  <c r="L13" i="2"/>
  <c r="L17" i="2"/>
  <c r="L10" i="2"/>
  <c r="L14" i="2"/>
  <c r="L7" i="2"/>
  <c r="L15" i="2"/>
  <c r="L8" i="2"/>
  <c r="L11" i="2"/>
  <c r="L12" i="2"/>
  <c r="L16" i="2"/>
  <c r="L20" i="2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E3" i="1"/>
  <c r="H3" i="1" s="1"/>
  <c r="E2" i="1"/>
  <c r="H2" i="1" s="1"/>
  <c r="I7" i="1" l="1"/>
  <c r="F13" i="1"/>
  <c r="F2" i="1"/>
  <c r="F3" i="1"/>
  <c r="F8" i="1"/>
  <c r="F7" i="1"/>
  <c r="F6" i="1"/>
  <c r="F10" i="1"/>
  <c r="F12" i="1"/>
  <c r="F16" i="1"/>
  <c r="F15" i="1"/>
  <c r="F11" i="1"/>
  <c r="F14" i="1"/>
  <c r="F9" i="1"/>
  <c r="F4" i="1"/>
  <c r="F5" i="1"/>
  <c r="I8" i="1" l="1"/>
  <c r="G2" i="1"/>
  <c r="G5" i="1"/>
  <c r="G11" i="1"/>
  <c r="G12" i="1"/>
  <c r="G7" i="1"/>
  <c r="G3" i="1"/>
  <c r="G4" i="1"/>
  <c r="G15" i="1"/>
  <c r="G10" i="1"/>
  <c r="G8" i="1"/>
  <c r="G9" i="1"/>
  <c r="G16" i="1"/>
  <c r="G13" i="1"/>
  <c r="G14" i="1"/>
  <c r="G6" i="1"/>
  <c r="J2" i="1" l="1"/>
  <c r="J4" i="1"/>
  <c r="J3" i="1"/>
  <c r="J5" i="1"/>
  <c r="J6" i="1"/>
  <c r="J7" i="1"/>
  <c r="I9" i="1"/>
  <c r="J8" i="1"/>
  <c r="L2" i="1"/>
  <c r="L5" i="1"/>
  <c r="K8" i="1"/>
  <c r="K5" i="1"/>
  <c r="K4" i="1"/>
  <c r="L7" i="1"/>
  <c r="K2" i="1"/>
  <c r="L4" i="1"/>
  <c r="L6" i="1"/>
  <c r="K7" i="1"/>
  <c r="L8" i="1"/>
  <c r="K6" i="1"/>
  <c r="K3" i="1"/>
  <c r="O8" i="1" l="1"/>
  <c r="N8" i="1"/>
  <c r="Q8" i="1" s="1"/>
  <c r="M8" i="1"/>
  <c r="P8" i="1" s="1"/>
  <c r="N5" i="1"/>
  <c r="Q5" i="1" s="1"/>
  <c r="M5" i="1"/>
  <c r="P5" i="1" s="1"/>
  <c r="O5" i="1"/>
  <c r="O3" i="1"/>
  <c r="M3" i="1"/>
  <c r="P3" i="1" s="1"/>
  <c r="N3" i="1"/>
  <c r="Q3" i="1" s="1"/>
  <c r="M7" i="1"/>
  <c r="P7" i="1" s="1"/>
  <c r="N7" i="1"/>
  <c r="Q7" i="1" s="1"/>
  <c r="O7" i="1"/>
  <c r="N4" i="1"/>
  <c r="Q4" i="1" s="1"/>
  <c r="O4" i="1"/>
  <c r="M4" i="1"/>
  <c r="P4" i="1" s="1"/>
  <c r="O6" i="1"/>
  <c r="N6" i="1"/>
  <c r="Q6" i="1" s="1"/>
  <c r="M6" i="1"/>
  <c r="P6" i="1" s="1"/>
  <c r="N2" i="1"/>
  <c r="Q2" i="1" s="1"/>
  <c r="M2" i="1"/>
  <c r="P2" i="1" s="1"/>
  <c r="O2" i="1"/>
  <c r="J9" i="1"/>
  <c r="I10" i="1"/>
  <c r="L9" i="1"/>
  <c r="L3" i="1"/>
  <c r="J10" i="1" l="1"/>
  <c r="I11" i="1"/>
  <c r="K9" i="1"/>
  <c r="K10" i="1"/>
  <c r="N9" i="1" l="1"/>
  <c r="Q9" i="1" s="1"/>
  <c r="M9" i="1"/>
  <c r="P9" i="1" s="1"/>
  <c r="O9" i="1"/>
  <c r="N10" i="1"/>
  <c r="Q10" i="1" s="1"/>
  <c r="O10" i="1"/>
  <c r="M10" i="1"/>
  <c r="P10" i="1" s="1"/>
  <c r="J11" i="1"/>
  <c r="I12" i="1"/>
  <c r="L10" i="1"/>
  <c r="K11" i="1"/>
  <c r="O11" i="1" l="1"/>
  <c r="M11" i="1"/>
  <c r="P11" i="1" s="1"/>
  <c r="N11" i="1"/>
  <c r="Q11" i="1" s="1"/>
  <c r="I13" i="1"/>
  <c r="J12" i="1"/>
  <c r="L11" i="1"/>
  <c r="K12" i="1"/>
  <c r="O12" i="1" l="1"/>
  <c r="M12" i="1"/>
  <c r="P12" i="1" s="1"/>
  <c r="N12" i="1"/>
  <c r="Q12" i="1" s="1"/>
  <c r="J13" i="1"/>
  <c r="I14" i="1"/>
  <c r="L12" i="1"/>
  <c r="K13" i="1"/>
  <c r="N13" i="1" l="1"/>
  <c r="Q13" i="1" s="1"/>
  <c r="M13" i="1"/>
  <c r="P13" i="1" s="1"/>
  <c r="O13" i="1"/>
  <c r="J14" i="1"/>
  <c r="I15" i="1"/>
  <c r="L13" i="1"/>
  <c r="K14" i="1"/>
  <c r="M14" i="1" l="1"/>
  <c r="P14" i="1" s="1"/>
  <c r="N14" i="1"/>
  <c r="Q14" i="1" s="1"/>
  <c r="O14" i="1"/>
  <c r="I16" i="1"/>
  <c r="J16" i="1" s="1"/>
  <c r="J15" i="1"/>
  <c r="L14" i="1"/>
  <c r="K15" i="1"/>
  <c r="K16" i="1"/>
  <c r="M15" i="1" l="1"/>
  <c r="P15" i="1" s="1"/>
  <c r="N15" i="1"/>
  <c r="Q15" i="1" s="1"/>
  <c r="O15" i="1"/>
  <c r="M16" i="1"/>
  <c r="P16" i="1" s="1"/>
  <c r="O16" i="1"/>
  <c r="N16" i="1"/>
  <c r="Q16" i="1" s="1"/>
  <c r="L15" i="1"/>
  <c r="L16" i="1"/>
</calcChain>
</file>

<file path=xl/sharedStrings.xml><?xml version="1.0" encoding="utf-8"?>
<sst xmlns="http://schemas.openxmlformats.org/spreadsheetml/2006/main" count="74" uniqueCount="54">
  <si>
    <t>X.US.HSCCI</t>
  </si>
  <si>
    <t>X.US.HSCEI</t>
  </si>
  <si>
    <t>X.US.HSIC</t>
  </si>
  <si>
    <t>X.US.HSIF</t>
  </si>
  <si>
    <t>X.US.HSIP</t>
  </si>
  <si>
    <t>X.US.HSIU</t>
  </si>
  <si>
    <t>X.US.HSIX</t>
  </si>
  <si>
    <t>X.US.VHSI</t>
  </si>
  <si>
    <t>X.US.HSITHI</t>
  </si>
  <si>
    <t>X.US.HSMBI</t>
  </si>
  <si>
    <t>X.US.HSMHI</t>
  </si>
  <si>
    <t>X.US.HSMOGI</t>
  </si>
  <si>
    <t>X.US.HSMPI</t>
  </si>
  <si>
    <t>X.US.HSSSI</t>
  </si>
  <si>
    <t>X.US.AHXH</t>
  </si>
  <si>
    <t>X.US.HSAHHHTR</t>
  </si>
  <si>
    <t>X.US.HFIN2SI</t>
  </si>
  <si>
    <t>X.US.HFINLI</t>
  </si>
  <si>
    <t>X.US.HFINSI</t>
  </si>
  <si>
    <t>HHI</t>
  </si>
  <si>
    <t>HSI</t>
  </si>
  <si>
    <t>EP</t>
  </si>
  <si>
    <t>X.US.HSI</t>
  </si>
  <si>
    <t>Symbol</t>
  </si>
  <si>
    <t>Last</t>
  </si>
  <si>
    <t>NC</t>
  </si>
  <si>
    <t>Percent NC</t>
  </si>
  <si>
    <t>Open</t>
  </si>
  <si>
    <t>High</t>
  </si>
  <si>
    <t>Low</t>
  </si>
  <si>
    <t>Long Description</t>
  </si>
  <si>
    <t>Dynamically Ranked Percent Net Change</t>
  </si>
  <si>
    <t>Hang Seng Indicies</t>
  </si>
  <si>
    <t>Hang Seng Short and Leveraged Index Series</t>
  </si>
  <si>
    <t>Hang Seng Strategy Index</t>
  </si>
  <si>
    <t>F.CUS</t>
  </si>
  <si>
    <t>F.HHI</t>
  </si>
  <si>
    <t>F.HSI</t>
  </si>
  <si>
    <t xml:space="preserve">Adjust Hours: </t>
  </si>
  <si>
    <t xml:space="preserve">Symbol: </t>
  </si>
  <si>
    <t>HFKE Futures &amp; Other</t>
  </si>
  <si>
    <t>F.EP</t>
  </si>
  <si>
    <t>F.CLE</t>
  </si>
  <si>
    <t>T</t>
  </si>
  <si>
    <t>All</t>
  </si>
  <si>
    <t>Time</t>
  </si>
  <si>
    <t xml:space="preserve">Frame: </t>
  </si>
  <si>
    <t>Decimals:</t>
  </si>
  <si>
    <t>CQG Inc.,   Copyright © 2017</t>
  </si>
  <si>
    <t>Designed by Thom Hartle</t>
  </si>
  <si>
    <t>Hang Seng Bank,</t>
  </si>
  <si>
    <t>Hang Seng Indexes Company Limited (Hang Seng Indexes), a wholly -owned subsidiary of
 Hang Seng Bank</t>
  </si>
  <si>
    <t>CQG Hang Seng Indexes</t>
  </si>
  <si>
    <t>HSIC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</si>
</sst>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0"/>
    <numFmt numFmtId="166" formatCode="h:mm;@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rgb="FF00B0F0"/>
      <name val="Century Gothic"/>
      <family val="2"/>
    </font>
    <font>
      <sz val="11"/>
      <color rgb="FF00000F"/>
      <name val="Century Gothic"/>
      <family val="2"/>
    </font>
    <font>
      <sz val="12"/>
      <color theme="0"/>
      <name val="Century Gothic"/>
      <family val="2"/>
    </font>
    <font>
      <sz val="9"/>
      <color theme="0"/>
      <name val="Century Gothic"/>
      <family val="2"/>
    </font>
    <font>
      <sz val="11"/>
      <color theme="4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/>
      <top style="thin">
        <color rgb="FF00B0F0"/>
      </top>
      <bottom style="thin">
        <color rgb="FF002060"/>
      </bottom>
      <diagonal/>
    </border>
    <border>
      <left style="thin">
        <color rgb="FF002060"/>
      </left>
      <right/>
      <top style="thin">
        <color rgb="FF00B0F0"/>
      </top>
      <bottom style="thin">
        <color rgb="FF002060"/>
      </bottom>
      <diagonal/>
    </border>
    <border>
      <left/>
      <right style="thin">
        <color rgb="FF002060"/>
      </right>
      <top style="thin">
        <color rgb="FF00B0F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7" xfId="0" applyFont="1" applyFill="1" applyBorder="1"/>
    <xf numFmtId="0" fontId="3" fillId="2" borderId="0" xfId="0" applyFont="1" applyFill="1"/>
    <xf numFmtId="0" fontId="1" fillId="4" borderId="9" xfId="0" applyFont="1" applyFill="1" applyBorder="1"/>
    <xf numFmtId="0" fontId="5" fillId="4" borderId="13" xfId="0" applyFont="1" applyFill="1" applyBorder="1" applyAlignment="1">
      <alignment shrinkToFit="1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/>
    <xf numFmtId="0" fontId="1" fillId="6" borderId="12" xfId="0" applyFont="1" applyFill="1" applyBorder="1" applyAlignment="1">
      <alignment horizontal="right"/>
    </xf>
    <xf numFmtId="0" fontId="6" fillId="4" borderId="10" xfId="0" applyFont="1" applyFill="1" applyBorder="1"/>
    <xf numFmtId="0" fontId="6" fillId="4" borderId="10" xfId="0" applyFont="1" applyFill="1" applyBorder="1" applyAlignment="1">
      <alignment shrinkToFit="1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/>
    <xf numFmtId="0" fontId="4" fillId="7" borderId="22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1" fillId="6" borderId="13" xfId="0" applyFont="1" applyFill="1" applyBorder="1" applyProtection="1">
      <protection locked="0"/>
    </xf>
    <xf numFmtId="0" fontId="1" fillId="5" borderId="23" xfId="0" applyFont="1" applyFill="1" applyBorder="1" applyAlignment="1">
      <alignment horizontal="right" vertical="top" shrinkToFit="1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>
      <alignment horizontal="right" vertical="top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4" borderId="12" xfId="0" applyFont="1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left" shrinkToFit="1"/>
    </xf>
    <xf numFmtId="0" fontId="5" fillId="4" borderId="13" xfId="0" applyFont="1" applyFill="1" applyBorder="1" applyAlignment="1">
      <alignment horizontal="left" shrinkToFit="1"/>
    </xf>
    <xf numFmtId="0" fontId="5" fillId="4" borderId="13" xfId="0" applyFont="1" applyFill="1" applyBorder="1" applyAlignment="1">
      <alignment horizontal="right" shrinkToFit="1"/>
    </xf>
    <xf numFmtId="0" fontId="6" fillId="4" borderId="10" xfId="0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8" borderId="0" xfId="0" applyFill="1"/>
    <xf numFmtId="22" fontId="0" fillId="8" borderId="0" xfId="0" applyNumberFormat="1" applyFill="1"/>
    <xf numFmtId="166" fontId="0" fillId="8" borderId="0" xfId="0" applyNumberFormat="1" applyFill="1"/>
    <xf numFmtId="2" fontId="0" fillId="8" borderId="0" xfId="0" applyNumberFormat="1" applyFill="1"/>
    <xf numFmtId="10" fontId="0" fillId="8" borderId="0" xfId="0" applyNumberFormat="1" applyFill="1"/>
    <xf numFmtId="1" fontId="0" fillId="8" borderId="0" xfId="0" applyNumberForma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shrinkToFit="1"/>
    </xf>
    <xf numFmtId="164" fontId="2" fillId="0" borderId="3" xfId="0" applyNumberFormat="1" applyFont="1" applyFill="1" applyBorder="1" applyAlignment="1">
      <alignment horizontal="center" vertical="center" shrinkToFit="1"/>
    </xf>
    <xf numFmtId="164" fontId="2" fillId="0" borderId="5" xfId="0" applyNumberFormat="1" applyFont="1" applyFill="1" applyBorder="1" applyAlignment="1">
      <alignment horizontal="center" vertical="center" shrinkToFit="1"/>
    </xf>
    <xf numFmtId="164" fontId="2" fillId="0" borderId="6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shrinkToFit="1"/>
    </xf>
    <xf numFmtId="10" fontId="1" fillId="0" borderId="7" xfId="0" applyNumberFormat="1" applyFont="1" applyFill="1" applyBorder="1" applyAlignment="1">
      <alignment shrinkToFit="1"/>
    </xf>
    <xf numFmtId="2" fontId="1" fillId="0" borderId="9" xfId="0" applyNumberFormat="1" applyFont="1" applyFill="1" applyBorder="1" applyAlignment="1">
      <alignment shrinkToFit="1"/>
    </xf>
    <xf numFmtId="2" fontId="1" fillId="0" borderId="17" xfId="0" applyNumberFormat="1" applyFont="1" applyFill="1" applyBorder="1" applyAlignment="1">
      <alignment shrinkToFit="1"/>
    </xf>
    <xf numFmtId="0" fontId="1" fillId="0" borderId="0" xfId="0" applyFont="1" applyFill="1" applyBorder="1"/>
    <xf numFmtId="0" fontId="1" fillId="0" borderId="15" xfId="0" applyFont="1" applyFill="1" applyBorder="1"/>
    <xf numFmtId="2" fontId="1" fillId="0" borderId="0" xfId="0" applyNumberFormat="1" applyFont="1" applyFill="1" applyAlignment="1">
      <alignment shrinkToFit="1"/>
    </xf>
    <xf numFmtId="2" fontId="1" fillId="0" borderId="15" xfId="0" applyNumberFormat="1" applyFont="1" applyFill="1" applyBorder="1" applyAlignment="1">
      <alignment shrinkToFit="1"/>
    </xf>
    <xf numFmtId="0" fontId="3" fillId="0" borderId="0" xfId="0" applyFont="1" applyFill="1"/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shrinkToFit="1"/>
    </xf>
    <xf numFmtId="10" fontId="1" fillId="0" borderId="0" xfId="0" applyNumberFormat="1" applyFont="1" applyFill="1" applyBorder="1" applyAlignment="1">
      <alignment shrinkToFit="1"/>
    </xf>
    <xf numFmtId="2" fontId="1" fillId="0" borderId="10" xfId="0" applyNumberFormat="1" applyFont="1" applyFill="1" applyBorder="1" applyAlignment="1">
      <alignment shrinkToFit="1"/>
    </xf>
    <xf numFmtId="0" fontId="1" fillId="0" borderId="10" xfId="0" applyFont="1" applyFill="1" applyBorder="1"/>
    <xf numFmtId="0" fontId="1" fillId="0" borderId="8" xfId="0" applyFont="1" applyFill="1" applyBorder="1"/>
    <xf numFmtId="0" fontId="1" fillId="0" borderId="16" xfId="0" applyFont="1" applyFill="1" applyBorder="1"/>
    <xf numFmtId="0" fontId="1" fillId="0" borderId="7" xfId="0" applyFont="1" applyFill="1" applyBorder="1" applyAlignment="1" applyProtection="1">
      <alignment horizontal="center"/>
      <protection locked="0"/>
    </xf>
    <xf numFmtId="1" fontId="1" fillId="0" borderId="7" xfId="0" applyNumberFormat="1" applyFont="1" applyFill="1" applyBorder="1" applyAlignment="1">
      <alignment shrinkToFit="1"/>
    </xf>
    <xf numFmtId="1" fontId="1" fillId="0" borderId="9" xfId="0" applyNumberFormat="1" applyFont="1" applyFill="1" applyBorder="1" applyAlignment="1">
      <alignment shrinkToFit="1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22" xfId="0" applyFont="1" applyFill="1" applyBorder="1"/>
    <xf numFmtId="165" fontId="1" fillId="0" borderId="7" xfId="0" applyNumberFormat="1" applyFont="1" applyFill="1" applyBorder="1" applyAlignment="1">
      <alignment shrinkToFit="1"/>
    </xf>
    <xf numFmtId="165" fontId="1" fillId="0" borderId="9" xfId="0" applyNumberFormat="1" applyFont="1" applyFill="1" applyBorder="1" applyAlignment="1">
      <alignment shrinkToFit="1"/>
    </xf>
    <xf numFmtId="0" fontId="1" fillId="0" borderId="21" xfId="0" applyFont="1" applyFill="1" applyBorder="1" applyAlignment="1">
      <alignment horizontal="center" shrinkToFit="1"/>
    </xf>
    <xf numFmtId="165" fontId="1" fillId="0" borderId="21" xfId="0" applyNumberFormat="1" applyFont="1" applyFill="1" applyBorder="1" applyAlignment="1">
      <alignment horizontal="center" shrinkToFit="1"/>
    </xf>
    <xf numFmtId="2" fontId="1" fillId="0" borderId="7" xfId="0" applyNumberFormat="1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shrinkToFit="1"/>
    </xf>
    <xf numFmtId="165" fontId="1" fillId="0" borderId="7" xfId="0" applyNumberFormat="1" applyFont="1" applyFill="1" applyBorder="1" applyAlignment="1">
      <alignment horizontal="center" shrinkToFit="1"/>
    </xf>
    <xf numFmtId="2" fontId="1" fillId="0" borderId="21" xfId="0" applyNumberFormat="1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165" fontId="1" fillId="0" borderId="24" xfId="0" applyNumberFormat="1" applyFont="1" applyFill="1" applyBorder="1" applyAlignment="1">
      <alignment horizontal="center" shrinkToFit="1"/>
    </xf>
    <xf numFmtId="2" fontId="1" fillId="0" borderId="17" xfId="0" applyNumberFormat="1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</cellXfs>
  <cellStyles count="1">
    <cellStyle name="Normal" xfId="0" builtinId="0"/>
  </cellStyles>
  <dxfs count="68"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</dxfs>
  <tableStyles count="0" defaultTableStyle="TableStyleMedium2" defaultPivotStyle="PivotStyleLight16"/>
  <colors>
    <mruColors>
      <color rgb="FF00000F"/>
      <color rgb="FFCC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16129.18</v>
        <stp/>
        <stp>StudyData</stp>
        <stp>HSIC</stp>
        <stp>Bar</stp>
        <stp/>
        <stp>Close</stp>
        <stp>15</stp>
        <stp>-25</stp>
        <stp>All</stp>
        <stp/>
        <stp/>
        <stp>FALSE</stp>
        <stp>T</stp>
        <tr r="G27" s="3"/>
        <tr r="G27" s="3"/>
      </tp>
      <tp>
        <v>16135.26</v>
        <stp/>
        <stp>StudyData</stp>
        <stp>HSIC</stp>
        <stp>Bar</stp>
        <stp/>
        <stp>Close</stp>
        <stp>15</stp>
        <stp>-35</stp>
        <stp>All</stp>
        <stp/>
        <stp/>
        <stp>FALSE</stp>
        <stp>T</stp>
        <tr r="G37" s="3"/>
        <tr r="G37" s="3"/>
      </tp>
      <tp>
        <v>16293.37</v>
        <stp/>
        <stp>StudyData</stp>
        <stp>HSIC</stp>
        <stp>Bar</stp>
        <stp/>
        <stp>Close</stp>
        <stp>15</stp>
        <stp>-15</stp>
        <stp>All</stp>
        <stp/>
        <stp/>
        <stp>FALSE</stp>
        <stp>T</stp>
        <tr r="G17" s="3"/>
        <tr r="G17" s="3"/>
      </tp>
      <tp>
        <v>16191.5</v>
        <stp/>
        <stp>StudyData</stp>
        <stp>HSIC</stp>
        <stp>Bar</stp>
        <stp/>
        <stp>Close</stp>
        <stp>15</stp>
        <stp>-65</stp>
        <stp>All</stp>
        <stp/>
        <stp/>
        <stp>FALSE</stp>
        <stp>T</stp>
        <tr r="G67" s="3"/>
        <tr r="G67" s="3"/>
      </tp>
      <tp>
        <v>16251.81</v>
        <stp/>
        <stp>StudyData</stp>
        <stp>HSIC</stp>
        <stp>Bar</stp>
        <stp/>
        <stp>Close</stp>
        <stp>15</stp>
        <stp>-75</stp>
        <stp>All</stp>
        <stp/>
        <stp/>
        <stp>FALSE</stp>
        <stp>T</stp>
        <tr r="G77" s="3"/>
        <tr r="G77" s="3"/>
      </tp>
      <tp>
        <v>16140.25</v>
        <stp/>
        <stp>StudyData</stp>
        <stp>HSIC</stp>
        <stp>Bar</stp>
        <stp/>
        <stp>Close</stp>
        <stp>15</stp>
        <stp>-45</stp>
        <stp>All</stp>
        <stp/>
        <stp/>
        <stp>FALSE</stp>
        <stp>T</stp>
        <tr r="G47" s="3"/>
        <tr r="G47" s="3"/>
      </tp>
      <tp>
        <v>16187.97</v>
        <stp/>
        <stp>StudyData</stp>
        <stp>HSIC</stp>
        <stp>Bar</stp>
        <stp/>
        <stp>Close</stp>
        <stp>15</stp>
        <stp>-55</stp>
        <stp>All</stp>
        <stp/>
        <stp/>
        <stp>FALSE</stp>
        <stp>T</stp>
        <tr r="G57" s="3"/>
        <tr r="G57" s="3"/>
      </tp>
      <tp>
        <v>16233.33</v>
        <stp/>
        <stp>StudyData</stp>
        <stp>HSIC</stp>
        <stp>Bar</stp>
        <stp/>
        <stp>Close</stp>
        <stp>15</stp>
        <stp>-85</stp>
        <stp>All</stp>
        <stp/>
        <stp/>
        <stp>FALSE</stp>
        <stp>T</stp>
        <tr r="G87" s="3"/>
        <tr r="G87" s="3"/>
      </tp>
      <tp>
        <v>16172.23</v>
        <stp/>
        <stp>StudyData</stp>
        <stp>HSIC</stp>
        <stp>Bar</stp>
        <stp/>
        <stp>Close</stp>
        <stp>15</stp>
        <stp>-95</stp>
        <stp>All</stp>
        <stp/>
        <stp/>
        <stp>FALSE</stp>
        <stp>T</stp>
        <tr r="G97" s="3"/>
        <tr r="G97" s="3"/>
      </tp>
      <tp>
        <v>16276.89</v>
        <stp/>
        <stp>StudyData</stp>
        <stp>HSIC</stp>
        <stp>Bar</stp>
        <stp/>
        <stp>Low</stp>
        <stp>15</stp>
        <stp>-13</stp>
        <stp>All</stp>
        <stp/>
        <stp/>
        <stp>FALSE</stp>
        <stp>T</stp>
        <tr r="F15" s="3"/>
        <tr r="F15" s="3"/>
      </tp>
      <tp>
        <v>16130.49</v>
        <stp/>
        <stp>StudyData</stp>
        <stp>HSIC</stp>
        <stp>Bar</stp>
        <stp/>
        <stp>Low</stp>
        <stp>15</stp>
        <stp>-33</stp>
        <stp>All</stp>
        <stp/>
        <stp/>
        <stp>FALSE</stp>
        <stp>T</stp>
        <tr r="F35" s="3"/>
        <tr r="F35" s="3"/>
      </tp>
      <tp>
        <v>16131.56</v>
        <stp/>
        <stp>StudyData</stp>
        <stp>HSIC</stp>
        <stp>Bar</stp>
        <stp/>
        <stp>Low</stp>
        <stp>15</stp>
        <stp>-23</stp>
        <stp>All</stp>
        <stp/>
        <stp/>
        <stp>FALSE</stp>
        <stp>T</stp>
        <tr r="F25" s="3"/>
        <tr r="F25" s="3"/>
      </tp>
      <tp>
        <v>16154.16</v>
        <stp/>
        <stp>StudyData</stp>
        <stp>HSIC</stp>
        <stp>Bar</stp>
        <stp/>
        <stp>Low</stp>
        <stp>15</stp>
        <stp>-53</stp>
        <stp>All</stp>
        <stp/>
        <stp/>
        <stp>FALSE</stp>
        <stp>T</stp>
        <tr r="F55" s="3"/>
        <tr r="F55" s="3"/>
      </tp>
      <tp>
        <v>16083.34</v>
        <stp/>
        <stp>StudyData</stp>
        <stp>HSIC</stp>
        <stp>Bar</stp>
        <stp/>
        <stp>Low</stp>
        <stp>15</stp>
        <stp>-43</stp>
        <stp>All</stp>
        <stp/>
        <stp/>
        <stp>FALSE</stp>
        <stp>T</stp>
        <tr r="F45" s="3"/>
        <tr r="F45" s="3"/>
      </tp>
      <tp>
        <v>16243.71</v>
        <stp/>
        <stp>StudyData</stp>
        <stp>HSIC</stp>
        <stp>Bar</stp>
        <stp/>
        <stp>Low</stp>
        <stp>15</stp>
        <stp>-73</stp>
        <stp>All</stp>
        <stp/>
        <stp/>
        <stp>FALSE</stp>
        <stp>T</stp>
        <tr r="F75" s="3"/>
        <tr r="F75" s="3"/>
      </tp>
      <tp>
        <v>16084.96</v>
        <stp/>
        <stp>StudyData</stp>
        <stp>HSIC</stp>
        <stp>Bar</stp>
        <stp/>
        <stp>Low</stp>
        <stp>15</stp>
        <stp>-63</stp>
        <stp>All</stp>
        <stp/>
        <stp/>
        <stp>FALSE</stp>
        <stp>T</stp>
        <tr r="F65" s="3"/>
        <tr r="F65" s="3"/>
      </tp>
      <tp>
        <v>16156.15</v>
        <stp/>
        <stp>StudyData</stp>
        <stp>HSIC</stp>
        <stp>Bar</stp>
        <stp/>
        <stp>Low</stp>
        <stp>15</stp>
        <stp>-93</stp>
        <stp>All</stp>
        <stp/>
        <stp/>
        <stp>FALSE</stp>
        <stp>T</stp>
        <tr r="F95" s="3"/>
        <tr r="F95" s="3"/>
      </tp>
      <tp>
        <v>16190.28</v>
        <stp/>
        <stp>StudyData</stp>
        <stp>HSIC</stp>
        <stp>Bar</stp>
        <stp/>
        <stp>Low</stp>
        <stp>15</stp>
        <stp>-83</stp>
        <stp>All</stp>
        <stp/>
        <stp/>
        <stp>FALSE</stp>
        <stp>T</stp>
        <tr r="F85" s="3"/>
        <tr r="F85" s="3"/>
      </tp>
      <tp>
        <v>16331.36</v>
        <stp/>
        <stp>StudyData</stp>
        <stp>HSIC</stp>
        <stp>Bar</stp>
        <stp/>
        <stp>High</stp>
        <stp>15</stp>
        <stp>-1</stp>
        <stp>All</stp>
        <stp/>
        <stp/>
        <stp>FALSE</stp>
        <stp>T</stp>
        <tr r="E3" s="3"/>
        <tr r="E3" s="3"/>
      </tp>
      <tp>
        <v>16139.41</v>
        <stp/>
        <stp>StudyData</stp>
        <stp>HSIC</stp>
        <stp>Bar</stp>
        <stp/>
        <stp>Close</stp>
        <stp>15</stp>
        <stp>-24</stp>
        <stp>All</stp>
        <stp/>
        <stp/>
        <stp>FALSE</stp>
        <stp>T</stp>
        <tr r="G26" s="3"/>
        <tr r="G26" s="3"/>
      </tp>
      <tp>
        <v>16133.49</v>
        <stp/>
        <stp>StudyData</stp>
        <stp>HSIC</stp>
        <stp>Bar</stp>
        <stp/>
        <stp>Close</stp>
        <stp>15</stp>
        <stp>-34</stp>
        <stp>All</stp>
        <stp/>
        <stp/>
        <stp>FALSE</stp>
        <stp>T</stp>
        <tr r="G36" s="3"/>
        <tr r="G36" s="3"/>
      </tp>
      <tp>
        <v>16278.8</v>
        <stp/>
        <stp>StudyData</stp>
        <stp>HSIC</stp>
        <stp>Bar</stp>
        <stp/>
        <stp>Close</stp>
        <stp>15</stp>
        <stp>-14</stp>
        <stp>All</stp>
        <stp/>
        <stp/>
        <stp>FALSE</stp>
        <stp>T</stp>
        <tr r="G16" s="3"/>
        <tr r="G16" s="3"/>
      </tp>
      <tp>
        <v>16120.32</v>
        <stp/>
        <stp>StudyData</stp>
        <stp>HSIC</stp>
        <stp>Bar</stp>
        <stp/>
        <stp>Close</stp>
        <stp>15</stp>
        <stp>-64</stp>
        <stp>All</stp>
        <stp/>
        <stp/>
        <stp>FALSE</stp>
        <stp>T</stp>
        <tr r="G66" s="3"/>
        <tr r="G66" s="3"/>
      </tp>
      <tp>
        <v>16251.18</v>
        <stp/>
        <stp>StudyData</stp>
        <stp>HSIC</stp>
        <stp>Bar</stp>
        <stp/>
        <stp>Close</stp>
        <stp>15</stp>
        <stp>-74</stp>
        <stp>All</stp>
        <stp/>
        <stp/>
        <stp>FALSE</stp>
        <stp>T</stp>
        <tr r="G76" s="3"/>
        <tr r="G76" s="3"/>
      </tp>
      <tp>
        <v>16127.93</v>
        <stp/>
        <stp>StudyData</stp>
        <stp>HSIC</stp>
        <stp>Bar</stp>
        <stp/>
        <stp>Close</stp>
        <stp>15</stp>
        <stp>-44</stp>
        <stp>All</stp>
        <stp/>
        <stp/>
        <stp>FALSE</stp>
        <stp>T</stp>
        <tr r="G46" s="3"/>
        <tr r="G46" s="3"/>
      </tp>
      <tp>
        <v>16193.47</v>
        <stp/>
        <stp>StudyData</stp>
        <stp>HSIC</stp>
        <stp>Bar</stp>
        <stp/>
        <stp>Close</stp>
        <stp>15</stp>
        <stp>-54</stp>
        <stp>All</stp>
        <stp/>
        <stp/>
        <stp>FALSE</stp>
        <stp>T</stp>
        <tr r="G56" s="3"/>
        <tr r="G56" s="3"/>
      </tp>
      <tp>
        <v>16198.58</v>
        <stp/>
        <stp>StudyData</stp>
        <stp>HSIC</stp>
        <stp>Bar</stp>
        <stp/>
        <stp>Close</stp>
        <stp>15</stp>
        <stp>-84</stp>
        <stp>All</stp>
        <stp/>
        <stp/>
        <stp>FALSE</stp>
        <stp>T</stp>
        <tr r="G86" s="3"/>
        <tr r="G86" s="3"/>
      </tp>
      <tp>
        <v>16167.53</v>
        <stp/>
        <stp>StudyData</stp>
        <stp>HSIC</stp>
        <stp>Bar</stp>
        <stp/>
        <stp>Close</stp>
        <stp>15</stp>
        <stp>-94</stp>
        <stp>All</stp>
        <stp/>
        <stp/>
        <stp>FALSE</stp>
        <stp>T</stp>
        <tr r="G96" s="3"/>
        <tr r="G96" s="3"/>
      </tp>
      <tp>
        <v>3603.83</v>
        <stp/>
        <stp>ContractData</stp>
        <stp>X.US.HSITHI</stp>
        <stp>Open</stp>
        <stp/>
        <stp>T</stp>
        <tr r="M13" s="2"/>
      </tp>
      <tp t="s">
        <v>Hang Seng China AH (H) Index TR</v>
        <stp/>
        <stp>ContractData</stp>
        <stp>X.US.HSAHHHTR</stp>
        <stp>LOngDescription</stp>
        <stp/>
        <stp>T</stp>
        <tr r="L6" s="1"/>
        <tr r="D8" s="2"/>
      </tp>
      <tp t="s">
        <v>H-Shares Index, Aug 17</v>
        <stp/>
        <stp>ContractData</stp>
        <stp>F.HHI</stp>
        <stp>LOngDescription</stp>
        <stp/>
        <stp>T</stp>
        <tr r="D32" s="2"/>
      </tp>
      <tp t="s">
        <v>Hang Seng Index, Aug 17</v>
        <stp/>
        <stp>ContractData</stp>
        <stp>F.HSI</stp>
        <stp>LOngDescription</stp>
        <stp/>
        <stp>T</stp>
        <tr r="D31" s="2"/>
      </tp>
      <tp t="s">
        <v>H-Shares Index, Aug 17</v>
        <stp/>
        <stp>ContractData</stp>
        <stp>F.HHI</stp>
        <stp>LongDescription</stp>
        <stp/>
        <stp>T</stp>
        <tr r="B36" s="2"/>
      </tp>
      <tp t="s">
        <v>Hang Seng Index, Aug 17</v>
        <stp/>
        <stp>ContractData</stp>
        <stp>F.HSI</stp>
        <stp>LongDescription</stp>
        <stp/>
        <stp>T</stp>
        <tr r="B36" s="2"/>
      </tp>
      <tp t="s">
        <v>Crude Light (Globex), Sep 17</v>
        <stp/>
        <stp>ContractData</stp>
        <stp>F.CLE</stp>
        <stp>LOngDescription</stp>
        <stp/>
        <stp>T</stp>
        <tr r="D35" s="2"/>
      </tp>
      <tp t="s">
        <v>USD/CNH Futures, Dec 17</v>
        <stp/>
        <stp>ContractData</stp>
        <stp>F.CUS</stp>
        <stp>LOngDescription</stp>
        <stp/>
        <stp>T</stp>
        <tr r="D33" s="2"/>
      </tp>
      <tp t="s">
        <v>Crude Light (Globex), Sep 17</v>
        <stp/>
        <stp>ContractData</stp>
        <stp>F.CLE</stp>
        <stp>LongDescription</stp>
        <stp/>
        <stp>T</stp>
        <tr r="M36" s="2"/>
      </tp>
      <tp t="s">
        <v>USD/CNH Futures, Dec 17</v>
        <stp/>
        <stp>ContractData</stp>
        <stp>F.CUS</stp>
        <stp>LongDescription</stp>
        <stp/>
        <stp>T</stp>
        <tr r="H36" s="2"/>
      </tp>
      <tp>
        <v>16270.83</v>
        <stp/>
        <stp>StudyData</stp>
        <stp>HSIC</stp>
        <stp>Bar</stp>
        <stp/>
        <stp>Low</stp>
        <stp>15</stp>
        <stp>-12</stp>
        <stp>All</stp>
        <stp/>
        <stp/>
        <stp>FALSE</stp>
        <stp>T</stp>
        <tr r="F14" s="3"/>
        <tr r="F14" s="3"/>
      </tp>
      <tp>
        <v>16131.86</v>
        <stp/>
        <stp>StudyData</stp>
        <stp>HSIC</stp>
        <stp>Bar</stp>
        <stp/>
        <stp>Low</stp>
        <stp>15</stp>
        <stp>-32</stp>
        <stp>All</stp>
        <stp/>
        <stp/>
        <stp>FALSE</stp>
        <stp>T</stp>
        <tr r="F34" s="3"/>
        <tr r="F34" s="3"/>
      </tp>
      <tp>
        <v>16149.14</v>
        <stp/>
        <stp>StudyData</stp>
        <stp>HSIC</stp>
        <stp>Bar</stp>
        <stp/>
        <stp>Low</stp>
        <stp>15</stp>
        <stp>-22</stp>
        <stp>All</stp>
        <stp/>
        <stp/>
        <stp>FALSE</stp>
        <stp>T</stp>
        <tr r="F24" s="3"/>
        <tr r="F24" s="3"/>
      </tp>
      <tp>
        <v>16148.55</v>
        <stp/>
        <stp>StudyData</stp>
        <stp>HSIC</stp>
        <stp>Bar</stp>
        <stp/>
        <stp>Low</stp>
        <stp>15</stp>
        <stp>-52</stp>
        <stp>All</stp>
        <stp/>
        <stp/>
        <stp>FALSE</stp>
        <stp>T</stp>
        <tr r="F54" s="3"/>
        <tr r="F54" s="3"/>
      </tp>
      <tp>
        <v>16110.39</v>
        <stp/>
        <stp>StudyData</stp>
        <stp>HSIC</stp>
        <stp>Bar</stp>
        <stp/>
        <stp>Low</stp>
        <stp>15</stp>
        <stp>-42</stp>
        <stp>All</stp>
        <stp/>
        <stp/>
        <stp>FALSE</stp>
        <stp>T</stp>
        <tr r="F44" s="3"/>
        <tr r="F44" s="3"/>
      </tp>
      <tp>
        <v>16241.89</v>
        <stp/>
        <stp>StudyData</stp>
        <stp>HSIC</stp>
        <stp>Bar</stp>
        <stp/>
        <stp>Low</stp>
        <stp>15</stp>
        <stp>-72</stp>
        <stp>All</stp>
        <stp/>
        <stp/>
        <stp>FALSE</stp>
        <stp>T</stp>
        <tr r="F74" s="3"/>
        <tr r="F74" s="3"/>
      </tp>
      <tp>
        <v>16072.9</v>
        <stp/>
        <stp>StudyData</stp>
        <stp>HSIC</stp>
        <stp>Bar</stp>
        <stp/>
        <stp>Low</stp>
        <stp>15</stp>
        <stp>-62</stp>
        <stp>All</stp>
        <stp/>
        <stp/>
        <stp>FALSE</stp>
        <stp>T</stp>
        <tr r="F64" s="3"/>
        <tr r="F64" s="3"/>
      </tp>
      <tp>
        <v>16154.68</v>
        <stp/>
        <stp>StudyData</stp>
        <stp>HSIC</stp>
        <stp>Bar</stp>
        <stp/>
        <stp>Low</stp>
        <stp>15</stp>
        <stp>-92</stp>
        <stp>All</stp>
        <stp/>
        <stp/>
        <stp>FALSE</stp>
        <stp>T</stp>
        <tr r="F94" s="3"/>
        <tr r="F94" s="3"/>
      </tp>
      <tp>
        <v>16206.32</v>
        <stp/>
        <stp>StudyData</stp>
        <stp>HSIC</stp>
        <stp>Bar</stp>
        <stp/>
        <stp>Low</stp>
        <stp>15</stp>
        <stp>-82</stp>
        <stp>All</stp>
        <stp/>
        <stp/>
        <stp>FALSE</stp>
        <stp>T</stp>
        <tr r="F84" s="3"/>
        <tr r="F84" s="3"/>
      </tp>
      <tp>
        <v>16147.8</v>
        <stp/>
        <stp>StudyData</stp>
        <stp>HSIC</stp>
        <stp>Bar</stp>
        <stp/>
        <stp>Close</stp>
        <stp>15</stp>
        <stp>-27</stp>
        <stp>All</stp>
        <stp/>
        <stp/>
        <stp>FALSE</stp>
        <stp>T</stp>
        <tr r="G29" s="3"/>
        <tr r="G29" s="3"/>
      </tp>
      <tp>
        <v>16141.87</v>
        <stp/>
        <stp>StudyData</stp>
        <stp>HSIC</stp>
        <stp>Bar</stp>
        <stp/>
        <stp>Close</stp>
        <stp>15</stp>
        <stp>-37</stp>
        <stp>All</stp>
        <stp/>
        <stp/>
        <stp>FALSE</stp>
        <stp>T</stp>
        <tr r="G39" s="3"/>
        <tr r="G39" s="3"/>
      </tp>
      <tp>
        <v>16279.02</v>
        <stp/>
        <stp>StudyData</stp>
        <stp>HSIC</stp>
        <stp>Bar</stp>
        <stp/>
        <stp>Close</stp>
        <stp>15</stp>
        <stp>-17</stp>
        <stp>All</stp>
        <stp/>
        <stp/>
        <stp>FALSE</stp>
        <stp>T</stp>
        <tr r="G19" s="3"/>
        <tr r="G19" s="3"/>
      </tp>
      <tp>
        <v>16194.7</v>
        <stp/>
        <stp>StudyData</stp>
        <stp>HSIC</stp>
        <stp>Bar</stp>
        <stp/>
        <stp>Close</stp>
        <stp>15</stp>
        <stp>-67</stp>
        <stp>All</stp>
        <stp/>
        <stp/>
        <stp>FALSE</stp>
        <stp>T</stp>
        <tr r="G69" s="3"/>
        <tr r="G69" s="3"/>
      </tp>
      <tp>
        <v>16245.86</v>
        <stp/>
        <stp>StudyData</stp>
        <stp>HSIC</stp>
        <stp>Bar</stp>
        <stp/>
        <stp>Close</stp>
        <stp>15</stp>
        <stp>-77</stp>
        <stp>All</stp>
        <stp/>
        <stp/>
        <stp>FALSE</stp>
        <stp>T</stp>
        <tr r="G79" s="3"/>
        <tr r="G79" s="3"/>
      </tp>
      <tp>
        <v>16122.06</v>
        <stp/>
        <stp>StudyData</stp>
        <stp>HSIC</stp>
        <stp>Bar</stp>
        <stp/>
        <stp>Close</stp>
        <stp>15</stp>
        <stp>-47</stp>
        <stp>All</stp>
        <stp/>
        <stp/>
        <stp>FALSE</stp>
        <stp>T</stp>
        <tr r="G49" s="3"/>
        <tr r="G49" s="3"/>
      </tp>
      <tp>
        <v>16191.45</v>
        <stp/>
        <stp>StudyData</stp>
        <stp>HSIC</stp>
        <stp>Bar</stp>
        <stp/>
        <stp>Close</stp>
        <stp>15</stp>
        <stp>-57</stp>
        <stp>All</stp>
        <stp/>
        <stp/>
        <stp>FALSE</stp>
        <stp>T</stp>
        <tr r="G59" s="3"/>
        <tr r="G59" s="3"/>
      </tp>
      <tp>
        <v>16219.3</v>
        <stp/>
        <stp>StudyData</stp>
        <stp>HSIC</stp>
        <stp>Bar</stp>
        <stp/>
        <stp>Close</stp>
        <stp>15</stp>
        <stp>-87</stp>
        <stp>All</stp>
        <stp/>
        <stp/>
        <stp>FALSE</stp>
        <stp>T</stp>
        <tr r="G89" s="3"/>
        <tr r="G89" s="3"/>
      </tp>
      <tp>
        <v>16166.38</v>
        <stp/>
        <stp>StudyData</stp>
        <stp>HSIC</stp>
        <stp>Bar</stp>
        <stp/>
        <stp>Close</stp>
        <stp>15</stp>
        <stp>-97</stp>
        <stp>All</stp>
        <stp/>
        <stp/>
        <stp>FALSE</stp>
        <stp>T</stp>
        <tr r="G99" s="3"/>
        <tr r="G99" s="3"/>
      </tp>
      <tp>
        <v>16274.45</v>
        <stp/>
        <stp>StudyData</stp>
        <stp>HSIC</stp>
        <stp>Bar</stp>
        <stp/>
        <stp>Low</stp>
        <stp>15</stp>
        <stp>-11</stp>
        <stp>All</stp>
        <stp/>
        <stp/>
        <stp>FALSE</stp>
        <stp>T</stp>
        <tr r="F13" s="3"/>
        <tr r="F13" s="3"/>
      </tp>
      <tp>
        <v>16134.69</v>
        <stp/>
        <stp>StudyData</stp>
        <stp>HSIC</stp>
        <stp>Bar</stp>
        <stp/>
        <stp>Low</stp>
        <stp>15</stp>
        <stp>-31</stp>
        <stp>All</stp>
        <stp/>
        <stp/>
        <stp>FALSE</stp>
        <stp>T</stp>
        <tr r="F33" s="3"/>
        <tr r="F33" s="3"/>
      </tp>
      <tp>
        <v>16223.73</v>
        <stp/>
        <stp>StudyData</stp>
        <stp>HSIC</stp>
        <stp>Bar</stp>
        <stp/>
        <stp>Low</stp>
        <stp>15</stp>
        <stp>-21</stp>
        <stp>All</stp>
        <stp/>
        <stp/>
        <stp>FALSE</stp>
        <stp>T</stp>
        <tr r="F23" s="3"/>
        <tr r="F23" s="3"/>
      </tp>
      <tp>
        <v>16153.57</v>
        <stp/>
        <stp>StudyData</stp>
        <stp>HSIC</stp>
        <stp>Bar</stp>
        <stp/>
        <stp>Low</stp>
        <stp>15</stp>
        <stp>-51</stp>
        <stp>All</stp>
        <stp/>
        <stp/>
        <stp>FALSE</stp>
        <stp>T</stp>
        <tr r="F53" s="3"/>
        <tr r="F53" s="3"/>
      </tp>
      <tp>
        <v>16119.89</v>
        <stp/>
        <stp>StudyData</stp>
        <stp>HSIC</stp>
        <stp>Bar</stp>
        <stp/>
        <stp>Low</stp>
        <stp>15</stp>
        <stp>-41</stp>
        <stp>All</stp>
        <stp/>
        <stp/>
        <stp>FALSE</stp>
        <stp>T</stp>
        <tr r="F43" s="3"/>
        <tr r="F43" s="3"/>
      </tp>
      <tp>
        <v>16231.08</v>
        <stp/>
        <stp>StudyData</stp>
        <stp>HSIC</stp>
        <stp>Bar</stp>
        <stp/>
        <stp>Low</stp>
        <stp>15</stp>
        <stp>-71</stp>
        <stp>All</stp>
        <stp/>
        <stp/>
        <stp>FALSE</stp>
        <stp>T</stp>
        <tr r="F73" s="3"/>
        <tr r="F73" s="3"/>
      </tp>
      <tp>
        <v>16117.53</v>
        <stp/>
        <stp>StudyData</stp>
        <stp>HSIC</stp>
        <stp>Bar</stp>
        <stp/>
        <stp>Low</stp>
        <stp>15</stp>
        <stp>-61</stp>
        <stp>All</stp>
        <stp/>
        <stp/>
        <stp>FALSE</stp>
        <stp>T</stp>
        <tr r="F63" s="3"/>
        <tr r="F63" s="3"/>
      </tp>
      <tp>
        <v>16144.21</v>
        <stp/>
        <stp>StudyData</stp>
        <stp>HSIC</stp>
        <stp>Bar</stp>
        <stp/>
        <stp>Low</stp>
        <stp>15</stp>
        <stp>-91</stp>
        <stp>All</stp>
        <stp/>
        <stp/>
        <stp>FALSE</stp>
        <stp>T</stp>
        <tr r="F93" s="3"/>
        <tr r="F93" s="3"/>
      </tp>
      <tp>
        <v>16210.44</v>
        <stp/>
        <stp>StudyData</stp>
        <stp>HSIC</stp>
        <stp>Bar</stp>
        <stp/>
        <stp>Low</stp>
        <stp>15</stp>
        <stp>-81</stp>
        <stp>All</stp>
        <stp/>
        <stp/>
        <stp>FALSE</stp>
        <stp>T</stp>
        <tr r="F83" s="3"/>
        <tr r="F83" s="3"/>
      </tp>
      <tp>
        <v>16312.46</v>
        <stp/>
        <stp>StudyData</stp>
        <stp>HSIC</stp>
        <stp>Bar</stp>
        <stp/>
        <stp>High</stp>
        <stp>15</stp>
        <stp>-3</stp>
        <stp>All</stp>
        <stp/>
        <stp/>
        <stp>FALSE</stp>
        <stp>T</stp>
        <tr r="E5" s="3"/>
        <tr r="E5" s="3"/>
      </tp>
      <tp>
        <v>16143.44</v>
        <stp/>
        <stp>StudyData</stp>
        <stp>HSIC</stp>
        <stp>Bar</stp>
        <stp/>
        <stp>Close</stp>
        <stp>15</stp>
        <stp>-26</stp>
        <stp>All</stp>
        <stp/>
        <stp/>
        <stp>FALSE</stp>
        <stp>T</stp>
        <tr r="G28" s="3"/>
        <tr r="G28" s="3"/>
      </tp>
      <tp>
        <v>16148.11</v>
        <stp/>
        <stp>StudyData</stp>
        <stp>HSIC</stp>
        <stp>Bar</stp>
        <stp/>
        <stp>Close</stp>
        <stp>15</stp>
        <stp>-36</stp>
        <stp>All</stp>
        <stp/>
        <stp/>
        <stp>FALSE</stp>
        <stp>T</stp>
        <tr r="G38" s="3"/>
        <tr r="G38" s="3"/>
      </tp>
      <tp>
        <v>16285.1</v>
        <stp/>
        <stp>StudyData</stp>
        <stp>HSIC</stp>
        <stp>Bar</stp>
        <stp/>
        <stp>Close</stp>
        <stp>15</stp>
        <stp>-16</stp>
        <stp>All</stp>
        <stp/>
        <stp/>
        <stp>FALSE</stp>
        <stp>T</stp>
        <tr r="G18" s="3"/>
        <tr r="G18" s="3"/>
      </tp>
      <tp>
        <v>16179.66</v>
        <stp/>
        <stp>StudyData</stp>
        <stp>HSIC</stp>
        <stp>Bar</stp>
        <stp/>
        <stp>Close</stp>
        <stp>15</stp>
        <stp>-66</stp>
        <stp>All</stp>
        <stp/>
        <stp/>
        <stp>FALSE</stp>
        <stp>T</stp>
        <tr r="G68" s="3"/>
        <tr r="G68" s="3"/>
      </tp>
      <tp>
        <v>16253.8</v>
        <stp/>
        <stp>StudyData</stp>
        <stp>HSIC</stp>
        <stp>Bar</stp>
        <stp/>
        <stp>Close</stp>
        <stp>15</stp>
        <stp>-76</stp>
        <stp>All</stp>
        <stp/>
        <stp/>
        <stp>FALSE</stp>
        <stp>T</stp>
        <tr r="G78" s="3"/>
        <tr r="G78" s="3"/>
      </tp>
      <tp>
        <v>16113.1</v>
        <stp/>
        <stp>StudyData</stp>
        <stp>HSIC</stp>
        <stp>Bar</stp>
        <stp/>
        <stp>Close</stp>
        <stp>15</stp>
        <stp>-46</stp>
        <stp>All</stp>
        <stp/>
        <stp/>
        <stp>FALSE</stp>
        <stp>T</stp>
        <tr r="G48" s="3"/>
        <tr r="G48" s="3"/>
      </tp>
      <tp>
        <v>16188.25</v>
        <stp/>
        <stp>StudyData</stp>
        <stp>HSIC</stp>
        <stp>Bar</stp>
        <stp/>
        <stp>Close</stp>
        <stp>15</stp>
        <stp>-56</stp>
        <stp>All</stp>
        <stp/>
        <stp/>
        <stp>FALSE</stp>
        <stp>T</stp>
        <tr r="G58" s="3"/>
        <tr r="G58" s="3"/>
      </tp>
      <tp>
        <v>16211.5</v>
        <stp/>
        <stp>StudyData</stp>
        <stp>HSIC</stp>
        <stp>Bar</stp>
        <stp/>
        <stp>Close</stp>
        <stp>15</stp>
        <stp>-86</stp>
        <stp>All</stp>
        <stp/>
        <stp/>
        <stp>FALSE</stp>
        <stp>T</stp>
        <tr r="G88" s="3"/>
        <tr r="G88" s="3"/>
      </tp>
      <tp>
        <v>16166.14</v>
        <stp/>
        <stp>StudyData</stp>
        <stp>HSIC</stp>
        <stp>Bar</stp>
        <stp/>
        <stp>Close</stp>
        <stp>15</stp>
        <stp>-96</stp>
        <stp>All</stp>
        <stp/>
        <stp/>
        <stp>FALSE</stp>
        <stp>T</stp>
        <tr r="G98" s="3"/>
        <tr r="G98" s="3"/>
      </tp>
      <tp>
        <v>16275.95</v>
        <stp/>
        <stp>StudyData</stp>
        <stp>HSIC</stp>
        <stp>Bar</stp>
        <stp/>
        <stp>Low</stp>
        <stp>15</stp>
        <stp>-10</stp>
        <stp>All</stp>
        <stp/>
        <stp/>
        <stp>FALSE</stp>
        <stp>T</stp>
        <tr r="F12" s="3"/>
        <tr r="F12" s="3"/>
      </tp>
      <tp>
        <v>16134.34</v>
        <stp/>
        <stp>StudyData</stp>
        <stp>HSIC</stp>
        <stp>Bar</stp>
        <stp/>
        <stp>Low</stp>
        <stp>15</stp>
        <stp>-30</stp>
        <stp>All</stp>
        <stp/>
        <stp/>
        <stp>FALSE</stp>
        <stp>T</stp>
        <tr r="F32" s="3"/>
        <tr r="F32" s="3"/>
      </tp>
      <tp>
        <v>16246.73</v>
        <stp/>
        <stp>StudyData</stp>
        <stp>HSIC</stp>
        <stp>Bar</stp>
        <stp/>
        <stp>Low</stp>
        <stp>15</stp>
        <stp>-20</stp>
        <stp>All</stp>
        <stp/>
        <stp/>
        <stp>FALSE</stp>
        <stp>T</stp>
        <tr r="F22" s="3"/>
        <tr r="F22" s="3"/>
      </tp>
      <tp>
        <v>16145.38</v>
        <stp/>
        <stp>StudyData</stp>
        <stp>HSIC</stp>
        <stp>Bar</stp>
        <stp/>
        <stp>Low</stp>
        <stp>15</stp>
        <stp>-50</stp>
        <stp>All</stp>
        <stp/>
        <stp/>
        <stp>FALSE</stp>
        <stp>T</stp>
        <tr r="F52" s="3"/>
        <tr r="F52" s="3"/>
      </tp>
      <tp>
        <v>16124.98</v>
        <stp/>
        <stp>StudyData</stp>
        <stp>HSIC</stp>
        <stp>Bar</stp>
        <stp/>
        <stp>Low</stp>
        <stp>15</stp>
        <stp>-40</stp>
        <stp>All</stp>
        <stp/>
        <stp/>
        <stp>FALSE</stp>
        <stp>T</stp>
        <tr r="F42" s="3"/>
        <tr r="F42" s="3"/>
      </tp>
      <tp>
        <v>16239.8</v>
        <stp/>
        <stp>StudyData</stp>
        <stp>HSIC</stp>
        <stp>Bar</stp>
        <stp/>
        <stp>Low</stp>
        <stp>15</stp>
        <stp>-70</stp>
        <stp>All</stp>
        <stp/>
        <stp/>
        <stp>FALSE</stp>
        <stp>T</stp>
        <tr r="F72" s="3"/>
        <tr r="F72" s="3"/>
      </tp>
      <tp>
        <v>16145.11</v>
        <stp/>
        <stp>StudyData</stp>
        <stp>HSIC</stp>
        <stp>Bar</stp>
        <stp/>
        <stp>Low</stp>
        <stp>15</stp>
        <stp>-60</stp>
        <stp>All</stp>
        <stp/>
        <stp/>
        <stp>FALSE</stp>
        <stp>T</stp>
        <tr r="F62" s="3"/>
        <tr r="F62" s="3"/>
      </tp>
      <tp>
        <v>16153.78</v>
        <stp/>
        <stp>StudyData</stp>
        <stp>HSIC</stp>
        <stp>Bar</stp>
        <stp/>
        <stp>Low</stp>
        <stp>15</stp>
        <stp>-90</stp>
        <stp>All</stp>
        <stp/>
        <stp/>
        <stp>FALSE</stp>
        <stp>T</stp>
        <tr r="F92" s="3"/>
        <tr r="F92" s="3"/>
      </tp>
      <tp>
        <v>16226.07</v>
        <stp/>
        <stp>StudyData</stp>
        <stp>HSIC</stp>
        <stp>Bar</stp>
        <stp/>
        <stp>Low</stp>
        <stp>15</stp>
        <stp>-80</stp>
        <stp>All</stp>
        <stp/>
        <stp/>
        <stp>FALSE</stp>
        <stp>T</stp>
        <tr r="F82" s="3"/>
        <tr r="F82" s="3"/>
      </tp>
      <tp>
        <v>42954.114583333336</v>
        <stp/>
        <stp>StudyData</stp>
        <stp>HSIC</stp>
        <stp>Bar</stp>
        <stp/>
        <stp>Time</stp>
        <stp>15</stp>
        <stp>0</stp>
        <stp>All</stp>
        <stp/>
        <stp/>
        <stp>False</stp>
        <tr r="C2" s="3"/>
        <tr r="B2" s="3"/>
      </tp>
      <tp>
        <v>16327.82</v>
        <stp/>
        <stp>StudyData</stp>
        <stp>HSIC</stp>
        <stp>Bar</stp>
        <stp/>
        <stp>High</stp>
        <stp>15</stp>
        <stp>-2</stp>
        <stp>All</stp>
        <stp/>
        <stp/>
        <stp>FALSE</stp>
        <stp>T</stp>
        <tr r="E4" s="3"/>
        <tr r="E4" s="3"/>
      </tp>
      <tp>
        <v>16255.32</v>
        <stp/>
        <stp>StudyData</stp>
        <stp>HSIC</stp>
        <stp>Bar</stp>
        <stp/>
        <stp>Close</stp>
        <stp>15</stp>
        <stp>-21</stp>
        <stp>All</stp>
        <stp/>
        <stp/>
        <stp>FALSE</stp>
        <stp>T</stp>
        <tr r="G23" s="3"/>
        <tr r="G23" s="3"/>
      </tp>
      <tp>
        <v>16141.03</v>
        <stp/>
        <stp>StudyData</stp>
        <stp>HSIC</stp>
        <stp>Bar</stp>
        <stp/>
        <stp>Close</stp>
        <stp>15</stp>
        <stp>-31</stp>
        <stp>All</stp>
        <stp/>
        <stp/>
        <stp>FALSE</stp>
        <stp>T</stp>
        <tr r="G33" s="3"/>
        <tr r="G33" s="3"/>
      </tp>
      <tp>
        <v>16284.62</v>
        <stp/>
        <stp>StudyData</stp>
        <stp>HSIC</stp>
        <stp>Bar</stp>
        <stp/>
        <stp>Close</stp>
        <stp>15</stp>
        <stp>-11</stp>
        <stp>All</stp>
        <stp/>
        <stp/>
        <stp>FALSE</stp>
        <stp>T</stp>
        <tr r="G13" s="3"/>
        <tr r="G13" s="3"/>
      </tp>
      <tp>
        <v>16175.72</v>
        <stp/>
        <stp>StudyData</stp>
        <stp>HSIC</stp>
        <stp>Bar</stp>
        <stp/>
        <stp>Close</stp>
        <stp>15</stp>
        <stp>-61</stp>
        <stp>All</stp>
        <stp/>
        <stp/>
        <stp>FALSE</stp>
        <stp>T</stp>
        <tr r="G63" s="3"/>
        <tr r="G63" s="3"/>
      </tp>
      <tp>
        <v>16245.44</v>
        <stp/>
        <stp>StudyData</stp>
        <stp>HSIC</stp>
        <stp>Bar</stp>
        <stp/>
        <stp>Close</stp>
        <stp>15</stp>
        <stp>-71</stp>
        <stp>All</stp>
        <stp/>
        <stp/>
        <stp>FALSE</stp>
        <stp>T</stp>
        <tr r="G73" s="3"/>
        <tr r="G73" s="3"/>
      </tp>
      <tp>
        <v>16130.54</v>
        <stp/>
        <stp>StudyData</stp>
        <stp>HSIC</stp>
        <stp>Bar</stp>
        <stp/>
        <stp>Close</stp>
        <stp>15</stp>
        <stp>-41</stp>
        <stp>All</stp>
        <stp/>
        <stp/>
        <stp>FALSE</stp>
        <stp>T</stp>
        <tr r="G43" s="3"/>
        <tr r="G43" s="3"/>
      </tp>
      <tp>
        <v>16159.14</v>
        <stp/>
        <stp>StudyData</stp>
        <stp>HSIC</stp>
        <stp>Bar</stp>
        <stp/>
        <stp>Close</stp>
        <stp>15</stp>
        <stp>-51</stp>
        <stp>All</stp>
        <stp/>
        <stp/>
        <stp>FALSE</stp>
        <stp>T</stp>
        <tr r="G53" s="3"/>
        <tr r="G53" s="3"/>
      </tp>
      <tp>
        <v>16226.15</v>
        <stp/>
        <stp>StudyData</stp>
        <stp>HSIC</stp>
        <stp>Bar</stp>
        <stp/>
        <stp>Close</stp>
        <stp>15</stp>
        <stp>-81</stp>
        <stp>All</stp>
        <stp/>
        <stp/>
        <stp>FALSE</stp>
        <stp>T</stp>
        <tr r="G83" s="3"/>
        <tr r="G83" s="3"/>
      </tp>
      <tp>
        <v>16162.35</v>
        <stp/>
        <stp>StudyData</stp>
        <stp>HSIC</stp>
        <stp>Bar</stp>
        <stp/>
        <stp>Close</stp>
        <stp>15</stp>
        <stp>-91</stp>
        <stp>All</stp>
        <stp/>
        <stp/>
        <stp>FALSE</stp>
        <stp>T</stp>
        <tr r="G93" s="3"/>
        <tr r="G93" s="3"/>
      </tp>
      <tp>
        <v>16277.52</v>
        <stp/>
        <stp>StudyData</stp>
        <stp>HSIC</stp>
        <stp>Bar</stp>
        <stp/>
        <stp>Low</stp>
        <stp>15</stp>
        <stp>-17</stp>
        <stp>All</stp>
        <stp/>
        <stp/>
        <stp>FALSE</stp>
        <stp>T</stp>
        <tr r="F19" s="3"/>
        <tr r="F19" s="3"/>
      </tp>
      <tp>
        <v>16135.17</v>
        <stp/>
        <stp>StudyData</stp>
        <stp>HSIC</stp>
        <stp>Bar</stp>
        <stp/>
        <stp>Low</stp>
        <stp>15</stp>
        <stp>-37</stp>
        <stp>All</stp>
        <stp/>
        <stp/>
        <stp>FALSE</stp>
        <stp>T</stp>
        <tr r="F39" s="3"/>
        <tr r="F39" s="3"/>
      </tp>
      <tp>
        <v>16138.01</v>
        <stp/>
        <stp>StudyData</stp>
        <stp>HSIC</stp>
        <stp>Bar</stp>
        <stp/>
        <stp>Low</stp>
        <stp>15</stp>
        <stp>-27</stp>
        <stp>All</stp>
        <stp/>
        <stp/>
        <stp>FALSE</stp>
        <stp>T</stp>
        <tr r="F29" s="3"/>
        <tr r="F29" s="3"/>
      </tp>
      <tp>
        <v>16174.84</v>
        <stp/>
        <stp>StudyData</stp>
        <stp>HSIC</stp>
        <stp>Bar</stp>
        <stp/>
        <stp>Low</stp>
        <stp>15</stp>
        <stp>-57</stp>
        <stp>All</stp>
        <stp/>
        <stp/>
        <stp>FALSE</stp>
        <stp>T</stp>
        <tr r="F59" s="3"/>
        <tr r="F59" s="3"/>
      </tp>
      <tp>
        <v>16110.85</v>
        <stp/>
        <stp>StudyData</stp>
        <stp>HSIC</stp>
        <stp>Bar</stp>
        <stp/>
        <stp>Low</stp>
        <stp>15</stp>
        <stp>-47</stp>
        <stp>All</stp>
        <stp/>
        <stp/>
        <stp>FALSE</stp>
        <stp>T</stp>
        <tr r="F49" s="3"/>
        <tr r="F49" s="3"/>
      </tp>
      <tp>
        <v>16225.95</v>
        <stp/>
        <stp>StudyData</stp>
        <stp>HSIC</stp>
        <stp>Bar</stp>
        <stp/>
        <stp>Low</stp>
        <stp>15</stp>
        <stp>-77</stp>
        <stp>All</stp>
        <stp/>
        <stp/>
        <stp>FALSE</stp>
        <stp>T</stp>
        <tr r="F79" s="3"/>
        <tr r="F79" s="3"/>
      </tp>
      <tp>
        <v>16152.76</v>
        <stp/>
        <stp>StudyData</stp>
        <stp>HSIC</stp>
        <stp>Bar</stp>
        <stp/>
        <stp>Low</stp>
        <stp>15</stp>
        <stp>-67</stp>
        <stp>All</stp>
        <stp/>
        <stp/>
        <stp>FALSE</stp>
        <stp>T</stp>
        <tr r="F69" s="3"/>
        <tr r="F69" s="3"/>
      </tp>
      <tp>
        <v>16158.47</v>
        <stp/>
        <stp>StudyData</stp>
        <stp>HSIC</stp>
        <stp>Bar</stp>
        <stp/>
        <stp>Low</stp>
        <stp>15</stp>
        <stp>-97</stp>
        <stp>All</stp>
        <stp/>
        <stp/>
        <stp>FALSE</stp>
        <stp>T</stp>
        <tr r="F99" s="3"/>
        <tr r="F99" s="3"/>
      </tp>
      <tp>
        <v>16197.31</v>
        <stp/>
        <stp>StudyData</stp>
        <stp>HSIC</stp>
        <stp>Bar</stp>
        <stp/>
        <stp>Low</stp>
        <stp>15</stp>
        <stp>-87</stp>
        <stp>All</stp>
        <stp/>
        <stp/>
        <stp>FALSE</stp>
        <stp>T</stp>
        <tr r="F89" s="3"/>
        <tr r="F89" s="3"/>
      </tp>
      <tp>
        <v>16313.09</v>
        <stp/>
        <stp>StudyData</stp>
        <stp>HSIC</stp>
        <stp>Bar</stp>
        <stp/>
        <stp>High</stp>
        <stp>15</stp>
        <stp>-5</stp>
        <stp>All</stp>
        <stp/>
        <stp/>
        <stp>FALSE</stp>
        <stp>T</stp>
        <tr r="E7" s="3"/>
        <tr r="E7" s="3"/>
      </tp>
      <tp>
        <v>16276.48</v>
        <stp/>
        <stp>StudyData</stp>
        <stp>HSIC</stp>
        <stp>Bar</stp>
        <stp/>
        <stp>Close</stp>
        <stp>15</stp>
        <stp>-20</stp>
        <stp>All</stp>
        <stp/>
        <stp/>
        <stp>FALSE</stp>
        <stp>T</stp>
        <tr r="G22" s="3"/>
        <tr r="G22" s="3"/>
      </tp>
      <tp>
        <v>16139.54</v>
        <stp/>
        <stp>StudyData</stp>
        <stp>HSIC</stp>
        <stp>Bar</stp>
        <stp/>
        <stp>Close</stp>
        <stp>15</stp>
        <stp>-30</stp>
        <stp>All</stp>
        <stp/>
        <stp/>
        <stp>FALSE</stp>
        <stp>T</stp>
        <tr r="G32" s="3"/>
        <tr r="G32" s="3"/>
      </tp>
      <tp>
        <v>16306.26</v>
        <stp/>
        <stp>StudyData</stp>
        <stp>HSIC</stp>
        <stp>Bar</stp>
        <stp/>
        <stp>Close</stp>
        <stp>15</stp>
        <stp>-10</stp>
        <stp>All</stp>
        <stp/>
        <stp/>
        <stp>FALSE</stp>
        <stp>T</stp>
        <tr r="G12" s="3"/>
        <tr r="G12" s="3"/>
      </tp>
      <tp>
        <v>16167.22</v>
        <stp/>
        <stp>StudyData</stp>
        <stp>HSIC</stp>
        <stp>Bar</stp>
        <stp/>
        <stp>Close</stp>
        <stp>15</stp>
        <stp>-60</stp>
        <stp>All</stp>
        <stp/>
        <stp/>
        <stp>FALSE</stp>
        <stp>T</stp>
        <tr r="G62" s="3"/>
        <tr r="G62" s="3"/>
      </tp>
      <tp>
        <v>16252.09</v>
        <stp/>
        <stp>StudyData</stp>
        <stp>HSIC</stp>
        <stp>Bar</stp>
        <stp/>
        <stp>Close</stp>
        <stp>15</stp>
        <stp>-70</stp>
        <stp>All</stp>
        <stp/>
        <stp/>
        <stp>FALSE</stp>
        <stp>T</stp>
        <tr r="G72" s="3"/>
        <tr r="G72" s="3"/>
      </tp>
      <tp>
        <v>16133.16</v>
        <stp/>
        <stp>StudyData</stp>
        <stp>HSIC</stp>
        <stp>Bar</stp>
        <stp/>
        <stp>Close</stp>
        <stp>15</stp>
        <stp>-40</stp>
        <stp>All</stp>
        <stp/>
        <stp/>
        <stp>FALSE</stp>
        <stp>T</stp>
        <tr r="G42" s="3"/>
        <tr r="G42" s="3"/>
      </tp>
      <tp>
        <v>16147.68</v>
        <stp/>
        <stp>StudyData</stp>
        <stp>HSIC</stp>
        <stp>Bar</stp>
        <stp/>
        <stp>Close</stp>
        <stp>15</stp>
        <stp>-50</stp>
        <stp>All</stp>
        <stp/>
        <stp/>
        <stp>FALSE</stp>
        <stp>T</stp>
        <tr r="G52" s="3"/>
        <tr r="G52" s="3"/>
      </tp>
      <tp>
        <v>16235.97</v>
        <stp/>
        <stp>StudyData</stp>
        <stp>HSIC</stp>
        <stp>Bar</stp>
        <stp/>
        <stp>Close</stp>
        <stp>15</stp>
        <stp>-80</stp>
        <stp>All</stp>
        <stp/>
        <stp/>
        <stp>FALSE</stp>
        <stp>T</stp>
        <tr r="G82" s="3"/>
        <tr r="G82" s="3"/>
      </tp>
      <tp>
        <v>16163.52</v>
        <stp/>
        <stp>StudyData</stp>
        <stp>HSIC</stp>
        <stp>Bar</stp>
        <stp/>
        <stp>Close</stp>
        <stp>15</stp>
        <stp>-90</stp>
        <stp>All</stp>
        <stp/>
        <stp/>
        <stp>FALSE</stp>
        <stp>T</stp>
        <tr r="G92" s="3"/>
        <tr r="G92" s="3"/>
      </tp>
      <tp>
        <v>0</v>
        <stp/>
        <stp>ContractData</stp>
        <stp>X.US.VHSI</stp>
        <stp>PercentNetLastTrade</stp>
        <stp/>
        <stp>T</stp>
        <tr r="K28" s="2"/>
      </tp>
      <tp>
        <v>16275.25</v>
        <stp/>
        <stp>StudyData</stp>
        <stp>HSIC</stp>
        <stp>Bar</stp>
        <stp/>
        <stp>Low</stp>
        <stp>15</stp>
        <stp>-16</stp>
        <stp>All</stp>
        <stp/>
        <stp/>
        <stp>FALSE</stp>
        <stp>T</stp>
        <tr r="F18" s="3"/>
        <tr r="F18" s="3"/>
      </tp>
      <tp>
        <v>16129.79</v>
        <stp/>
        <stp>StudyData</stp>
        <stp>HSIC</stp>
        <stp>Bar</stp>
        <stp/>
        <stp>Low</stp>
        <stp>15</stp>
        <stp>-36</stp>
        <stp>All</stp>
        <stp/>
        <stp/>
        <stp>FALSE</stp>
        <stp>T</stp>
        <tr r="F38" s="3"/>
        <tr r="F38" s="3"/>
      </tp>
      <tp>
        <v>16139.73</v>
        <stp/>
        <stp>StudyData</stp>
        <stp>HSIC</stp>
        <stp>Bar</stp>
        <stp/>
        <stp>Low</stp>
        <stp>15</stp>
        <stp>-26</stp>
        <stp>All</stp>
        <stp/>
        <stp/>
        <stp>FALSE</stp>
        <stp>T</stp>
        <tr r="F28" s="3"/>
        <tr r="F28" s="3"/>
      </tp>
      <tp>
        <v>16183.31</v>
        <stp/>
        <stp>StudyData</stp>
        <stp>HSIC</stp>
        <stp>Bar</stp>
        <stp/>
        <stp>Low</stp>
        <stp>15</stp>
        <stp>-56</stp>
        <stp>All</stp>
        <stp/>
        <stp/>
        <stp>FALSE</stp>
        <stp>T</stp>
        <tr r="F58" s="3"/>
        <tr r="F58" s="3"/>
      </tp>
      <tp>
        <v>16108.15</v>
        <stp/>
        <stp>StudyData</stp>
        <stp>HSIC</stp>
        <stp>Bar</stp>
        <stp/>
        <stp>Low</stp>
        <stp>15</stp>
        <stp>-46</stp>
        <stp>All</stp>
        <stp/>
        <stp/>
        <stp>FALSE</stp>
        <stp>T</stp>
        <tr r="F48" s="3"/>
        <tr r="F48" s="3"/>
      </tp>
      <tp>
        <v>16243.78</v>
        <stp/>
        <stp>StudyData</stp>
        <stp>HSIC</stp>
        <stp>Bar</stp>
        <stp/>
        <stp>Low</stp>
        <stp>15</stp>
        <stp>-76</stp>
        <stp>All</stp>
        <stp/>
        <stp/>
        <stp>FALSE</stp>
        <stp>T</stp>
        <tr r="F78" s="3"/>
        <tr r="F78" s="3"/>
      </tp>
      <tp>
        <v>16179.66</v>
        <stp/>
        <stp>StudyData</stp>
        <stp>HSIC</stp>
        <stp>Bar</stp>
        <stp/>
        <stp>Low</stp>
        <stp>15</stp>
        <stp>-66</stp>
        <stp>All</stp>
        <stp/>
        <stp/>
        <stp>FALSE</stp>
        <stp>T</stp>
        <tr r="F68" s="3"/>
        <tr r="F68" s="3"/>
      </tp>
      <tp>
        <v>16160.28</v>
        <stp/>
        <stp>StudyData</stp>
        <stp>HSIC</stp>
        <stp>Bar</stp>
        <stp/>
        <stp>Low</stp>
        <stp>15</stp>
        <stp>-96</stp>
        <stp>All</stp>
        <stp/>
        <stp/>
        <stp>FALSE</stp>
        <stp>T</stp>
        <tr r="F98" s="3"/>
        <tr r="F98" s="3"/>
      </tp>
      <tp>
        <v>16200.46</v>
        <stp/>
        <stp>StudyData</stp>
        <stp>HSIC</stp>
        <stp>Bar</stp>
        <stp/>
        <stp>Low</stp>
        <stp>15</stp>
        <stp>-86</stp>
        <stp>All</stp>
        <stp/>
        <stp/>
        <stp>FALSE</stp>
        <stp>T</stp>
        <tr r="F88" s="3"/>
        <tr r="F88" s="3"/>
      </tp>
      <tp>
        <v>16308.43</v>
        <stp/>
        <stp>StudyData</stp>
        <stp>HSIC</stp>
        <stp>Bar</stp>
        <stp/>
        <stp>High</stp>
        <stp>15</stp>
        <stp>-4</stp>
        <stp>All</stp>
        <stp/>
        <stp/>
        <stp>FALSE</stp>
        <stp>T</stp>
        <tr r="E6" s="3"/>
        <tr r="E6" s="3"/>
      </tp>
      <tp t="s">
        <v>Hang Seng Software &amp; Services Index</v>
        <stp/>
        <stp>ContractData</stp>
        <stp>X.US.HSSSI</stp>
        <stp>LOngDescription</stp>
        <stp/>
        <stp>T</stp>
        <tr r="L2" s="1"/>
        <tr r="D19" s="2"/>
      </tp>
      <tp t="s">
        <v>Hang Seng Mainland Banks Index</v>
        <stp/>
        <stp>ContractData</stp>
        <stp>X.US.HSMBI</stp>
        <stp>LOngDescription</stp>
        <stp/>
        <stp>T</stp>
        <tr r="L7" s="1"/>
        <tr r="D14" s="2"/>
      </tp>
      <tp t="s">
        <v>Hang Seng Mainland Healthcare Index</v>
        <stp/>
        <stp>ContractData</stp>
        <stp>X.US.HSMHI</stp>
        <stp>LOngDescription</stp>
        <stp/>
        <stp>T</stp>
        <tr r="L14" s="1"/>
        <tr r="D15" s="2"/>
      </tp>
      <tp t="s">
        <v>Hang Seng Mainland Properties Index</v>
        <stp/>
        <stp>ContractData</stp>
        <stp>X.US.HSMPI</stp>
        <stp>LOngDescription</stp>
        <stp/>
        <stp>T</stp>
        <tr r="L16" s="1"/>
        <tr r="D17" s="2"/>
      </tp>
      <tp t="s">
        <v>Hang Seng China AFF Corporations Index</v>
        <stp/>
        <stp>ContractData</stp>
        <stp>X.US.HSCCI</stp>
        <stp>LOngDescription</stp>
        <stp/>
        <stp>T</stp>
        <tr r="L10" s="1"/>
        <tr r="D6" s="2"/>
      </tp>
      <tp t="s">
        <v>Hang Seng China Enterprises Index</v>
        <stp/>
        <stp>ContractData</stp>
        <stp>X.US.HSCEI</stp>
        <stp>LOngDescription</stp>
        <stp/>
        <stp>T</stp>
        <tr r="L8" s="1"/>
        <tr r="D9" s="2"/>
      </tp>
      <tp>
        <v>16158.49</v>
        <stp/>
        <stp>StudyData</stp>
        <stp>HSIC</stp>
        <stp>Bar</stp>
        <stp/>
        <stp>Close</stp>
        <stp>15</stp>
        <stp>-23</stp>
        <stp>All</stp>
        <stp/>
        <stp/>
        <stp>FALSE</stp>
        <stp>T</stp>
        <tr r="G25" s="3"/>
        <tr r="G25" s="3"/>
      </tp>
      <tp>
        <v>16134.43</v>
        <stp/>
        <stp>StudyData</stp>
        <stp>HSIC</stp>
        <stp>Bar</stp>
        <stp/>
        <stp>Close</stp>
        <stp>15</stp>
        <stp>-33</stp>
        <stp>All</stp>
        <stp/>
        <stp/>
        <stp>FALSE</stp>
        <stp>T</stp>
        <tr r="G35" s="3"/>
        <tr r="G35" s="3"/>
      </tp>
      <tp>
        <v>16281.75</v>
        <stp/>
        <stp>StudyData</stp>
        <stp>HSIC</stp>
        <stp>Bar</stp>
        <stp/>
        <stp>Close</stp>
        <stp>15</stp>
        <stp>-13</stp>
        <stp>All</stp>
        <stp/>
        <stp/>
        <stp>FALSE</stp>
        <stp>T</stp>
        <tr r="G15" s="3"/>
        <tr r="G15" s="3"/>
      </tp>
      <tp>
        <v>16089.93</v>
        <stp/>
        <stp>StudyData</stp>
        <stp>HSIC</stp>
        <stp>Bar</stp>
        <stp/>
        <stp>Close</stp>
        <stp>15</stp>
        <stp>-63</stp>
        <stp>All</stp>
        <stp/>
        <stp/>
        <stp>FALSE</stp>
        <stp>T</stp>
        <tr r="G65" s="3"/>
        <tr r="G65" s="3"/>
      </tp>
      <tp>
        <v>16243.71</v>
        <stp/>
        <stp>StudyData</stp>
        <stp>HSIC</stp>
        <stp>Bar</stp>
        <stp/>
        <stp>Close</stp>
        <stp>15</stp>
        <stp>-73</stp>
        <stp>All</stp>
        <stp/>
        <stp/>
        <stp>FALSE</stp>
        <stp>T</stp>
        <tr r="G75" s="3"/>
        <tr r="G75" s="3"/>
      </tp>
      <tp>
        <v>16112.86</v>
        <stp/>
        <stp>StudyData</stp>
        <stp>HSIC</stp>
        <stp>Bar</stp>
        <stp/>
        <stp>Close</stp>
        <stp>15</stp>
        <stp>-43</stp>
        <stp>All</stp>
        <stp/>
        <stp/>
        <stp>FALSE</stp>
        <stp>T</stp>
        <tr r="G45" s="3"/>
        <tr r="G45" s="3"/>
      </tp>
      <tp>
        <v>16161.91</v>
        <stp/>
        <stp>StudyData</stp>
        <stp>HSIC</stp>
        <stp>Bar</stp>
        <stp/>
        <stp>Close</stp>
        <stp>15</stp>
        <stp>-53</stp>
        <stp>All</stp>
        <stp/>
        <stp/>
        <stp>FALSE</stp>
        <stp>T</stp>
        <tr r="G55" s="3"/>
        <tr r="G55" s="3"/>
      </tp>
      <tp>
        <v>16213.48</v>
        <stp/>
        <stp>StudyData</stp>
        <stp>HSIC</stp>
        <stp>Bar</stp>
        <stp/>
        <stp>Close</stp>
        <stp>15</stp>
        <stp>-83</stp>
        <stp>All</stp>
        <stp/>
        <stp/>
        <stp>FALSE</stp>
        <stp>T</stp>
        <tr r="G85" s="3"/>
        <tr r="G85" s="3"/>
      </tp>
      <tp>
        <v>16169.66</v>
        <stp/>
        <stp>StudyData</stp>
        <stp>HSIC</stp>
        <stp>Bar</stp>
        <stp/>
        <stp>Close</stp>
        <stp>15</stp>
        <stp>-93</stp>
        <stp>All</stp>
        <stp/>
        <stp/>
        <stp>FALSE</stp>
        <stp>T</stp>
        <tr r="G95" s="3"/>
        <tr r="G95" s="3"/>
      </tp>
      <tp>
        <v>3670.7000000000003</v>
        <stp/>
        <stp>ContractData</stp>
        <stp>X.US.HSITHI</stp>
        <stp>High</stp>
        <stp/>
        <stp>T</stp>
        <tr r="N13" s="2"/>
      </tp>
      <tp>
        <v>16268.76</v>
        <stp/>
        <stp>StudyData</stp>
        <stp>HSIC</stp>
        <stp>Bar</stp>
        <stp/>
        <stp>Low</stp>
        <stp>15</stp>
        <stp>-15</stp>
        <stp>All</stp>
        <stp/>
        <stp/>
        <stp>FALSE</stp>
        <stp>T</stp>
        <tr r="F17" s="3"/>
        <tr r="F17" s="3"/>
      </tp>
      <tp>
        <v>16123.73</v>
        <stp/>
        <stp>StudyData</stp>
        <stp>HSIC</stp>
        <stp>Bar</stp>
        <stp/>
        <stp>Low</stp>
        <stp>15</stp>
        <stp>-35</stp>
        <stp>All</stp>
        <stp/>
        <stp/>
        <stp>FALSE</stp>
        <stp>T</stp>
        <tr r="F37" s="3"/>
        <tr r="F37" s="3"/>
      </tp>
      <tp>
        <v>16129.18</v>
        <stp/>
        <stp>StudyData</stp>
        <stp>HSIC</stp>
        <stp>Bar</stp>
        <stp/>
        <stp>Low</stp>
        <stp>15</stp>
        <stp>-25</stp>
        <stp>All</stp>
        <stp/>
        <stp/>
        <stp>FALSE</stp>
        <stp>T</stp>
        <tr r="F27" s="3"/>
        <tr r="F27" s="3"/>
      </tp>
      <tp>
        <v>16177.09</v>
        <stp/>
        <stp>StudyData</stp>
        <stp>HSIC</stp>
        <stp>Bar</stp>
        <stp/>
        <stp>Low</stp>
        <stp>15</stp>
        <stp>-55</stp>
        <stp>All</stp>
        <stp/>
        <stp/>
        <stp>FALSE</stp>
        <stp>T</stp>
        <tr r="F57" s="3"/>
        <tr r="F57" s="3"/>
      </tp>
      <tp>
        <v>16107.5</v>
        <stp/>
        <stp>StudyData</stp>
        <stp>HSIC</stp>
        <stp>Bar</stp>
        <stp/>
        <stp>Low</stp>
        <stp>15</stp>
        <stp>-45</stp>
        <stp>All</stp>
        <stp/>
        <stp/>
        <stp>FALSE</stp>
        <stp>T</stp>
        <tr r="F47" s="3"/>
        <tr r="F47" s="3"/>
      </tp>
      <tp>
        <v>16245.59</v>
        <stp/>
        <stp>StudyData</stp>
        <stp>HSIC</stp>
        <stp>Bar</stp>
        <stp/>
        <stp>Low</stp>
        <stp>15</stp>
        <stp>-75</stp>
        <stp>All</stp>
        <stp/>
        <stp/>
        <stp>FALSE</stp>
        <stp>T</stp>
        <tr r="F77" s="3"/>
        <tr r="F77" s="3"/>
      </tp>
      <tp>
        <v>16132.24</v>
        <stp/>
        <stp>StudyData</stp>
        <stp>HSIC</stp>
        <stp>Bar</stp>
        <stp/>
        <stp>Low</stp>
        <stp>15</stp>
        <stp>-65</stp>
        <stp>All</stp>
        <stp/>
        <stp/>
        <stp>FALSE</stp>
        <stp>T</stp>
        <tr r="F67" s="3"/>
        <tr r="F67" s="3"/>
      </tp>
      <tp>
        <v>16159.28</v>
        <stp/>
        <stp>StudyData</stp>
        <stp>HSIC</stp>
        <stp>Bar</stp>
        <stp/>
        <stp>Low</stp>
        <stp>15</stp>
        <stp>-95</stp>
        <stp>All</stp>
        <stp/>
        <stp/>
        <stp>FALSE</stp>
        <stp>T</stp>
        <tr r="F97" s="3"/>
        <tr r="F97" s="3"/>
      </tp>
      <tp>
        <v>16208.3</v>
        <stp/>
        <stp>StudyData</stp>
        <stp>HSIC</stp>
        <stp>Bar</stp>
        <stp/>
        <stp>Low</stp>
        <stp>15</stp>
        <stp>-85</stp>
        <stp>All</stp>
        <stp/>
        <stp/>
        <stp>FALSE</stp>
        <stp>T</stp>
        <tr r="F87" s="3"/>
        <tr r="F87" s="3"/>
      </tp>
      <tp>
        <v>16306.01</v>
        <stp/>
        <stp>StudyData</stp>
        <stp>HSIC</stp>
        <stp>Bar</stp>
        <stp/>
        <stp>High</stp>
        <stp>15</stp>
        <stp>-7</stp>
        <stp>All</stp>
        <stp/>
        <stp/>
        <stp>FALSE</stp>
        <stp>T</stp>
        <tr r="E9" s="3"/>
        <tr r="E9" s="3"/>
      </tp>
      <tp>
        <v>16149.14</v>
        <stp/>
        <stp>StudyData</stp>
        <stp>HSIC</stp>
        <stp>Bar</stp>
        <stp/>
        <stp>Close</stp>
        <stp>15</stp>
        <stp>-22</stp>
        <stp>All</stp>
        <stp/>
        <stp/>
        <stp>FALSE</stp>
        <stp>T</stp>
        <tr r="G24" s="3"/>
        <tr r="G24" s="3"/>
      </tp>
      <tp>
        <v>16136.22</v>
        <stp/>
        <stp>StudyData</stp>
        <stp>HSIC</stp>
        <stp>Bar</stp>
        <stp/>
        <stp>Close</stp>
        <stp>15</stp>
        <stp>-32</stp>
        <stp>All</stp>
        <stp/>
        <stp/>
        <stp>FALSE</stp>
        <stp>T</stp>
        <tr r="G34" s="3"/>
        <tr r="G34" s="3"/>
      </tp>
      <tp>
        <v>16288.86</v>
        <stp/>
        <stp>StudyData</stp>
        <stp>HSIC</stp>
        <stp>Bar</stp>
        <stp/>
        <stp>Close</stp>
        <stp>15</stp>
        <stp>-12</stp>
        <stp>All</stp>
        <stp/>
        <stp/>
        <stp>FALSE</stp>
        <stp>T</stp>
        <tr r="G14" s="3"/>
        <tr r="G14" s="3"/>
      </tp>
      <tp>
        <v>16120.72</v>
        <stp/>
        <stp>StudyData</stp>
        <stp>HSIC</stp>
        <stp>Bar</stp>
        <stp/>
        <stp>Close</stp>
        <stp>15</stp>
        <stp>-62</stp>
        <stp>All</stp>
        <stp/>
        <stp/>
        <stp>FALSE</stp>
        <stp>T</stp>
        <tr r="G64" s="3"/>
        <tr r="G64" s="3"/>
      </tp>
      <tp>
        <v>16251.52</v>
        <stp/>
        <stp>StudyData</stp>
        <stp>HSIC</stp>
        <stp>Bar</stp>
        <stp/>
        <stp>Close</stp>
        <stp>15</stp>
        <stp>-72</stp>
        <stp>All</stp>
        <stp/>
        <stp/>
        <stp>FALSE</stp>
        <stp>T</stp>
        <tr r="G74" s="3"/>
        <tr r="G74" s="3"/>
      </tp>
      <tp>
        <v>16151.45</v>
        <stp/>
        <stp>StudyData</stp>
        <stp>HSIC</stp>
        <stp>Bar</stp>
        <stp/>
        <stp>Close</stp>
        <stp>15</stp>
        <stp>-42</stp>
        <stp>All</stp>
        <stp/>
        <stp/>
        <stp>FALSE</stp>
        <stp>T</stp>
        <tr r="G44" s="3"/>
        <tr r="G44" s="3"/>
      </tp>
      <tp>
        <v>16165.15</v>
        <stp/>
        <stp>StudyData</stp>
        <stp>HSIC</stp>
        <stp>Bar</stp>
        <stp/>
        <stp>Close</stp>
        <stp>15</stp>
        <stp>-52</stp>
        <stp>All</stp>
        <stp/>
        <stp/>
        <stp>FALSE</stp>
        <stp>T</stp>
        <tr r="G54" s="3"/>
        <tr r="G54" s="3"/>
      </tp>
      <tp>
        <v>16217.91</v>
        <stp/>
        <stp>StudyData</stp>
        <stp>HSIC</stp>
        <stp>Bar</stp>
        <stp/>
        <stp>Close</stp>
        <stp>15</stp>
        <stp>-82</stp>
        <stp>All</stp>
        <stp/>
        <stp/>
        <stp>FALSE</stp>
        <stp>T</stp>
        <tr r="G84" s="3"/>
        <tr r="G84" s="3"/>
      </tp>
      <tp>
        <v>16169.98</v>
        <stp/>
        <stp>StudyData</stp>
        <stp>HSIC</stp>
        <stp>Bar</stp>
        <stp/>
        <stp>Close</stp>
        <stp>15</stp>
        <stp>-92</stp>
        <stp>All</stp>
        <stp/>
        <stp/>
        <stp>FALSE</stp>
        <stp>T</stp>
        <tr r="G94" s="3"/>
        <tr r="G94" s="3"/>
      </tp>
      <tp>
        <v>0.17192556634304207</v>
        <stp/>
        <stp>ContractData</stp>
        <stp>F.EP</stp>
        <stp>PercentNetLastTrade</stp>
        <stp/>
        <stp>T</stp>
        <tr r="K34" s="2"/>
      </tp>
      <tp>
        <v>16268.97</v>
        <stp/>
        <stp>StudyData</stp>
        <stp>HSIC</stp>
        <stp>Bar</stp>
        <stp/>
        <stp>Low</stp>
        <stp>15</stp>
        <stp>-14</stp>
        <stp>All</stp>
        <stp/>
        <stp/>
        <stp>FALSE</stp>
        <stp>T</stp>
        <tr r="F16" s="3"/>
        <tr r="F16" s="3"/>
      </tp>
      <tp>
        <v>16122.18</v>
        <stp/>
        <stp>StudyData</stp>
        <stp>HSIC</stp>
        <stp>Bar</stp>
        <stp/>
        <stp>Low</stp>
        <stp>15</stp>
        <stp>-34</stp>
        <stp>All</stp>
        <stp/>
        <stp/>
        <stp>FALSE</stp>
        <stp>T</stp>
        <tr r="F36" s="3"/>
        <tr r="F36" s="3"/>
      </tp>
      <tp>
        <v>16120.45</v>
        <stp/>
        <stp>StudyData</stp>
        <stp>HSIC</stp>
        <stp>Bar</stp>
        <stp/>
        <stp>Low</stp>
        <stp>15</stp>
        <stp>-24</stp>
        <stp>All</stp>
        <stp/>
        <stp/>
        <stp>FALSE</stp>
        <stp>T</stp>
        <tr r="F26" s="3"/>
        <tr r="F26" s="3"/>
      </tp>
      <tp>
        <v>16177.65</v>
        <stp/>
        <stp>StudyData</stp>
        <stp>HSIC</stp>
        <stp>Bar</stp>
        <stp/>
        <stp>Low</stp>
        <stp>15</stp>
        <stp>-54</stp>
        <stp>All</stp>
        <stp/>
        <stp/>
        <stp>FALSE</stp>
        <stp>T</stp>
        <tr r="F56" s="3"/>
        <tr r="F56" s="3"/>
      </tp>
      <tp>
        <v>16127.93</v>
        <stp/>
        <stp>StudyData</stp>
        <stp>HSIC</stp>
        <stp>Bar</stp>
        <stp/>
        <stp>Low</stp>
        <stp>15</stp>
        <stp>-44</stp>
        <stp>All</stp>
        <stp/>
        <stp/>
        <stp>FALSE</stp>
        <stp>T</stp>
        <tr r="F46" s="3"/>
        <tr r="F46" s="3"/>
      </tp>
      <tp>
        <v>16240.24</v>
        <stp/>
        <stp>StudyData</stp>
        <stp>HSIC</stp>
        <stp>Bar</stp>
        <stp/>
        <stp>Low</stp>
        <stp>15</stp>
        <stp>-74</stp>
        <stp>All</stp>
        <stp/>
        <stp/>
        <stp>FALSE</stp>
        <stp>T</stp>
        <tr r="F76" s="3"/>
        <tr r="F76" s="3"/>
      </tp>
      <tp>
        <v>16109.19</v>
        <stp/>
        <stp>StudyData</stp>
        <stp>HSIC</stp>
        <stp>Bar</stp>
        <stp/>
        <stp>Low</stp>
        <stp>15</stp>
        <stp>-64</stp>
        <stp>All</stp>
        <stp/>
        <stp/>
        <stp>FALSE</stp>
        <stp>T</stp>
        <tr r="F66" s="3"/>
        <tr r="F66" s="3"/>
      </tp>
      <tp>
        <v>16167.01</v>
        <stp/>
        <stp>StudyData</stp>
        <stp>HSIC</stp>
        <stp>Bar</stp>
        <stp/>
        <stp>Low</stp>
        <stp>15</stp>
        <stp>-94</stp>
        <stp>All</stp>
        <stp/>
        <stp/>
        <stp>FALSE</stp>
        <stp>T</stp>
        <tr r="F96" s="3"/>
        <tr r="F96" s="3"/>
      </tp>
      <tp>
        <v>16160.32</v>
        <stp/>
        <stp>StudyData</stp>
        <stp>HSIC</stp>
        <stp>Bar</stp>
        <stp/>
        <stp>Low</stp>
        <stp>15</stp>
        <stp>-84</stp>
        <stp>All</stp>
        <stp/>
        <stp/>
        <stp>FALSE</stp>
        <stp>T</stp>
        <tr r="F86" s="3"/>
        <tr r="F86" s="3"/>
      </tp>
      <tp>
        <v>16323.16</v>
        <stp/>
        <stp>StudyData</stp>
        <stp>HSIC</stp>
        <stp>Bar</stp>
        <stp/>
        <stp>High</stp>
        <stp>15</stp>
        <stp>-6</stp>
        <stp>All</stp>
        <stp/>
        <stp/>
        <stp>FALSE</stp>
        <stp>T</stp>
        <tr r="E8" s="3"/>
        <tr r="E8" s="3"/>
      </tp>
      <tp>
        <v>0.44000000000005457</v>
        <stp/>
        <stp>ContractData</stp>
        <stp>X.US.HSMOGI</stp>
        <stp>NetLastTrade</stp>
        <stp/>
        <stp>T</stp>
        <tr r="J16" s="2"/>
      </tp>
      <tp>
        <v>16308.69</v>
        <stp/>
        <stp>StudyData</stp>
        <stp>HSIC</stp>
        <stp>Bar</stp>
        <stp/>
        <stp>High</stp>
        <stp>15</stp>
        <stp>-9</stp>
        <stp>All</stp>
        <stp/>
        <stp/>
        <stp>FALSE</stp>
        <stp>T</stp>
        <tr r="E11" s="3"/>
        <tr r="E11" s="3"/>
      </tp>
      <tp>
        <v>135.56999999999971</v>
        <stp/>
        <stp>ContractData</stp>
        <stp>X.US.HFINLI</stp>
        <stp>NetLastTrade</stp>
        <stp/>
        <stp>T</stp>
        <tr r="J25" s="2"/>
      </tp>
      <tp>
        <v>-2.0199999999999818</v>
        <stp/>
        <stp>ContractData</stp>
        <stp>X.US.HFINSI</stp>
        <stp>NetLastTrade</stp>
        <stp/>
        <stp>T</stp>
        <tr r="J23" s="2"/>
      </tp>
      <tp>
        <v>0.25</v>
        <stp/>
        <stp>ContractData</stp>
        <stp>Tsize(F.EP)</stp>
        <stp>LastQuoteToday</stp>
        <stp/>
        <stp>T</stp>
        <tr r="P34" s="2"/>
      </tp>
      <tp>
        <v>16307.44</v>
        <stp/>
        <stp>StudyData</stp>
        <stp>HSIC</stp>
        <stp>Bar</stp>
        <stp/>
        <stp>High</stp>
        <stp>15</stp>
        <stp>-8</stp>
        <stp>All</stp>
        <stp/>
        <stp/>
        <stp>FALSE</stp>
        <stp>T</stp>
        <tr r="E10" s="3"/>
        <tr r="E10" s="3"/>
      </tp>
      <tp>
        <v>16261.27</v>
        <stp/>
        <stp>StudyData</stp>
        <stp>HSIC</stp>
        <stp>Bar</stp>
        <stp/>
        <stp>Low</stp>
        <stp>15</stp>
        <stp>-19</stp>
        <stp>All</stp>
        <stp/>
        <stp/>
        <stp>FALSE</stp>
        <stp>T</stp>
        <tr r="F21" s="3"/>
        <tr r="F21" s="3"/>
      </tp>
      <tp>
        <v>16132.33</v>
        <stp/>
        <stp>StudyData</stp>
        <stp>HSIC</stp>
        <stp>Bar</stp>
        <stp/>
        <stp>Low</stp>
        <stp>15</stp>
        <stp>-39</stp>
        <stp>All</stp>
        <stp/>
        <stp/>
        <stp>FALSE</stp>
        <stp>T</stp>
        <tr r="F41" s="3"/>
        <tr r="F41" s="3"/>
      </tp>
      <tp>
        <v>16137.28</v>
        <stp/>
        <stp>StudyData</stp>
        <stp>HSIC</stp>
        <stp>Bar</stp>
        <stp/>
        <stp>Low</stp>
        <stp>15</stp>
        <stp>-29</stp>
        <stp>All</stp>
        <stp/>
        <stp/>
        <stp>FALSE</stp>
        <stp>T</stp>
        <tr r="F31" s="3"/>
        <tr r="F31" s="3"/>
      </tp>
      <tp>
        <v>16161.73</v>
        <stp/>
        <stp>StudyData</stp>
        <stp>HSIC</stp>
        <stp>Bar</stp>
        <stp/>
        <stp>Low</stp>
        <stp>15</stp>
        <stp>-59</stp>
        <stp>All</stp>
        <stp/>
        <stp/>
        <stp>FALSE</stp>
        <stp>T</stp>
        <tr r="F61" s="3"/>
        <tr r="F61" s="3"/>
      </tp>
      <tp>
        <v>16128.52</v>
        <stp/>
        <stp>StudyData</stp>
        <stp>HSIC</stp>
        <stp>Bar</stp>
        <stp/>
        <stp>Low</stp>
        <stp>15</stp>
        <stp>-49</stp>
        <stp>All</stp>
        <stp/>
        <stp/>
        <stp>FALSE</stp>
        <stp>T</stp>
        <tr r="F51" s="3"/>
        <tr r="F51" s="3"/>
      </tp>
      <tp>
        <v>16217.03</v>
        <stp/>
        <stp>StudyData</stp>
        <stp>HSIC</stp>
        <stp>Bar</stp>
        <stp/>
        <stp>Low</stp>
        <stp>15</stp>
        <stp>-79</stp>
        <stp>All</stp>
        <stp/>
        <stp/>
        <stp>FALSE</stp>
        <stp>T</stp>
        <tr r="F81" s="3"/>
        <tr r="F81" s="3"/>
      </tp>
      <tp>
        <v>16205.23</v>
        <stp/>
        <stp>StudyData</stp>
        <stp>HSIC</stp>
        <stp>Bar</stp>
        <stp/>
        <stp>Low</stp>
        <stp>15</stp>
        <stp>-69</stp>
        <stp>All</stp>
        <stp/>
        <stp/>
        <stp>FALSE</stp>
        <stp>T</stp>
        <tr r="F71" s="3"/>
        <tr r="F71" s="3"/>
      </tp>
      <tp>
        <v>16175.64</v>
        <stp/>
        <stp>StudyData</stp>
        <stp>HSIC</stp>
        <stp>Bar</stp>
        <stp/>
        <stp>Low</stp>
        <stp>15</stp>
        <stp>-99</stp>
        <stp>All</stp>
        <stp/>
        <stp/>
        <stp>FALSE</stp>
        <stp>T</stp>
        <tr r="F101" s="3"/>
        <tr r="F101" s="3"/>
      </tp>
      <tp>
        <v>16140.72</v>
        <stp/>
        <stp>StudyData</stp>
        <stp>HSIC</stp>
        <stp>Bar</stp>
        <stp/>
        <stp>Low</stp>
        <stp>15</stp>
        <stp>-89</stp>
        <stp>All</stp>
        <stp/>
        <stp/>
        <stp>FALSE</stp>
        <stp>T</stp>
        <tr r="F91" s="3"/>
        <tr r="F91" s="3"/>
      </tp>
      <tp>
        <v>16286.93</v>
        <stp/>
        <stp>StudyData</stp>
        <stp>HSIC</stp>
        <stp>Bar</stp>
        <stp/>
        <stp>Low</stp>
        <stp>15</stp>
        <stp>-18</stp>
        <stp>All</stp>
        <stp/>
        <stp/>
        <stp>FALSE</stp>
        <stp>T</stp>
        <tr r="F20" s="3"/>
        <tr r="F20" s="3"/>
      </tp>
      <tp>
        <v>16134.71</v>
        <stp/>
        <stp>StudyData</stp>
        <stp>HSIC</stp>
        <stp>Bar</stp>
        <stp/>
        <stp>Low</stp>
        <stp>15</stp>
        <stp>-38</stp>
        <stp>All</stp>
        <stp/>
        <stp/>
        <stp>FALSE</stp>
        <stp>T</stp>
        <tr r="F40" s="3"/>
        <tr r="F40" s="3"/>
      </tp>
      <tp>
        <v>16142.46</v>
        <stp/>
        <stp>StudyData</stp>
        <stp>HSIC</stp>
        <stp>Bar</stp>
        <stp/>
        <stp>Low</stp>
        <stp>15</stp>
        <stp>-28</stp>
        <stp>All</stp>
        <stp/>
        <stp/>
        <stp>FALSE</stp>
        <stp>T</stp>
        <tr r="F30" s="3"/>
        <tr r="F30" s="3"/>
      </tp>
      <tp>
        <v>16175.99</v>
        <stp/>
        <stp>StudyData</stp>
        <stp>HSIC</stp>
        <stp>Bar</stp>
        <stp/>
        <stp>Low</stp>
        <stp>15</stp>
        <stp>-58</stp>
        <stp>All</stp>
        <stp/>
        <stp/>
        <stp>FALSE</stp>
        <stp>T</stp>
        <tr r="F60" s="3"/>
        <tr r="F60" s="3"/>
      </tp>
      <tp>
        <v>16122.7</v>
        <stp/>
        <stp>StudyData</stp>
        <stp>HSIC</stp>
        <stp>Bar</stp>
        <stp/>
        <stp>Low</stp>
        <stp>15</stp>
        <stp>-48</stp>
        <stp>All</stp>
        <stp/>
        <stp/>
        <stp>FALSE</stp>
        <stp>T</stp>
        <tr r="F50" s="3"/>
        <tr r="F50" s="3"/>
      </tp>
      <tp>
        <v>16213.81</v>
        <stp/>
        <stp>StudyData</stp>
        <stp>HSIC</stp>
        <stp>Bar</stp>
        <stp/>
        <stp>Low</stp>
        <stp>15</stp>
        <stp>-78</stp>
        <stp>All</stp>
        <stp/>
        <stp/>
        <stp>FALSE</stp>
        <stp>T</stp>
        <tr r="F80" s="3"/>
        <tr r="F80" s="3"/>
      </tp>
      <tp>
        <v>16167.06</v>
        <stp/>
        <stp>StudyData</stp>
        <stp>HSIC</stp>
        <stp>Bar</stp>
        <stp/>
        <stp>Low</stp>
        <stp>15</stp>
        <stp>-68</stp>
        <stp>All</stp>
        <stp/>
        <stp/>
        <stp>FALSE</stp>
        <stp>T</stp>
        <tr r="F70" s="3"/>
        <tr r="F70" s="3"/>
      </tp>
      <tp>
        <v>16166.88</v>
        <stp/>
        <stp>StudyData</stp>
        <stp>HSIC</stp>
        <stp>Bar</stp>
        <stp/>
        <stp>Low</stp>
        <stp>15</stp>
        <stp>-98</stp>
        <stp>All</stp>
        <stp/>
        <stp/>
        <stp>FALSE</stp>
        <stp>T</stp>
        <tr r="F100" s="3"/>
        <tr r="F100" s="3"/>
      </tp>
      <tp>
        <v>16142.51</v>
        <stp/>
        <stp>StudyData</stp>
        <stp>HSIC</stp>
        <stp>Bar</stp>
        <stp/>
        <stp>Low</stp>
        <stp>15</stp>
        <stp>-88</stp>
        <stp>All</stp>
        <stp/>
        <stp/>
        <stp>FALSE</stp>
        <stp>T</stp>
        <tr r="F90" s="3"/>
        <tr r="F90" s="3"/>
      </tp>
      <tp>
        <v>16157.16</v>
        <stp/>
        <stp>StudyData</stp>
        <stp>HSIC</stp>
        <stp>Bar</stp>
        <stp/>
        <stp>Close</stp>
        <stp>15</stp>
        <stp>-29</stp>
        <stp>All</stp>
        <stp/>
        <stp/>
        <stp>FALSE</stp>
        <stp>T</stp>
        <tr r="G31" s="3"/>
        <tr r="G31" s="3"/>
      </tp>
      <tp>
        <v>16149.65</v>
        <stp/>
        <stp>StudyData</stp>
        <stp>HSIC</stp>
        <stp>Bar</stp>
        <stp/>
        <stp>Close</stp>
        <stp>15</stp>
        <stp>-39</stp>
        <stp>All</stp>
        <stp/>
        <stp/>
        <stp>FALSE</stp>
        <stp>T</stp>
        <tr r="G41" s="3"/>
        <tr r="G41" s="3"/>
      </tp>
      <tp>
        <v>16292.27</v>
        <stp/>
        <stp>StudyData</stp>
        <stp>HSIC</stp>
        <stp>Bar</stp>
        <stp/>
        <stp>Close</stp>
        <stp>15</stp>
        <stp>-19</stp>
        <stp>All</stp>
        <stp/>
        <stp/>
        <stp>FALSE</stp>
        <stp>T</stp>
        <tr r="G21" s="3"/>
        <tr r="G21" s="3"/>
      </tp>
      <tp>
        <v>16208.13</v>
        <stp/>
        <stp>StudyData</stp>
        <stp>HSIC</stp>
        <stp>Bar</stp>
        <stp/>
        <stp>Close</stp>
        <stp>15</stp>
        <stp>-69</stp>
        <stp>All</stp>
        <stp/>
        <stp/>
        <stp>FALSE</stp>
        <stp>T</stp>
        <tr r="G71" s="3"/>
        <tr r="G71" s="3"/>
      </tp>
      <tp>
        <v>16226.41</v>
        <stp/>
        <stp>StudyData</stp>
        <stp>HSIC</stp>
        <stp>Bar</stp>
        <stp/>
        <stp>Close</stp>
        <stp>15</stp>
        <stp>-79</stp>
        <stp>All</stp>
        <stp/>
        <stp/>
        <stp>FALSE</stp>
        <stp>T</stp>
        <tr r="G81" s="3"/>
        <tr r="G81" s="3"/>
      </tp>
      <tp>
        <v>16139.17</v>
        <stp/>
        <stp>StudyData</stp>
        <stp>HSIC</stp>
        <stp>Bar</stp>
        <stp/>
        <stp>Close</stp>
        <stp>15</stp>
        <stp>-49</stp>
        <stp>All</stp>
        <stp/>
        <stp/>
        <stp>FALSE</stp>
        <stp>T</stp>
        <tr r="G51" s="3"/>
        <tr r="G51" s="3"/>
      </tp>
      <tp>
        <v>16182.1</v>
        <stp/>
        <stp>StudyData</stp>
        <stp>HSIC</stp>
        <stp>Bar</stp>
        <stp/>
        <stp>Close</stp>
        <stp>15</stp>
        <stp>-59</stp>
        <stp>All</stp>
        <stp/>
        <stp/>
        <stp>FALSE</stp>
        <stp>T</stp>
        <tr r="G61" s="3"/>
        <tr r="G61" s="3"/>
      </tp>
      <tp>
        <v>16156.66</v>
        <stp/>
        <stp>StudyData</stp>
        <stp>HSIC</stp>
        <stp>Bar</stp>
        <stp/>
        <stp>Close</stp>
        <stp>15</stp>
        <stp>-89</stp>
        <stp>All</stp>
        <stp/>
        <stp/>
        <stp>FALSE</stp>
        <stp>T</stp>
        <tr r="G91" s="3"/>
        <tr r="G91" s="3"/>
      </tp>
      <tp>
        <v>16187.99</v>
        <stp/>
        <stp>StudyData</stp>
        <stp>HSIC</stp>
        <stp>Bar</stp>
        <stp/>
        <stp>Close</stp>
        <stp>15</stp>
        <stp>-99</stp>
        <stp>All</stp>
        <stp/>
        <stp/>
        <stp>FALSE</stp>
        <stp>T</stp>
        <tr r="G101" s="3"/>
        <tr r="G101" s="3"/>
      </tp>
      <tp>
        <v>16148.6</v>
        <stp/>
        <stp>StudyData</stp>
        <stp>HSIC</stp>
        <stp>Bar</stp>
        <stp/>
        <stp>Close</stp>
        <stp>15</stp>
        <stp>-28</stp>
        <stp>All</stp>
        <stp/>
        <stp/>
        <stp>FALSE</stp>
        <stp>T</stp>
        <tr r="G30" s="3"/>
        <tr r="G30" s="3"/>
      </tp>
      <tp>
        <v>16163.04</v>
        <stp/>
        <stp>StudyData</stp>
        <stp>HSIC</stp>
        <stp>Bar</stp>
        <stp/>
        <stp>Close</stp>
        <stp>15</stp>
        <stp>-38</stp>
        <stp>All</stp>
        <stp/>
        <stp/>
        <stp>FALSE</stp>
        <stp>T</stp>
        <tr r="G40" s="3"/>
        <tr r="G40" s="3"/>
      </tp>
      <tp>
        <v>16303.87</v>
        <stp/>
        <stp>StudyData</stp>
        <stp>HSIC</stp>
        <stp>Bar</stp>
        <stp/>
        <stp>Close</stp>
        <stp>15</stp>
        <stp>-18</stp>
        <stp>All</stp>
        <stp/>
        <stp/>
        <stp>FALSE</stp>
        <stp>T</stp>
        <tr r="G20" s="3"/>
        <tr r="G20" s="3"/>
      </tp>
      <tp>
        <v>16182.39</v>
        <stp/>
        <stp>StudyData</stp>
        <stp>HSIC</stp>
        <stp>Bar</stp>
        <stp/>
        <stp>Close</stp>
        <stp>15</stp>
        <stp>-68</stp>
        <stp>All</stp>
        <stp/>
        <stp/>
        <stp>FALSE</stp>
        <stp>T</stp>
        <tr r="G70" s="3"/>
        <tr r="G70" s="3"/>
      </tp>
      <tp>
        <v>16224.23</v>
        <stp/>
        <stp>StudyData</stp>
        <stp>HSIC</stp>
        <stp>Bar</stp>
        <stp/>
        <stp>Close</stp>
        <stp>15</stp>
        <stp>-78</stp>
        <stp>All</stp>
        <stp/>
        <stp/>
        <stp>FALSE</stp>
        <stp>T</stp>
        <tr r="G80" s="3"/>
        <tr r="G80" s="3"/>
      </tp>
      <tp>
        <v>16123.75</v>
        <stp/>
        <stp>StudyData</stp>
        <stp>HSIC</stp>
        <stp>Bar</stp>
        <stp/>
        <stp>Close</stp>
        <stp>15</stp>
        <stp>-48</stp>
        <stp>All</stp>
        <stp/>
        <stp/>
        <stp>FALSE</stp>
        <stp>T</stp>
        <tr r="G50" s="3"/>
        <tr r="G50" s="3"/>
      </tp>
      <tp>
        <v>16180.43</v>
        <stp/>
        <stp>StudyData</stp>
        <stp>HSIC</stp>
        <stp>Bar</stp>
        <stp/>
        <stp>Close</stp>
        <stp>15</stp>
        <stp>-58</stp>
        <stp>All</stp>
        <stp/>
        <stp/>
        <stp>FALSE</stp>
        <stp>T</stp>
        <tr r="G60" s="3"/>
        <tr r="G60" s="3"/>
      </tp>
      <tp>
        <v>16142.51</v>
        <stp/>
        <stp>StudyData</stp>
        <stp>HSIC</stp>
        <stp>Bar</stp>
        <stp/>
        <stp>Close</stp>
        <stp>15</stp>
        <stp>-88</stp>
        <stp>All</stp>
        <stp/>
        <stp/>
        <stp>FALSE</stp>
        <stp>T</stp>
        <tr r="G90" s="3"/>
        <tr r="G90" s="3"/>
      </tp>
      <tp>
        <v>16172.52</v>
        <stp/>
        <stp>StudyData</stp>
        <stp>HSIC</stp>
        <stp>Bar</stp>
        <stp/>
        <stp>Close</stp>
        <stp>15</stp>
        <stp>-98</stp>
        <stp>All</stp>
        <stp/>
        <stp/>
        <stp>FALSE</stp>
        <stp>T</stp>
        <tr r="G100" s="3"/>
        <tr r="G100" s="3"/>
      </tp>
      <tp>
        <v>16291.73</v>
        <stp/>
        <stp>StudyData</stp>
        <stp>HSIC</stp>
        <stp>Bar</stp>
        <stp/>
        <stp>Open</stp>
        <stp>15</stp>
        <stp>-8</stp>
        <stp>All</stp>
        <stp/>
        <stp/>
        <stp>FALSE</stp>
        <stp>T</stp>
        <tr r="D10" s="3"/>
        <tr r="D10" s="3"/>
      </tp>
      <tp>
        <v>16306.26</v>
        <stp/>
        <stp>StudyData</stp>
        <stp>HSIC</stp>
        <stp>Bar</stp>
        <stp/>
        <stp>Open</stp>
        <stp>15</stp>
        <stp>-9</stp>
        <stp>All</stp>
        <stp/>
        <stp/>
        <stp>FALSE</stp>
        <stp>T</stp>
        <tr r="D11" s="3"/>
        <tr r="D11" s="3"/>
      </tp>
      <tp>
        <v>16158.22</v>
        <stp/>
        <stp>StudyData</stp>
        <stp>HSIC</stp>
        <stp>Bar</stp>
        <stp/>
        <stp>Close</stp>
        <stp>15</stp>
        <stp>-109</stp>
        <stp>All</stp>
        <stp/>
        <stp/>
        <stp>FALSE</stp>
        <stp>T</stp>
        <tr r="G111" s="3"/>
        <tr r="G111" s="3"/>
      </tp>
      <tp>
        <v>16071.61</v>
        <stp/>
        <stp>StudyData</stp>
        <stp>HSIC</stp>
        <stp>Bar</stp>
        <stp/>
        <stp>Close</stp>
        <stp>15</stp>
        <stp>-119</stp>
        <stp>All</stp>
        <stp/>
        <stp/>
        <stp>FALSE</stp>
        <stp>T</stp>
        <tr r="G121" s="3"/>
        <tr r="G121" s="3"/>
      </tp>
      <tp>
        <v>16063.89</v>
        <stp/>
        <stp>StudyData</stp>
        <stp>HSIC</stp>
        <stp>Bar</stp>
        <stp/>
        <stp>Close</stp>
        <stp>15</stp>
        <stp>-129</stp>
        <stp>All</stp>
        <stp/>
        <stp/>
        <stp>FALSE</stp>
        <stp>T</stp>
        <tr r="G131" s="3"/>
        <tr r="G131" s="3"/>
      </tp>
      <tp>
        <v>15924.09</v>
        <stp/>
        <stp>StudyData</stp>
        <stp>HSIC</stp>
        <stp>Bar</stp>
        <stp/>
        <stp>Close</stp>
        <stp>15</stp>
        <stp>-139</stp>
        <stp>All</stp>
        <stp/>
        <stp/>
        <stp>FALSE</stp>
        <stp>T</stp>
        <tr r="G141" s="3"/>
        <tr r="G141" s="3"/>
      </tp>
      <tp>
        <v>15981.34</v>
        <stp/>
        <stp>StudyData</stp>
        <stp>HSIC</stp>
        <stp>Bar</stp>
        <stp/>
        <stp>Close</stp>
        <stp>15</stp>
        <stp>-149</stp>
        <stp>All</stp>
        <stp/>
        <stp/>
        <stp>FALSE</stp>
        <stp>T</stp>
        <tr r="G151" s="3"/>
        <tr r="G151" s="3"/>
      </tp>
      <tp>
        <v>16004.72</v>
        <stp/>
        <stp>StudyData</stp>
        <stp>HSIC</stp>
        <stp>Bar</stp>
        <stp/>
        <stp>Close</stp>
        <stp>15</stp>
        <stp>-159</stp>
        <stp>All</stp>
        <stp/>
        <stp/>
        <stp>FALSE</stp>
        <stp>T</stp>
        <tr r="G161" s="3"/>
        <tr r="G161" s="3"/>
      </tp>
      <tp>
        <v>15948</v>
        <stp/>
        <stp>StudyData</stp>
        <stp>HSIC</stp>
        <stp>Bar</stp>
        <stp/>
        <stp>Close</stp>
        <stp>15</stp>
        <stp>-169</stp>
        <stp>All</stp>
        <stp/>
        <stp/>
        <stp>FALSE</stp>
        <stp>T</stp>
        <tr r="G171" s="3"/>
        <tr r="G171" s="3"/>
      </tp>
      <tp>
        <v>15896.33</v>
        <stp/>
        <stp>StudyData</stp>
        <stp>HSIC</stp>
        <stp>Bar</stp>
        <stp/>
        <stp>Close</stp>
        <stp>15</stp>
        <stp>-179</stp>
        <stp>All</stp>
        <stp/>
        <stp/>
        <stp>FALSE</stp>
        <stp>T</stp>
        <tr r="G181" s="3"/>
        <tr r="G181" s="3"/>
      </tp>
      <tp>
        <v>15881.15</v>
        <stp/>
        <stp>StudyData</stp>
        <stp>HSIC</stp>
        <stp>Bar</stp>
        <stp/>
        <stp>Close</stp>
        <stp>15</stp>
        <stp>-189</stp>
        <stp>All</stp>
        <stp/>
        <stp/>
        <stp>FALSE</stp>
        <stp>T</stp>
        <tr r="G191" s="3"/>
        <tr r="G191" s="3"/>
      </tp>
      <tp>
        <v>15920.98</v>
        <stp/>
        <stp>StudyData</stp>
        <stp>HSIC</stp>
        <stp>Bar</stp>
        <stp/>
        <stp>Close</stp>
        <stp>15</stp>
        <stp>-199</stp>
        <stp>All</stp>
        <stp/>
        <stp/>
        <stp>FALSE</stp>
        <stp>T</stp>
        <tr r="G201" s="3"/>
        <tr r="G201" s="3"/>
      </tp>
      <tp>
        <v>15951.33</v>
        <stp/>
        <stp>StudyData</stp>
        <stp>HSIC</stp>
        <stp>Bar</stp>
        <stp/>
        <stp>Close</stp>
        <stp>15</stp>
        <stp>-209</stp>
        <stp>All</stp>
        <stp/>
        <stp/>
        <stp>FALSE</stp>
        <stp>T</stp>
        <tr r="G211" s="3"/>
        <tr r="G211" s="3"/>
      </tp>
      <tp>
        <v>15955.85</v>
        <stp/>
        <stp>StudyData</stp>
        <stp>HSIC</stp>
        <stp>Bar</stp>
        <stp/>
        <stp>Close</stp>
        <stp>15</stp>
        <stp>-219</stp>
        <stp>All</stp>
        <stp/>
        <stp/>
        <stp>FALSE</stp>
        <stp>T</stp>
        <tr r="G221" s="3"/>
        <tr r="G221" s="3"/>
      </tp>
      <tp>
        <v>15929.65</v>
        <stp/>
        <stp>StudyData</stp>
        <stp>HSIC</stp>
        <stp>Bar</stp>
        <stp/>
        <stp>Close</stp>
        <stp>15</stp>
        <stp>-229</stp>
        <stp>All</stp>
        <stp/>
        <stp/>
        <stp>FALSE</stp>
        <stp>T</stp>
        <tr r="G231" s="3"/>
        <tr r="G231" s="3"/>
      </tp>
      <tp>
        <v>15927.13</v>
        <stp/>
        <stp>StudyData</stp>
        <stp>HSIC</stp>
        <stp>Bar</stp>
        <stp/>
        <stp>Close</stp>
        <stp>15</stp>
        <stp>-239</stp>
        <stp>All</stp>
        <stp/>
        <stp/>
        <stp>FALSE</stp>
        <stp>T</stp>
        <tr r="G241" s="3"/>
        <tr r="G241" s="3"/>
      </tp>
      <tp>
        <v>15875.72</v>
        <stp/>
        <stp>StudyData</stp>
        <stp>HSIC</stp>
        <stp>Bar</stp>
        <stp/>
        <stp>Close</stp>
        <stp>15</stp>
        <stp>-249</stp>
        <stp>All</stp>
        <stp/>
        <stp/>
        <stp>FALSE</stp>
        <stp>T</stp>
        <tr r="G251" s="3"/>
        <tr r="G251" s="3"/>
      </tp>
      <tp>
        <v>15823.06</v>
        <stp/>
        <stp>StudyData</stp>
        <stp>HSIC</stp>
        <stp>Bar</stp>
        <stp/>
        <stp>Close</stp>
        <stp>15</stp>
        <stp>-259</stp>
        <stp>All</stp>
        <stp/>
        <stp/>
        <stp>FALSE</stp>
        <stp>T</stp>
        <tr r="G261" s="3"/>
        <tr r="G261" s="3"/>
      </tp>
      <tp>
        <v>15878.44</v>
        <stp/>
        <stp>StudyData</stp>
        <stp>HSIC</stp>
        <stp>Bar</stp>
        <stp/>
        <stp>Close</stp>
        <stp>15</stp>
        <stp>-269</stp>
        <stp>All</stp>
        <stp/>
        <stp/>
        <stp>FALSE</stp>
        <stp>T</stp>
        <tr r="G271" s="3"/>
        <tr r="G271" s="3"/>
      </tp>
      <tp>
        <v>15862.89</v>
        <stp/>
        <stp>StudyData</stp>
        <stp>HSIC</stp>
        <stp>Bar</stp>
        <stp/>
        <stp>Close</stp>
        <stp>15</stp>
        <stp>-279</stp>
        <stp>All</stp>
        <stp/>
        <stp/>
        <stp>FALSE</stp>
        <stp>T</stp>
        <tr r="G281" s="3"/>
        <tr r="G281" s="3"/>
      </tp>
      <tp>
        <v>15806.81</v>
        <stp/>
        <stp>StudyData</stp>
        <stp>HSIC</stp>
        <stp>Bar</stp>
        <stp/>
        <stp>Close</stp>
        <stp>15</stp>
        <stp>-289</stp>
        <stp>All</stp>
        <stp/>
        <stp/>
        <stp>FALSE</stp>
        <stp>T</stp>
        <tr r="G291" s="3"/>
        <tr r="G291" s="3"/>
      </tp>
      <tp>
        <v>15772.26</v>
        <stp/>
        <stp>StudyData</stp>
        <stp>HSIC</stp>
        <stp>Bar</stp>
        <stp/>
        <stp>Close</stp>
        <stp>15</stp>
        <stp>-299</stp>
        <stp>All</stp>
        <stp/>
        <stp/>
        <stp>FALSE</stp>
        <stp>T</stp>
        <tr r="G301" s="3"/>
        <tr r="G301" s="3"/>
      </tp>
      <tp>
        <v>0.64679783589493978</v>
        <stp/>
        <stp>ContractData</stp>
        <stp>X.US.AHXH</stp>
        <stp>PercentNetLastTrade</stp>
        <stp/>
        <stp>T</stp>
        <tr r="K7" s="2"/>
      </tp>
      <tp>
        <v>16171.76</v>
        <stp/>
        <stp>StudyData</stp>
        <stp>HSIC</stp>
        <stp>Bar</stp>
        <stp/>
        <stp>Close</stp>
        <stp>15</stp>
        <stp>-108</stp>
        <stp>All</stp>
        <stp/>
        <stp/>
        <stp>FALSE</stp>
        <stp>T</stp>
        <tr r="G110" s="3"/>
        <tr r="G110" s="3"/>
      </tp>
      <tp>
        <v>16076.03</v>
        <stp/>
        <stp>StudyData</stp>
        <stp>HSIC</stp>
        <stp>Bar</stp>
        <stp/>
        <stp>Close</stp>
        <stp>15</stp>
        <stp>-118</stp>
        <stp>All</stp>
        <stp/>
        <stp/>
        <stp>FALSE</stp>
        <stp>T</stp>
        <tr r="G120" s="3"/>
        <tr r="G120" s="3"/>
      </tp>
      <tp>
        <v>16083.78</v>
        <stp/>
        <stp>StudyData</stp>
        <stp>HSIC</stp>
        <stp>Bar</stp>
        <stp/>
        <stp>Close</stp>
        <stp>15</stp>
        <stp>-128</stp>
        <stp>All</stp>
        <stp/>
        <stp/>
        <stp>FALSE</stp>
        <stp>T</stp>
        <tr r="G130" s="3"/>
        <tr r="G130" s="3"/>
      </tp>
      <tp>
        <v>15931.14</v>
        <stp/>
        <stp>StudyData</stp>
        <stp>HSIC</stp>
        <stp>Bar</stp>
        <stp/>
        <stp>Close</stp>
        <stp>15</stp>
        <stp>-138</stp>
        <stp>All</stp>
        <stp/>
        <stp/>
        <stp>FALSE</stp>
        <stp>T</stp>
        <tr r="G140" s="3"/>
        <tr r="G140" s="3"/>
      </tp>
      <tp>
        <v>15984.46</v>
        <stp/>
        <stp>StudyData</stp>
        <stp>HSIC</stp>
        <stp>Bar</stp>
        <stp/>
        <stp>Close</stp>
        <stp>15</stp>
        <stp>-148</stp>
        <stp>All</stp>
        <stp/>
        <stp/>
        <stp>FALSE</stp>
        <stp>T</stp>
        <tr r="G150" s="3"/>
        <tr r="G150" s="3"/>
      </tp>
      <tp>
        <v>16015.9</v>
        <stp/>
        <stp>StudyData</stp>
        <stp>HSIC</stp>
        <stp>Bar</stp>
        <stp/>
        <stp>Close</stp>
        <stp>15</stp>
        <stp>-158</stp>
        <stp>All</stp>
        <stp/>
        <stp/>
        <stp>FALSE</stp>
        <stp>T</stp>
        <tr r="G160" s="3"/>
        <tr r="G160" s="3"/>
      </tp>
      <tp>
        <v>15956.83</v>
        <stp/>
        <stp>StudyData</stp>
        <stp>HSIC</stp>
        <stp>Bar</stp>
        <stp/>
        <stp>Close</stp>
        <stp>15</stp>
        <stp>-168</stp>
        <stp>All</stp>
        <stp/>
        <stp/>
        <stp>FALSE</stp>
        <stp>T</stp>
        <tr r="G170" s="3"/>
        <tr r="G170" s="3"/>
      </tp>
      <tp>
        <v>15894.62</v>
        <stp/>
        <stp>StudyData</stp>
        <stp>HSIC</stp>
        <stp>Bar</stp>
        <stp/>
        <stp>Close</stp>
        <stp>15</stp>
        <stp>-178</stp>
        <stp>All</stp>
        <stp/>
        <stp/>
        <stp>FALSE</stp>
        <stp>T</stp>
        <tr r="G180" s="3"/>
        <tr r="G180" s="3"/>
      </tp>
      <tp>
        <v>15885.21</v>
        <stp/>
        <stp>StudyData</stp>
        <stp>HSIC</stp>
        <stp>Bar</stp>
        <stp/>
        <stp>Close</stp>
        <stp>15</stp>
        <stp>-188</stp>
        <stp>All</stp>
        <stp/>
        <stp/>
        <stp>FALSE</stp>
        <stp>T</stp>
        <tr r="G190" s="3"/>
        <tr r="G190" s="3"/>
      </tp>
      <tp>
        <v>15906.91</v>
        <stp/>
        <stp>StudyData</stp>
        <stp>HSIC</stp>
        <stp>Bar</stp>
        <stp/>
        <stp>Close</stp>
        <stp>15</stp>
        <stp>-198</stp>
        <stp>All</stp>
        <stp/>
        <stp/>
        <stp>FALSE</stp>
        <stp>T</stp>
        <tr r="G200" s="3"/>
        <tr r="G200" s="3"/>
      </tp>
      <tp>
        <v>15944.35</v>
        <stp/>
        <stp>StudyData</stp>
        <stp>HSIC</stp>
        <stp>Bar</stp>
        <stp/>
        <stp>Close</stp>
        <stp>15</stp>
        <stp>-208</stp>
        <stp>All</stp>
        <stp/>
        <stp/>
        <stp>FALSE</stp>
        <stp>T</stp>
        <tr r="G210" s="3"/>
        <tr r="G210" s="3"/>
      </tp>
      <tp>
        <v>15958.17</v>
        <stp/>
        <stp>StudyData</stp>
        <stp>HSIC</stp>
        <stp>Bar</stp>
        <stp/>
        <stp>Close</stp>
        <stp>15</stp>
        <stp>-218</stp>
        <stp>All</stp>
        <stp/>
        <stp/>
        <stp>FALSE</stp>
        <stp>T</stp>
        <tr r="G220" s="3"/>
        <tr r="G220" s="3"/>
      </tp>
      <tp>
        <v>15945.42</v>
        <stp/>
        <stp>StudyData</stp>
        <stp>HSIC</stp>
        <stp>Bar</stp>
        <stp/>
        <stp>Close</stp>
        <stp>15</stp>
        <stp>-228</stp>
        <stp>All</stp>
        <stp/>
        <stp/>
        <stp>FALSE</stp>
        <stp>T</stp>
        <tr r="G230" s="3"/>
        <tr r="G230" s="3"/>
      </tp>
      <tp>
        <v>15905.45</v>
        <stp/>
        <stp>StudyData</stp>
        <stp>HSIC</stp>
        <stp>Bar</stp>
        <stp/>
        <stp>Close</stp>
        <stp>15</stp>
        <stp>-238</stp>
        <stp>All</stp>
        <stp/>
        <stp/>
        <stp>FALSE</stp>
        <stp>T</stp>
        <tr r="G240" s="3"/>
        <tr r="G240" s="3"/>
      </tp>
      <tp>
        <v>15877.94</v>
        <stp/>
        <stp>StudyData</stp>
        <stp>HSIC</stp>
        <stp>Bar</stp>
        <stp/>
        <stp>Close</stp>
        <stp>15</stp>
        <stp>-248</stp>
        <stp>All</stp>
        <stp/>
        <stp/>
        <stp>FALSE</stp>
        <stp>T</stp>
        <tr r="G250" s="3"/>
        <tr r="G250" s="3"/>
      </tp>
      <tp>
        <v>15813.27</v>
        <stp/>
        <stp>StudyData</stp>
        <stp>HSIC</stp>
        <stp>Bar</stp>
        <stp/>
        <stp>Close</stp>
        <stp>15</stp>
        <stp>-258</stp>
        <stp>All</stp>
        <stp/>
        <stp/>
        <stp>FALSE</stp>
        <stp>T</stp>
        <tr r="G260" s="3"/>
        <tr r="G260" s="3"/>
      </tp>
      <tp>
        <v>15883.87</v>
        <stp/>
        <stp>StudyData</stp>
        <stp>HSIC</stp>
        <stp>Bar</stp>
        <stp/>
        <stp>Close</stp>
        <stp>15</stp>
        <stp>-268</stp>
        <stp>All</stp>
        <stp/>
        <stp/>
        <stp>FALSE</stp>
        <stp>T</stp>
        <tr r="G270" s="3"/>
        <tr r="G270" s="3"/>
      </tp>
      <tp>
        <v>15857.28</v>
        <stp/>
        <stp>StudyData</stp>
        <stp>HSIC</stp>
        <stp>Bar</stp>
        <stp/>
        <stp>Close</stp>
        <stp>15</stp>
        <stp>-278</stp>
        <stp>All</stp>
        <stp/>
        <stp/>
        <stp>FALSE</stp>
        <stp>T</stp>
        <tr r="G280" s="3"/>
        <tr r="G280" s="3"/>
      </tp>
      <tp>
        <v>15819.41</v>
        <stp/>
        <stp>StudyData</stp>
        <stp>HSIC</stp>
        <stp>Bar</stp>
        <stp/>
        <stp>Close</stp>
        <stp>15</stp>
        <stp>-288</stp>
        <stp>All</stp>
        <stp/>
        <stp/>
        <stp>FALSE</stp>
        <stp>T</stp>
        <tr r="G290" s="3"/>
        <tr r="G290" s="3"/>
      </tp>
      <tp>
        <v>15776.73</v>
        <stp/>
        <stp>StudyData</stp>
        <stp>HSIC</stp>
        <stp>Bar</stp>
        <stp/>
        <stp>Close</stp>
        <stp>15</stp>
        <stp>-298</stp>
        <stp>All</stp>
        <stp/>
        <stp/>
        <stp>FALSE</stp>
        <stp>T</stp>
        <tr r="G300" s="3"/>
        <tr r="G300" s="3"/>
      </tp>
      <tp>
        <v>58.210000000000036</v>
        <stp/>
        <stp>ContractData</stp>
        <stp>X.US.HSITHI</stp>
        <stp>NetLastTrade</stp>
        <stp/>
        <stp>T</stp>
        <tr r="J13" s="2"/>
      </tp>
      <tp>
        <v>1.0720075496280297</v>
        <stp/>
        <stp>ContractData</stp>
        <stp>X.US.HSI</stp>
        <stp>PerCentNetLastTrade</stp>
        <stp/>
        <stp>T</stp>
        <tr r="C7" s="1"/>
      </tp>
      <tp>
        <v>16178.65</v>
        <stp/>
        <stp>StudyData</stp>
        <stp>HSIC</stp>
        <stp>Bar</stp>
        <stp/>
        <stp>Close</stp>
        <stp>15</stp>
        <stp>-103</stp>
        <stp>All</stp>
        <stp/>
        <stp/>
        <stp>FALSE</stp>
        <stp>T</stp>
        <tr r="G105" s="3"/>
        <tr r="G105" s="3"/>
      </tp>
      <tp>
        <v>16098.45</v>
        <stp/>
        <stp>StudyData</stp>
        <stp>HSIC</stp>
        <stp>Bar</stp>
        <stp/>
        <stp>Close</stp>
        <stp>15</stp>
        <stp>-113</stp>
        <stp>All</stp>
        <stp/>
        <stp/>
        <stp>FALSE</stp>
        <stp>T</stp>
        <tr r="G115" s="3"/>
        <tr r="G115" s="3"/>
      </tp>
      <tp>
        <v>16073.35</v>
        <stp/>
        <stp>StudyData</stp>
        <stp>HSIC</stp>
        <stp>Bar</stp>
        <stp/>
        <stp>Close</stp>
        <stp>15</stp>
        <stp>-123</stp>
        <stp>All</stp>
        <stp/>
        <stp/>
        <stp>FALSE</stp>
        <stp>T</stp>
        <tr r="G125" s="3"/>
        <tr r="G125" s="3"/>
      </tp>
      <tp>
        <v>15940.39</v>
        <stp/>
        <stp>StudyData</stp>
        <stp>HSIC</stp>
        <stp>Bar</stp>
        <stp/>
        <stp>Close</stp>
        <stp>15</stp>
        <stp>-133</stp>
        <stp>All</stp>
        <stp/>
        <stp/>
        <stp>FALSE</stp>
        <stp>T</stp>
        <tr r="G135" s="3"/>
        <tr r="G135" s="3"/>
      </tp>
      <tp>
        <v>15917.94</v>
        <stp/>
        <stp>StudyData</stp>
        <stp>HSIC</stp>
        <stp>Bar</stp>
        <stp/>
        <stp>Close</stp>
        <stp>15</stp>
        <stp>-143</stp>
        <stp>All</stp>
        <stp/>
        <stp/>
        <stp>FALSE</stp>
        <stp>T</stp>
        <tr r="G145" s="3"/>
        <tr r="G145" s="3"/>
      </tp>
      <tp>
        <v>15935.45</v>
        <stp/>
        <stp>StudyData</stp>
        <stp>HSIC</stp>
        <stp>Bar</stp>
        <stp/>
        <stp>Close</stp>
        <stp>15</stp>
        <stp>-153</stp>
        <stp>All</stp>
        <stp/>
        <stp/>
        <stp>FALSE</stp>
        <stp>T</stp>
        <tr r="G155" s="3"/>
        <tr r="G155" s="3"/>
      </tp>
      <tp>
        <v>15947.65</v>
        <stp/>
        <stp>StudyData</stp>
        <stp>HSIC</stp>
        <stp>Bar</stp>
        <stp/>
        <stp>Close</stp>
        <stp>15</stp>
        <stp>-163</stp>
        <stp>All</stp>
        <stp/>
        <stp/>
        <stp>FALSE</stp>
        <stp>T</stp>
        <tr r="G165" s="3"/>
        <tr r="G165" s="3"/>
      </tp>
      <tp>
        <v>15971.94</v>
        <stp/>
        <stp>StudyData</stp>
        <stp>HSIC</stp>
        <stp>Bar</stp>
        <stp/>
        <stp>Close</stp>
        <stp>15</stp>
        <stp>-173</stp>
        <stp>All</stp>
        <stp/>
        <stp/>
        <stp>FALSE</stp>
        <stp>T</stp>
        <tr r="G175" s="3"/>
        <tr r="G175" s="3"/>
      </tp>
      <tp>
        <v>15880.63</v>
        <stp/>
        <stp>StudyData</stp>
        <stp>HSIC</stp>
        <stp>Bar</stp>
        <stp/>
        <stp>Close</stp>
        <stp>15</stp>
        <stp>-183</stp>
        <stp>All</stp>
        <stp/>
        <stp/>
        <stp>FALSE</stp>
        <stp>T</stp>
        <tr r="G185" s="3"/>
        <tr r="G185" s="3"/>
      </tp>
      <tp>
        <v>15879.81</v>
        <stp/>
        <stp>StudyData</stp>
        <stp>HSIC</stp>
        <stp>Bar</stp>
        <stp/>
        <stp>Close</stp>
        <stp>15</stp>
        <stp>-193</stp>
        <stp>All</stp>
        <stp/>
        <stp/>
        <stp>FALSE</stp>
        <stp>T</stp>
        <tr r="G195" s="3"/>
        <tr r="G195" s="3"/>
      </tp>
      <tp>
        <v>15934.68</v>
        <stp/>
        <stp>StudyData</stp>
        <stp>HSIC</stp>
        <stp>Bar</stp>
        <stp/>
        <stp>Close</stp>
        <stp>15</stp>
        <stp>-203</stp>
        <stp>All</stp>
        <stp/>
        <stp/>
        <stp>FALSE</stp>
        <stp>T</stp>
        <tr r="G205" s="3"/>
        <tr r="G205" s="3"/>
      </tp>
      <tp>
        <v>15949</v>
        <stp/>
        <stp>StudyData</stp>
        <stp>HSIC</stp>
        <stp>Bar</stp>
        <stp/>
        <stp>Close</stp>
        <stp>15</stp>
        <stp>-213</stp>
        <stp>All</stp>
        <stp/>
        <stp/>
        <stp>FALSE</stp>
        <stp>T</stp>
        <tr r="G215" s="3"/>
        <tr r="G215" s="3"/>
      </tp>
      <tp>
        <v>15947.23</v>
        <stp/>
        <stp>StudyData</stp>
        <stp>HSIC</stp>
        <stp>Bar</stp>
        <stp/>
        <stp>Close</stp>
        <stp>15</stp>
        <stp>-223</stp>
        <stp>All</stp>
        <stp/>
        <stp/>
        <stp>FALSE</stp>
        <stp>T</stp>
        <tr r="G225" s="3"/>
        <tr r="G225" s="3"/>
      </tp>
      <tp>
        <v>15916.49</v>
        <stp/>
        <stp>StudyData</stp>
        <stp>HSIC</stp>
        <stp>Bar</stp>
        <stp/>
        <stp>Close</stp>
        <stp>15</stp>
        <stp>-233</stp>
        <stp>All</stp>
        <stp/>
        <stp/>
        <stp>FALSE</stp>
        <stp>T</stp>
        <tr r="G235" s="3"/>
        <tr r="G235" s="3"/>
      </tp>
      <tp>
        <v>15864.76</v>
        <stp/>
        <stp>StudyData</stp>
        <stp>HSIC</stp>
        <stp>Bar</stp>
        <stp/>
        <stp>Close</stp>
        <stp>15</stp>
        <stp>-243</stp>
        <stp>All</stp>
        <stp/>
        <stp/>
        <stp>FALSE</stp>
        <stp>T</stp>
        <tr r="G245" s="3"/>
        <tr r="G245" s="3"/>
      </tp>
      <tp>
        <v>15846.23</v>
        <stp/>
        <stp>StudyData</stp>
        <stp>HSIC</stp>
        <stp>Bar</stp>
        <stp/>
        <stp>Close</stp>
        <stp>15</stp>
        <stp>-253</stp>
        <stp>All</stp>
        <stp/>
        <stp/>
        <stp>FALSE</stp>
        <stp>T</stp>
        <tr r="G255" s="3"/>
        <tr r="G255" s="3"/>
      </tp>
      <tp>
        <v>15813.07</v>
        <stp/>
        <stp>StudyData</stp>
        <stp>HSIC</stp>
        <stp>Bar</stp>
        <stp/>
        <stp>Close</stp>
        <stp>15</stp>
        <stp>-263</stp>
        <stp>All</stp>
        <stp/>
        <stp/>
        <stp>FALSE</stp>
        <stp>T</stp>
        <tr r="G265" s="3"/>
        <tr r="G265" s="3"/>
      </tp>
      <tp>
        <v>15897.1</v>
        <stp/>
        <stp>StudyData</stp>
        <stp>HSIC</stp>
        <stp>Bar</stp>
        <stp/>
        <stp>Close</stp>
        <stp>15</stp>
        <stp>-273</stp>
        <stp>All</stp>
        <stp/>
        <stp/>
        <stp>FALSE</stp>
        <stp>T</stp>
        <tr r="G275" s="3"/>
        <tr r="G275" s="3"/>
      </tp>
      <tp>
        <v>15843.19</v>
        <stp/>
        <stp>StudyData</stp>
        <stp>HSIC</stp>
        <stp>Bar</stp>
        <stp/>
        <stp>Close</stp>
        <stp>15</stp>
        <stp>-283</stp>
        <stp>All</stp>
        <stp/>
        <stp/>
        <stp>FALSE</stp>
        <stp>T</stp>
        <tr r="G285" s="3"/>
        <tr r="G285" s="3"/>
      </tp>
      <tp>
        <v>15789.04</v>
        <stp/>
        <stp>StudyData</stp>
        <stp>HSIC</stp>
        <stp>Bar</stp>
        <stp/>
        <stp>Close</stp>
        <stp>15</stp>
        <stp>-293</stp>
        <stp>All</stp>
        <stp/>
        <stp/>
        <stp>FALSE</stp>
        <stp>T</stp>
        <tr r="G295" s="3"/>
        <tr r="G295" s="3"/>
      </tp>
      <tp>
        <v>1311</v>
        <stp/>
        <stp>DOMData</stp>
        <stp>F.EP</stp>
        <stp>Volume</stp>
        <stp>-5</stp>
        <stp>D</stp>
        <tr r="L46" s="2"/>
      </tp>
      <tp>
        <v>16194.5</v>
        <stp/>
        <stp>StudyData</stp>
        <stp>HSIC</stp>
        <stp>Bar</stp>
        <stp/>
        <stp>Close</stp>
        <stp>15</stp>
        <stp>-102</stp>
        <stp>All</stp>
        <stp/>
        <stp/>
        <stp>FALSE</stp>
        <stp>T</stp>
        <tr r="G104" s="3"/>
        <tr r="G104" s="3"/>
      </tp>
      <tp>
        <v>16120.87</v>
        <stp/>
        <stp>StudyData</stp>
        <stp>HSIC</stp>
        <stp>Bar</stp>
        <stp/>
        <stp>Close</stp>
        <stp>15</stp>
        <stp>-112</stp>
        <stp>All</stp>
        <stp/>
        <stp/>
        <stp>FALSE</stp>
        <stp>T</stp>
        <tr r="G114" s="3"/>
        <tr r="G114" s="3"/>
      </tp>
      <tp>
        <v>16075.49</v>
        <stp/>
        <stp>StudyData</stp>
        <stp>HSIC</stp>
        <stp>Bar</stp>
        <stp/>
        <stp>Close</stp>
        <stp>15</stp>
        <stp>-122</stp>
        <stp>All</stp>
        <stp/>
        <stp/>
        <stp>FALSE</stp>
        <stp>T</stp>
        <tr r="G124" s="3"/>
        <tr r="G124" s="3"/>
      </tp>
      <tp>
        <v>15941.24</v>
        <stp/>
        <stp>StudyData</stp>
        <stp>HSIC</stp>
        <stp>Bar</stp>
        <stp/>
        <stp>Close</stp>
        <stp>15</stp>
        <stp>-132</stp>
        <stp>All</stp>
        <stp/>
        <stp/>
        <stp>FALSE</stp>
        <stp>T</stp>
        <tr r="G134" s="3"/>
        <tr r="G134" s="3"/>
      </tp>
      <tp>
        <v>15923.58</v>
        <stp/>
        <stp>StudyData</stp>
        <stp>HSIC</stp>
        <stp>Bar</stp>
        <stp/>
        <stp>Close</stp>
        <stp>15</stp>
        <stp>-142</stp>
        <stp>All</stp>
        <stp/>
        <stp/>
        <stp>FALSE</stp>
        <stp>T</stp>
        <tr r="G144" s="3"/>
        <tr r="G144" s="3"/>
      </tp>
      <tp>
        <v>15974.02</v>
        <stp/>
        <stp>StudyData</stp>
        <stp>HSIC</stp>
        <stp>Bar</stp>
        <stp/>
        <stp>Close</stp>
        <stp>15</stp>
        <stp>-152</stp>
        <stp>All</stp>
        <stp/>
        <stp/>
        <stp>FALSE</stp>
        <stp>T</stp>
        <tr r="G154" s="3"/>
        <tr r="G154" s="3"/>
      </tp>
      <tp>
        <v>15972.91</v>
        <stp/>
        <stp>StudyData</stp>
        <stp>HSIC</stp>
        <stp>Bar</stp>
        <stp/>
        <stp>Close</stp>
        <stp>15</stp>
        <stp>-162</stp>
        <stp>All</stp>
        <stp/>
        <stp/>
        <stp>FALSE</stp>
        <stp>T</stp>
        <tr r="G164" s="3"/>
        <tr r="G164" s="3"/>
      </tp>
      <tp>
        <v>15960.18</v>
        <stp/>
        <stp>StudyData</stp>
        <stp>HSIC</stp>
        <stp>Bar</stp>
        <stp/>
        <stp>Close</stp>
        <stp>15</stp>
        <stp>-172</stp>
        <stp>All</stp>
        <stp/>
        <stp/>
        <stp>FALSE</stp>
        <stp>T</stp>
        <tr r="G174" s="3"/>
        <tr r="G174" s="3"/>
      </tp>
      <tp>
        <v>15863.51</v>
        <stp/>
        <stp>StudyData</stp>
        <stp>HSIC</stp>
        <stp>Bar</stp>
        <stp/>
        <stp>Close</stp>
        <stp>15</stp>
        <stp>-182</stp>
        <stp>All</stp>
        <stp/>
        <stp/>
        <stp>FALSE</stp>
        <stp>T</stp>
        <tr r="G184" s="3"/>
        <tr r="G184" s="3"/>
      </tp>
      <tp>
        <v>15861.68</v>
        <stp/>
        <stp>StudyData</stp>
        <stp>HSIC</stp>
        <stp>Bar</stp>
        <stp/>
        <stp>Close</stp>
        <stp>15</stp>
        <stp>-192</stp>
        <stp>All</stp>
        <stp/>
        <stp/>
        <stp>FALSE</stp>
        <stp>T</stp>
        <tr r="G194" s="3"/>
        <tr r="G194" s="3"/>
      </tp>
      <tp>
        <v>15924.24</v>
        <stp/>
        <stp>StudyData</stp>
        <stp>HSIC</stp>
        <stp>Bar</stp>
        <stp/>
        <stp>Close</stp>
        <stp>15</stp>
        <stp>-202</stp>
        <stp>All</stp>
        <stp/>
        <stp/>
        <stp>FALSE</stp>
        <stp>T</stp>
        <tr r="G204" s="3"/>
        <tr r="G204" s="3"/>
      </tp>
      <tp>
        <v>15931.76</v>
        <stp/>
        <stp>StudyData</stp>
        <stp>HSIC</stp>
        <stp>Bar</stp>
        <stp/>
        <stp>Close</stp>
        <stp>15</stp>
        <stp>-212</stp>
        <stp>All</stp>
        <stp/>
        <stp/>
        <stp>FALSE</stp>
        <stp>T</stp>
        <tr r="G214" s="3"/>
        <tr r="G214" s="3"/>
      </tp>
      <tp>
        <v>15956.16</v>
        <stp/>
        <stp>StudyData</stp>
        <stp>HSIC</stp>
        <stp>Bar</stp>
        <stp/>
        <stp>Close</stp>
        <stp>15</stp>
        <stp>-222</stp>
        <stp>All</stp>
        <stp/>
        <stp/>
        <stp>FALSE</stp>
        <stp>T</stp>
        <tr r="G224" s="3"/>
        <tr r="G224" s="3"/>
      </tp>
      <tp>
        <v>15916.74</v>
        <stp/>
        <stp>StudyData</stp>
        <stp>HSIC</stp>
        <stp>Bar</stp>
        <stp/>
        <stp>Close</stp>
        <stp>15</stp>
        <stp>-232</stp>
        <stp>All</stp>
        <stp/>
        <stp/>
        <stp>FALSE</stp>
        <stp>T</stp>
        <tr r="G234" s="3"/>
        <tr r="G234" s="3"/>
      </tp>
      <tp>
        <v>15827.75</v>
        <stp/>
        <stp>StudyData</stp>
        <stp>HSIC</stp>
        <stp>Bar</stp>
        <stp/>
        <stp>Close</stp>
        <stp>15</stp>
        <stp>-242</stp>
        <stp>All</stp>
        <stp/>
        <stp/>
        <stp>FALSE</stp>
        <stp>T</stp>
        <tr r="G244" s="3"/>
        <tr r="G244" s="3"/>
      </tp>
      <tp>
        <v>15863.01</v>
        <stp/>
        <stp>StudyData</stp>
        <stp>HSIC</stp>
        <stp>Bar</stp>
        <stp/>
        <stp>Close</stp>
        <stp>15</stp>
        <stp>-252</stp>
        <stp>All</stp>
        <stp/>
        <stp/>
        <stp>FALSE</stp>
        <stp>T</stp>
        <tr r="G254" s="3"/>
        <tr r="G254" s="3"/>
      </tp>
      <tp>
        <v>15851.01</v>
        <stp/>
        <stp>StudyData</stp>
        <stp>HSIC</stp>
        <stp>Bar</stp>
        <stp/>
        <stp>Close</stp>
        <stp>15</stp>
        <stp>-262</stp>
        <stp>All</stp>
        <stp/>
        <stp/>
        <stp>FALSE</stp>
        <stp>T</stp>
        <tr r="G264" s="3"/>
        <tr r="G264" s="3"/>
      </tp>
      <tp>
        <v>15892.61</v>
        <stp/>
        <stp>StudyData</stp>
        <stp>HSIC</stp>
        <stp>Bar</stp>
        <stp/>
        <stp>Close</stp>
        <stp>15</stp>
        <stp>-272</stp>
        <stp>All</stp>
        <stp/>
        <stp/>
        <stp>FALSE</stp>
        <stp>T</stp>
        <tr r="G274" s="3"/>
        <tr r="G274" s="3"/>
      </tp>
      <tp>
        <v>15853.57</v>
        <stp/>
        <stp>StudyData</stp>
        <stp>HSIC</stp>
        <stp>Bar</stp>
        <stp/>
        <stp>Close</stp>
        <stp>15</stp>
        <stp>-282</stp>
        <stp>All</stp>
        <stp/>
        <stp/>
        <stp>FALSE</stp>
        <stp>T</stp>
        <tr r="G284" s="3"/>
        <tr r="G284" s="3"/>
      </tp>
      <tp>
        <v>15797.04</v>
        <stp/>
        <stp>StudyData</stp>
        <stp>HSIC</stp>
        <stp>Bar</stp>
        <stp/>
        <stp>Close</stp>
        <stp>15</stp>
        <stp>-292</stp>
        <stp>All</stp>
        <stp/>
        <stp/>
        <stp>FALSE</stp>
        <stp>T</stp>
        <tr r="G294" s="3"/>
        <tr r="G294" s="3"/>
      </tp>
      <tp>
        <v>1332</v>
        <stp/>
        <stp>DOMData</stp>
        <stp>F.EP</stp>
        <stp>Volume</stp>
        <stp>-4</stp>
        <stp>D</stp>
        <tr r="L45" s="2"/>
      </tp>
      <tp>
        <v>16327.71</v>
        <stp/>
        <stp>StudyData</stp>
        <stp>HSIC</stp>
        <stp>Bar</stp>
        <stp/>
        <stp>Open</stp>
        <stp>15</stp>
        <stp>-1</stp>
        <stp>All</stp>
        <stp/>
        <stp/>
        <stp>FALSE</stp>
        <stp>T</stp>
        <tr r="D3" s="3"/>
        <tr r="D3" s="3"/>
      </tp>
      <tp>
        <v>1577.63</v>
        <stp/>
        <stp>ContractData</stp>
        <stp>X.US.HSMOGI</stp>
        <stp>Open</stp>
        <stp/>
        <stp>T</stp>
        <tr r="M16" s="2"/>
      </tp>
      <tp>
        <v>16197.53</v>
        <stp/>
        <stp>StudyData</stp>
        <stp>HSIC</stp>
        <stp>Bar</stp>
        <stp/>
        <stp>Close</stp>
        <stp>15</stp>
        <stp>-101</stp>
        <stp>All</stp>
        <stp/>
        <stp/>
        <stp>FALSE</stp>
        <stp>T</stp>
        <tr r="G103" s="3"/>
        <tr r="G103" s="3"/>
      </tp>
      <tp>
        <v>16104.48</v>
        <stp/>
        <stp>StudyData</stp>
        <stp>HSIC</stp>
        <stp>Bar</stp>
        <stp/>
        <stp>Close</stp>
        <stp>15</stp>
        <stp>-111</stp>
        <stp>All</stp>
        <stp/>
        <stp/>
        <stp>FALSE</stp>
        <stp>T</stp>
        <tr r="G113" s="3"/>
        <tr r="G113" s="3"/>
      </tp>
      <tp>
        <v>16066.44</v>
        <stp/>
        <stp>StudyData</stp>
        <stp>HSIC</stp>
        <stp>Bar</stp>
        <stp/>
        <stp>Close</stp>
        <stp>15</stp>
        <stp>-121</stp>
        <stp>All</stp>
        <stp/>
        <stp/>
        <stp>FALSE</stp>
        <stp>T</stp>
        <tr r="G123" s="3"/>
        <tr r="G123" s="3"/>
      </tp>
      <tp>
        <v>16024.31</v>
        <stp/>
        <stp>StudyData</stp>
        <stp>HSIC</stp>
        <stp>Bar</stp>
        <stp/>
        <stp>Close</stp>
        <stp>15</stp>
        <stp>-131</stp>
        <stp>All</stp>
        <stp/>
        <stp/>
        <stp>FALSE</stp>
        <stp>T</stp>
        <tr r="G133" s="3"/>
        <tr r="G133" s="3"/>
      </tp>
      <tp>
        <v>15940.54</v>
        <stp/>
        <stp>StudyData</stp>
        <stp>HSIC</stp>
        <stp>Bar</stp>
        <stp/>
        <stp>Close</stp>
        <stp>15</stp>
        <stp>-141</stp>
        <stp>All</stp>
        <stp/>
        <stp/>
        <stp>FALSE</stp>
        <stp>T</stp>
        <tr r="G143" s="3"/>
        <tr r="G143" s="3"/>
      </tp>
      <tp>
        <v>15980.95</v>
        <stp/>
        <stp>StudyData</stp>
        <stp>HSIC</stp>
        <stp>Bar</stp>
        <stp/>
        <stp>Close</stp>
        <stp>15</stp>
        <stp>-151</stp>
        <stp>All</stp>
        <stp/>
        <stp/>
        <stp>FALSE</stp>
        <stp>T</stp>
        <tr r="G153" s="3"/>
        <tr r="G153" s="3"/>
      </tp>
      <tp>
        <v>15979.65</v>
        <stp/>
        <stp>StudyData</stp>
        <stp>HSIC</stp>
        <stp>Bar</stp>
        <stp/>
        <stp>Close</stp>
        <stp>15</stp>
        <stp>-161</stp>
        <stp>All</stp>
        <stp/>
        <stp/>
        <stp>FALSE</stp>
        <stp>T</stp>
        <tr r="G163" s="3"/>
        <tr r="G163" s="3"/>
      </tp>
      <tp>
        <v>15953.72</v>
        <stp/>
        <stp>StudyData</stp>
        <stp>HSIC</stp>
        <stp>Bar</stp>
        <stp/>
        <stp>Close</stp>
        <stp>15</stp>
        <stp>-171</stp>
        <stp>All</stp>
        <stp/>
        <stp/>
        <stp>FALSE</stp>
        <stp>T</stp>
        <tr r="G173" s="3"/>
        <tr r="G173" s="3"/>
      </tp>
      <tp>
        <v>15877.39</v>
        <stp/>
        <stp>StudyData</stp>
        <stp>HSIC</stp>
        <stp>Bar</stp>
        <stp/>
        <stp>Close</stp>
        <stp>15</stp>
        <stp>-181</stp>
        <stp>All</stp>
        <stp/>
        <stp/>
        <stp>FALSE</stp>
        <stp>T</stp>
        <tr r="G183" s="3"/>
        <tr r="G183" s="3"/>
      </tp>
      <tp>
        <v>15892.69</v>
        <stp/>
        <stp>StudyData</stp>
        <stp>HSIC</stp>
        <stp>Bar</stp>
        <stp/>
        <stp>Close</stp>
        <stp>15</stp>
        <stp>-191</stp>
        <stp>All</stp>
        <stp/>
        <stp/>
        <stp>FALSE</stp>
        <stp>T</stp>
        <tr r="G193" s="3"/>
        <tr r="G193" s="3"/>
      </tp>
      <tp>
        <v>15934.22</v>
        <stp/>
        <stp>StudyData</stp>
        <stp>HSIC</stp>
        <stp>Bar</stp>
        <stp/>
        <stp>Close</stp>
        <stp>15</stp>
        <stp>-201</stp>
        <stp>All</stp>
        <stp/>
        <stp/>
        <stp>FALSE</stp>
        <stp>T</stp>
        <tr r="G203" s="3"/>
        <tr r="G203" s="3"/>
      </tp>
      <tp>
        <v>15941.73</v>
        <stp/>
        <stp>StudyData</stp>
        <stp>HSIC</stp>
        <stp>Bar</stp>
        <stp/>
        <stp>Close</stp>
        <stp>15</stp>
        <stp>-211</stp>
        <stp>All</stp>
        <stp/>
        <stp/>
        <stp>FALSE</stp>
        <stp>T</stp>
        <tr r="G213" s="3"/>
        <tr r="G213" s="3"/>
      </tp>
      <tp>
        <v>15952.44</v>
        <stp/>
        <stp>StudyData</stp>
        <stp>HSIC</stp>
        <stp>Bar</stp>
        <stp/>
        <stp>Close</stp>
        <stp>15</stp>
        <stp>-221</stp>
        <stp>All</stp>
        <stp/>
        <stp/>
        <stp>FALSE</stp>
        <stp>T</stp>
        <tr r="G223" s="3"/>
        <tr r="G223" s="3"/>
      </tp>
      <tp>
        <v>15928.1</v>
        <stp/>
        <stp>StudyData</stp>
        <stp>HSIC</stp>
        <stp>Bar</stp>
        <stp/>
        <stp>Close</stp>
        <stp>15</stp>
        <stp>-231</stp>
        <stp>All</stp>
        <stp/>
        <stp/>
        <stp>FALSE</stp>
        <stp>T</stp>
        <tr r="G233" s="3"/>
        <tr r="G233" s="3"/>
      </tp>
      <tp>
        <v>15856.27</v>
        <stp/>
        <stp>StudyData</stp>
        <stp>HSIC</stp>
        <stp>Bar</stp>
        <stp/>
        <stp>Close</stp>
        <stp>15</stp>
        <stp>-241</stp>
        <stp>All</stp>
        <stp/>
        <stp/>
        <stp>FALSE</stp>
        <stp>T</stp>
        <tr r="G243" s="3"/>
        <tr r="G243" s="3"/>
      </tp>
      <tp>
        <v>15870.48</v>
        <stp/>
        <stp>StudyData</stp>
        <stp>HSIC</stp>
        <stp>Bar</stp>
        <stp/>
        <stp>Close</stp>
        <stp>15</stp>
        <stp>-251</stp>
        <stp>All</stp>
        <stp/>
        <stp/>
        <stp>FALSE</stp>
        <stp>T</stp>
        <tr r="G253" s="3"/>
        <tr r="G253" s="3"/>
      </tp>
      <tp>
        <v>15850.78</v>
        <stp/>
        <stp>StudyData</stp>
        <stp>HSIC</stp>
        <stp>Bar</stp>
        <stp/>
        <stp>Close</stp>
        <stp>15</stp>
        <stp>-261</stp>
        <stp>All</stp>
        <stp/>
        <stp/>
        <stp>FALSE</stp>
        <stp>T</stp>
        <tr r="G263" s="3"/>
        <tr r="G263" s="3"/>
      </tp>
      <tp>
        <v>15903.46</v>
        <stp/>
        <stp>StudyData</stp>
        <stp>HSIC</stp>
        <stp>Bar</stp>
        <stp/>
        <stp>Close</stp>
        <stp>15</stp>
        <stp>-271</stp>
        <stp>All</stp>
        <stp/>
        <stp/>
        <stp>FALSE</stp>
        <stp>T</stp>
        <tr r="G273" s="3"/>
        <tr r="G273" s="3"/>
      </tp>
      <tp>
        <v>15840.92</v>
        <stp/>
        <stp>StudyData</stp>
        <stp>HSIC</stp>
        <stp>Bar</stp>
        <stp/>
        <stp>Close</stp>
        <stp>15</stp>
        <stp>-281</stp>
        <stp>All</stp>
        <stp/>
        <stp/>
        <stp>FALSE</stp>
        <stp>T</stp>
        <tr r="G283" s="3"/>
        <tr r="G283" s="3"/>
      </tp>
      <tp>
        <v>15798.39</v>
        <stp/>
        <stp>StudyData</stp>
        <stp>HSIC</stp>
        <stp>Bar</stp>
        <stp/>
        <stp>Close</stp>
        <stp>15</stp>
        <stp>-291</stp>
        <stp>All</stp>
        <stp/>
        <stp/>
        <stp>FALSE</stp>
        <stp>T</stp>
        <tr r="G293" s="3"/>
        <tr r="G293" s="3"/>
      </tp>
      <tp t="s">
        <v>Hang Seng Mainland Oil &amp; Gas Index</v>
        <stp/>
        <stp>ContractData</stp>
        <stp>X.US.HSMOGI</stp>
        <stp>LOngDescription</stp>
        <stp/>
        <stp>T</stp>
        <tr r="L13" s="1"/>
        <tr r="D16" s="2"/>
      </tp>
      <tp>
        <v>16302.15</v>
        <stp/>
        <stp>StudyData</stp>
        <stp>HSIC</stp>
        <stp>Bar</stp>
        <stp/>
        <stp>Open</stp>
        <stp>15</stp>
        <stp>-2</stp>
        <stp>All</stp>
        <stp/>
        <stp/>
        <stp>FALSE</stp>
        <stp>T</stp>
        <tr r="D4" s="3"/>
        <tr r="D4" s="3"/>
      </tp>
      <tp>
        <v>16195.74</v>
        <stp/>
        <stp>StudyData</stp>
        <stp>HSIC</stp>
        <stp>Bar</stp>
        <stp/>
        <stp>Close</stp>
        <stp>15</stp>
        <stp>-100</stp>
        <stp>All</stp>
        <stp/>
        <stp/>
        <stp>FALSE</stp>
        <stp>T</stp>
        <tr r="G102" s="3"/>
        <tr r="G102" s="3"/>
      </tp>
      <tp>
        <v>16125.97</v>
        <stp/>
        <stp>StudyData</stp>
        <stp>HSIC</stp>
        <stp>Bar</stp>
        <stp/>
        <stp>Close</stp>
        <stp>15</stp>
        <stp>-110</stp>
        <stp>All</stp>
        <stp/>
        <stp/>
        <stp>FALSE</stp>
        <stp>T</stp>
        <tr r="G112" s="3"/>
        <tr r="G112" s="3"/>
      </tp>
      <tp>
        <v>16064.68</v>
        <stp/>
        <stp>StudyData</stp>
        <stp>HSIC</stp>
        <stp>Bar</stp>
        <stp/>
        <stp>Close</stp>
        <stp>15</stp>
        <stp>-120</stp>
        <stp>All</stp>
        <stp/>
        <stp/>
        <stp>FALSE</stp>
        <stp>T</stp>
        <tr r="G122" s="3"/>
        <tr r="G122" s="3"/>
      </tp>
      <tp>
        <v>16034.8</v>
        <stp/>
        <stp>StudyData</stp>
        <stp>HSIC</stp>
        <stp>Bar</stp>
        <stp/>
        <stp>Close</stp>
        <stp>15</stp>
        <stp>-130</stp>
        <stp>All</stp>
        <stp/>
        <stp/>
        <stp>FALSE</stp>
        <stp>T</stp>
        <tr r="G132" s="3"/>
        <tr r="G132" s="3"/>
      </tp>
      <tp>
        <v>15928.73</v>
        <stp/>
        <stp>StudyData</stp>
        <stp>HSIC</stp>
        <stp>Bar</stp>
        <stp/>
        <stp>Close</stp>
        <stp>15</stp>
        <stp>-140</stp>
        <stp>All</stp>
        <stp/>
        <stp/>
        <stp>FALSE</stp>
        <stp>T</stp>
        <tr r="G142" s="3"/>
        <tr r="G142" s="3"/>
      </tp>
      <tp>
        <v>15958.75</v>
        <stp/>
        <stp>StudyData</stp>
        <stp>HSIC</stp>
        <stp>Bar</stp>
        <stp/>
        <stp>Close</stp>
        <stp>15</stp>
        <stp>-150</stp>
        <stp>All</stp>
        <stp/>
        <stp/>
        <stp>FALSE</stp>
        <stp>T</stp>
        <tr r="G152" s="3"/>
        <tr r="G152" s="3"/>
      </tp>
      <tp>
        <v>16000.36</v>
        <stp/>
        <stp>StudyData</stp>
        <stp>HSIC</stp>
        <stp>Bar</stp>
        <stp/>
        <stp>Close</stp>
        <stp>15</stp>
        <stp>-160</stp>
        <stp>All</stp>
        <stp/>
        <stp/>
        <stp>FALSE</stp>
        <stp>T</stp>
        <tr r="G162" s="3"/>
        <tr r="G162" s="3"/>
      </tp>
      <tp>
        <v>15949.85</v>
        <stp/>
        <stp>StudyData</stp>
        <stp>HSIC</stp>
        <stp>Bar</stp>
        <stp/>
        <stp>Close</stp>
        <stp>15</stp>
        <stp>-170</stp>
        <stp>All</stp>
        <stp/>
        <stp/>
        <stp>FALSE</stp>
        <stp>T</stp>
        <tr r="G172" s="3"/>
        <tr r="G172" s="3"/>
      </tp>
      <tp>
        <v>15892.49</v>
        <stp/>
        <stp>StudyData</stp>
        <stp>HSIC</stp>
        <stp>Bar</stp>
        <stp/>
        <stp>Close</stp>
        <stp>15</stp>
        <stp>-180</stp>
        <stp>All</stp>
        <stp/>
        <stp/>
        <stp>FALSE</stp>
        <stp>T</stp>
        <tr r="G182" s="3"/>
        <tr r="G182" s="3"/>
      </tp>
      <tp>
        <v>15889.61</v>
        <stp/>
        <stp>StudyData</stp>
        <stp>HSIC</stp>
        <stp>Bar</stp>
        <stp/>
        <stp>Close</stp>
        <stp>15</stp>
        <stp>-190</stp>
        <stp>All</stp>
        <stp/>
        <stp/>
        <stp>FALSE</stp>
        <stp>T</stp>
        <tr r="G192" s="3"/>
        <tr r="G192" s="3"/>
      </tp>
      <tp>
        <v>15922.23</v>
        <stp/>
        <stp>StudyData</stp>
        <stp>HSIC</stp>
        <stp>Bar</stp>
        <stp/>
        <stp>Close</stp>
        <stp>15</stp>
        <stp>-200</stp>
        <stp>All</stp>
        <stp/>
        <stp/>
        <stp>FALSE</stp>
        <stp>T</stp>
        <tr r="G202" s="3"/>
        <tr r="G202" s="3"/>
      </tp>
      <tp>
        <v>15954.83</v>
        <stp/>
        <stp>StudyData</stp>
        <stp>HSIC</stp>
        <stp>Bar</stp>
        <stp/>
        <stp>Close</stp>
        <stp>15</stp>
        <stp>-210</stp>
        <stp>All</stp>
        <stp/>
        <stp/>
        <stp>FALSE</stp>
        <stp>T</stp>
        <tr r="G212" s="3"/>
        <tr r="G212" s="3"/>
      </tp>
      <tp>
        <v>15961.52</v>
        <stp/>
        <stp>StudyData</stp>
        <stp>HSIC</stp>
        <stp>Bar</stp>
        <stp/>
        <stp>Close</stp>
        <stp>15</stp>
        <stp>-220</stp>
        <stp>All</stp>
        <stp/>
        <stp/>
        <stp>FALSE</stp>
        <stp>T</stp>
        <tr r="G222" s="3"/>
        <tr r="G222" s="3"/>
      </tp>
      <tp>
        <v>15920.4</v>
        <stp/>
        <stp>StudyData</stp>
        <stp>HSIC</stp>
        <stp>Bar</stp>
        <stp/>
        <stp>Close</stp>
        <stp>15</stp>
        <stp>-230</stp>
        <stp>All</stp>
        <stp/>
        <stp/>
        <stp>FALSE</stp>
        <stp>T</stp>
        <tr r="G232" s="3"/>
        <tr r="G232" s="3"/>
      </tp>
      <tp>
        <v>15900.61</v>
        <stp/>
        <stp>StudyData</stp>
        <stp>HSIC</stp>
        <stp>Bar</stp>
        <stp/>
        <stp>Close</stp>
        <stp>15</stp>
        <stp>-240</stp>
        <stp>All</stp>
        <stp/>
        <stp/>
        <stp>FALSE</stp>
        <stp>T</stp>
        <tr r="G242" s="3"/>
        <tr r="G242" s="3"/>
      </tp>
      <tp>
        <v>15868.13</v>
        <stp/>
        <stp>StudyData</stp>
        <stp>HSIC</stp>
        <stp>Bar</stp>
        <stp/>
        <stp>Close</stp>
        <stp>15</stp>
        <stp>-250</stp>
        <stp>All</stp>
        <stp/>
        <stp/>
        <stp>FALSE</stp>
        <stp>T</stp>
        <tr r="G252" s="3"/>
        <tr r="G252" s="3"/>
      </tp>
      <tp>
        <v>15834.89</v>
        <stp/>
        <stp>StudyData</stp>
        <stp>HSIC</stp>
        <stp>Bar</stp>
        <stp/>
        <stp>Close</stp>
        <stp>15</stp>
        <stp>-260</stp>
        <stp>All</stp>
        <stp/>
        <stp/>
        <stp>FALSE</stp>
        <stp>T</stp>
        <tr r="G262" s="3"/>
        <tr r="G262" s="3"/>
      </tp>
      <tp>
        <v>15881.97</v>
        <stp/>
        <stp>StudyData</stp>
        <stp>HSIC</stp>
        <stp>Bar</stp>
        <stp/>
        <stp>Close</stp>
        <stp>15</stp>
        <stp>-270</stp>
        <stp>All</stp>
        <stp/>
        <stp/>
        <stp>FALSE</stp>
        <stp>T</stp>
        <tr r="G272" s="3"/>
        <tr r="G272" s="3"/>
      </tp>
      <tp>
        <v>15852.06</v>
        <stp/>
        <stp>StudyData</stp>
        <stp>HSIC</stp>
        <stp>Bar</stp>
        <stp/>
        <stp>Close</stp>
        <stp>15</stp>
        <stp>-280</stp>
        <stp>All</stp>
        <stp/>
        <stp/>
        <stp>FALSE</stp>
        <stp>T</stp>
        <tr r="G282" s="3"/>
        <tr r="G282" s="3"/>
      </tp>
      <tp>
        <v>15809.37</v>
        <stp/>
        <stp>StudyData</stp>
        <stp>HSIC</stp>
        <stp>Bar</stp>
        <stp/>
        <stp>Close</stp>
        <stp>15</stp>
        <stp>-290</stp>
        <stp>All</stp>
        <stp/>
        <stp/>
        <stp>FALSE</stp>
        <stp>T</stp>
        <tr r="G292" s="3"/>
        <tr r="G292" s="3"/>
      </tp>
      <tp>
        <v>14234.130000000001</v>
        <stp/>
        <stp>ContractData</stp>
        <stp>X.US.HFINLI</stp>
        <stp>Open</stp>
        <stp/>
        <stp>T</stp>
        <tr r="M25" s="2"/>
      </tp>
      <tp>
        <v>417.98</v>
        <stp/>
        <stp>ContractData</stp>
        <stp>X.US.HFINSI</stp>
        <stp>Open</stp>
        <stp/>
        <stp>T</stp>
        <tr r="M23" s="2"/>
      </tp>
      <tp>
        <v>1.0720075496280297</v>
        <stp/>
        <stp>ContractData</stp>
        <stp>X.US.HSIC</stp>
        <stp>PercentNetLastTrade</stp>
        <stp/>
        <stp>T</stp>
        <tr r="K10" s="2"/>
      </tp>
      <tp>
        <v>0.18535069085137415</v>
        <stp/>
        <stp>ContractData</stp>
        <stp>X.US.HSIF</stp>
        <stp>PercentNetLastTrade</stp>
        <stp/>
        <stp>T</stp>
        <tr r="K11" s="2"/>
      </tp>
      <tp>
        <v>-9.1984546807231157E-2</v>
        <stp/>
        <stp>ContractData</stp>
        <stp>X.US.HSIP</stp>
        <stp>PercentNetLastTrade</stp>
        <stp/>
        <stp>T</stp>
        <tr r="K18" s="2"/>
      </tp>
      <tp>
        <v>0.11904019763934183</v>
        <stp/>
        <stp>ContractData</stp>
        <stp>X.US.HSIU</stp>
        <stp>PercentNetLastTrade</stp>
        <stp/>
        <stp>T</stp>
        <tr r="K20" s="2"/>
      </tp>
      <tp>
        <v>0.46323507002947462</v>
        <stp/>
        <stp>ContractData</stp>
        <stp>X.US.HSIX</stp>
        <stp>PercentNetLastTrade</stp>
        <stp/>
        <stp>T</stp>
        <tr r="K12" s="2"/>
      </tp>
      <tp>
        <v>16301.04</v>
        <stp/>
        <stp>StudyData</stp>
        <stp>HSIC</stp>
        <stp>Bar</stp>
        <stp/>
        <stp>Open</stp>
        <stp>15</stp>
        <stp>-3</stp>
        <stp>All</stp>
        <stp/>
        <stp/>
        <stp>FALSE</stp>
        <stp>T</stp>
        <tr r="D5" s="3"/>
        <tr r="D5" s="3"/>
      </tp>
      <tp>
        <v>16167.03</v>
        <stp/>
        <stp>StudyData</stp>
        <stp>HSIC</stp>
        <stp>Bar</stp>
        <stp/>
        <stp>Close</stp>
        <stp>15</stp>
        <stp>-107</stp>
        <stp>All</stp>
        <stp/>
        <stp/>
        <stp>FALSE</stp>
        <stp>T</stp>
        <tr r="G109" s="3"/>
        <tr r="G109" s="3"/>
      </tp>
      <tp>
        <v>16073.33</v>
        <stp/>
        <stp>StudyData</stp>
        <stp>HSIC</stp>
        <stp>Bar</stp>
        <stp/>
        <stp>Close</stp>
        <stp>15</stp>
        <stp>-117</stp>
        <stp>All</stp>
        <stp/>
        <stp/>
        <stp>FALSE</stp>
        <stp>T</stp>
        <tr r="G119" s="3"/>
        <tr r="G119" s="3"/>
      </tp>
      <tp>
        <v>16106.28</v>
        <stp/>
        <stp>StudyData</stp>
        <stp>HSIC</stp>
        <stp>Bar</stp>
        <stp/>
        <stp>Close</stp>
        <stp>15</stp>
        <stp>-127</stp>
        <stp>All</stp>
        <stp/>
        <stp/>
        <stp>FALSE</stp>
        <stp>T</stp>
        <tr r="G129" s="3"/>
        <tr r="G129" s="3"/>
      </tp>
      <tp>
        <v>15950.11</v>
        <stp/>
        <stp>StudyData</stp>
        <stp>HSIC</stp>
        <stp>Bar</stp>
        <stp/>
        <stp>Close</stp>
        <stp>15</stp>
        <stp>-137</stp>
        <stp>All</stp>
        <stp/>
        <stp/>
        <stp>FALSE</stp>
        <stp>T</stp>
        <tr r="G139" s="3"/>
        <tr r="G139" s="3"/>
      </tp>
      <tp>
        <v>15981.9</v>
        <stp/>
        <stp>StudyData</stp>
        <stp>HSIC</stp>
        <stp>Bar</stp>
        <stp/>
        <stp>Close</stp>
        <stp>15</stp>
        <stp>-147</stp>
        <stp>All</stp>
        <stp/>
        <stp/>
        <stp>FALSE</stp>
        <stp>T</stp>
        <tr r="G149" s="3"/>
        <tr r="G149" s="3"/>
      </tp>
      <tp>
        <v>16016.9</v>
        <stp/>
        <stp>StudyData</stp>
        <stp>HSIC</stp>
        <stp>Bar</stp>
        <stp/>
        <stp>Close</stp>
        <stp>15</stp>
        <stp>-157</stp>
        <stp>All</stp>
        <stp/>
        <stp/>
        <stp>FALSE</stp>
        <stp>T</stp>
        <tr r="G159" s="3"/>
        <tr r="G159" s="3"/>
      </tp>
      <tp>
        <v>15957.57</v>
        <stp/>
        <stp>StudyData</stp>
        <stp>HSIC</stp>
        <stp>Bar</stp>
        <stp/>
        <stp>Close</stp>
        <stp>15</stp>
        <stp>-167</stp>
        <stp>All</stp>
        <stp/>
        <stp/>
        <stp>FALSE</stp>
        <stp>T</stp>
        <tr r="G169" s="3"/>
        <tr r="G169" s="3"/>
      </tp>
      <tp>
        <v>15905.48</v>
        <stp/>
        <stp>StudyData</stp>
        <stp>HSIC</stp>
        <stp>Bar</stp>
        <stp/>
        <stp>Close</stp>
        <stp>15</stp>
        <stp>-177</stp>
        <stp>All</stp>
        <stp/>
        <stp/>
        <stp>FALSE</stp>
        <stp>T</stp>
        <tr r="G179" s="3"/>
        <tr r="G179" s="3"/>
      </tp>
      <tp>
        <v>15895.67</v>
        <stp/>
        <stp>StudyData</stp>
        <stp>HSIC</stp>
        <stp>Bar</stp>
        <stp/>
        <stp>Close</stp>
        <stp>15</stp>
        <stp>-187</stp>
        <stp>All</stp>
        <stp/>
        <stp/>
        <stp>FALSE</stp>
        <stp>T</stp>
        <tr r="G189" s="3"/>
        <tr r="G189" s="3"/>
      </tp>
      <tp>
        <v>15974.57</v>
        <stp/>
        <stp>StudyData</stp>
        <stp>HSIC</stp>
        <stp>Bar</stp>
        <stp/>
        <stp>Close</stp>
        <stp>15</stp>
        <stp>-197</stp>
        <stp>All</stp>
        <stp/>
        <stp/>
        <stp>FALSE</stp>
        <stp>T</stp>
        <tr r="G199" s="3"/>
        <tr r="G199" s="3"/>
      </tp>
      <tp>
        <v>15948.84</v>
        <stp/>
        <stp>StudyData</stp>
        <stp>HSIC</stp>
        <stp>Bar</stp>
        <stp/>
        <stp>Close</stp>
        <stp>15</stp>
        <stp>-207</stp>
        <stp>All</stp>
        <stp/>
        <stp/>
        <stp>FALSE</stp>
        <stp>T</stp>
        <tr r="G209" s="3"/>
        <tr r="G209" s="3"/>
      </tp>
      <tp>
        <v>15982.19</v>
        <stp/>
        <stp>StudyData</stp>
        <stp>HSIC</stp>
        <stp>Bar</stp>
        <stp/>
        <stp>Close</stp>
        <stp>15</stp>
        <stp>-217</stp>
        <stp>All</stp>
        <stp/>
        <stp/>
        <stp>FALSE</stp>
        <stp>T</stp>
        <tr r="G219" s="3"/>
        <tr r="G219" s="3"/>
      </tp>
      <tp>
        <v>15921.26</v>
        <stp/>
        <stp>StudyData</stp>
        <stp>HSIC</stp>
        <stp>Bar</stp>
        <stp/>
        <stp>Close</stp>
        <stp>15</stp>
        <stp>-227</stp>
        <stp>All</stp>
        <stp/>
        <stp/>
        <stp>FALSE</stp>
        <stp>T</stp>
        <tr r="G229" s="3"/>
        <tr r="G229" s="3"/>
      </tp>
      <tp>
        <v>15929.45</v>
        <stp/>
        <stp>StudyData</stp>
        <stp>HSIC</stp>
        <stp>Bar</stp>
        <stp/>
        <stp>Close</stp>
        <stp>15</stp>
        <stp>-237</stp>
        <stp>All</stp>
        <stp/>
        <stp/>
        <stp>FALSE</stp>
        <stp>T</stp>
        <tr r="G239" s="3"/>
        <tr r="G239" s="3"/>
      </tp>
      <tp>
        <v>15843.4</v>
        <stp/>
        <stp>StudyData</stp>
        <stp>HSIC</stp>
        <stp>Bar</stp>
        <stp/>
        <stp>Close</stp>
        <stp>15</stp>
        <stp>-247</stp>
        <stp>All</stp>
        <stp/>
        <stp/>
        <stp>FALSE</stp>
        <stp>T</stp>
        <tr r="G249" s="3"/>
        <tr r="G249" s="3"/>
      </tp>
      <tp>
        <v>15809.82</v>
        <stp/>
        <stp>StudyData</stp>
        <stp>HSIC</stp>
        <stp>Bar</stp>
        <stp/>
        <stp>Close</stp>
        <stp>15</stp>
        <stp>-257</stp>
        <stp>All</stp>
        <stp/>
        <stp/>
        <stp>FALSE</stp>
        <stp>T</stp>
        <tr r="G259" s="3"/>
        <tr r="G259" s="3"/>
      </tp>
      <tp>
        <v>15878.56</v>
        <stp/>
        <stp>StudyData</stp>
        <stp>HSIC</stp>
        <stp>Bar</stp>
        <stp/>
        <stp>Close</stp>
        <stp>15</stp>
        <stp>-267</stp>
        <stp>All</stp>
        <stp/>
        <stp/>
        <stp>FALSE</stp>
        <stp>T</stp>
        <tr r="G269" s="3"/>
        <tr r="G269" s="3"/>
      </tp>
      <tp>
        <v>15873.23</v>
        <stp/>
        <stp>StudyData</stp>
        <stp>HSIC</stp>
        <stp>Bar</stp>
        <stp/>
        <stp>Close</stp>
        <stp>15</stp>
        <stp>-277</stp>
        <stp>All</stp>
        <stp/>
        <stp/>
        <stp>FALSE</stp>
        <stp>T</stp>
        <tr r="G279" s="3"/>
        <tr r="G279" s="3"/>
      </tp>
      <tp>
        <v>15821.53</v>
        <stp/>
        <stp>StudyData</stp>
        <stp>HSIC</stp>
        <stp>Bar</stp>
        <stp/>
        <stp>Close</stp>
        <stp>15</stp>
        <stp>-287</stp>
        <stp>All</stp>
        <stp/>
        <stp/>
        <stp>FALSE</stp>
        <stp>T</stp>
        <tr r="G289" s="3"/>
        <tr r="G289" s="3"/>
      </tp>
      <tp>
        <v>15773.47</v>
        <stp/>
        <stp>StudyData</stp>
        <stp>HSIC</stp>
        <stp>Bar</stp>
        <stp/>
        <stp>Close</stp>
        <stp>15</stp>
        <stp>-297</stp>
        <stp>All</stp>
        <stp/>
        <stp/>
        <stp>FALSE</stp>
        <stp>T</stp>
        <tr r="G299" s="3"/>
        <tr r="G299" s="3"/>
      </tp>
      <tp>
        <v>418.89</v>
        <stp/>
        <stp>ContractData</stp>
        <stp>X.US.HFINSI</stp>
        <stp>High</stp>
        <stp/>
        <stp>T</stp>
        <tr r="N23" s="2"/>
      </tp>
      <tp>
        <v>14362.6</v>
        <stp/>
        <stp>ContractData</stp>
        <stp>X.US.HFINLI</stp>
        <stp>High</stp>
        <stp/>
        <stp>T</stp>
        <tr r="N25" s="2"/>
      </tp>
      <tp>
        <v>742</v>
        <stp/>
        <stp>DOMData</stp>
        <stp>F.EP</stp>
        <stp>Volume</stp>
        <stp>-1</stp>
        <stp>D</stp>
        <tr r="L42" s="2"/>
      </tp>
      <tp>
        <v>16302.91</v>
        <stp/>
        <stp>StudyData</stp>
        <stp>HSIC</stp>
        <stp>Bar</stp>
        <stp/>
        <stp>Open</stp>
        <stp>15</stp>
        <stp>-4</stp>
        <stp>All</stp>
        <stp/>
        <stp/>
        <stp>FALSE</stp>
        <stp>T</stp>
        <tr r="D6" s="3"/>
        <tr r="D6" s="3"/>
      </tp>
      <tp>
        <v>16171.48</v>
        <stp/>
        <stp>StudyData</stp>
        <stp>HSIC</stp>
        <stp>Bar</stp>
        <stp/>
        <stp>Close</stp>
        <stp>15</stp>
        <stp>-106</stp>
        <stp>All</stp>
        <stp/>
        <stp/>
        <stp>FALSE</stp>
        <stp>T</stp>
        <tr r="G108" s="3"/>
        <tr r="G108" s="3"/>
      </tp>
      <tp>
        <v>16089.46</v>
        <stp/>
        <stp>StudyData</stp>
        <stp>HSIC</stp>
        <stp>Bar</stp>
        <stp/>
        <stp>Close</stp>
        <stp>15</stp>
        <stp>-116</stp>
        <stp>All</stp>
        <stp/>
        <stp/>
        <stp>FALSE</stp>
        <stp>T</stp>
        <tr r="G118" s="3"/>
        <tr r="G118" s="3"/>
      </tp>
      <tp>
        <v>16099.23</v>
        <stp/>
        <stp>StudyData</stp>
        <stp>HSIC</stp>
        <stp>Bar</stp>
        <stp/>
        <stp>Close</stp>
        <stp>15</stp>
        <stp>-126</stp>
        <stp>All</stp>
        <stp/>
        <stp/>
        <stp>FALSE</stp>
        <stp>T</stp>
        <tr r="G128" s="3"/>
        <tr r="G128" s="3"/>
      </tp>
      <tp>
        <v>15949.18</v>
        <stp/>
        <stp>StudyData</stp>
        <stp>HSIC</stp>
        <stp>Bar</stp>
        <stp/>
        <stp>Close</stp>
        <stp>15</stp>
        <stp>-136</stp>
        <stp>All</stp>
        <stp/>
        <stp/>
        <stp>FALSE</stp>
        <stp>T</stp>
        <tr r="G138" s="3"/>
        <tr r="G138" s="3"/>
      </tp>
      <tp>
        <v>15959.85</v>
        <stp/>
        <stp>StudyData</stp>
        <stp>HSIC</stp>
        <stp>Bar</stp>
        <stp/>
        <stp>Close</stp>
        <stp>15</stp>
        <stp>-146</stp>
        <stp>All</stp>
        <stp/>
        <stp/>
        <stp>FALSE</stp>
        <stp>T</stp>
        <tr r="G148" s="3"/>
        <tr r="G148" s="3"/>
      </tp>
      <tp>
        <v>16014.63</v>
        <stp/>
        <stp>StudyData</stp>
        <stp>HSIC</stp>
        <stp>Bar</stp>
        <stp/>
        <stp>Close</stp>
        <stp>15</stp>
        <stp>-156</stp>
        <stp>All</stp>
        <stp/>
        <stp/>
        <stp>FALSE</stp>
        <stp>T</stp>
        <tr r="G158" s="3"/>
        <tr r="G158" s="3"/>
      </tp>
      <tp>
        <v>15950.7</v>
        <stp/>
        <stp>StudyData</stp>
        <stp>HSIC</stp>
        <stp>Bar</stp>
        <stp/>
        <stp>Close</stp>
        <stp>15</stp>
        <stp>-166</stp>
        <stp>All</stp>
        <stp/>
        <stp/>
        <stp>FALSE</stp>
        <stp>T</stp>
        <tr r="G168" s="3"/>
        <tr r="G168" s="3"/>
      </tp>
      <tp>
        <v>15898.53</v>
        <stp/>
        <stp>StudyData</stp>
        <stp>HSIC</stp>
        <stp>Bar</stp>
        <stp/>
        <stp>Close</stp>
        <stp>15</stp>
        <stp>-176</stp>
        <stp>All</stp>
        <stp/>
        <stp/>
        <stp>FALSE</stp>
        <stp>T</stp>
        <tr r="G178" s="3"/>
        <tr r="G178" s="3"/>
      </tp>
      <tp>
        <v>15887.16</v>
        <stp/>
        <stp>StudyData</stp>
        <stp>HSIC</stp>
        <stp>Bar</stp>
        <stp/>
        <stp>Close</stp>
        <stp>15</stp>
        <stp>-186</stp>
        <stp>All</stp>
        <stp/>
        <stp/>
        <stp>FALSE</stp>
        <stp>T</stp>
        <tr r="G188" s="3"/>
        <tr r="G188" s="3"/>
      </tp>
      <tp>
        <v>15962.93</v>
        <stp/>
        <stp>StudyData</stp>
        <stp>HSIC</stp>
        <stp>Bar</stp>
        <stp/>
        <stp>Close</stp>
        <stp>15</stp>
        <stp>-196</stp>
        <stp>All</stp>
        <stp/>
        <stp/>
        <stp>FALSE</stp>
        <stp>T</stp>
        <tr r="G198" s="3"/>
        <tr r="G198" s="3"/>
      </tp>
      <tp>
        <v>15948.22</v>
        <stp/>
        <stp>StudyData</stp>
        <stp>HSIC</stp>
        <stp>Bar</stp>
        <stp/>
        <stp>Close</stp>
        <stp>15</stp>
        <stp>-206</stp>
        <stp>All</stp>
        <stp/>
        <stp/>
        <stp>FALSE</stp>
        <stp>T</stp>
        <tr r="G208" s="3"/>
        <tr r="G208" s="3"/>
      </tp>
      <tp>
        <v>15970.88</v>
        <stp/>
        <stp>StudyData</stp>
        <stp>HSIC</stp>
        <stp>Bar</stp>
        <stp/>
        <stp>Close</stp>
        <stp>15</stp>
        <stp>-216</stp>
        <stp>All</stp>
        <stp/>
        <stp/>
        <stp>FALSE</stp>
        <stp>T</stp>
        <tr r="G218" s="3"/>
        <tr r="G218" s="3"/>
      </tp>
      <tp>
        <v>15932.34</v>
        <stp/>
        <stp>StudyData</stp>
        <stp>HSIC</stp>
        <stp>Bar</stp>
        <stp/>
        <stp>Close</stp>
        <stp>15</stp>
        <stp>-226</stp>
        <stp>All</stp>
        <stp/>
        <stp/>
        <stp>FALSE</stp>
        <stp>T</stp>
        <tr r="G228" s="3"/>
        <tr r="G228" s="3"/>
      </tp>
      <tp>
        <v>15929.68</v>
        <stp/>
        <stp>StudyData</stp>
        <stp>HSIC</stp>
        <stp>Bar</stp>
        <stp/>
        <stp>Close</stp>
        <stp>15</stp>
        <stp>-236</stp>
        <stp>All</stp>
        <stp/>
        <stp/>
        <stp>FALSE</stp>
        <stp>T</stp>
        <tr r="G238" s="3"/>
        <tr r="G238" s="3"/>
      </tp>
      <tp>
        <v>15851.42</v>
        <stp/>
        <stp>StudyData</stp>
        <stp>HSIC</stp>
        <stp>Bar</stp>
        <stp/>
        <stp>Close</stp>
        <stp>15</stp>
        <stp>-246</stp>
        <stp>All</stp>
        <stp/>
        <stp/>
        <stp>FALSE</stp>
        <stp>T</stp>
        <tr r="G248" s="3"/>
        <tr r="G248" s="3"/>
      </tp>
      <tp>
        <v>15815.54</v>
        <stp/>
        <stp>StudyData</stp>
        <stp>HSIC</stp>
        <stp>Bar</stp>
        <stp/>
        <stp>Close</stp>
        <stp>15</stp>
        <stp>-256</stp>
        <stp>All</stp>
        <stp/>
        <stp/>
        <stp>FALSE</stp>
        <stp>T</stp>
        <tr r="G258" s="3"/>
        <tr r="G258" s="3"/>
      </tp>
      <tp>
        <v>15857.26</v>
        <stp/>
        <stp>StudyData</stp>
        <stp>HSIC</stp>
        <stp>Bar</stp>
        <stp/>
        <stp>Close</stp>
        <stp>15</stp>
        <stp>-266</stp>
        <stp>All</stp>
        <stp/>
        <stp/>
        <stp>FALSE</stp>
        <stp>T</stp>
        <tr r="G268" s="3"/>
        <tr r="G268" s="3"/>
      </tp>
      <tp>
        <v>15876.43</v>
        <stp/>
        <stp>StudyData</stp>
        <stp>HSIC</stp>
        <stp>Bar</stp>
        <stp/>
        <stp>Close</stp>
        <stp>15</stp>
        <stp>-276</stp>
        <stp>All</stp>
        <stp/>
        <stp/>
        <stp>FALSE</stp>
        <stp>T</stp>
        <tr r="G278" s="3"/>
        <tr r="G278" s="3"/>
      </tp>
      <tp>
        <v>15828.29</v>
        <stp/>
        <stp>StudyData</stp>
        <stp>HSIC</stp>
        <stp>Bar</stp>
        <stp/>
        <stp>Close</stp>
        <stp>15</stp>
        <stp>-286</stp>
        <stp>All</stp>
        <stp/>
        <stp/>
        <stp>FALSE</stp>
        <stp>T</stp>
        <tr r="G288" s="3"/>
        <tr r="G288" s="3"/>
      </tp>
      <tp>
        <v>15781.92</v>
        <stp/>
        <stp>StudyData</stp>
        <stp>HSIC</stp>
        <stp>Bar</stp>
        <stp/>
        <stp>Close</stp>
        <stp>15</stp>
        <stp>-296</stp>
        <stp>All</stp>
        <stp/>
        <stp/>
        <stp>FALSE</stp>
        <stp>T</stp>
        <tr r="G298" s="3"/>
        <tr r="G298" s="3"/>
      </tp>
      <tp>
        <v>1582.94</v>
        <stp/>
        <stp>ContractData</stp>
        <stp>X.US.HSMOGI</stp>
        <stp>High</stp>
        <stp/>
        <stp>T</stp>
        <tr r="N16" s="2"/>
      </tp>
      <tp>
        <v>16309.17</v>
        <stp/>
        <stp>StudyData</stp>
        <stp>HSIC</stp>
        <stp>Bar</stp>
        <stp/>
        <stp>Open</stp>
        <stp>15</stp>
        <stp>-5</stp>
        <stp>All</stp>
        <stp/>
        <stp/>
        <stp>FALSE</stp>
        <stp>T</stp>
        <tr r="D7" s="3"/>
        <tr r="D7" s="3"/>
      </tp>
      <tp>
        <v>16168.95</v>
        <stp/>
        <stp>StudyData</stp>
        <stp>HSIC</stp>
        <stp>Bar</stp>
        <stp/>
        <stp>Close</stp>
        <stp>15</stp>
        <stp>-105</stp>
        <stp>All</stp>
        <stp/>
        <stp/>
        <stp>FALSE</stp>
        <stp>T</stp>
        <tr r="G107" s="3"/>
        <tr r="G107" s="3"/>
      </tp>
      <tp>
        <v>16100.81</v>
        <stp/>
        <stp>StudyData</stp>
        <stp>HSIC</stp>
        <stp>Bar</stp>
        <stp/>
        <stp>Close</stp>
        <stp>15</stp>
        <stp>-115</stp>
        <stp>All</stp>
        <stp/>
        <stp/>
        <stp>FALSE</stp>
        <stp>T</stp>
        <tr r="G117" s="3"/>
        <tr r="G117" s="3"/>
      </tp>
      <tp>
        <v>16078</v>
        <stp/>
        <stp>StudyData</stp>
        <stp>HSIC</stp>
        <stp>Bar</stp>
        <stp/>
        <stp>Close</stp>
        <stp>15</stp>
        <stp>-125</stp>
        <stp>All</stp>
        <stp/>
        <stp/>
        <stp>FALSE</stp>
        <stp>T</stp>
        <tr r="G127" s="3"/>
        <tr r="G127" s="3"/>
      </tp>
      <tp>
        <v>15958.21</v>
        <stp/>
        <stp>StudyData</stp>
        <stp>HSIC</stp>
        <stp>Bar</stp>
        <stp/>
        <stp>Close</stp>
        <stp>15</stp>
        <stp>-135</stp>
        <stp>All</stp>
        <stp/>
        <stp/>
        <stp>FALSE</stp>
        <stp>T</stp>
        <tr r="G137" s="3"/>
        <tr r="G137" s="3"/>
      </tp>
      <tp>
        <v>15940.49</v>
        <stp/>
        <stp>StudyData</stp>
        <stp>HSIC</stp>
        <stp>Bar</stp>
        <stp/>
        <stp>Close</stp>
        <stp>15</stp>
        <stp>-145</stp>
        <stp>All</stp>
        <stp/>
        <stp/>
        <stp>FALSE</stp>
        <stp>T</stp>
        <tr r="G147" s="3"/>
        <tr r="G147" s="3"/>
      </tp>
      <tp>
        <v>16015.53</v>
        <stp/>
        <stp>StudyData</stp>
        <stp>HSIC</stp>
        <stp>Bar</stp>
        <stp/>
        <stp>Close</stp>
        <stp>15</stp>
        <stp>-155</stp>
        <stp>All</stp>
        <stp/>
        <stp/>
        <stp>FALSE</stp>
        <stp>T</stp>
        <tr r="G157" s="3"/>
        <tr r="G157" s="3"/>
      </tp>
      <tp>
        <v>15956.82</v>
        <stp/>
        <stp>StudyData</stp>
        <stp>HSIC</stp>
        <stp>Bar</stp>
        <stp/>
        <stp>Close</stp>
        <stp>15</stp>
        <stp>-165</stp>
        <stp>All</stp>
        <stp/>
        <stp/>
        <stp>FALSE</stp>
        <stp>T</stp>
        <tr r="G167" s="3"/>
        <tr r="G167" s="3"/>
      </tp>
      <tp>
        <v>15974.54</v>
        <stp/>
        <stp>StudyData</stp>
        <stp>HSIC</stp>
        <stp>Bar</stp>
        <stp/>
        <stp>Close</stp>
        <stp>15</stp>
        <stp>-175</stp>
        <stp>All</stp>
        <stp/>
        <stp/>
        <stp>FALSE</stp>
        <stp>T</stp>
        <tr r="G177" s="3"/>
        <tr r="G177" s="3"/>
      </tp>
      <tp>
        <v>15900.37</v>
        <stp/>
        <stp>StudyData</stp>
        <stp>HSIC</stp>
        <stp>Bar</stp>
        <stp/>
        <stp>Close</stp>
        <stp>15</stp>
        <stp>-185</stp>
        <stp>All</stp>
        <stp/>
        <stp/>
        <stp>FALSE</stp>
        <stp>T</stp>
        <tr r="G187" s="3"/>
        <tr r="G187" s="3"/>
      </tp>
      <tp>
        <v>15931.58</v>
        <stp/>
        <stp>StudyData</stp>
        <stp>HSIC</stp>
        <stp>Bar</stp>
        <stp/>
        <stp>Close</stp>
        <stp>15</stp>
        <stp>-195</stp>
        <stp>All</stp>
        <stp/>
        <stp/>
        <stp>FALSE</stp>
        <stp>T</stp>
        <tr r="G197" s="3"/>
        <tr r="G197" s="3"/>
      </tp>
      <tp>
        <v>15933.15</v>
        <stp/>
        <stp>StudyData</stp>
        <stp>HSIC</stp>
        <stp>Bar</stp>
        <stp/>
        <stp>Close</stp>
        <stp>15</stp>
        <stp>-205</stp>
        <stp>All</stp>
        <stp/>
        <stp/>
        <stp>FALSE</stp>
        <stp>T</stp>
        <tr r="G207" s="3"/>
        <tr r="G207" s="3"/>
      </tp>
      <tp>
        <v>15955.65</v>
        <stp/>
        <stp>StudyData</stp>
        <stp>HSIC</stp>
        <stp>Bar</stp>
        <stp/>
        <stp>Close</stp>
        <stp>15</stp>
        <stp>-215</stp>
        <stp>All</stp>
        <stp/>
        <stp/>
        <stp>FALSE</stp>
        <stp>T</stp>
        <tr r="G217" s="3"/>
        <tr r="G217" s="3"/>
      </tp>
      <tp>
        <v>15939.23</v>
        <stp/>
        <stp>StudyData</stp>
        <stp>HSIC</stp>
        <stp>Bar</stp>
        <stp/>
        <stp>Close</stp>
        <stp>15</stp>
        <stp>-225</stp>
        <stp>All</stp>
        <stp/>
        <stp/>
        <stp>FALSE</stp>
        <stp>T</stp>
        <tr r="G227" s="3"/>
        <tr r="G227" s="3"/>
      </tp>
      <tp>
        <v>15927.17</v>
        <stp/>
        <stp>StudyData</stp>
        <stp>HSIC</stp>
        <stp>Bar</stp>
        <stp/>
        <stp>Close</stp>
        <stp>15</stp>
        <stp>-235</stp>
        <stp>All</stp>
        <stp/>
        <stp/>
        <stp>FALSE</stp>
        <stp>T</stp>
        <tr r="G237" s="3"/>
        <tr r="G237" s="3"/>
      </tp>
      <tp>
        <v>15861.09</v>
        <stp/>
        <stp>StudyData</stp>
        <stp>HSIC</stp>
        <stp>Bar</stp>
        <stp/>
        <stp>Close</stp>
        <stp>15</stp>
        <stp>-245</stp>
        <stp>All</stp>
        <stp/>
        <stp/>
        <stp>FALSE</stp>
        <stp>T</stp>
        <tr r="G247" s="3"/>
        <tr r="G247" s="3"/>
      </tp>
      <tp>
        <v>15826.42</v>
        <stp/>
        <stp>StudyData</stp>
        <stp>HSIC</stp>
        <stp>Bar</stp>
        <stp/>
        <stp>Close</stp>
        <stp>15</stp>
        <stp>-255</stp>
        <stp>All</stp>
        <stp/>
        <stp/>
        <stp>FALSE</stp>
        <stp>T</stp>
        <tr r="G257" s="3"/>
        <tr r="G257" s="3"/>
      </tp>
      <tp>
        <v>15855.55</v>
        <stp/>
        <stp>StudyData</stp>
        <stp>HSIC</stp>
        <stp>Bar</stp>
        <stp/>
        <stp>Close</stp>
        <stp>15</stp>
        <stp>-265</stp>
        <stp>All</stp>
        <stp/>
        <stp/>
        <stp>FALSE</stp>
        <stp>T</stp>
        <tr r="G267" s="3"/>
        <tr r="G267" s="3"/>
      </tp>
      <tp>
        <v>15868.21</v>
        <stp/>
        <stp>StudyData</stp>
        <stp>HSIC</stp>
        <stp>Bar</stp>
        <stp/>
        <stp>Close</stp>
        <stp>15</stp>
        <stp>-275</stp>
        <stp>All</stp>
        <stp/>
        <stp/>
        <stp>FALSE</stp>
        <stp>T</stp>
        <tr r="G277" s="3"/>
        <tr r="G277" s="3"/>
      </tp>
      <tp>
        <v>15871.36</v>
        <stp/>
        <stp>StudyData</stp>
        <stp>HSIC</stp>
        <stp>Bar</stp>
        <stp/>
        <stp>Close</stp>
        <stp>15</stp>
        <stp>-285</stp>
        <stp>All</stp>
        <stp/>
        <stp/>
        <stp>FALSE</stp>
        <stp>T</stp>
        <tr r="G287" s="3"/>
        <tr r="G287" s="3"/>
      </tp>
      <tp>
        <v>15781.92</v>
        <stp/>
        <stp>StudyData</stp>
        <stp>HSIC</stp>
        <stp>Bar</stp>
        <stp/>
        <stp>Close</stp>
        <stp>15</stp>
        <stp>-295</stp>
        <stp>All</stp>
        <stp/>
        <stp/>
        <stp>FALSE</stp>
        <stp>T</stp>
        <tr r="G297" s="3"/>
        <tr r="G297" s="3"/>
      </tp>
      <tp t="s">
        <v>Hang Seng H-Financials Leveraged index</v>
        <stp/>
        <stp>ContractData</stp>
        <stp>X.US.HFINLI</stp>
        <stp>LOngDescription</stp>
        <stp/>
        <stp>T</stp>
        <tr r="D25" s="2"/>
      </tp>
      <tp t="s">
        <v>Hang Seng H-Financials Short index</v>
        <stp/>
        <stp>ContractData</stp>
        <stp>X.US.HFINSI</stp>
        <stp>LOngDescription</stp>
        <stp/>
        <stp>T</stp>
        <tr r="D23" s="2"/>
      </tp>
      <tp>
        <v>1309</v>
        <stp/>
        <stp>DOMData</stp>
        <stp>F.EP</stp>
        <stp>Volume</stp>
        <stp>-3</stp>
        <stp>D</stp>
        <tr r="L44" s="2"/>
      </tp>
      <tp t="s">
        <v>Hang Seng IT Hardware Index</v>
        <stp/>
        <stp>ContractData</stp>
        <stp>X.US.HSITHI</stp>
        <stp>LOngDescription</stp>
        <stp/>
        <stp>T</stp>
        <tr r="L3" s="1"/>
        <tr r="D13" s="2"/>
      </tp>
      <tp>
        <v>16296.42</v>
        <stp/>
        <stp>StudyData</stp>
        <stp>HSIC</stp>
        <stp>Bar</stp>
        <stp/>
        <stp>Open</stp>
        <stp>15</stp>
        <stp>-6</stp>
        <stp>All</stp>
        <stp/>
        <stp/>
        <stp>FALSE</stp>
        <stp>T</stp>
        <tr r="D8" s="3"/>
        <tr r="D8" s="3"/>
      </tp>
      <tp>
        <v>16181.77</v>
        <stp/>
        <stp>StudyData</stp>
        <stp>HSIC</stp>
        <stp>Bar</stp>
        <stp/>
        <stp>Close</stp>
        <stp>15</stp>
        <stp>-104</stp>
        <stp>All</stp>
        <stp/>
        <stp/>
        <stp>FALSE</stp>
        <stp>T</stp>
        <tr r="G106" s="3"/>
        <tr r="G106" s="3"/>
      </tp>
      <tp>
        <v>16129.99</v>
        <stp/>
        <stp>StudyData</stp>
        <stp>HSIC</stp>
        <stp>Bar</stp>
        <stp/>
        <stp>Close</stp>
        <stp>15</stp>
        <stp>-114</stp>
        <stp>All</stp>
        <stp/>
        <stp/>
        <stp>FALSE</stp>
        <stp>T</stp>
        <tr r="G116" s="3"/>
        <tr r="G116" s="3"/>
      </tp>
      <tp>
        <v>16074.4</v>
        <stp/>
        <stp>StudyData</stp>
        <stp>HSIC</stp>
        <stp>Bar</stp>
        <stp/>
        <stp>Close</stp>
        <stp>15</stp>
        <stp>-124</stp>
        <stp>All</stp>
        <stp/>
        <stp/>
        <stp>FALSE</stp>
        <stp>T</stp>
        <tr r="G126" s="3"/>
        <tr r="G126" s="3"/>
      </tp>
      <tp>
        <v>15944.95</v>
        <stp/>
        <stp>StudyData</stp>
        <stp>HSIC</stp>
        <stp>Bar</stp>
        <stp/>
        <stp>Close</stp>
        <stp>15</stp>
        <stp>-134</stp>
        <stp>All</stp>
        <stp/>
        <stp/>
        <stp>FALSE</stp>
        <stp>T</stp>
        <tr r="G136" s="3"/>
        <tr r="G136" s="3"/>
      </tp>
      <tp>
        <v>15928.87</v>
        <stp/>
        <stp>StudyData</stp>
        <stp>HSIC</stp>
        <stp>Bar</stp>
        <stp/>
        <stp>Close</stp>
        <stp>15</stp>
        <stp>-144</stp>
        <stp>All</stp>
        <stp/>
        <stp/>
        <stp>FALSE</stp>
        <stp>T</stp>
        <tr r="G146" s="3"/>
        <tr r="G146" s="3"/>
      </tp>
      <tp>
        <v>16018.61</v>
        <stp/>
        <stp>StudyData</stp>
        <stp>HSIC</stp>
        <stp>Bar</stp>
        <stp/>
        <stp>Close</stp>
        <stp>15</stp>
        <stp>-154</stp>
        <stp>All</stp>
        <stp/>
        <stp/>
        <stp>FALSE</stp>
        <stp>T</stp>
        <tr r="G156" s="3"/>
        <tr r="G156" s="3"/>
      </tp>
      <tp>
        <v>15960.49</v>
        <stp/>
        <stp>StudyData</stp>
        <stp>HSIC</stp>
        <stp>Bar</stp>
        <stp/>
        <stp>Close</stp>
        <stp>15</stp>
        <stp>-164</stp>
        <stp>All</stp>
        <stp/>
        <stp/>
        <stp>FALSE</stp>
        <stp>T</stp>
        <tr r="G166" s="3"/>
        <tr r="G166" s="3"/>
      </tp>
      <tp>
        <v>15935.66</v>
        <stp/>
        <stp>StudyData</stp>
        <stp>HSIC</stp>
        <stp>Bar</stp>
        <stp/>
        <stp>Close</stp>
        <stp>15</stp>
        <stp>-174</stp>
        <stp>All</stp>
        <stp/>
        <stp/>
        <stp>FALSE</stp>
        <stp>T</stp>
        <tr r="G176" s="3"/>
        <tr r="G176" s="3"/>
      </tp>
      <tp>
        <v>15889.92</v>
        <stp/>
        <stp>StudyData</stp>
        <stp>HSIC</stp>
        <stp>Bar</stp>
        <stp/>
        <stp>Close</stp>
        <stp>15</stp>
        <stp>-184</stp>
        <stp>All</stp>
        <stp/>
        <stp/>
        <stp>FALSE</stp>
        <stp>T</stp>
        <tr r="G186" s="3"/>
        <tr r="G186" s="3"/>
      </tp>
      <tp>
        <v>15933.16</v>
        <stp/>
        <stp>StudyData</stp>
        <stp>HSIC</stp>
        <stp>Bar</stp>
        <stp/>
        <stp>Close</stp>
        <stp>15</stp>
        <stp>-194</stp>
        <stp>All</stp>
        <stp/>
        <stp/>
        <stp>FALSE</stp>
        <stp>T</stp>
        <tr r="G196" s="3"/>
        <tr r="G196" s="3"/>
      </tp>
      <tp>
        <v>15922.58</v>
        <stp/>
        <stp>StudyData</stp>
        <stp>HSIC</stp>
        <stp>Bar</stp>
        <stp/>
        <stp>Close</stp>
        <stp>15</stp>
        <stp>-204</stp>
        <stp>All</stp>
        <stp/>
        <stp/>
        <stp>FALSE</stp>
        <stp>T</stp>
        <tr r="G206" s="3"/>
        <tr r="G206" s="3"/>
      </tp>
      <tp>
        <v>15946.18</v>
        <stp/>
        <stp>StudyData</stp>
        <stp>HSIC</stp>
        <stp>Bar</stp>
        <stp/>
        <stp>Close</stp>
        <stp>15</stp>
        <stp>-214</stp>
        <stp>All</stp>
        <stp/>
        <stp/>
        <stp>FALSE</stp>
        <stp>T</stp>
        <tr r="G216" s="3"/>
        <tr r="G216" s="3"/>
      </tp>
      <tp>
        <v>15954.03</v>
        <stp/>
        <stp>StudyData</stp>
        <stp>HSIC</stp>
        <stp>Bar</stp>
        <stp/>
        <stp>Close</stp>
        <stp>15</stp>
        <stp>-224</stp>
        <stp>All</stp>
        <stp/>
        <stp/>
        <stp>FALSE</stp>
        <stp>T</stp>
        <tr r="G226" s="3"/>
        <tr r="G226" s="3"/>
      </tp>
      <tp>
        <v>15918.77</v>
        <stp/>
        <stp>StudyData</stp>
        <stp>HSIC</stp>
        <stp>Bar</stp>
        <stp/>
        <stp>Close</stp>
        <stp>15</stp>
        <stp>-234</stp>
        <stp>All</stp>
        <stp/>
        <stp/>
        <stp>FALSE</stp>
        <stp>T</stp>
        <tr r="G236" s="3"/>
        <tr r="G236" s="3"/>
      </tp>
      <tp>
        <v>15864.8</v>
        <stp/>
        <stp>StudyData</stp>
        <stp>HSIC</stp>
        <stp>Bar</stp>
        <stp/>
        <stp>Close</stp>
        <stp>15</stp>
        <stp>-244</stp>
        <stp>All</stp>
        <stp/>
        <stp/>
        <stp>FALSE</stp>
        <stp>T</stp>
        <tr r="G246" s="3"/>
        <tr r="G246" s="3"/>
      </tp>
      <tp>
        <v>15836.92</v>
        <stp/>
        <stp>StudyData</stp>
        <stp>HSIC</stp>
        <stp>Bar</stp>
        <stp/>
        <stp>Close</stp>
        <stp>15</stp>
        <stp>-254</stp>
        <stp>All</stp>
        <stp/>
        <stp/>
        <stp>FALSE</stp>
        <stp>T</stp>
        <tr r="G256" s="3"/>
        <tr r="G256" s="3"/>
      </tp>
      <tp>
        <v>15825.28</v>
        <stp/>
        <stp>StudyData</stp>
        <stp>HSIC</stp>
        <stp>Bar</stp>
        <stp/>
        <stp>Close</stp>
        <stp>15</stp>
        <stp>-264</stp>
        <stp>All</stp>
        <stp/>
        <stp/>
        <stp>FALSE</stp>
        <stp>T</stp>
        <tr r="G266" s="3"/>
        <tr r="G266" s="3"/>
      </tp>
      <tp>
        <v>15869.05</v>
        <stp/>
        <stp>StudyData</stp>
        <stp>HSIC</stp>
        <stp>Bar</stp>
        <stp/>
        <stp>Close</stp>
        <stp>15</stp>
        <stp>-274</stp>
        <stp>All</stp>
        <stp/>
        <stp/>
        <stp>FALSE</stp>
        <stp>T</stp>
        <tr r="G276" s="3"/>
        <tr r="G276" s="3"/>
      </tp>
      <tp>
        <v>15827.86</v>
        <stp/>
        <stp>StudyData</stp>
        <stp>HSIC</stp>
        <stp>Bar</stp>
        <stp/>
        <stp>Close</stp>
        <stp>15</stp>
        <stp>-284</stp>
        <stp>All</stp>
        <stp/>
        <stp/>
        <stp>FALSE</stp>
        <stp>T</stp>
        <tr r="G286" s="3"/>
        <tr r="G286" s="3"/>
      </tp>
      <tp>
        <v>15778.3</v>
        <stp/>
        <stp>StudyData</stp>
        <stp>HSIC</stp>
        <stp>Bar</stp>
        <stp/>
        <stp>Close</stp>
        <stp>15</stp>
        <stp>-294</stp>
        <stp>All</stp>
        <stp/>
        <stp/>
        <stp>FALSE</stp>
        <stp>T</stp>
        <tr r="G296" s="3"/>
        <tr r="G296" s="3"/>
      </tp>
      <tp>
        <v>1545</v>
        <stp/>
        <stp>DOMData</stp>
        <stp>F.EP</stp>
        <stp>Volume</stp>
        <stp>-2</stp>
        <stp>D</stp>
        <tr r="L43" s="2"/>
      </tp>
      <tp>
        <v>16298.36</v>
        <stp/>
        <stp>StudyData</stp>
        <stp>HSIC</stp>
        <stp>Bar</stp>
        <stp/>
        <stp>Open</stp>
        <stp>15</stp>
        <stp>-7</stp>
        <stp>All</stp>
        <stp/>
        <stp/>
        <stp>FALSE</stp>
        <stp>T</stp>
        <tr r="D9" s="3"/>
        <tr r="D9" s="3"/>
      </tp>
      <tp>
        <v>1831</v>
        <stp/>
        <stp>DOMData</stp>
        <stp>F.EP</stp>
        <stp>Volume</stp>
        <stp>5</stp>
        <stp>D</stp>
        <tr r="L37" s="2"/>
      </tp>
      <tp>
        <v>15809.32</v>
        <stp/>
        <stp>StudyData</stp>
        <stp>HSIC</stp>
        <stp>Bar</stp>
        <stp/>
        <stp>Open</stp>
        <stp>15</stp>
        <stp>-288</stp>
        <stp>All</stp>
        <stp/>
        <stp/>
        <stp>FALSE</stp>
        <stp>T</stp>
        <tr r="D290" s="3"/>
        <tr r="D290" s="3"/>
      </tp>
      <tp>
        <v>15772.35</v>
        <stp/>
        <stp>StudyData</stp>
        <stp>HSIC</stp>
        <stp>Bar</stp>
        <stp/>
        <stp>Open</stp>
        <stp>15</stp>
        <stp>-298</stp>
        <stp>All</stp>
        <stp/>
        <stp/>
        <stp>FALSE</stp>
        <stp>T</stp>
        <tr r="D300" s="3"/>
        <tr r="D300" s="3"/>
      </tp>
      <tp>
        <v>15875.5</v>
        <stp/>
        <stp>StudyData</stp>
        <stp>HSIC</stp>
        <stp>Bar</stp>
        <stp/>
        <stp>Open</stp>
        <stp>15</stp>
        <stp>-248</stp>
        <stp>All</stp>
        <stp/>
        <stp/>
        <stp>FALSE</stp>
        <stp>T</stp>
        <tr r="D250" s="3"/>
        <tr r="D250" s="3"/>
      </tp>
      <tp>
        <v>15825.87</v>
        <stp/>
        <stp>StudyData</stp>
        <stp>HSIC</stp>
        <stp>Bar</stp>
        <stp/>
        <stp>Open</stp>
        <stp>15</stp>
        <stp>-258</stp>
        <stp>All</stp>
        <stp/>
        <stp/>
        <stp>FALSE</stp>
        <stp>T</stp>
        <tr r="D260" s="3"/>
        <tr r="D260" s="3"/>
      </tp>
      <tp>
        <v>15875.25</v>
        <stp/>
        <stp>StudyData</stp>
        <stp>HSIC</stp>
        <stp>Bar</stp>
        <stp/>
        <stp>Open</stp>
        <stp>15</stp>
        <stp>-268</stp>
        <stp>All</stp>
        <stp/>
        <stp/>
        <stp>FALSE</stp>
        <stp>T</stp>
        <tr r="D270" s="3"/>
        <tr r="D270" s="3"/>
      </tp>
      <tp>
        <v>15859.7</v>
        <stp/>
        <stp>StudyData</stp>
        <stp>HSIC</stp>
        <stp>Bar</stp>
        <stp/>
        <stp>Open</stp>
        <stp>15</stp>
        <stp>-278</stp>
        <stp>All</stp>
        <stp/>
        <stp/>
        <stp>FALSE</stp>
        <stp>T</stp>
        <tr r="D280" s="3"/>
        <tr r="D280" s="3"/>
      </tp>
      <tp>
        <v>15950.22</v>
        <stp/>
        <stp>StudyData</stp>
        <stp>HSIC</stp>
        <stp>Bar</stp>
        <stp/>
        <stp>Open</stp>
        <stp>15</stp>
        <stp>-208</stp>
        <stp>All</stp>
        <stp/>
        <stp/>
        <stp>FALSE</stp>
        <stp>T</stp>
        <tr r="D210" s="3"/>
        <tr r="D210" s="3"/>
      </tp>
      <tp>
        <v>15960.96</v>
        <stp/>
        <stp>StudyData</stp>
        <stp>HSIC</stp>
        <stp>Bar</stp>
        <stp/>
        <stp>Open</stp>
        <stp>15</stp>
        <stp>-218</stp>
        <stp>All</stp>
        <stp/>
        <stp/>
        <stp>FALSE</stp>
        <stp>T</stp>
        <tr r="D220" s="3"/>
        <tr r="D220" s="3"/>
      </tp>
      <tp>
        <v>15931.07</v>
        <stp/>
        <stp>StudyData</stp>
        <stp>HSIC</stp>
        <stp>Bar</stp>
        <stp/>
        <stp>Open</stp>
        <stp>15</stp>
        <stp>-228</stp>
        <stp>All</stp>
        <stp/>
        <stp/>
        <stp>FALSE</stp>
        <stp>T</stp>
        <tr r="D230" s="3"/>
        <tr r="D230" s="3"/>
      </tp>
      <tp>
        <v>15927.82</v>
        <stp/>
        <stp>StudyData</stp>
        <stp>HSIC</stp>
        <stp>Bar</stp>
        <stp/>
        <stp>Open</stp>
        <stp>15</stp>
        <stp>-238</stp>
        <stp>All</stp>
        <stp/>
        <stp/>
        <stp>FALSE</stp>
        <stp>T</stp>
        <tr r="D240" s="3"/>
        <tr r="D240" s="3"/>
      </tp>
      <tp>
        <v>15881.09</v>
        <stp/>
        <stp>StudyData</stp>
        <stp>HSIC</stp>
        <stp>Bar</stp>
        <stp/>
        <stp>Open</stp>
        <stp>15</stp>
        <stp>-188</stp>
        <stp>All</stp>
        <stp/>
        <stp/>
        <stp>FALSE</stp>
        <stp>T</stp>
        <tr r="D190" s="3"/>
        <tr r="D190" s="3"/>
      </tp>
      <tp>
        <v>15923.01</v>
        <stp/>
        <stp>StudyData</stp>
        <stp>HSIC</stp>
        <stp>Bar</stp>
        <stp/>
        <stp>Open</stp>
        <stp>15</stp>
        <stp>-198</stp>
        <stp>All</stp>
        <stp/>
        <stp/>
        <stp>FALSE</stp>
        <stp>T</stp>
        <tr r="D200" s="3"/>
        <tr r="D200" s="3"/>
      </tp>
      <tp>
        <v>15992.59</v>
        <stp/>
        <stp>StudyData</stp>
        <stp>HSIC</stp>
        <stp>Bar</stp>
        <stp/>
        <stp>Open</stp>
        <stp>15</stp>
        <stp>-148</stp>
        <stp>All</stp>
        <stp/>
        <stp/>
        <stp>FALSE</stp>
        <stp>T</stp>
        <tr r="D150" s="3"/>
        <tr r="D150" s="3"/>
      </tp>
      <tp>
        <v>16005</v>
        <stp/>
        <stp>StudyData</stp>
        <stp>HSIC</stp>
        <stp>Bar</stp>
        <stp/>
        <stp>Open</stp>
        <stp>15</stp>
        <stp>-158</stp>
        <stp>All</stp>
        <stp/>
        <stp/>
        <stp>FALSE</stp>
        <stp>T</stp>
        <tr r="D160" s="3"/>
        <tr r="D160" s="3"/>
      </tp>
      <tp>
        <v>15949.91</v>
        <stp/>
        <stp>StudyData</stp>
        <stp>HSIC</stp>
        <stp>Bar</stp>
        <stp/>
        <stp>Open</stp>
        <stp>15</stp>
        <stp>-168</stp>
        <stp>All</stp>
        <stp/>
        <stp/>
        <stp>FALSE</stp>
        <stp>T</stp>
        <tr r="D170" s="3"/>
        <tr r="D170" s="3"/>
      </tp>
      <tp>
        <v>15895.94</v>
        <stp/>
        <stp>StudyData</stp>
        <stp>HSIC</stp>
        <stp>Bar</stp>
        <stp/>
        <stp>Open</stp>
        <stp>15</stp>
        <stp>-178</stp>
        <stp>All</stp>
        <stp/>
        <stp/>
        <stp>FALSE</stp>
        <stp>T</stp>
        <tr r="D180" s="3"/>
        <tr r="D180" s="3"/>
      </tp>
      <tp>
        <v>16154.84</v>
        <stp/>
        <stp>StudyData</stp>
        <stp>HSIC</stp>
        <stp>Bar</stp>
        <stp/>
        <stp>Open</stp>
        <stp>15</stp>
        <stp>-108</stp>
        <stp>All</stp>
        <stp/>
        <stp/>
        <stp>FALSE</stp>
        <stp>T</stp>
        <tr r="D110" s="3"/>
        <tr r="D110" s="3"/>
      </tp>
      <tp>
        <v>16071.61</v>
        <stp/>
        <stp>StudyData</stp>
        <stp>HSIC</stp>
        <stp>Bar</stp>
        <stp/>
        <stp>Open</stp>
        <stp>15</stp>
        <stp>-118</stp>
        <stp>All</stp>
        <stp/>
        <stp/>
        <stp>FALSE</stp>
        <stp>T</stp>
        <tr r="D120" s="3"/>
        <tr r="D120" s="3"/>
      </tp>
      <tp>
        <v>16064.45</v>
        <stp/>
        <stp>StudyData</stp>
        <stp>HSIC</stp>
        <stp>Bar</stp>
        <stp/>
        <stp>Open</stp>
        <stp>15</stp>
        <stp>-128</stp>
        <stp>All</stp>
        <stp/>
        <stp/>
        <stp>FALSE</stp>
        <stp>T</stp>
        <tr r="D130" s="3"/>
        <tr r="D130" s="3"/>
      </tp>
      <tp>
        <v>15932.69</v>
        <stp/>
        <stp>StudyData</stp>
        <stp>HSIC</stp>
        <stp>Bar</stp>
        <stp/>
        <stp>Open</stp>
        <stp>15</stp>
        <stp>-138</stp>
        <stp>All</stp>
        <stp/>
        <stp/>
        <stp>FALSE</stp>
        <stp>T</stp>
        <tr r="D140" s="3"/>
        <tr r="D140" s="3"/>
      </tp>
      <tp>
        <v>2026</v>
        <stp/>
        <stp>DOMData</stp>
        <stp>F.EP</stp>
        <stp>Volume</stp>
        <stp>4</stp>
        <stp>D</stp>
        <tr r="L38" s="2"/>
      </tp>
      <tp>
        <v>15807.94</v>
        <stp/>
        <stp>StudyData</stp>
        <stp>HSIC</stp>
        <stp>Bar</stp>
        <stp/>
        <stp>Open</stp>
        <stp>15</stp>
        <stp>-289</stp>
        <stp>All</stp>
        <stp/>
        <stp/>
        <stp>FALSE</stp>
        <stp>T</stp>
        <tr r="D291" s="3"/>
        <tr r="D291" s="3"/>
      </tp>
      <tp>
        <v>15752.05</v>
        <stp/>
        <stp>StudyData</stp>
        <stp>HSIC</stp>
        <stp>Bar</stp>
        <stp/>
        <stp>Open</stp>
        <stp>15</stp>
        <stp>-299</stp>
        <stp>All</stp>
        <stp/>
        <stp/>
        <stp>FALSE</stp>
        <stp>T</stp>
        <tr r="D301" s="3"/>
        <tr r="D301" s="3"/>
      </tp>
      <tp>
        <v>15867.02</v>
        <stp/>
        <stp>StudyData</stp>
        <stp>HSIC</stp>
        <stp>Bar</stp>
        <stp/>
        <stp>Open</stp>
        <stp>15</stp>
        <stp>-249</stp>
        <stp>All</stp>
        <stp/>
        <stp/>
        <stp>FALSE</stp>
        <stp>T</stp>
        <tr r="D251" s="3"/>
        <tr r="D251" s="3"/>
      </tp>
      <tp>
        <v>15834.33</v>
        <stp/>
        <stp>StudyData</stp>
        <stp>HSIC</stp>
        <stp>Bar</stp>
        <stp/>
        <stp>Open</stp>
        <stp>15</stp>
        <stp>-259</stp>
        <stp>All</stp>
        <stp/>
        <stp/>
        <stp>FALSE</stp>
        <stp>T</stp>
        <tr r="D261" s="3"/>
        <tr r="D261" s="3"/>
      </tp>
      <tp>
        <v>15881.76</v>
        <stp/>
        <stp>StudyData</stp>
        <stp>HSIC</stp>
        <stp>Bar</stp>
        <stp/>
        <stp>Open</stp>
        <stp>15</stp>
        <stp>-269</stp>
        <stp>All</stp>
        <stp/>
        <stp/>
        <stp>FALSE</stp>
        <stp>T</stp>
        <tr r="D271" s="3"/>
        <tr r="D271" s="3"/>
      </tp>
      <tp>
        <v>15855.22</v>
        <stp/>
        <stp>StudyData</stp>
        <stp>HSIC</stp>
        <stp>Bar</stp>
        <stp/>
        <stp>Open</stp>
        <stp>15</stp>
        <stp>-279</stp>
        <stp>All</stp>
        <stp/>
        <stp/>
        <stp>FALSE</stp>
        <stp>T</stp>
        <tr r="D281" s="3"/>
        <tr r="D281" s="3"/>
      </tp>
      <tp>
        <v>15954.87</v>
        <stp/>
        <stp>StudyData</stp>
        <stp>HSIC</stp>
        <stp>Bar</stp>
        <stp/>
        <stp>Open</stp>
        <stp>15</stp>
        <stp>-209</stp>
        <stp>All</stp>
        <stp/>
        <stp/>
        <stp>FALSE</stp>
        <stp>T</stp>
        <tr r="D211" s="3"/>
        <tr r="D211" s="3"/>
      </tp>
      <tp>
        <v>15992.66</v>
        <stp/>
        <stp>StudyData</stp>
        <stp>HSIC</stp>
        <stp>Bar</stp>
        <stp/>
        <stp>Open</stp>
        <stp>15</stp>
        <stp>-219</stp>
        <stp>All</stp>
        <stp/>
        <stp/>
        <stp>FALSE</stp>
        <stp>T</stp>
        <tr r="D221" s="3"/>
        <tr r="D221" s="3"/>
      </tp>
      <tp>
        <v>15921.34</v>
        <stp/>
        <stp>StudyData</stp>
        <stp>HSIC</stp>
        <stp>Bar</stp>
        <stp/>
        <stp>Open</stp>
        <stp>15</stp>
        <stp>-229</stp>
        <stp>All</stp>
        <stp/>
        <stp/>
        <stp>FALSE</stp>
        <stp>T</stp>
        <tr r="D231" s="3"/>
        <tr r="D231" s="3"/>
      </tp>
      <tp>
        <v>15899.04</v>
        <stp/>
        <stp>StudyData</stp>
        <stp>HSIC</stp>
        <stp>Bar</stp>
        <stp/>
        <stp>Open</stp>
        <stp>15</stp>
        <stp>-239</stp>
        <stp>All</stp>
        <stp/>
        <stp/>
        <stp>FALSE</stp>
        <stp>T</stp>
        <tr r="D241" s="3"/>
        <tr r="D241" s="3"/>
      </tp>
      <tp>
        <v>15888.49</v>
        <stp/>
        <stp>StudyData</stp>
        <stp>HSIC</stp>
        <stp>Bar</stp>
        <stp/>
        <stp>Open</stp>
        <stp>15</stp>
        <stp>-189</stp>
        <stp>All</stp>
        <stp/>
        <stp/>
        <stp>FALSE</stp>
        <stp>T</stp>
        <tr r="D191" s="3"/>
        <tr r="D191" s="3"/>
      </tp>
      <tp>
        <v>15921.92</v>
        <stp/>
        <stp>StudyData</stp>
        <stp>HSIC</stp>
        <stp>Bar</stp>
        <stp/>
        <stp>Open</stp>
        <stp>15</stp>
        <stp>-199</stp>
        <stp>All</stp>
        <stp/>
        <stp/>
        <stp>FALSE</stp>
        <stp>T</stp>
        <tr r="D201" s="3"/>
        <tr r="D201" s="3"/>
      </tp>
      <tp>
        <v>15964.36</v>
        <stp/>
        <stp>StudyData</stp>
        <stp>HSIC</stp>
        <stp>Bar</stp>
        <stp/>
        <stp>Open</stp>
        <stp>15</stp>
        <stp>-149</stp>
        <stp>All</stp>
        <stp/>
        <stp/>
        <stp>FALSE</stp>
        <stp>T</stp>
        <tr r="D151" s="3"/>
        <tr r="D151" s="3"/>
      </tp>
      <tp>
        <v>16000.75</v>
        <stp/>
        <stp>StudyData</stp>
        <stp>HSIC</stp>
        <stp>Bar</stp>
        <stp/>
        <stp>Open</stp>
        <stp>15</stp>
        <stp>-159</stp>
        <stp>All</stp>
        <stp/>
        <stp/>
        <stp>FALSE</stp>
        <stp>T</stp>
        <tr r="D161" s="3"/>
        <tr r="D161" s="3"/>
      </tp>
      <tp>
        <v>15954.66</v>
        <stp/>
        <stp>StudyData</stp>
        <stp>HSIC</stp>
        <stp>Bar</stp>
        <stp/>
        <stp>Open</stp>
        <stp>15</stp>
        <stp>-169</stp>
        <stp>All</stp>
        <stp/>
        <stp/>
        <stp>FALSE</stp>
        <stp>T</stp>
        <tr r="D171" s="3"/>
        <tr r="D171" s="3"/>
      </tp>
      <tp>
        <v>15898.94</v>
        <stp/>
        <stp>StudyData</stp>
        <stp>HSIC</stp>
        <stp>Bar</stp>
        <stp/>
        <stp>Open</stp>
        <stp>15</stp>
        <stp>-179</stp>
        <stp>All</stp>
        <stp/>
        <stp/>
        <stp>FALSE</stp>
        <stp>T</stp>
        <tr r="D181" s="3"/>
        <tr r="D181" s="3"/>
      </tp>
      <tp>
        <v>16108.74</v>
        <stp/>
        <stp>StudyData</stp>
        <stp>HSIC</stp>
        <stp>Bar</stp>
        <stp/>
        <stp>Open</stp>
        <stp>15</stp>
        <stp>-109</stp>
        <stp>All</stp>
        <stp/>
        <stp/>
        <stp>FALSE</stp>
        <stp>T</stp>
        <tr r="D111" s="3"/>
        <tr r="D111" s="3"/>
      </tp>
      <tp>
        <v>16064.12</v>
        <stp/>
        <stp>StudyData</stp>
        <stp>HSIC</stp>
        <stp>Bar</stp>
        <stp/>
        <stp>Open</stp>
        <stp>15</stp>
        <stp>-119</stp>
        <stp>All</stp>
        <stp/>
        <stp/>
        <stp>FALSE</stp>
        <stp>T</stp>
        <tr r="D121" s="3"/>
        <tr r="D121" s="3"/>
      </tp>
      <tp>
        <v>16036.23</v>
        <stp/>
        <stp>StudyData</stp>
        <stp>HSIC</stp>
        <stp>Bar</stp>
        <stp/>
        <stp>Open</stp>
        <stp>15</stp>
        <stp>-129</stp>
        <stp>All</stp>
        <stp/>
        <stp/>
        <stp>FALSE</stp>
        <stp>T</stp>
        <tr r="D131" s="3"/>
        <tr r="D131" s="3"/>
      </tp>
      <tp>
        <v>15934.98</v>
        <stp/>
        <stp>StudyData</stp>
        <stp>HSIC</stp>
        <stp>Bar</stp>
        <stp/>
        <stp>Open</stp>
        <stp>15</stp>
        <stp>-139</stp>
        <stp>All</stp>
        <stp/>
        <stp/>
        <stp>FALSE</stp>
        <stp>T</stp>
        <tr r="D141" s="3"/>
        <tr r="D141" s="3"/>
      </tp>
      <tp>
        <v>4322.8900000000003</v>
        <stp/>
        <stp>ContractData</stp>
        <stp>X.US.HSCCI</stp>
        <stp>High</stp>
        <stp/>
        <stp>T</stp>
        <tr r="N6" s="2"/>
      </tp>
      <tp>
        <v>11098.67</v>
        <stp/>
        <stp>ContractData</stp>
        <stp>X.US.HSCEI</stp>
        <stp>High</stp>
        <stp/>
        <stp>T</stp>
        <tr r="N9" s="2"/>
      </tp>
      <tp>
        <v>4.25</v>
        <stp/>
        <stp>ContractData</stp>
        <stp>F.EP</stp>
        <stp>NetLastTrade</stp>
        <stp/>
        <stp>T</stp>
        <tr r="J34" s="2"/>
      </tp>
      <tp>
        <v>399</v>
        <stp/>
        <stp>DOMData</stp>
        <stp>F.EP</stp>
        <stp>Volume</stp>
        <stp>1</stp>
        <stp>D</stp>
        <tr r="L41" s="2"/>
      </tp>
      <tp>
        <v>0</v>
        <stp/>
        <stp>ContractData</stp>
        <stp>X.US.VHSI</stp>
        <stp>PerCentNetLastTrade</stp>
        <stp/>
        <stp>T</stp>
        <tr r="C22" s="1"/>
      </tp>
      <tp>
        <v>4310.84</v>
        <stp/>
        <stp>ContractData</stp>
        <stp>X.US.HSCCI</stp>
        <stp>Open</stp>
        <stp/>
        <stp>T</stp>
        <tr r="M6" s="2"/>
      </tp>
      <tp>
        <v>11050.25</v>
        <stp/>
        <stp>ContractData</stp>
        <stp>X.US.HSCEI</stp>
        <stp>Open</stp>
        <stp/>
        <stp>T</stp>
        <tr r="M9" s="2"/>
      </tp>
      <tp>
        <v>1626</v>
        <stp/>
        <stp>DOMData</stp>
        <stp>F.EP</stp>
        <stp>Volume</stp>
        <stp>3</stp>
        <stp>D</stp>
        <tr r="L39" s="2"/>
      </tp>
      <tp>
        <v>15827.66</v>
        <stp/>
        <stp>StudyData</stp>
        <stp>HSIC</stp>
        <stp>Bar</stp>
        <stp/>
        <stp>High</stp>
        <stp>15</stp>
        <stp>-288</stp>
        <stp>All</stp>
        <stp/>
        <stp/>
        <stp>FALSE</stp>
        <stp>T</stp>
        <tr r="E290" s="3"/>
        <tr r="E290" s="3"/>
      </tp>
      <tp>
        <v>15781.91</v>
        <stp/>
        <stp>StudyData</stp>
        <stp>HSIC</stp>
        <stp>Bar</stp>
        <stp/>
        <stp>High</stp>
        <stp>15</stp>
        <stp>-298</stp>
        <stp>All</stp>
        <stp/>
        <stp/>
        <stp>FALSE</stp>
        <stp>T</stp>
        <tr r="E300" s="3"/>
        <tr r="E300" s="3"/>
      </tp>
      <tp>
        <v>15885.54</v>
        <stp/>
        <stp>StudyData</stp>
        <stp>HSIC</stp>
        <stp>Bar</stp>
        <stp/>
        <stp>High</stp>
        <stp>15</stp>
        <stp>-268</stp>
        <stp>All</stp>
        <stp/>
        <stp/>
        <stp>FALSE</stp>
        <stp>T</stp>
        <tr r="E270" s="3"/>
        <tr r="E270" s="3"/>
      </tp>
      <tp>
        <v>15871.42</v>
        <stp/>
        <stp>StudyData</stp>
        <stp>HSIC</stp>
        <stp>Bar</stp>
        <stp/>
        <stp>High</stp>
        <stp>15</stp>
        <stp>-278</stp>
        <stp>All</stp>
        <stp/>
        <stp/>
        <stp>FALSE</stp>
        <stp>T</stp>
        <tr r="E280" s="3"/>
        <tr r="E280" s="3"/>
      </tp>
      <tp>
        <v>15898.41</v>
        <stp/>
        <stp>StudyData</stp>
        <stp>HSIC</stp>
        <stp>Bar</stp>
        <stp/>
        <stp>High</stp>
        <stp>15</stp>
        <stp>-248</stp>
        <stp>All</stp>
        <stp/>
        <stp/>
        <stp>FALSE</stp>
        <stp>T</stp>
        <tr r="E250" s="3"/>
        <tr r="E250" s="3"/>
      </tp>
      <tp>
        <v>15832.31</v>
        <stp/>
        <stp>StudyData</stp>
        <stp>HSIC</stp>
        <stp>Bar</stp>
        <stp/>
        <stp>High</stp>
        <stp>15</stp>
        <stp>-258</stp>
        <stp>All</stp>
        <stp/>
        <stp/>
        <stp>FALSE</stp>
        <stp>T</stp>
        <tr r="E260" s="3"/>
        <tr r="E260" s="3"/>
      </tp>
      <tp>
        <v>15954.41</v>
        <stp/>
        <stp>StudyData</stp>
        <stp>HSIC</stp>
        <stp>Bar</stp>
        <stp/>
        <stp>High</stp>
        <stp>15</stp>
        <stp>-228</stp>
        <stp>All</stp>
        <stp/>
        <stp/>
        <stp>FALSE</stp>
        <stp>T</stp>
        <tr r="E230" s="3"/>
        <tr r="E230" s="3"/>
      </tp>
      <tp>
        <v>15942.02</v>
        <stp/>
        <stp>StudyData</stp>
        <stp>HSIC</stp>
        <stp>Bar</stp>
        <stp/>
        <stp>High</stp>
        <stp>15</stp>
        <stp>-238</stp>
        <stp>All</stp>
        <stp/>
        <stp/>
        <stp>FALSE</stp>
        <stp>T</stp>
        <tr r="E240" s="3"/>
        <tr r="E240" s="3"/>
      </tp>
      <tp>
        <v>15954.19</v>
        <stp/>
        <stp>StudyData</stp>
        <stp>HSIC</stp>
        <stp>Bar</stp>
        <stp/>
        <stp>High</stp>
        <stp>15</stp>
        <stp>-208</stp>
        <stp>All</stp>
        <stp/>
        <stp/>
        <stp>FALSE</stp>
        <stp>T</stp>
        <tr r="E210" s="3"/>
        <tr r="E210" s="3"/>
      </tp>
      <tp>
        <v>15970.16</v>
        <stp/>
        <stp>StudyData</stp>
        <stp>HSIC</stp>
        <stp>Bar</stp>
        <stp/>
        <stp>High</stp>
        <stp>15</stp>
        <stp>-218</stp>
        <stp>All</stp>
        <stp/>
        <stp/>
        <stp>FALSE</stp>
        <stp>T</stp>
        <tr r="E220" s="3"/>
        <tr r="E220" s="3"/>
      </tp>
      <tp>
        <v>15886.74</v>
        <stp/>
        <stp>StudyData</stp>
        <stp>HSIC</stp>
        <stp>Bar</stp>
        <stp/>
        <stp>High</stp>
        <stp>15</stp>
        <stp>-188</stp>
        <stp>All</stp>
        <stp/>
        <stp/>
        <stp>FALSE</stp>
        <stp>T</stp>
        <tr r="E190" s="3"/>
        <tr r="E190" s="3"/>
      </tp>
      <tp>
        <v>15935.86</v>
        <stp/>
        <stp>StudyData</stp>
        <stp>HSIC</stp>
        <stp>Bar</stp>
        <stp/>
        <stp>High</stp>
        <stp>15</stp>
        <stp>-198</stp>
        <stp>All</stp>
        <stp/>
        <stp/>
        <stp>FALSE</stp>
        <stp>T</stp>
        <tr r="E200" s="3"/>
        <tr r="E200" s="3"/>
      </tp>
      <tp>
        <v>15966.8</v>
        <stp/>
        <stp>StudyData</stp>
        <stp>HSIC</stp>
        <stp>Bar</stp>
        <stp/>
        <stp>High</stp>
        <stp>15</stp>
        <stp>-168</stp>
        <stp>All</stp>
        <stp/>
        <stp/>
        <stp>FALSE</stp>
        <stp>T</stp>
        <tr r="E170" s="3"/>
        <tr r="E170" s="3"/>
      </tp>
      <tp>
        <v>15900.37</v>
        <stp/>
        <stp>StudyData</stp>
        <stp>HSIC</stp>
        <stp>Bar</stp>
        <stp/>
        <stp>High</stp>
        <stp>15</stp>
        <stp>-178</stp>
        <stp>All</stp>
        <stp/>
        <stp/>
        <stp>FALSE</stp>
        <stp>T</stp>
        <tr r="E180" s="3"/>
        <tr r="E180" s="3"/>
      </tp>
      <tp>
        <v>15997.79</v>
        <stp/>
        <stp>StudyData</stp>
        <stp>HSIC</stp>
        <stp>Bar</stp>
        <stp/>
        <stp>High</stp>
        <stp>15</stp>
        <stp>-148</stp>
        <stp>All</stp>
        <stp/>
        <stp/>
        <stp>FALSE</stp>
        <stp>T</stp>
        <tr r="E150" s="3"/>
        <tr r="E150" s="3"/>
      </tp>
      <tp>
        <v>16020.78</v>
        <stp/>
        <stp>StudyData</stp>
        <stp>HSIC</stp>
        <stp>Bar</stp>
        <stp/>
        <stp>High</stp>
        <stp>15</stp>
        <stp>-158</stp>
        <stp>All</stp>
        <stp/>
        <stp/>
        <stp>FALSE</stp>
        <stp>T</stp>
        <tr r="E160" s="3"/>
        <tr r="E160" s="3"/>
      </tp>
      <tp>
        <v>16085.18</v>
        <stp/>
        <stp>StudyData</stp>
        <stp>HSIC</stp>
        <stp>Bar</stp>
        <stp/>
        <stp>High</stp>
        <stp>15</stp>
        <stp>-128</stp>
        <stp>All</stp>
        <stp/>
        <stp/>
        <stp>FALSE</stp>
        <stp>T</stp>
        <tr r="E130" s="3"/>
        <tr r="E130" s="3"/>
      </tp>
      <tp>
        <v>15935.9</v>
        <stp/>
        <stp>StudyData</stp>
        <stp>HSIC</stp>
        <stp>Bar</stp>
        <stp/>
        <stp>High</stp>
        <stp>15</stp>
        <stp>-138</stp>
        <stp>All</stp>
        <stp/>
        <stp/>
        <stp>FALSE</stp>
        <stp>T</stp>
        <tr r="E140" s="3"/>
        <tr r="E140" s="3"/>
      </tp>
      <tp>
        <v>16172.52</v>
        <stp/>
        <stp>StudyData</stp>
        <stp>HSIC</stp>
        <stp>Bar</stp>
        <stp/>
        <stp>High</stp>
        <stp>15</stp>
        <stp>-108</stp>
        <stp>All</stp>
        <stp/>
        <stp/>
        <stp>FALSE</stp>
        <stp>T</stp>
        <tr r="E110" s="3"/>
        <tr r="E110" s="3"/>
      </tp>
      <tp>
        <v>16083.35</v>
        <stp/>
        <stp>StudyData</stp>
        <stp>HSIC</stp>
        <stp>Bar</stp>
        <stp/>
        <stp>High</stp>
        <stp>15</stp>
        <stp>-118</stp>
        <stp>All</stp>
        <stp/>
        <stp/>
        <stp>FALSE</stp>
        <stp>T</stp>
        <tr r="E120" s="3"/>
        <tr r="E120" s="3"/>
      </tp>
      <tp>
        <v>173.11999999999898</v>
        <stp/>
        <stp>ContractData</stp>
        <stp>X.US.HSIC</stp>
        <stp>NetLastTrade</stp>
        <stp/>
        <stp>T</stp>
        <tr r="J10" s="2"/>
      </tp>
      <tp>
        <v>70.160000000003492</v>
        <stp/>
        <stp>ContractData</stp>
        <stp>X.US.HSIF</stp>
        <stp>NetLastTrade</stp>
        <stp/>
        <stp>T</stp>
        <tr r="J11" s="2"/>
      </tp>
      <tp>
        <v>127.68000000000029</v>
        <stp/>
        <stp>ContractData</stp>
        <stp>X.US.HSIX</stp>
        <stp>NetLastTrade</stp>
        <stp/>
        <stp>T</stp>
        <tr r="J12" s="2"/>
      </tp>
      <tp>
        <v>-34.860000000000582</v>
        <stp/>
        <stp>ContractData</stp>
        <stp>X.US.HSIP</stp>
        <stp>NetLastTrade</stp>
        <stp/>
        <stp>T</stp>
        <tr r="J18" s="2"/>
      </tp>
      <tp>
        <v>70.080000000001746</v>
        <stp/>
        <stp>ContractData</stp>
        <stp>X.US.HSIU</stp>
        <stp>NetLastTrade</stp>
        <stp/>
        <stp>T</stp>
        <tr r="J20" s="2"/>
      </tp>
      <tp>
        <v>1892</v>
        <stp/>
        <stp>DOMData</stp>
        <stp>F.EP</stp>
        <stp>Volume</stp>
        <stp>2</stp>
        <stp>D</stp>
        <tr r="L40" s="2"/>
      </tp>
      <tp>
        <v>141.8100000000004</v>
        <stp/>
        <stp>ContractData</stp>
        <stp>X.US.HSSSI</stp>
        <stp>NetLastTrade</stp>
        <stp/>
        <stp>T</stp>
        <tr r="J19" s="2"/>
      </tp>
      <tp>
        <v>15818.69</v>
        <stp/>
        <stp>StudyData</stp>
        <stp>HSIC</stp>
        <stp>Bar</stp>
        <stp/>
        <stp>High</stp>
        <stp>15</stp>
        <stp>-289</stp>
        <stp>All</stp>
        <stp/>
        <stp/>
        <stp>FALSE</stp>
        <stp>T</stp>
        <tr r="E291" s="3"/>
        <tr r="E291" s="3"/>
      </tp>
      <tp>
        <v>15779.29</v>
        <stp/>
        <stp>StudyData</stp>
        <stp>HSIC</stp>
        <stp>Bar</stp>
        <stp/>
        <stp>High</stp>
        <stp>15</stp>
        <stp>-299</stp>
        <stp>All</stp>
        <stp/>
        <stp/>
        <stp>FALSE</stp>
        <stp>T</stp>
        <tr r="E301" s="3"/>
        <tr r="E301" s="3"/>
      </tp>
      <tp>
        <v>15893.18</v>
        <stp/>
        <stp>StudyData</stp>
        <stp>HSIC</stp>
        <stp>Bar</stp>
        <stp/>
        <stp>High</stp>
        <stp>15</stp>
        <stp>-269</stp>
        <stp>All</stp>
        <stp/>
        <stp/>
        <stp>FALSE</stp>
        <stp>T</stp>
        <tr r="E271" s="3"/>
        <tr r="E271" s="3"/>
      </tp>
      <tp>
        <v>15871.13</v>
        <stp/>
        <stp>StudyData</stp>
        <stp>HSIC</stp>
        <stp>Bar</stp>
        <stp/>
        <stp>High</stp>
        <stp>15</stp>
        <stp>-279</stp>
        <stp>All</stp>
        <stp/>
        <stp/>
        <stp>FALSE</stp>
        <stp>T</stp>
        <tr r="E281" s="3"/>
        <tr r="E281" s="3"/>
      </tp>
      <tp>
        <v>15881.01</v>
        <stp/>
        <stp>StudyData</stp>
        <stp>HSIC</stp>
        <stp>Bar</stp>
        <stp/>
        <stp>High</stp>
        <stp>15</stp>
        <stp>-249</stp>
        <stp>All</stp>
        <stp/>
        <stp/>
        <stp>FALSE</stp>
        <stp>T</stp>
        <tr r="E251" s="3"/>
        <tr r="E251" s="3"/>
      </tp>
      <tp>
        <v>15841.02</v>
        <stp/>
        <stp>StudyData</stp>
        <stp>HSIC</stp>
        <stp>Bar</stp>
        <stp/>
        <stp>High</stp>
        <stp>15</stp>
        <stp>-259</stp>
        <stp>All</stp>
        <stp/>
        <stp/>
        <stp>FALSE</stp>
        <stp>T</stp>
        <tr r="E261" s="3"/>
        <tr r="E261" s="3"/>
      </tp>
      <tp>
        <v>15938.57</v>
        <stp/>
        <stp>StudyData</stp>
        <stp>HSIC</stp>
        <stp>Bar</stp>
        <stp/>
        <stp>High</stp>
        <stp>15</stp>
        <stp>-229</stp>
        <stp>All</stp>
        <stp/>
        <stp/>
        <stp>FALSE</stp>
        <stp>T</stp>
        <tr r="E231" s="3"/>
        <tr r="E231" s="3"/>
      </tp>
      <tp>
        <v>15930.09</v>
        <stp/>
        <stp>StudyData</stp>
        <stp>HSIC</stp>
        <stp>Bar</stp>
        <stp/>
        <stp>High</stp>
        <stp>15</stp>
        <stp>-239</stp>
        <stp>All</stp>
        <stp/>
        <stp/>
        <stp>FALSE</stp>
        <stp>T</stp>
        <tr r="E241" s="3"/>
        <tr r="E241" s="3"/>
      </tp>
      <tp>
        <v>15954.87</v>
        <stp/>
        <stp>StudyData</stp>
        <stp>HSIC</stp>
        <stp>Bar</stp>
        <stp/>
        <stp>High</stp>
        <stp>15</stp>
        <stp>-209</stp>
        <stp>All</stp>
        <stp/>
        <stp/>
        <stp>FALSE</stp>
        <stp>T</stp>
        <tr r="E211" s="3"/>
        <tr r="E211" s="3"/>
      </tp>
      <tp>
        <v>15997.68</v>
        <stp/>
        <stp>StudyData</stp>
        <stp>HSIC</stp>
        <stp>Bar</stp>
        <stp/>
        <stp>High</stp>
        <stp>15</stp>
        <stp>-219</stp>
        <stp>All</stp>
        <stp/>
        <stp/>
        <stp>FALSE</stp>
        <stp>T</stp>
        <tr r="E221" s="3"/>
        <tr r="E221" s="3"/>
      </tp>
      <tp>
        <v>15892.81</v>
        <stp/>
        <stp>StudyData</stp>
        <stp>HSIC</stp>
        <stp>Bar</stp>
        <stp/>
        <stp>High</stp>
        <stp>15</stp>
        <stp>-189</stp>
        <stp>All</stp>
        <stp/>
        <stp/>
        <stp>FALSE</stp>
        <stp>T</stp>
        <tr r="E191" s="3"/>
        <tr r="E191" s="3"/>
      </tp>
      <tp>
        <v>15926.95</v>
        <stp/>
        <stp>StudyData</stp>
        <stp>HSIC</stp>
        <stp>Bar</stp>
        <stp/>
        <stp>High</stp>
        <stp>15</stp>
        <stp>-199</stp>
        <stp>All</stp>
        <stp/>
        <stp/>
        <stp>FALSE</stp>
        <stp>T</stp>
        <tr r="E201" s="3"/>
        <tr r="E201" s="3"/>
      </tp>
      <tp>
        <v>15956.37</v>
        <stp/>
        <stp>StudyData</stp>
        <stp>HSIC</stp>
        <stp>Bar</stp>
        <stp/>
        <stp>High</stp>
        <stp>15</stp>
        <stp>-169</stp>
        <stp>All</stp>
        <stp/>
        <stp/>
        <stp>FALSE</stp>
        <stp>T</stp>
        <tr r="E171" s="3"/>
        <tr r="E171" s="3"/>
      </tp>
      <tp>
        <v>15910.27</v>
        <stp/>
        <stp>StudyData</stp>
        <stp>HSIC</stp>
        <stp>Bar</stp>
        <stp/>
        <stp>High</stp>
        <stp>15</stp>
        <stp>-179</stp>
        <stp>All</stp>
        <stp/>
        <stp/>
        <stp>FALSE</stp>
        <stp>T</stp>
        <tr r="E181" s="3"/>
        <tr r="E181" s="3"/>
      </tp>
      <tp>
        <v>15983.03</v>
        <stp/>
        <stp>StudyData</stp>
        <stp>HSIC</stp>
        <stp>Bar</stp>
        <stp/>
        <stp>High</stp>
        <stp>15</stp>
        <stp>-149</stp>
        <stp>All</stp>
        <stp/>
        <stp/>
        <stp>FALSE</stp>
        <stp>T</stp>
        <tr r="E151" s="3"/>
        <tr r="E151" s="3"/>
      </tp>
      <tp>
        <v>16020.25</v>
        <stp/>
        <stp>StudyData</stp>
        <stp>HSIC</stp>
        <stp>Bar</stp>
        <stp/>
        <stp>High</stp>
        <stp>15</stp>
        <stp>-159</stp>
        <stp>All</stp>
        <stp/>
        <stp/>
        <stp>FALSE</stp>
        <stp>T</stp>
        <tr r="E161" s="3"/>
        <tr r="E161" s="3"/>
      </tp>
      <tp>
        <v>16079.9</v>
        <stp/>
        <stp>StudyData</stp>
        <stp>HSIC</stp>
        <stp>Bar</stp>
        <stp/>
        <stp>High</stp>
        <stp>15</stp>
        <stp>-129</stp>
        <stp>All</stp>
        <stp/>
        <stp/>
        <stp>FALSE</stp>
        <stp>T</stp>
        <tr r="E131" s="3"/>
        <tr r="E131" s="3"/>
      </tp>
      <tp>
        <v>15943.64</v>
        <stp/>
        <stp>StudyData</stp>
        <stp>HSIC</stp>
        <stp>Bar</stp>
        <stp/>
        <stp>High</stp>
        <stp>15</stp>
        <stp>-139</stp>
        <stp>All</stp>
        <stp/>
        <stp/>
        <stp>FALSE</stp>
        <stp>T</stp>
        <tr r="E141" s="3"/>
        <tr r="E141" s="3"/>
      </tp>
      <tp>
        <v>16174.77</v>
        <stp/>
        <stp>StudyData</stp>
        <stp>HSIC</stp>
        <stp>Bar</stp>
        <stp/>
        <stp>High</stp>
        <stp>15</stp>
        <stp>-109</stp>
        <stp>All</stp>
        <stp/>
        <stp/>
        <stp>FALSE</stp>
        <stp>T</stp>
        <tr r="E111" s="3"/>
        <tr r="E111" s="3"/>
      </tp>
      <tp>
        <v>16074.09</v>
        <stp/>
        <stp>StudyData</stp>
        <stp>HSIC</stp>
        <stp>Bar</stp>
        <stp/>
        <stp>High</stp>
        <stp>15</stp>
        <stp>-119</stp>
        <stp>All</stp>
        <stp/>
        <stp/>
        <stp>FALSE</stp>
        <stp>T</stp>
        <tr r="E121" s="3"/>
        <tr r="E121" s="3"/>
      </tp>
      <tp>
        <v>3123.64</v>
        <stp/>
        <stp>ContractData</stp>
        <stp>X.US.HSAHHHTR</stp>
        <stp>LastPrice</stp>
        <stp/>
        <stp>T</stp>
        <tr r="I8" s="2"/>
      </tp>
      <tp>
        <v>15838.81</v>
        <stp/>
        <stp>StudyData</stp>
        <stp>HSIC</stp>
        <stp>Bar</stp>
        <stp/>
        <stp>High</stp>
        <stp>15</stp>
        <stp>-286</stp>
        <stp>All</stp>
        <stp/>
        <stp/>
        <stp>FALSE</stp>
        <stp>T</stp>
        <tr r="E288" s="3"/>
        <tr r="E288" s="3"/>
      </tp>
      <tp>
        <v>15799.74</v>
        <stp/>
        <stp>StudyData</stp>
        <stp>HSIC</stp>
        <stp>Bar</stp>
        <stp/>
        <stp>High</stp>
        <stp>15</stp>
        <stp>-296</stp>
        <stp>All</stp>
        <stp/>
        <stp/>
        <stp>FALSE</stp>
        <stp>T</stp>
        <tr r="E298" s="3"/>
        <tr r="E298" s="3"/>
      </tp>
      <tp>
        <v>15883.14</v>
        <stp/>
        <stp>StudyData</stp>
        <stp>HSIC</stp>
        <stp>Bar</stp>
        <stp/>
        <stp>High</stp>
        <stp>15</stp>
        <stp>-266</stp>
        <stp>All</stp>
        <stp/>
        <stp/>
        <stp>FALSE</stp>
        <stp>T</stp>
        <tr r="E268" s="3"/>
        <tr r="E268" s="3"/>
      </tp>
      <tp>
        <v>15882.75</v>
        <stp/>
        <stp>StudyData</stp>
        <stp>HSIC</stp>
        <stp>Bar</stp>
        <stp/>
        <stp>High</stp>
        <stp>15</stp>
        <stp>-276</stp>
        <stp>All</stp>
        <stp/>
        <stp/>
        <stp>FALSE</stp>
        <stp>T</stp>
        <tr r="E278" s="3"/>
        <tr r="E278" s="3"/>
      </tp>
      <tp>
        <v>15857.69</v>
        <stp/>
        <stp>StudyData</stp>
        <stp>HSIC</stp>
        <stp>Bar</stp>
        <stp/>
        <stp>High</stp>
        <stp>15</stp>
        <stp>-246</stp>
        <stp>All</stp>
        <stp/>
        <stp/>
        <stp>FALSE</stp>
        <stp>T</stp>
        <tr r="E248" s="3"/>
        <tr r="E248" s="3"/>
      </tp>
      <tp>
        <v>15820.72</v>
        <stp/>
        <stp>StudyData</stp>
        <stp>HSIC</stp>
        <stp>Bar</stp>
        <stp/>
        <stp>High</stp>
        <stp>15</stp>
        <stp>-256</stp>
        <stp>All</stp>
        <stp/>
        <stp/>
        <stp>FALSE</stp>
        <stp>T</stp>
        <tr r="E258" s="3"/>
        <tr r="E258" s="3"/>
      </tp>
      <tp>
        <v>15941.62</v>
        <stp/>
        <stp>StudyData</stp>
        <stp>HSIC</stp>
        <stp>Bar</stp>
        <stp/>
        <stp>High</stp>
        <stp>15</stp>
        <stp>-226</stp>
        <stp>All</stp>
        <stp/>
        <stp/>
        <stp>FALSE</stp>
        <stp>T</stp>
        <tr r="E228" s="3"/>
        <tr r="E228" s="3"/>
      </tp>
      <tp>
        <v>15937.76</v>
        <stp/>
        <stp>StudyData</stp>
        <stp>HSIC</stp>
        <stp>Bar</stp>
        <stp/>
        <stp>High</stp>
        <stp>15</stp>
        <stp>-236</stp>
        <stp>All</stp>
        <stp/>
        <stp/>
        <stp>FALSE</stp>
        <stp>T</stp>
        <tr r="E238" s="3"/>
        <tr r="E238" s="3"/>
      </tp>
      <tp>
        <v>15952.42</v>
        <stp/>
        <stp>StudyData</stp>
        <stp>HSIC</stp>
        <stp>Bar</stp>
        <stp/>
        <stp>High</stp>
        <stp>15</stp>
        <stp>-206</stp>
        <stp>All</stp>
        <stp/>
        <stp/>
        <stp>FALSE</stp>
        <stp>T</stp>
        <tr r="E208" s="3"/>
        <tr r="E208" s="3"/>
      </tp>
      <tp>
        <v>15994.94</v>
        <stp/>
        <stp>StudyData</stp>
        <stp>HSIC</stp>
        <stp>Bar</stp>
        <stp/>
        <stp>High</stp>
        <stp>15</stp>
        <stp>-216</stp>
        <stp>All</stp>
        <stp/>
        <stp/>
        <stp>FALSE</stp>
        <stp>T</stp>
        <tr r="E218" s="3"/>
        <tr r="E218" s="3"/>
      </tp>
      <tp>
        <v>15903.9</v>
        <stp/>
        <stp>StudyData</stp>
        <stp>HSIC</stp>
        <stp>Bar</stp>
        <stp/>
        <stp>High</stp>
        <stp>15</stp>
        <stp>-186</stp>
        <stp>All</stp>
        <stp/>
        <stp/>
        <stp>FALSE</stp>
        <stp>T</stp>
        <tr r="E188" s="3"/>
        <tr r="E188" s="3"/>
      </tp>
      <tp>
        <v>15992.91</v>
        <stp/>
        <stp>StudyData</stp>
        <stp>HSIC</stp>
        <stp>Bar</stp>
        <stp/>
        <stp>High</stp>
        <stp>15</stp>
        <stp>-196</stp>
        <stp>All</stp>
        <stp/>
        <stp/>
        <stp>FALSE</stp>
        <stp>T</stp>
        <tr r="E198" s="3"/>
        <tr r="E198" s="3"/>
      </tp>
      <tp>
        <v>15959.06</v>
        <stp/>
        <stp>StudyData</stp>
        <stp>HSIC</stp>
        <stp>Bar</stp>
        <stp/>
        <stp>High</stp>
        <stp>15</stp>
        <stp>-166</stp>
        <stp>All</stp>
        <stp/>
        <stp/>
        <stp>FALSE</stp>
        <stp>T</stp>
        <tr r="E168" s="3"/>
        <tr r="E168" s="3"/>
      </tp>
      <tp>
        <v>15907.97</v>
        <stp/>
        <stp>StudyData</stp>
        <stp>HSIC</stp>
        <stp>Bar</stp>
        <stp/>
        <stp>High</stp>
        <stp>15</stp>
        <stp>-176</stp>
        <stp>All</stp>
        <stp/>
        <stp/>
        <stp>FALSE</stp>
        <stp>T</stp>
        <tr r="E178" s="3"/>
        <tr r="E178" s="3"/>
      </tp>
      <tp>
        <v>15986.17</v>
        <stp/>
        <stp>StudyData</stp>
        <stp>HSIC</stp>
        <stp>Bar</stp>
        <stp/>
        <stp>High</stp>
        <stp>15</stp>
        <stp>-146</stp>
        <stp>All</stp>
        <stp/>
        <stp/>
        <stp>FALSE</stp>
        <stp>T</stp>
        <tr r="E148" s="3"/>
        <tr r="E148" s="3"/>
      </tp>
      <tp>
        <v>16025.49</v>
        <stp/>
        <stp>StudyData</stp>
        <stp>HSIC</stp>
        <stp>Bar</stp>
        <stp/>
        <stp>High</stp>
        <stp>15</stp>
        <stp>-156</stp>
        <stp>All</stp>
        <stp/>
        <stp/>
        <stp>FALSE</stp>
        <stp>T</stp>
        <tr r="E158" s="3"/>
        <tr r="E158" s="3"/>
      </tp>
      <tp>
        <v>16107.74</v>
        <stp/>
        <stp>StudyData</stp>
        <stp>HSIC</stp>
        <stp>Bar</stp>
        <stp/>
        <stp>High</stp>
        <stp>15</stp>
        <stp>-126</stp>
        <stp>All</stp>
        <stp/>
        <stp/>
        <stp>FALSE</stp>
        <stp>T</stp>
        <tr r="E128" s="3"/>
        <tr r="E128" s="3"/>
      </tp>
      <tp>
        <v>15957.45</v>
        <stp/>
        <stp>StudyData</stp>
        <stp>HSIC</stp>
        <stp>Bar</stp>
        <stp/>
        <stp>High</stp>
        <stp>15</stp>
        <stp>-136</stp>
        <stp>All</stp>
        <stp/>
        <stp/>
        <stp>FALSE</stp>
        <stp>T</stp>
        <tr r="E138" s="3"/>
        <tr r="E138" s="3"/>
      </tp>
      <tp>
        <v>16181.88</v>
        <stp/>
        <stp>StudyData</stp>
        <stp>HSIC</stp>
        <stp>Bar</stp>
        <stp/>
        <stp>High</stp>
        <stp>15</stp>
        <stp>-106</stp>
        <stp>All</stp>
        <stp/>
        <stp/>
        <stp>FALSE</stp>
        <stp>T</stp>
        <tr r="E108" s="3"/>
        <tr r="E108" s="3"/>
      </tp>
      <tp>
        <v>16092.95</v>
        <stp/>
        <stp>StudyData</stp>
        <stp>HSIC</stp>
        <stp>Bar</stp>
        <stp/>
        <stp>High</stp>
        <stp>15</stp>
        <stp>-116</stp>
        <stp>All</stp>
        <stp/>
        <stp/>
        <stp>FALSE</stp>
        <stp>T</stp>
        <tr r="E118" s="3"/>
        <tr r="E118" s="3"/>
      </tp>
      <tp>
        <v>15839.45</v>
        <stp/>
        <stp>StudyData</stp>
        <stp>HSIC</stp>
        <stp>Bar</stp>
        <stp/>
        <stp>Open</stp>
        <stp>15</stp>
        <stp>-280</stp>
        <stp>All</stp>
        <stp/>
        <stp/>
        <stp>FALSE</stp>
        <stp>T</stp>
        <tr r="D282" s="3"/>
        <tr r="D282" s="3"/>
      </tp>
      <tp>
        <v>15798.03</v>
        <stp/>
        <stp>StudyData</stp>
        <stp>HSIC</stp>
        <stp>Bar</stp>
        <stp/>
        <stp>Open</stp>
        <stp>15</stp>
        <stp>-290</stp>
        <stp>All</stp>
        <stp/>
        <stp/>
        <stp>FALSE</stp>
        <stp>T</stp>
        <tr r="D292" s="3"/>
        <tr r="D292" s="3"/>
      </tp>
      <tp>
        <v>15859.08</v>
        <stp/>
        <stp>StudyData</stp>
        <stp>HSIC</stp>
        <stp>Bar</stp>
        <stp/>
        <stp>Open</stp>
        <stp>15</stp>
        <stp>-240</stp>
        <stp>All</stp>
        <stp/>
        <stp/>
        <stp>FALSE</stp>
        <stp>T</stp>
        <tr r="D242" s="3"/>
        <tr r="D242" s="3"/>
      </tp>
      <tp>
        <v>15873.11</v>
        <stp/>
        <stp>StudyData</stp>
        <stp>HSIC</stp>
        <stp>Bar</stp>
        <stp/>
        <stp>Open</stp>
        <stp>15</stp>
        <stp>-250</stp>
        <stp>All</stp>
        <stp/>
        <stp/>
        <stp>FALSE</stp>
        <stp>T</stp>
        <tr r="D252" s="3"/>
        <tr r="D252" s="3"/>
      </tp>
      <tp>
        <v>15849.16</v>
        <stp/>
        <stp>StudyData</stp>
        <stp>HSIC</stp>
        <stp>Bar</stp>
        <stp/>
        <stp>Open</stp>
        <stp>15</stp>
        <stp>-260</stp>
        <stp>All</stp>
        <stp/>
        <stp/>
        <stp>FALSE</stp>
        <stp>T</stp>
        <tr r="D262" s="3"/>
        <tr r="D262" s="3"/>
      </tp>
      <tp>
        <v>15906.65</v>
        <stp/>
        <stp>StudyData</stp>
        <stp>HSIC</stp>
        <stp>Bar</stp>
        <stp/>
        <stp>Open</stp>
        <stp>15</stp>
        <stp>-270</stp>
        <stp>All</stp>
        <stp/>
        <stp/>
        <stp>FALSE</stp>
        <stp>T</stp>
        <tr r="D272" s="3"/>
        <tr r="D272" s="3"/>
      </tp>
      <tp>
        <v>15937.41</v>
        <stp/>
        <stp>StudyData</stp>
        <stp>HSIC</stp>
        <stp>Bar</stp>
        <stp/>
        <stp>Open</stp>
        <stp>15</stp>
        <stp>-200</stp>
        <stp>All</stp>
        <stp/>
        <stp/>
        <stp>FALSE</stp>
        <stp>T</stp>
        <tr r="D202" s="3"/>
        <tr r="D202" s="3"/>
      </tp>
      <tp>
        <v>15938.56</v>
        <stp/>
        <stp>StudyData</stp>
        <stp>HSIC</stp>
        <stp>Bar</stp>
        <stp/>
        <stp>Open</stp>
        <stp>15</stp>
        <stp>-210</stp>
        <stp>All</stp>
        <stp/>
        <stp/>
        <stp>FALSE</stp>
        <stp>T</stp>
        <tr r="D212" s="3"/>
        <tr r="D212" s="3"/>
      </tp>
      <tp>
        <v>15953.07</v>
        <stp/>
        <stp>StudyData</stp>
        <stp>HSIC</stp>
        <stp>Bar</stp>
        <stp/>
        <stp>Open</stp>
        <stp>15</stp>
        <stp>-220</stp>
        <stp>All</stp>
        <stp/>
        <stp/>
        <stp>FALSE</stp>
        <stp>T</stp>
        <tr r="D222" s="3"/>
        <tr r="D222" s="3"/>
      </tp>
      <tp>
        <v>15931.07</v>
        <stp/>
        <stp>StudyData</stp>
        <stp>HSIC</stp>
        <stp>Bar</stp>
        <stp/>
        <stp>Open</stp>
        <stp>15</stp>
        <stp>-230</stp>
        <stp>All</stp>
        <stp/>
        <stp/>
        <stp>FALSE</stp>
        <stp>T</stp>
        <tr r="D232" s="3"/>
        <tr r="D232" s="3"/>
      </tp>
      <tp>
        <v>15877.58</v>
        <stp/>
        <stp>StudyData</stp>
        <stp>HSIC</stp>
        <stp>Bar</stp>
        <stp/>
        <stp>Open</stp>
        <stp>15</stp>
        <stp>-180</stp>
        <stp>All</stp>
        <stp/>
        <stp/>
        <stp>FALSE</stp>
        <stp>T</stp>
        <tr r="D182" s="3"/>
        <tr r="D182" s="3"/>
      </tp>
      <tp>
        <v>15891.44</v>
        <stp/>
        <stp>StudyData</stp>
        <stp>HSIC</stp>
        <stp>Bar</stp>
        <stp/>
        <stp>Open</stp>
        <stp>15</stp>
        <stp>-190</stp>
        <stp>All</stp>
        <stp/>
        <stp/>
        <stp>FALSE</stp>
        <stp>T</stp>
        <tr r="D192" s="3"/>
        <tr r="D192" s="3"/>
      </tp>
      <tp>
        <v>15943.56</v>
        <stp/>
        <stp>StudyData</stp>
        <stp>HSIC</stp>
        <stp>Bar</stp>
        <stp/>
        <stp>Open</stp>
        <stp>15</stp>
        <stp>-140</stp>
        <stp>All</stp>
        <stp/>
        <stp/>
        <stp>FALSE</stp>
        <stp>T</stp>
        <tr r="D142" s="3"/>
        <tr r="D142" s="3"/>
      </tp>
      <tp>
        <v>15987.09</v>
        <stp/>
        <stp>StudyData</stp>
        <stp>HSIC</stp>
        <stp>Bar</stp>
        <stp/>
        <stp>Open</stp>
        <stp>15</stp>
        <stp>-150</stp>
        <stp>All</stp>
        <stp/>
        <stp/>
        <stp>FALSE</stp>
        <stp>T</stp>
        <tr r="D152" s="3"/>
        <tr r="D152" s="3"/>
      </tp>
      <tp>
        <v>15981.44</v>
        <stp/>
        <stp>StudyData</stp>
        <stp>HSIC</stp>
        <stp>Bar</stp>
        <stp/>
        <stp>Open</stp>
        <stp>15</stp>
        <stp>-160</stp>
        <stp>All</stp>
        <stp/>
        <stp/>
        <stp>FALSE</stp>
        <stp>T</stp>
        <tr r="D162" s="3"/>
        <tr r="D162" s="3"/>
      </tp>
      <tp>
        <v>15954</v>
        <stp/>
        <stp>StudyData</stp>
        <stp>HSIC</stp>
        <stp>Bar</stp>
        <stp/>
        <stp>Open</stp>
        <stp>15</stp>
        <stp>-170</stp>
        <stp>All</stp>
        <stp/>
        <stp/>
        <stp>FALSE</stp>
        <stp>T</stp>
        <tr r="D172" s="3"/>
        <tr r="D172" s="3"/>
      </tp>
      <tp>
        <v>16197.53</v>
        <stp/>
        <stp>StudyData</stp>
        <stp>HSIC</stp>
        <stp>Bar</stp>
        <stp/>
        <stp>Open</stp>
        <stp>15</stp>
        <stp>-100</stp>
        <stp>All</stp>
        <stp/>
        <stp/>
        <stp>FALSE</stp>
        <stp>T</stp>
        <tr r="D102" s="3"/>
        <tr r="D102" s="3"/>
      </tp>
      <tp>
        <v>16111.86</v>
        <stp/>
        <stp>StudyData</stp>
        <stp>HSIC</stp>
        <stp>Bar</stp>
        <stp/>
        <stp>Open</stp>
        <stp>15</stp>
        <stp>-110</stp>
        <stp>All</stp>
        <stp/>
        <stp/>
        <stp>FALSE</stp>
        <stp>T</stp>
        <tr r="D112" s="3"/>
        <tr r="D112" s="3"/>
      </tp>
      <tp>
        <v>16069.63</v>
        <stp/>
        <stp>StudyData</stp>
        <stp>HSIC</stp>
        <stp>Bar</stp>
        <stp/>
        <stp>Open</stp>
        <stp>15</stp>
        <stp>-120</stp>
        <stp>All</stp>
        <stp/>
        <stp/>
        <stp>FALSE</stp>
        <stp>T</stp>
        <tr r="D122" s="3"/>
        <tr r="D122" s="3"/>
      </tp>
      <tp>
        <v>16024.53</v>
        <stp/>
        <stp>StudyData</stp>
        <stp>HSIC</stp>
        <stp>Bar</stp>
        <stp/>
        <stp>Open</stp>
        <stp>15</stp>
        <stp>-130</stp>
        <stp>All</stp>
        <stp/>
        <stp/>
        <stp>FALSE</stp>
        <stp>T</stp>
        <tr r="D132" s="3"/>
        <tr r="D132" s="3"/>
      </tp>
      <tp>
        <v>14.08</v>
        <stp/>
        <stp>ContractData</stp>
        <stp>X.US.VHSI</stp>
        <stp>High</stp>
        <stp/>
        <stp>T</stp>
        <tr r="N28" s="2"/>
      </tp>
      <tp>
        <v>2154.71</v>
        <stp/>
        <stp>ContractData</stp>
        <stp>X.US.AHXH</stp>
        <stp>High</stp>
        <stp/>
        <stp>T</stp>
        <tr r="N7" s="2"/>
      </tp>
      <tp>
        <v>2472</v>
        <stp/>
        <stp>ContractData</stp>
        <stp>F.EP</stp>
        <stp>Low</stp>
        <stp/>
        <stp>T</stp>
        <tr r="O34" s="2"/>
      </tp>
      <tp>
        <v>15830.98</v>
        <stp/>
        <stp>StudyData</stp>
        <stp>HSIC</stp>
        <stp>Bar</stp>
        <stp/>
        <stp>High</stp>
        <stp>15</stp>
        <stp>-287</stp>
        <stp>All</stp>
        <stp/>
        <stp/>
        <stp>FALSE</stp>
        <stp>T</stp>
        <tr r="E289" s="3"/>
        <tr r="E289" s="3"/>
      </tp>
      <tp>
        <v>15776.43</v>
        <stp/>
        <stp>StudyData</stp>
        <stp>HSIC</stp>
        <stp>Bar</stp>
        <stp/>
        <stp>High</stp>
        <stp>15</stp>
        <stp>-297</stp>
        <stp>All</stp>
        <stp/>
        <stp/>
        <stp>FALSE</stp>
        <stp>T</stp>
        <tr r="E299" s="3"/>
        <tr r="E299" s="3"/>
      </tp>
      <tp>
        <v>15890</v>
        <stp/>
        <stp>StudyData</stp>
        <stp>HSIC</stp>
        <stp>Bar</stp>
        <stp/>
        <stp>High</stp>
        <stp>15</stp>
        <stp>-267</stp>
        <stp>All</stp>
        <stp/>
        <stp/>
        <stp>FALSE</stp>
        <stp>T</stp>
        <tr r="E269" s="3"/>
        <tr r="E269" s="3"/>
      </tp>
      <tp>
        <v>15880.4</v>
        <stp/>
        <stp>StudyData</stp>
        <stp>HSIC</stp>
        <stp>Bar</stp>
        <stp/>
        <stp>High</stp>
        <stp>15</stp>
        <stp>-277</stp>
        <stp>All</stp>
        <stp/>
        <stp/>
        <stp>FALSE</stp>
        <stp>T</stp>
        <tr r="E279" s="3"/>
        <tr r="E279" s="3"/>
      </tp>
      <tp>
        <v>15877.65</v>
        <stp/>
        <stp>StudyData</stp>
        <stp>HSIC</stp>
        <stp>Bar</stp>
        <stp/>
        <stp>High</stp>
        <stp>15</stp>
        <stp>-247</stp>
        <stp>All</stp>
        <stp/>
        <stp/>
        <stp>FALSE</stp>
        <stp>T</stp>
        <tr r="E249" s="3"/>
        <tr r="E249" s="3"/>
      </tp>
      <tp>
        <v>15821.65</v>
        <stp/>
        <stp>StudyData</stp>
        <stp>HSIC</stp>
        <stp>Bar</stp>
        <stp/>
        <stp>High</stp>
        <stp>15</stp>
        <stp>-257</stp>
        <stp>All</stp>
        <stp/>
        <stp/>
        <stp>FALSE</stp>
        <stp>T</stp>
        <tr r="E259" s="3"/>
        <tr r="E259" s="3"/>
      </tp>
      <tp>
        <v>15960.56</v>
        <stp/>
        <stp>StudyData</stp>
        <stp>HSIC</stp>
        <stp>Bar</stp>
        <stp/>
        <stp>High</stp>
        <stp>15</stp>
        <stp>-227</stp>
        <stp>All</stp>
        <stp/>
        <stp/>
        <stp>FALSE</stp>
        <stp>T</stp>
        <tr r="E229" s="3"/>
        <tr r="E229" s="3"/>
      </tp>
      <tp>
        <v>15930.11</v>
        <stp/>
        <stp>StudyData</stp>
        <stp>HSIC</stp>
        <stp>Bar</stp>
        <stp/>
        <stp>High</stp>
        <stp>15</stp>
        <stp>-237</stp>
        <stp>All</stp>
        <stp/>
        <stp/>
        <stp>FALSE</stp>
        <stp>T</stp>
        <tr r="E239" s="3"/>
        <tr r="E239" s="3"/>
      </tp>
      <tp>
        <v>15952.11</v>
        <stp/>
        <stp>StudyData</stp>
        <stp>HSIC</stp>
        <stp>Bar</stp>
        <stp/>
        <stp>High</stp>
        <stp>15</stp>
        <stp>-207</stp>
        <stp>All</stp>
        <stp/>
        <stp/>
        <stp>FALSE</stp>
        <stp>T</stp>
        <tr r="E209" s="3"/>
        <tr r="E209" s="3"/>
      </tp>
      <tp>
        <v>15992.73</v>
        <stp/>
        <stp>StudyData</stp>
        <stp>HSIC</stp>
        <stp>Bar</stp>
        <stp/>
        <stp>High</stp>
        <stp>15</stp>
        <stp>-217</stp>
        <stp>All</stp>
        <stp/>
        <stp/>
        <stp>FALSE</stp>
        <stp>T</stp>
        <tr r="E219" s="3"/>
        <tr r="E219" s="3"/>
      </tp>
      <tp>
        <v>15898.52</v>
        <stp/>
        <stp>StudyData</stp>
        <stp>HSIC</stp>
        <stp>Bar</stp>
        <stp/>
        <stp>High</stp>
        <stp>15</stp>
        <stp>-187</stp>
        <stp>All</stp>
        <stp/>
        <stp/>
        <stp>FALSE</stp>
        <stp>T</stp>
        <tr r="E189" s="3"/>
        <tr r="E189" s="3"/>
      </tp>
      <tp>
        <v>15983.92</v>
        <stp/>
        <stp>StudyData</stp>
        <stp>HSIC</stp>
        <stp>Bar</stp>
        <stp/>
        <stp>High</stp>
        <stp>15</stp>
        <stp>-197</stp>
        <stp>All</stp>
        <stp/>
        <stp/>
        <stp>FALSE</stp>
        <stp>T</stp>
        <tr r="E199" s="3"/>
        <tr r="E199" s="3"/>
      </tp>
      <tp>
        <v>15960.31</v>
        <stp/>
        <stp>StudyData</stp>
        <stp>HSIC</stp>
        <stp>Bar</stp>
        <stp/>
        <stp>High</stp>
        <stp>15</stp>
        <stp>-167</stp>
        <stp>All</stp>
        <stp/>
        <stp/>
        <stp>FALSE</stp>
        <stp>T</stp>
        <tr r="E169" s="3"/>
        <tr r="E169" s="3"/>
      </tp>
      <tp>
        <v>15905.48</v>
        <stp/>
        <stp>StudyData</stp>
        <stp>HSIC</stp>
        <stp>Bar</stp>
        <stp/>
        <stp>High</stp>
        <stp>15</stp>
        <stp>-177</stp>
        <stp>All</stp>
        <stp/>
        <stp/>
        <stp>FALSE</stp>
        <stp>T</stp>
        <tr r="E179" s="3"/>
        <tr r="E179" s="3"/>
      </tp>
      <tp>
        <v>15993.37</v>
        <stp/>
        <stp>StudyData</stp>
        <stp>HSIC</stp>
        <stp>Bar</stp>
        <stp/>
        <stp>High</stp>
        <stp>15</stp>
        <stp>-147</stp>
        <stp>All</stp>
        <stp/>
        <stp/>
        <stp>FALSE</stp>
        <stp>T</stp>
        <tr r="E149" s="3"/>
        <tr r="E149" s="3"/>
      </tp>
      <tp>
        <v>16026.01</v>
        <stp/>
        <stp>StudyData</stp>
        <stp>HSIC</stp>
        <stp>Bar</stp>
        <stp/>
        <stp>High</stp>
        <stp>15</stp>
        <stp>-157</stp>
        <stp>All</stp>
        <stp/>
        <stp/>
        <stp>FALSE</stp>
        <stp>T</stp>
        <tr r="E159" s="3"/>
        <tr r="E159" s="3"/>
      </tp>
      <tp>
        <v>16119.36</v>
        <stp/>
        <stp>StudyData</stp>
        <stp>HSIC</stp>
        <stp>Bar</stp>
        <stp/>
        <stp>High</stp>
        <stp>15</stp>
        <stp>-127</stp>
        <stp>All</stp>
        <stp/>
        <stp/>
        <stp>FALSE</stp>
        <stp>T</stp>
        <tr r="E129" s="3"/>
        <tr r="E129" s="3"/>
      </tp>
      <tp>
        <v>15950.59</v>
        <stp/>
        <stp>StudyData</stp>
        <stp>HSIC</stp>
        <stp>Bar</stp>
        <stp/>
        <stp>High</stp>
        <stp>15</stp>
        <stp>-137</stp>
        <stp>All</stp>
        <stp/>
        <stp/>
        <stp>FALSE</stp>
        <stp>T</stp>
        <tr r="E139" s="3"/>
        <tr r="E139" s="3"/>
      </tp>
      <tp>
        <v>16210.69</v>
        <stp/>
        <stp>StudyData</stp>
        <stp>HSIC</stp>
        <stp>Bar</stp>
        <stp/>
        <stp>High</stp>
        <stp>15</stp>
        <stp>-107</stp>
        <stp>All</stp>
        <stp/>
        <stp/>
        <stp>FALSE</stp>
        <stp>T</stp>
        <tr r="E109" s="3"/>
        <tr r="E109" s="3"/>
      </tp>
      <tp>
        <v>16078.1</v>
        <stp/>
        <stp>StudyData</stp>
        <stp>HSIC</stp>
        <stp>Bar</stp>
        <stp/>
        <stp>High</stp>
        <stp>15</stp>
        <stp>-117</stp>
        <stp>All</stp>
        <stp/>
        <stp/>
        <stp>FALSE</stp>
        <stp>T</stp>
        <tr r="E119" s="3"/>
        <tr r="E119" s="3"/>
      </tp>
      <tp>
        <v>15852.87</v>
        <stp/>
        <stp>StudyData</stp>
        <stp>HSIC</stp>
        <stp>Bar</stp>
        <stp/>
        <stp>Open</stp>
        <stp>15</stp>
        <stp>-281</stp>
        <stp>All</stp>
        <stp/>
        <stp/>
        <stp>FALSE</stp>
        <stp>T</stp>
        <tr r="D283" s="3"/>
        <tr r="D283" s="3"/>
      </tp>
      <tp>
        <v>15793.23</v>
        <stp/>
        <stp>StudyData</stp>
        <stp>HSIC</stp>
        <stp>Bar</stp>
        <stp/>
        <stp>Open</stp>
        <stp>15</stp>
        <stp>-291</stp>
        <stp>All</stp>
        <stp/>
        <stp/>
        <stp>FALSE</stp>
        <stp>T</stp>
        <tr r="D293" s="3"/>
        <tr r="D293" s="3"/>
      </tp>
      <tp>
        <v>15869.84</v>
        <stp/>
        <stp>StudyData</stp>
        <stp>HSIC</stp>
        <stp>Bar</stp>
        <stp/>
        <stp>Open</stp>
        <stp>15</stp>
        <stp>-241</stp>
        <stp>All</stp>
        <stp/>
        <stp/>
        <stp>FALSE</stp>
        <stp>T</stp>
        <tr r="D243" s="3"/>
        <tr r="D243" s="3"/>
      </tp>
      <tp>
        <v>15863.37</v>
        <stp/>
        <stp>StudyData</stp>
        <stp>HSIC</stp>
        <stp>Bar</stp>
        <stp/>
        <stp>Open</stp>
        <stp>15</stp>
        <stp>-251</stp>
        <stp>All</stp>
        <stp/>
        <stp/>
        <stp>FALSE</stp>
        <stp>T</stp>
        <tr r="D253" s="3"/>
        <tr r="D253" s="3"/>
      </tp>
      <tp>
        <v>15855.6</v>
        <stp/>
        <stp>StudyData</stp>
        <stp>HSIC</stp>
        <stp>Bar</stp>
        <stp/>
        <stp>Open</stp>
        <stp>15</stp>
        <stp>-261</stp>
        <stp>All</stp>
        <stp/>
        <stp/>
        <stp>FALSE</stp>
        <stp>T</stp>
        <tr r="D263" s="3"/>
        <tr r="D263" s="3"/>
      </tp>
      <tp>
        <v>15890.97</v>
        <stp/>
        <stp>StudyData</stp>
        <stp>HSIC</stp>
        <stp>Bar</stp>
        <stp/>
        <stp>Open</stp>
        <stp>15</stp>
        <stp>-271</stp>
        <stp>All</stp>
        <stp/>
        <stp/>
        <stp>FALSE</stp>
        <stp>T</stp>
        <tr r="D273" s="3"/>
        <tr r="D273" s="3"/>
      </tp>
      <tp>
        <v>15921.05</v>
        <stp/>
        <stp>StudyData</stp>
        <stp>HSIC</stp>
        <stp>Bar</stp>
        <stp/>
        <stp>Open</stp>
        <stp>15</stp>
        <stp>-201</stp>
        <stp>All</stp>
        <stp/>
        <stp/>
        <stp>FALSE</stp>
        <stp>T</stp>
        <tr r="D203" s="3"/>
        <tr r="D203" s="3"/>
      </tp>
      <tp>
        <v>15932.71</v>
        <stp/>
        <stp>StudyData</stp>
        <stp>HSIC</stp>
        <stp>Bar</stp>
        <stp/>
        <stp>Open</stp>
        <stp>15</stp>
        <stp>-211</stp>
        <stp>All</stp>
        <stp/>
        <stp/>
        <stp>FALSE</stp>
        <stp>T</stp>
        <tr r="D213" s="3"/>
        <tr r="D213" s="3"/>
      </tp>
      <tp>
        <v>15954.08</v>
        <stp/>
        <stp>StudyData</stp>
        <stp>HSIC</stp>
        <stp>Bar</stp>
        <stp/>
        <stp>Open</stp>
        <stp>15</stp>
        <stp>-221</stp>
        <stp>All</stp>
        <stp/>
        <stp/>
        <stp>FALSE</stp>
        <stp>T</stp>
        <tr r="D223" s="3"/>
        <tr r="D223" s="3"/>
      </tp>
      <tp>
        <v>15920.46</v>
        <stp/>
        <stp>StudyData</stp>
        <stp>HSIC</stp>
        <stp>Bar</stp>
        <stp/>
        <stp>Open</stp>
        <stp>15</stp>
        <stp>-231</stp>
        <stp>All</stp>
        <stp/>
        <stp/>
        <stp>FALSE</stp>
        <stp>T</stp>
        <tr r="D233" s="3"/>
        <tr r="D233" s="3"/>
      </tp>
      <tp>
        <v>15865.13</v>
        <stp/>
        <stp>StudyData</stp>
        <stp>HSIC</stp>
        <stp>Bar</stp>
        <stp/>
        <stp>Open</stp>
        <stp>15</stp>
        <stp>-181</stp>
        <stp>All</stp>
        <stp/>
        <stp/>
        <stp>FALSE</stp>
        <stp>T</stp>
        <tr r="D183" s="3"/>
        <tr r="D183" s="3"/>
      </tp>
      <tp>
        <v>15862.6</v>
        <stp/>
        <stp>StudyData</stp>
        <stp>HSIC</stp>
        <stp>Bar</stp>
        <stp/>
        <stp>Open</stp>
        <stp>15</stp>
        <stp>-191</stp>
        <stp>All</stp>
        <stp/>
        <stp/>
        <stp>FALSE</stp>
        <stp>T</stp>
        <tr r="D193" s="3"/>
        <tr r="D193" s="3"/>
      </tp>
      <tp>
        <v>15928.84</v>
        <stp/>
        <stp>StudyData</stp>
        <stp>HSIC</stp>
        <stp>Bar</stp>
        <stp/>
        <stp>Open</stp>
        <stp>15</stp>
        <stp>-141</stp>
        <stp>All</stp>
        <stp/>
        <stp/>
        <stp>FALSE</stp>
        <stp>T</stp>
        <tr r="D143" s="3"/>
        <tr r="D143" s="3"/>
      </tp>
      <tp>
        <v>15979.68</v>
        <stp/>
        <stp>StudyData</stp>
        <stp>HSIC</stp>
        <stp>Bar</stp>
        <stp/>
        <stp>Open</stp>
        <stp>15</stp>
        <stp>-151</stp>
        <stp>All</stp>
        <stp/>
        <stp/>
        <stp>FALSE</stp>
        <stp>T</stp>
        <tr r="D153" s="3"/>
        <tr r="D153" s="3"/>
      </tp>
      <tp>
        <v>15974.03</v>
        <stp/>
        <stp>StudyData</stp>
        <stp>HSIC</stp>
        <stp>Bar</stp>
        <stp/>
        <stp>Open</stp>
        <stp>15</stp>
        <stp>-161</stp>
        <stp>All</stp>
        <stp/>
        <stp/>
        <stp>FALSE</stp>
        <stp>T</stp>
        <tr r="D163" s="3"/>
        <tr r="D163" s="3"/>
      </tp>
      <tp>
        <v>15958.11</v>
        <stp/>
        <stp>StudyData</stp>
        <stp>HSIC</stp>
        <stp>Bar</stp>
        <stp/>
        <stp>Open</stp>
        <stp>15</stp>
        <stp>-171</stp>
        <stp>All</stp>
        <stp/>
        <stp/>
        <stp>FALSE</stp>
        <stp>T</stp>
        <tr r="D173" s="3"/>
        <tr r="D173" s="3"/>
      </tp>
      <tp>
        <v>16194.5</v>
        <stp/>
        <stp>StudyData</stp>
        <stp>HSIC</stp>
        <stp>Bar</stp>
        <stp/>
        <stp>Open</stp>
        <stp>15</stp>
        <stp>-101</stp>
        <stp>All</stp>
        <stp/>
        <stp/>
        <stp>FALSE</stp>
        <stp>T</stp>
        <tr r="D103" s="3"/>
        <tr r="D103" s="3"/>
      </tp>
      <tp>
        <v>16120.26</v>
        <stp/>
        <stp>StudyData</stp>
        <stp>HSIC</stp>
        <stp>Bar</stp>
        <stp/>
        <stp>Open</stp>
        <stp>15</stp>
        <stp>-111</stp>
        <stp>All</stp>
        <stp/>
        <stp/>
        <stp>FALSE</stp>
        <stp>T</stp>
        <tr r="D113" s="3"/>
        <tr r="D113" s="3"/>
      </tp>
      <tp>
        <v>16073.61</v>
        <stp/>
        <stp>StudyData</stp>
        <stp>HSIC</stp>
        <stp>Bar</stp>
        <stp/>
        <stp>Open</stp>
        <stp>15</stp>
        <stp>-121</stp>
        <stp>All</stp>
        <stp/>
        <stp/>
        <stp>FALSE</stp>
        <stp>T</stp>
        <tr r="D123" s="3"/>
        <tr r="D123" s="3"/>
      </tp>
      <tp>
        <v>15974.71</v>
        <stp/>
        <stp>StudyData</stp>
        <stp>HSIC</stp>
        <stp>Bar</stp>
        <stp/>
        <stp>Open</stp>
        <stp>15</stp>
        <stp>-131</stp>
        <stp>All</stp>
        <stp/>
        <stp/>
        <stp>FALSE</stp>
        <stp>T</stp>
        <tr r="D133" s="3"/>
        <tr r="D133" s="3"/>
      </tp>
      <tp>
        <v>2476.25</v>
        <stp/>
        <stp>ContractData</stp>
        <stp>F.EP</stp>
        <stp>LastPrice</stp>
        <stp/>
        <stp>T</stp>
        <tr r="I34" s="2"/>
      </tp>
      <tp>
        <v>15874.55</v>
        <stp/>
        <stp>StudyData</stp>
        <stp>HSIC</stp>
        <stp>Bar</stp>
        <stp/>
        <stp>High</stp>
        <stp>15</stp>
        <stp>-284</stp>
        <stp>All</stp>
        <stp/>
        <stp/>
        <stp>FALSE</stp>
        <stp>T</stp>
        <tr r="E286" s="3"/>
        <tr r="E286" s="3"/>
      </tp>
      <tp>
        <v>15785.95</v>
        <stp/>
        <stp>StudyData</stp>
        <stp>HSIC</stp>
        <stp>Bar</stp>
        <stp/>
        <stp>High</stp>
        <stp>15</stp>
        <stp>-294</stp>
        <stp>All</stp>
        <stp/>
        <stp/>
        <stp>FALSE</stp>
        <stp>T</stp>
        <tr r="E296" s="3"/>
        <tr r="E296" s="3"/>
      </tp>
      <tp>
        <v>15857.42</v>
        <stp/>
        <stp>StudyData</stp>
        <stp>HSIC</stp>
        <stp>Bar</stp>
        <stp/>
        <stp>High</stp>
        <stp>15</stp>
        <stp>-264</stp>
        <stp>All</stp>
        <stp/>
        <stp/>
        <stp>FALSE</stp>
        <stp>T</stp>
        <tr r="E266" s="3"/>
        <tr r="E266" s="3"/>
      </tp>
      <tp>
        <v>15876.34</v>
        <stp/>
        <stp>StudyData</stp>
        <stp>HSIC</stp>
        <stp>Bar</stp>
        <stp/>
        <stp>High</stp>
        <stp>15</stp>
        <stp>-274</stp>
        <stp>All</stp>
        <stp/>
        <stp/>
        <stp>FALSE</stp>
        <stp>T</stp>
        <tr r="E276" s="3"/>
        <tr r="E276" s="3"/>
      </tp>
      <tp>
        <v>15870.29</v>
        <stp/>
        <stp>StudyData</stp>
        <stp>HSIC</stp>
        <stp>Bar</stp>
        <stp/>
        <stp>High</stp>
        <stp>15</stp>
        <stp>-244</stp>
        <stp>All</stp>
        <stp/>
        <stp/>
        <stp>FALSE</stp>
        <stp>T</stp>
        <tr r="E246" s="3"/>
        <tr r="E246" s="3"/>
      </tp>
      <tp>
        <v>15840.85</v>
        <stp/>
        <stp>StudyData</stp>
        <stp>HSIC</stp>
        <stp>Bar</stp>
        <stp/>
        <stp>High</stp>
        <stp>15</stp>
        <stp>-254</stp>
        <stp>All</stp>
        <stp/>
        <stp/>
        <stp>FALSE</stp>
        <stp>T</stp>
        <tr r="E256" s="3"/>
        <tr r="E256" s="3"/>
      </tp>
      <tp>
        <v>15960.76</v>
        <stp/>
        <stp>StudyData</stp>
        <stp>HSIC</stp>
        <stp>Bar</stp>
        <stp/>
        <stp>High</stp>
        <stp>15</stp>
        <stp>-224</stp>
        <stp>All</stp>
        <stp/>
        <stp/>
        <stp>FALSE</stp>
        <stp>T</stp>
        <tr r="E226" s="3"/>
        <tr r="E226" s="3"/>
      </tp>
      <tp>
        <v>15931.67</v>
        <stp/>
        <stp>StudyData</stp>
        <stp>HSIC</stp>
        <stp>Bar</stp>
        <stp/>
        <stp>High</stp>
        <stp>15</stp>
        <stp>-234</stp>
        <stp>All</stp>
        <stp/>
        <stp/>
        <stp>FALSE</stp>
        <stp>T</stp>
        <tr r="E236" s="3"/>
        <tr r="E236" s="3"/>
      </tp>
      <tp>
        <v>15938.04</v>
        <stp/>
        <stp>StudyData</stp>
        <stp>HSIC</stp>
        <stp>Bar</stp>
        <stp/>
        <stp>High</stp>
        <stp>15</stp>
        <stp>-204</stp>
        <stp>All</stp>
        <stp/>
        <stp/>
        <stp>FALSE</stp>
        <stp>T</stp>
        <tr r="E206" s="3"/>
        <tr r="E206" s="3"/>
      </tp>
      <tp>
        <v>15958.35</v>
        <stp/>
        <stp>StudyData</stp>
        <stp>HSIC</stp>
        <stp>Bar</stp>
        <stp/>
        <stp>High</stp>
        <stp>15</stp>
        <stp>-214</stp>
        <stp>All</stp>
        <stp/>
        <stp/>
        <stp>FALSE</stp>
        <stp>T</stp>
        <tr r="E216" s="3"/>
        <tr r="E216" s="3"/>
      </tp>
      <tp>
        <v>15905.74</v>
        <stp/>
        <stp>StudyData</stp>
        <stp>HSIC</stp>
        <stp>Bar</stp>
        <stp/>
        <stp>High</stp>
        <stp>15</stp>
        <stp>-184</stp>
        <stp>All</stp>
        <stp/>
        <stp/>
        <stp>FALSE</stp>
        <stp>T</stp>
        <tr r="E186" s="3"/>
        <tr r="E186" s="3"/>
      </tp>
      <tp>
        <v>15950.47</v>
        <stp/>
        <stp>StudyData</stp>
        <stp>HSIC</stp>
        <stp>Bar</stp>
        <stp/>
        <stp>High</stp>
        <stp>15</stp>
        <stp>-194</stp>
        <stp>All</stp>
        <stp/>
        <stp/>
        <stp>FALSE</stp>
        <stp>T</stp>
        <tr r="E196" s="3"/>
        <tr r="E196" s="3"/>
      </tp>
      <tp>
        <v>15967.61</v>
        <stp/>
        <stp>StudyData</stp>
        <stp>HSIC</stp>
        <stp>Bar</stp>
        <stp/>
        <stp>High</stp>
        <stp>15</stp>
        <stp>-164</stp>
        <stp>All</stp>
        <stp/>
        <stp/>
        <stp>FALSE</stp>
        <stp>T</stp>
        <tr r="E166" s="3"/>
        <tr r="E166" s="3"/>
      </tp>
      <tp>
        <v>15986.44</v>
        <stp/>
        <stp>StudyData</stp>
        <stp>HSIC</stp>
        <stp>Bar</stp>
        <stp/>
        <stp>High</stp>
        <stp>15</stp>
        <stp>-174</stp>
        <stp>All</stp>
        <stp/>
        <stp/>
        <stp>FALSE</stp>
        <stp>T</stp>
        <tr r="E176" s="3"/>
        <tr r="E176" s="3"/>
      </tp>
      <tp>
        <v>15951.81</v>
        <stp/>
        <stp>StudyData</stp>
        <stp>HSIC</stp>
        <stp>Bar</stp>
        <stp/>
        <stp>High</stp>
        <stp>15</stp>
        <stp>-144</stp>
        <stp>All</stp>
        <stp/>
        <stp/>
        <stp>FALSE</stp>
        <stp>T</stp>
        <tr r="E146" s="3"/>
        <tr r="E146" s="3"/>
      </tp>
      <tp>
        <v>16025.79</v>
        <stp/>
        <stp>StudyData</stp>
        <stp>HSIC</stp>
        <stp>Bar</stp>
        <stp/>
        <stp>High</stp>
        <stp>15</stp>
        <stp>-154</stp>
        <stp>All</stp>
        <stp/>
        <stp/>
        <stp>FALSE</stp>
        <stp>T</stp>
        <tr r="E156" s="3"/>
        <tr r="E156" s="3"/>
      </tp>
      <tp>
        <v>16085.84</v>
        <stp/>
        <stp>StudyData</stp>
        <stp>HSIC</stp>
        <stp>Bar</stp>
        <stp/>
        <stp>High</stp>
        <stp>15</stp>
        <stp>-124</stp>
        <stp>All</stp>
        <stp/>
        <stp/>
        <stp>FALSE</stp>
        <stp>T</stp>
        <tr r="E126" s="3"/>
        <tr r="E126" s="3"/>
      </tp>
      <tp>
        <v>15959.29</v>
        <stp/>
        <stp>StudyData</stp>
        <stp>HSIC</stp>
        <stp>Bar</stp>
        <stp/>
        <stp>High</stp>
        <stp>15</stp>
        <stp>-134</stp>
        <stp>All</stp>
        <stp/>
        <stp/>
        <stp>FALSE</stp>
        <stp>T</stp>
        <tr r="E136" s="3"/>
        <tr r="E136" s="3"/>
      </tp>
      <tp>
        <v>16182.39</v>
        <stp/>
        <stp>StudyData</stp>
        <stp>HSIC</stp>
        <stp>Bar</stp>
        <stp/>
        <stp>High</stp>
        <stp>15</stp>
        <stp>-104</stp>
        <stp>All</stp>
        <stp/>
        <stp/>
        <stp>FALSE</stp>
        <stp>T</stp>
        <tr r="E106" s="3"/>
        <tr r="E106" s="3"/>
      </tp>
      <tp>
        <v>16133.72</v>
        <stp/>
        <stp>StudyData</stp>
        <stp>HSIC</stp>
        <stp>Bar</stp>
        <stp/>
        <stp>High</stp>
        <stp>15</stp>
        <stp>-114</stp>
        <stp>All</stp>
        <stp/>
        <stp/>
        <stp>FALSE</stp>
        <stp>T</stp>
        <tr r="E116" s="3"/>
        <tr r="E116" s="3"/>
      </tp>
      <tp>
        <v>15839.44</v>
        <stp/>
        <stp>StudyData</stp>
        <stp>HSIC</stp>
        <stp>Bar</stp>
        <stp/>
        <stp>Open</stp>
        <stp>15</stp>
        <stp>-282</stp>
        <stp>All</stp>
        <stp/>
        <stp/>
        <stp>FALSE</stp>
        <stp>T</stp>
        <tr r="D284" s="3"/>
        <tr r="D284" s="3"/>
      </tp>
      <tp>
        <v>15787.42</v>
        <stp/>
        <stp>StudyData</stp>
        <stp>HSIC</stp>
        <stp>Bar</stp>
        <stp/>
        <stp>Open</stp>
        <stp>15</stp>
        <stp>-292</stp>
        <stp>All</stp>
        <stp/>
        <stp/>
        <stp>FALSE</stp>
        <stp>T</stp>
        <tr r="D294" s="3"/>
        <tr r="D294" s="3"/>
      </tp>
      <tp>
        <v>15865.19</v>
        <stp/>
        <stp>StudyData</stp>
        <stp>HSIC</stp>
        <stp>Bar</stp>
        <stp/>
        <stp>Open</stp>
        <stp>15</stp>
        <stp>-242</stp>
        <stp>All</stp>
        <stp/>
        <stp/>
        <stp>FALSE</stp>
        <stp>T</stp>
        <tr r="D244" s="3"/>
        <tr r="D244" s="3"/>
      </tp>
      <tp>
        <v>15846.85</v>
        <stp/>
        <stp>StudyData</stp>
        <stp>HSIC</stp>
        <stp>Bar</stp>
        <stp/>
        <stp>Open</stp>
        <stp>15</stp>
        <stp>-252</stp>
        <stp>All</stp>
        <stp/>
        <stp/>
        <stp>FALSE</stp>
        <stp>T</stp>
        <tr r="D254" s="3"/>
        <tr r="D254" s="3"/>
      </tp>
      <tp>
        <v>15812.4</v>
        <stp/>
        <stp>StudyData</stp>
        <stp>HSIC</stp>
        <stp>Bar</stp>
        <stp/>
        <stp>Open</stp>
        <stp>15</stp>
        <stp>-262</stp>
        <stp>All</stp>
        <stp/>
        <stp/>
        <stp>FALSE</stp>
        <stp>T</stp>
        <tr r="D264" s="3"/>
        <tr r="D264" s="3"/>
      </tp>
      <tp>
        <v>15898.45</v>
        <stp/>
        <stp>StudyData</stp>
        <stp>HSIC</stp>
        <stp>Bar</stp>
        <stp/>
        <stp>Open</stp>
        <stp>15</stp>
        <stp>-272</stp>
        <stp>All</stp>
        <stp/>
        <stp/>
        <stp>FALSE</stp>
        <stp>T</stp>
        <tr r="D274" s="3"/>
        <tr r="D274" s="3"/>
      </tp>
      <tp>
        <v>15933.26</v>
        <stp/>
        <stp>StudyData</stp>
        <stp>HSIC</stp>
        <stp>Bar</stp>
        <stp/>
        <stp>Open</stp>
        <stp>15</stp>
        <stp>-202</stp>
        <stp>All</stp>
        <stp/>
        <stp/>
        <stp>FALSE</stp>
        <stp>T</stp>
        <tr r="D204" s="3"/>
        <tr r="D204" s="3"/>
      </tp>
      <tp>
        <v>15948.36</v>
        <stp/>
        <stp>StudyData</stp>
        <stp>HSIC</stp>
        <stp>Bar</stp>
        <stp/>
        <stp>Open</stp>
        <stp>15</stp>
        <stp>-212</stp>
        <stp>All</stp>
        <stp/>
        <stp/>
        <stp>FALSE</stp>
        <stp>T</stp>
        <tr r="D214" s="3"/>
        <tr r="D214" s="3"/>
      </tp>
      <tp>
        <v>15946.29</v>
        <stp/>
        <stp>StudyData</stp>
        <stp>HSIC</stp>
        <stp>Bar</stp>
        <stp/>
        <stp>Open</stp>
        <stp>15</stp>
        <stp>-222</stp>
        <stp>All</stp>
        <stp/>
        <stp/>
        <stp>FALSE</stp>
        <stp>T</stp>
        <tr r="D224" s="3"/>
        <tr r="D224" s="3"/>
      </tp>
      <tp>
        <v>15920.06</v>
        <stp/>
        <stp>StudyData</stp>
        <stp>HSIC</stp>
        <stp>Bar</stp>
        <stp/>
        <stp>Open</stp>
        <stp>15</stp>
        <stp>-232</stp>
        <stp>All</stp>
        <stp/>
        <stp/>
        <stp>FALSE</stp>
        <stp>T</stp>
        <tr r="D234" s="3"/>
        <tr r="D234" s="3"/>
      </tp>
      <tp>
        <v>15880.69</v>
        <stp/>
        <stp>StudyData</stp>
        <stp>HSIC</stp>
        <stp>Bar</stp>
        <stp/>
        <stp>Open</stp>
        <stp>15</stp>
        <stp>-182</stp>
        <stp>All</stp>
        <stp/>
        <stp/>
        <stp>FALSE</stp>
        <stp>T</stp>
        <tr r="D184" s="3"/>
        <tr r="D184" s="3"/>
      </tp>
      <tp>
        <v>15880.81</v>
        <stp/>
        <stp>StudyData</stp>
        <stp>HSIC</stp>
        <stp>Bar</stp>
        <stp/>
        <stp>Open</stp>
        <stp>15</stp>
        <stp>-192</stp>
        <stp>All</stp>
        <stp/>
        <stp/>
        <stp>FALSE</stp>
        <stp>T</stp>
        <tr r="D194" s="3"/>
        <tr r="D194" s="3"/>
      </tp>
      <tp>
        <v>15925.36</v>
        <stp/>
        <stp>StudyData</stp>
        <stp>HSIC</stp>
        <stp>Bar</stp>
        <stp/>
        <stp>Open</stp>
        <stp>15</stp>
        <stp>-142</stp>
        <stp>All</stp>
        <stp/>
        <stp/>
        <stp>FALSE</stp>
        <stp>T</stp>
        <tr r="D144" s="3"/>
        <tr r="D144" s="3"/>
      </tp>
      <tp>
        <v>15943.99</v>
        <stp/>
        <stp>StudyData</stp>
        <stp>HSIC</stp>
        <stp>Bar</stp>
        <stp/>
        <stp>Open</stp>
        <stp>15</stp>
        <stp>-152</stp>
        <stp>All</stp>
        <stp/>
        <stp/>
        <stp>FALSE</stp>
        <stp>T</stp>
        <tr r="D154" s="3"/>
        <tr r="D154" s="3"/>
      </tp>
      <tp>
        <v>15947.03</v>
        <stp/>
        <stp>StudyData</stp>
        <stp>HSIC</stp>
        <stp>Bar</stp>
        <stp/>
        <stp>Open</stp>
        <stp>15</stp>
        <stp>-162</stp>
        <stp>All</stp>
        <stp/>
        <stp/>
        <stp>FALSE</stp>
        <stp>T</stp>
        <tr r="D164" s="3"/>
        <tr r="D164" s="3"/>
      </tp>
      <tp>
        <v>15974.75</v>
        <stp/>
        <stp>StudyData</stp>
        <stp>HSIC</stp>
        <stp>Bar</stp>
        <stp/>
        <stp>Open</stp>
        <stp>15</stp>
        <stp>-172</stp>
        <stp>All</stp>
        <stp/>
        <stp/>
        <stp>FALSE</stp>
        <stp>T</stp>
        <tr r="D174" s="3"/>
        <tr r="D174" s="3"/>
      </tp>
      <tp>
        <v>16178.65</v>
        <stp/>
        <stp>StudyData</stp>
        <stp>HSIC</stp>
        <stp>Bar</stp>
        <stp/>
        <stp>Open</stp>
        <stp>15</stp>
        <stp>-102</stp>
        <stp>All</stp>
        <stp/>
        <stp/>
        <stp>FALSE</stp>
        <stp>T</stp>
        <tr r="D104" s="3"/>
        <tr r="D104" s="3"/>
      </tp>
      <tp>
        <v>16098.83</v>
        <stp/>
        <stp>StudyData</stp>
        <stp>HSIC</stp>
        <stp>Bar</stp>
        <stp/>
        <stp>Open</stp>
        <stp>15</stp>
        <stp>-112</stp>
        <stp>All</stp>
        <stp/>
        <stp/>
        <stp>FALSE</stp>
        <stp>T</stp>
        <tr r="D114" s="3"/>
        <tr r="D114" s="3"/>
      </tp>
      <tp>
        <v>16073.06</v>
        <stp/>
        <stp>StudyData</stp>
        <stp>HSIC</stp>
        <stp>Bar</stp>
        <stp/>
        <stp>Open</stp>
        <stp>15</stp>
        <stp>-122</stp>
        <stp>All</stp>
        <stp/>
        <stp/>
        <stp>FALSE</stp>
        <stp>T</stp>
        <tr r="D124" s="3"/>
        <tr r="D124" s="3"/>
      </tp>
      <tp>
        <v>15942.04</v>
        <stp/>
        <stp>StudyData</stp>
        <stp>HSIC</stp>
        <stp>Bar</stp>
        <stp/>
        <stp>Open</stp>
        <stp>15</stp>
        <stp>-132</stp>
        <stp>All</stp>
        <stp/>
        <stp/>
        <stp>FALSE</stp>
        <stp>T</stp>
        <tr r="D134" s="3"/>
        <tr r="D134" s="3"/>
      </tp>
      <tp>
        <v>48.870000000000005</v>
        <stp/>
        <stp>ContractData</stp>
        <stp>F.CLE</stp>
        <stp>LastPrice</stp>
        <stp/>
        <stp>T</stp>
        <tr r="I35" s="2"/>
      </tp>
      <tp t="s">
        <v>Hang Seng H-Financials 2x Short Index</v>
        <stp/>
        <stp>ContractData</stp>
        <stp>X.US.HFIN2SI</stp>
        <stp>LOngDescription</stp>
        <stp/>
        <stp>T</stp>
        <tr r="D24" s="2"/>
      </tp>
      <tp>
        <v>4171.59</v>
        <stp/>
        <stp>ContractData</stp>
        <stp>X.US.HSMHI</stp>
        <stp>Open</stp>
        <stp/>
        <stp>T</stp>
        <tr r="M15" s="2"/>
      </tp>
      <tp>
        <v>3007.23</v>
        <stp/>
        <stp>ContractData</stp>
        <stp>X.US.HSMBI</stp>
        <stp>Open</stp>
        <stp/>
        <stp>T</stp>
        <tr r="M14" s="2"/>
      </tp>
      <tp>
        <v>13.59</v>
        <stp/>
        <stp>ContractData</stp>
        <stp>X.US.VHSI</stp>
        <stp>Low</stp>
        <stp/>
        <stp>T</stp>
        <tr r="O28" s="2"/>
      </tp>
      <tp>
        <v>5317.4800000000005</v>
        <stp/>
        <stp>ContractData</stp>
        <stp>X.US.HSMPI</stp>
        <stp>Open</stp>
        <stp/>
        <stp>T</stp>
        <tr r="M17" s="2"/>
      </tp>
      <tp>
        <v>15904.1</v>
        <stp/>
        <stp>StudyData</stp>
        <stp>HSIC</stp>
        <stp>Bar</stp>
        <stp/>
        <stp>High</stp>
        <stp>15</stp>
        <stp>-285</stp>
        <stp>All</stp>
        <stp/>
        <stp/>
        <stp>FALSE</stp>
        <stp>T</stp>
        <tr r="E287" s="3"/>
        <tr r="E287" s="3"/>
      </tp>
      <tp>
        <v>15784.05</v>
        <stp/>
        <stp>StudyData</stp>
        <stp>HSIC</stp>
        <stp>Bar</stp>
        <stp/>
        <stp>High</stp>
        <stp>15</stp>
        <stp>-295</stp>
        <stp>All</stp>
        <stp/>
        <stp/>
        <stp>FALSE</stp>
        <stp>T</stp>
        <tr r="E297" s="3"/>
        <tr r="E297" s="3"/>
      </tp>
      <tp>
        <v>15867.59</v>
        <stp/>
        <stp>StudyData</stp>
        <stp>HSIC</stp>
        <stp>Bar</stp>
        <stp/>
        <stp>High</stp>
        <stp>15</stp>
        <stp>-265</stp>
        <stp>All</stp>
        <stp/>
        <stp/>
        <stp>FALSE</stp>
        <stp>T</stp>
        <tr r="E267" s="3"/>
        <tr r="E267" s="3"/>
      </tp>
      <tp>
        <v>15884.01</v>
        <stp/>
        <stp>StudyData</stp>
        <stp>HSIC</stp>
        <stp>Bar</stp>
        <stp/>
        <stp>High</stp>
        <stp>15</stp>
        <stp>-275</stp>
        <stp>All</stp>
        <stp/>
        <stp/>
        <stp>FALSE</stp>
        <stp>T</stp>
        <tr r="E277" s="3"/>
        <tr r="E277" s="3"/>
      </tp>
      <tp>
        <v>15883.41</v>
        <stp/>
        <stp>StudyData</stp>
        <stp>HSIC</stp>
        <stp>Bar</stp>
        <stp/>
        <stp>High</stp>
        <stp>15</stp>
        <stp>-245</stp>
        <stp>All</stp>
        <stp/>
        <stp/>
        <stp>FALSE</stp>
        <stp>T</stp>
        <tr r="E247" s="3"/>
        <tr r="E247" s="3"/>
      </tp>
      <tp>
        <v>15833.34</v>
        <stp/>
        <stp>StudyData</stp>
        <stp>HSIC</stp>
        <stp>Bar</stp>
        <stp/>
        <stp>High</stp>
        <stp>15</stp>
        <stp>-255</stp>
        <stp>All</stp>
        <stp/>
        <stp/>
        <stp>FALSE</stp>
        <stp>T</stp>
        <tr r="E257" s="3"/>
        <tr r="E257" s="3"/>
      </tp>
      <tp>
        <v>15948.51</v>
        <stp/>
        <stp>StudyData</stp>
        <stp>HSIC</stp>
        <stp>Bar</stp>
        <stp/>
        <stp>High</stp>
        <stp>15</stp>
        <stp>-225</stp>
        <stp>All</stp>
        <stp/>
        <stp/>
        <stp>FALSE</stp>
        <stp>T</stp>
        <tr r="E227" s="3"/>
        <tr r="E227" s="3"/>
      </tp>
      <tp>
        <v>15939.57</v>
        <stp/>
        <stp>StudyData</stp>
        <stp>HSIC</stp>
        <stp>Bar</stp>
        <stp/>
        <stp>High</stp>
        <stp>15</stp>
        <stp>-235</stp>
        <stp>All</stp>
        <stp/>
        <stp/>
        <stp>FALSE</stp>
        <stp>T</stp>
        <tr r="E237" s="3"/>
        <tr r="E237" s="3"/>
      </tp>
      <tp>
        <v>15948.34</v>
        <stp/>
        <stp>StudyData</stp>
        <stp>HSIC</stp>
        <stp>Bar</stp>
        <stp/>
        <stp>High</stp>
        <stp>15</stp>
        <stp>-205</stp>
        <stp>All</stp>
        <stp/>
        <stp/>
        <stp>FALSE</stp>
        <stp>T</stp>
        <tr r="E207" s="3"/>
        <tr r="E207" s="3"/>
      </tp>
      <tp>
        <v>15977.74</v>
        <stp/>
        <stp>StudyData</stp>
        <stp>HSIC</stp>
        <stp>Bar</stp>
        <stp/>
        <stp>High</stp>
        <stp>15</stp>
        <stp>-215</stp>
        <stp>All</stp>
        <stp/>
        <stp/>
        <stp>FALSE</stp>
        <stp>T</stp>
        <tr r="E217" s="3"/>
        <tr r="E217" s="3"/>
      </tp>
      <tp>
        <v>15903.03</v>
        <stp/>
        <stp>StudyData</stp>
        <stp>HSIC</stp>
        <stp>Bar</stp>
        <stp/>
        <stp>High</stp>
        <stp>15</stp>
        <stp>-185</stp>
        <stp>All</stp>
        <stp/>
        <stp/>
        <stp>FALSE</stp>
        <stp>T</stp>
        <tr r="E187" s="3"/>
        <tr r="E187" s="3"/>
      </tp>
      <tp>
        <v>15965.09</v>
        <stp/>
        <stp>StudyData</stp>
        <stp>HSIC</stp>
        <stp>Bar</stp>
        <stp/>
        <stp>High</stp>
        <stp>15</stp>
        <stp>-195</stp>
        <stp>All</stp>
        <stp/>
        <stp/>
        <stp>FALSE</stp>
        <stp>T</stp>
        <tr r="E197" s="3"/>
        <tr r="E197" s="3"/>
      </tp>
      <tp>
        <v>15961.28</v>
        <stp/>
        <stp>StudyData</stp>
        <stp>HSIC</stp>
        <stp>Bar</stp>
        <stp/>
        <stp>High</stp>
        <stp>15</stp>
        <stp>-165</stp>
        <stp>All</stp>
        <stp/>
        <stp/>
        <stp>FALSE</stp>
        <stp>T</stp>
        <tr r="E167" s="3"/>
        <tr r="E167" s="3"/>
      </tp>
      <tp>
        <v>15992.11</v>
        <stp/>
        <stp>StudyData</stp>
        <stp>HSIC</stp>
        <stp>Bar</stp>
        <stp/>
        <stp>High</stp>
        <stp>15</stp>
        <stp>-175</stp>
        <stp>All</stp>
        <stp/>
        <stp/>
        <stp>FALSE</stp>
        <stp>T</stp>
        <tr r="E177" s="3"/>
        <tr r="E177" s="3"/>
      </tp>
      <tp>
        <v>15973.13</v>
        <stp/>
        <stp>StudyData</stp>
        <stp>HSIC</stp>
        <stp>Bar</stp>
        <stp/>
        <stp>High</stp>
        <stp>15</stp>
        <stp>-145</stp>
        <stp>All</stp>
        <stp/>
        <stp/>
        <stp>FALSE</stp>
        <stp>T</stp>
        <tr r="E147" s="3"/>
        <tr r="E147" s="3"/>
      </tp>
      <tp>
        <v>16024.75</v>
        <stp/>
        <stp>StudyData</stp>
        <stp>HSIC</stp>
        <stp>Bar</stp>
        <stp/>
        <stp>High</stp>
        <stp>15</stp>
        <stp>-155</stp>
        <stp>All</stp>
        <stp/>
        <stp/>
        <stp>FALSE</stp>
        <stp>T</stp>
        <tr r="E157" s="3"/>
        <tr r="E157" s="3"/>
      </tp>
      <tp>
        <v>16100.5</v>
        <stp/>
        <stp>StudyData</stp>
        <stp>HSIC</stp>
        <stp>Bar</stp>
        <stp/>
        <stp>High</stp>
        <stp>15</stp>
        <stp>-125</stp>
        <stp>All</stp>
        <stp/>
        <stp/>
        <stp>FALSE</stp>
        <stp>T</stp>
        <tr r="E127" s="3"/>
        <tr r="E127" s="3"/>
      </tp>
      <tp>
        <v>15958.21</v>
        <stp/>
        <stp>StudyData</stp>
        <stp>HSIC</stp>
        <stp>Bar</stp>
        <stp/>
        <stp>High</stp>
        <stp>15</stp>
        <stp>-135</stp>
        <stp>All</stp>
        <stp/>
        <stp/>
        <stp>FALSE</stp>
        <stp>T</stp>
        <tr r="E137" s="3"/>
        <tr r="E137" s="3"/>
      </tp>
      <tp>
        <v>16172.68</v>
        <stp/>
        <stp>StudyData</stp>
        <stp>HSIC</stp>
        <stp>Bar</stp>
        <stp/>
        <stp>High</stp>
        <stp>15</stp>
        <stp>-105</stp>
        <stp>All</stp>
        <stp/>
        <stp/>
        <stp>FALSE</stp>
        <stp>T</stp>
        <tr r="E107" s="3"/>
        <tr r="E107" s="3"/>
      </tp>
      <tp>
        <v>16104.98</v>
        <stp/>
        <stp>StudyData</stp>
        <stp>HSIC</stp>
        <stp>Bar</stp>
        <stp/>
        <stp>High</stp>
        <stp>15</stp>
        <stp>-115</stp>
        <stp>All</stp>
        <stp/>
        <stp/>
        <stp>FALSE</stp>
        <stp>T</stp>
        <tr r="E117" s="3"/>
        <tr r="E117" s="3"/>
      </tp>
      <tp>
        <v>15821.91</v>
        <stp/>
        <stp>StudyData</stp>
        <stp>HSIC</stp>
        <stp>Bar</stp>
        <stp/>
        <stp>Open</stp>
        <stp>15</stp>
        <stp>-283</stp>
        <stp>All</stp>
        <stp/>
        <stp/>
        <stp>FALSE</stp>
        <stp>T</stp>
        <tr r="D285" s="3"/>
        <tr r="D285" s="3"/>
      </tp>
      <tp>
        <v>15778.66</v>
        <stp/>
        <stp>StudyData</stp>
        <stp>HSIC</stp>
        <stp>Bar</stp>
        <stp/>
        <stp>Open</stp>
        <stp>15</stp>
        <stp>-293</stp>
        <stp>All</stp>
        <stp/>
        <stp/>
        <stp>FALSE</stp>
        <stp>T</stp>
        <tr r="D295" s="3"/>
        <tr r="D295" s="3"/>
      </tp>
      <tp>
        <v>15863.31</v>
        <stp/>
        <stp>StudyData</stp>
        <stp>HSIC</stp>
        <stp>Bar</stp>
        <stp/>
        <stp>Open</stp>
        <stp>15</stp>
        <stp>-243</stp>
        <stp>All</stp>
        <stp/>
        <stp/>
        <stp>FALSE</stp>
        <stp>T</stp>
        <tr r="D245" s="3"/>
        <tr r="D245" s="3"/>
      </tp>
      <tp>
        <v>15839.51</v>
        <stp/>
        <stp>StudyData</stp>
        <stp>HSIC</stp>
        <stp>Bar</stp>
        <stp/>
        <stp>Open</stp>
        <stp>15</stp>
        <stp>-253</stp>
        <stp>All</stp>
        <stp/>
        <stp/>
        <stp>FALSE</stp>
        <stp>T</stp>
        <tr r="D255" s="3"/>
        <tr r="D255" s="3"/>
      </tp>
      <tp>
        <v>15843</v>
        <stp/>
        <stp>StudyData</stp>
        <stp>HSIC</stp>
        <stp>Bar</stp>
        <stp/>
        <stp>Open</stp>
        <stp>15</stp>
        <stp>-263</stp>
        <stp>All</stp>
        <stp/>
        <stp/>
        <stp>FALSE</stp>
        <stp>T</stp>
        <tr r="D265" s="3"/>
        <tr r="D265" s="3"/>
      </tp>
      <tp>
        <v>15870</v>
        <stp/>
        <stp>StudyData</stp>
        <stp>HSIC</stp>
        <stp>Bar</stp>
        <stp/>
        <stp>Open</stp>
        <stp>15</stp>
        <stp>-273</stp>
        <stp>All</stp>
        <stp/>
        <stp/>
        <stp>FALSE</stp>
        <stp>T</stp>
        <tr r="D275" s="3"/>
        <tr r="D275" s="3"/>
      </tp>
      <tp>
        <v>15920.96</v>
        <stp/>
        <stp>StudyData</stp>
        <stp>HSIC</stp>
        <stp>Bar</stp>
        <stp/>
        <stp>Open</stp>
        <stp>15</stp>
        <stp>-203</stp>
        <stp>All</stp>
        <stp/>
        <stp/>
        <stp>FALSE</stp>
        <stp>T</stp>
        <tr r="D205" s="3"/>
        <tr r="D205" s="3"/>
      </tp>
      <tp>
        <v>15945.8</v>
        <stp/>
        <stp>StudyData</stp>
        <stp>HSIC</stp>
        <stp>Bar</stp>
        <stp/>
        <stp>Open</stp>
        <stp>15</stp>
        <stp>-213</stp>
        <stp>All</stp>
        <stp/>
        <stp/>
        <stp>FALSE</stp>
        <stp>T</stp>
        <tr r="D215" s="3"/>
        <tr r="D215" s="3"/>
      </tp>
      <tp>
        <v>15951.78</v>
        <stp/>
        <stp>StudyData</stp>
        <stp>HSIC</stp>
        <stp>Bar</stp>
        <stp/>
        <stp>Open</stp>
        <stp>15</stp>
        <stp>-223</stp>
        <stp>All</stp>
        <stp/>
        <stp/>
        <stp>FALSE</stp>
        <stp>T</stp>
        <tr r="D225" s="3"/>
        <tr r="D225" s="3"/>
      </tp>
      <tp>
        <v>15918.43</v>
        <stp/>
        <stp>StudyData</stp>
        <stp>HSIC</stp>
        <stp>Bar</stp>
        <stp/>
        <stp>Open</stp>
        <stp>15</stp>
        <stp>-233</stp>
        <stp>All</stp>
        <stp/>
        <stp/>
        <stp>FALSE</stp>
        <stp>T</stp>
        <tr r="D235" s="3"/>
        <tr r="D235" s="3"/>
      </tp>
      <tp>
        <v>15889.27</v>
        <stp/>
        <stp>StudyData</stp>
        <stp>HSIC</stp>
        <stp>Bar</stp>
        <stp/>
        <stp>Open</stp>
        <stp>15</stp>
        <stp>-183</stp>
        <stp>All</stp>
        <stp/>
        <stp/>
        <stp>FALSE</stp>
        <stp>T</stp>
        <tr r="D185" s="3"/>
        <tr r="D185" s="3"/>
      </tp>
      <tp>
        <v>15932.38</v>
        <stp/>
        <stp>StudyData</stp>
        <stp>HSIC</stp>
        <stp>Bar</stp>
        <stp/>
        <stp>Open</stp>
        <stp>15</stp>
        <stp>-193</stp>
        <stp>All</stp>
        <stp/>
        <stp/>
        <stp>FALSE</stp>
        <stp>T</stp>
        <tr r="D195" s="3"/>
        <tr r="D195" s="3"/>
      </tp>
      <tp>
        <v>15925.4</v>
        <stp/>
        <stp>StudyData</stp>
        <stp>HSIC</stp>
        <stp>Bar</stp>
        <stp/>
        <stp>Open</stp>
        <stp>15</stp>
        <stp>-143</stp>
        <stp>All</stp>
        <stp/>
        <stp/>
        <stp>FALSE</stp>
        <stp>T</stp>
        <tr r="D145" s="3"/>
        <tr r="D145" s="3"/>
      </tp>
      <tp>
        <v>15934.38</v>
        <stp/>
        <stp>StudyData</stp>
        <stp>HSIC</stp>
        <stp>Bar</stp>
        <stp/>
        <stp>Open</stp>
        <stp>15</stp>
        <stp>-153</stp>
        <stp>All</stp>
        <stp/>
        <stp/>
        <stp>FALSE</stp>
        <stp>T</stp>
        <tr r="D155" s="3"/>
        <tr r="D155" s="3"/>
      </tp>
      <tp>
        <v>15960.37</v>
        <stp/>
        <stp>StudyData</stp>
        <stp>HSIC</stp>
        <stp>Bar</stp>
        <stp/>
        <stp>Open</stp>
        <stp>15</stp>
        <stp>-163</stp>
        <stp>All</stp>
        <stp/>
        <stp/>
        <stp>FALSE</stp>
        <stp>T</stp>
        <tr r="D165" s="3"/>
        <tr r="D165" s="3"/>
      </tp>
      <tp>
        <v>15937.41</v>
        <stp/>
        <stp>StudyData</stp>
        <stp>HSIC</stp>
        <stp>Bar</stp>
        <stp/>
        <stp>Open</stp>
        <stp>15</stp>
        <stp>-173</stp>
        <stp>All</stp>
        <stp/>
        <stp/>
        <stp>FALSE</stp>
        <stp>T</stp>
        <tr r="D175" s="3"/>
        <tr r="D175" s="3"/>
      </tp>
      <tp>
        <v>16181.77</v>
        <stp/>
        <stp>StudyData</stp>
        <stp>HSIC</stp>
        <stp>Bar</stp>
        <stp/>
        <stp>Open</stp>
        <stp>15</stp>
        <stp>-103</stp>
        <stp>All</stp>
        <stp/>
        <stp/>
        <stp>FALSE</stp>
        <stp>T</stp>
        <tr r="D105" s="3"/>
        <tr r="D105" s="3"/>
      </tp>
      <tp>
        <v>16130.16</v>
        <stp/>
        <stp>StudyData</stp>
        <stp>HSIC</stp>
        <stp>Bar</stp>
        <stp/>
        <stp>Open</stp>
        <stp>15</stp>
        <stp>-113</stp>
        <stp>All</stp>
        <stp/>
        <stp/>
        <stp>FALSE</stp>
        <stp>T</stp>
        <tr r="D115" s="3"/>
        <tr r="D115" s="3"/>
      </tp>
      <tp>
        <v>16074.4</v>
        <stp/>
        <stp>StudyData</stp>
        <stp>HSIC</stp>
        <stp>Bar</stp>
        <stp/>
        <stp>Open</stp>
        <stp>15</stp>
        <stp>-123</stp>
        <stp>All</stp>
        <stp/>
        <stp/>
        <stp>FALSE</stp>
        <stp>T</stp>
        <tr r="D125" s="3"/>
        <tr r="D125" s="3"/>
      </tp>
      <tp>
        <v>15954.08</v>
        <stp/>
        <stp>StudyData</stp>
        <stp>HSIC</stp>
        <stp>Bar</stp>
        <stp/>
        <stp>Open</stp>
        <stp>15</stp>
        <stp>-133</stp>
        <stp>All</stp>
        <stp/>
        <stp/>
        <stp>FALSE</stp>
        <stp>T</stp>
        <tr r="D135" s="3"/>
        <tr r="D135" s="3"/>
      </tp>
      <tp>
        <v>5323.1900000000005</v>
        <stp/>
        <stp>ContractData</stp>
        <stp>X.US.HSMPI</stp>
        <stp>High</stp>
        <stp/>
        <stp>T</stp>
        <tr r="N17" s="2"/>
      </tp>
      <tp>
        <v>3020.81</v>
        <stp/>
        <stp>ContractData</stp>
        <stp>X.US.HSMBI</stp>
        <stp>High</stp>
        <stp/>
        <stp>T</stp>
        <tr r="N14" s="2"/>
      </tp>
      <tp>
        <v>4179.2300000000005</v>
        <stp/>
        <stp>ContractData</stp>
        <stp>X.US.HSMHI</stp>
        <stp>High</stp>
        <stp/>
        <stp>T</stp>
        <tr r="N15" s="2"/>
      </tp>
      <tp>
        <v>15858.28</v>
        <stp/>
        <stp>StudyData</stp>
        <stp>HSIC</stp>
        <stp>Bar</stp>
        <stp/>
        <stp>High</stp>
        <stp>15</stp>
        <stp>-282</stp>
        <stp>All</stp>
        <stp/>
        <stp/>
        <stp>FALSE</stp>
        <stp>T</stp>
        <tr r="E284" s="3"/>
        <tr r="E284" s="3"/>
      </tp>
      <tp>
        <v>15798.66</v>
        <stp/>
        <stp>StudyData</stp>
        <stp>HSIC</stp>
        <stp>Bar</stp>
        <stp/>
        <stp>High</stp>
        <stp>15</stp>
        <stp>-292</stp>
        <stp>All</stp>
        <stp/>
        <stp/>
        <stp>FALSE</stp>
        <stp>T</stp>
        <tr r="E294" s="3"/>
        <tr r="E294" s="3"/>
      </tp>
      <tp>
        <v>15860.64</v>
        <stp/>
        <stp>StudyData</stp>
        <stp>HSIC</stp>
        <stp>Bar</stp>
        <stp/>
        <stp>High</stp>
        <stp>15</stp>
        <stp>-262</stp>
        <stp>All</stp>
        <stp/>
        <stp/>
        <stp>FALSE</stp>
        <stp>T</stp>
        <tr r="E264" s="3"/>
        <tr r="E264" s="3"/>
      </tp>
      <tp>
        <v>15906.67</v>
        <stp/>
        <stp>StudyData</stp>
        <stp>HSIC</stp>
        <stp>Bar</stp>
        <stp/>
        <stp>High</stp>
        <stp>15</stp>
        <stp>-272</stp>
        <stp>All</stp>
        <stp/>
        <stp/>
        <stp>FALSE</stp>
        <stp>T</stp>
        <tr r="E274" s="3"/>
        <tr r="E274" s="3"/>
      </tp>
      <tp>
        <v>15872.21</v>
        <stp/>
        <stp>StudyData</stp>
        <stp>HSIC</stp>
        <stp>Bar</stp>
        <stp/>
        <stp>High</stp>
        <stp>15</stp>
        <stp>-242</stp>
        <stp>All</stp>
        <stp/>
        <stp/>
        <stp>FALSE</stp>
        <stp>T</stp>
        <tr r="E244" s="3"/>
        <tr r="E244" s="3"/>
      </tp>
      <tp>
        <v>15867.52</v>
        <stp/>
        <stp>StudyData</stp>
        <stp>HSIC</stp>
        <stp>Bar</stp>
        <stp/>
        <stp>High</stp>
        <stp>15</stp>
        <stp>-252</stp>
        <stp>All</stp>
        <stp/>
        <stp/>
        <stp>FALSE</stp>
        <stp>T</stp>
        <tr r="E254" s="3"/>
        <tr r="E254" s="3"/>
      </tp>
      <tp>
        <v>15956.35</v>
        <stp/>
        <stp>StudyData</stp>
        <stp>HSIC</stp>
        <stp>Bar</stp>
        <stp/>
        <stp>High</stp>
        <stp>15</stp>
        <stp>-222</stp>
        <stp>All</stp>
        <stp/>
        <stp/>
        <stp>FALSE</stp>
        <stp>T</stp>
        <tr r="E224" s="3"/>
        <tr r="E224" s="3"/>
      </tp>
      <tp>
        <v>15921.91</v>
        <stp/>
        <stp>StudyData</stp>
        <stp>HSIC</stp>
        <stp>Bar</stp>
        <stp/>
        <stp>High</stp>
        <stp>15</stp>
        <stp>-232</stp>
        <stp>All</stp>
        <stp/>
        <stp/>
        <stp>FALSE</stp>
        <stp>T</stp>
        <tr r="E234" s="3"/>
        <tr r="E234" s="3"/>
      </tp>
      <tp>
        <v>15936.5</v>
        <stp/>
        <stp>StudyData</stp>
        <stp>HSIC</stp>
        <stp>Bar</stp>
        <stp/>
        <stp>High</stp>
        <stp>15</stp>
        <stp>-202</stp>
        <stp>All</stp>
        <stp/>
        <stp/>
        <stp>FALSE</stp>
        <stp>T</stp>
        <tr r="E204" s="3"/>
        <tr r="E204" s="3"/>
      </tp>
      <tp>
        <v>15951.58</v>
        <stp/>
        <stp>StudyData</stp>
        <stp>HSIC</stp>
        <stp>Bar</stp>
        <stp/>
        <stp>High</stp>
        <stp>15</stp>
        <stp>-212</stp>
        <stp>All</stp>
        <stp/>
        <stp/>
        <stp>FALSE</stp>
        <stp>T</stp>
        <tr r="E214" s="3"/>
        <tr r="E214" s="3"/>
      </tp>
      <tp>
        <v>15881.92</v>
        <stp/>
        <stp>StudyData</stp>
        <stp>HSIC</stp>
        <stp>Bar</stp>
        <stp/>
        <stp>High</stp>
        <stp>15</stp>
        <stp>-182</stp>
        <stp>All</stp>
        <stp/>
        <stp/>
        <stp>FALSE</stp>
        <stp>T</stp>
        <tr r="E184" s="3"/>
        <tr r="E184" s="3"/>
      </tp>
      <tp>
        <v>15881.97</v>
        <stp/>
        <stp>StudyData</stp>
        <stp>HSIC</stp>
        <stp>Bar</stp>
        <stp/>
        <stp>High</stp>
        <stp>15</stp>
        <stp>-192</stp>
        <stp>All</stp>
        <stp/>
        <stp/>
        <stp>FALSE</stp>
        <stp>T</stp>
        <tr r="E194" s="3"/>
        <tr r="E194" s="3"/>
      </tp>
      <tp>
        <v>15972.97</v>
        <stp/>
        <stp>StudyData</stp>
        <stp>HSIC</stp>
        <stp>Bar</stp>
        <stp/>
        <stp>High</stp>
        <stp>15</stp>
        <stp>-162</stp>
        <stp>All</stp>
        <stp/>
        <stp/>
        <stp>FALSE</stp>
        <stp>T</stp>
        <tr r="E164" s="3"/>
        <tr r="E164" s="3"/>
      </tp>
      <tp>
        <v>15980.11</v>
        <stp/>
        <stp>StudyData</stp>
        <stp>HSIC</stp>
        <stp>Bar</stp>
        <stp/>
        <stp>High</stp>
        <stp>15</stp>
        <stp>-172</stp>
        <stp>All</stp>
        <stp/>
        <stp/>
        <stp>FALSE</stp>
        <stp>T</stp>
        <tr r="E174" s="3"/>
        <tr r="E174" s="3"/>
      </tp>
      <tp>
        <v>15930.58</v>
        <stp/>
        <stp>StudyData</stp>
        <stp>HSIC</stp>
        <stp>Bar</stp>
        <stp/>
        <stp>High</stp>
        <stp>15</stp>
        <stp>-142</stp>
        <stp>All</stp>
        <stp/>
        <stp/>
        <stp>FALSE</stp>
        <stp>T</stp>
        <tr r="E144" s="3"/>
        <tr r="E144" s="3"/>
      </tp>
      <tp>
        <v>15977.21</v>
        <stp/>
        <stp>StudyData</stp>
        <stp>HSIC</stp>
        <stp>Bar</stp>
        <stp/>
        <stp>High</stp>
        <stp>15</stp>
        <stp>-152</stp>
        <stp>All</stp>
        <stp/>
        <stp/>
        <stp>FALSE</stp>
        <stp>T</stp>
        <tr r="E154" s="3"/>
        <tr r="E154" s="3"/>
      </tp>
      <tp>
        <v>16086.58</v>
        <stp/>
        <stp>StudyData</stp>
        <stp>HSIC</stp>
        <stp>Bar</stp>
        <stp/>
        <stp>High</stp>
        <stp>15</stp>
        <stp>-122</stp>
        <stp>All</stp>
        <stp/>
        <stp/>
        <stp>FALSE</stp>
        <stp>T</stp>
        <tr r="E124" s="3"/>
        <tr r="E124" s="3"/>
      </tp>
      <tp>
        <v>15948.21</v>
        <stp/>
        <stp>StudyData</stp>
        <stp>HSIC</stp>
        <stp>Bar</stp>
        <stp/>
        <stp>High</stp>
        <stp>15</stp>
        <stp>-132</stp>
        <stp>All</stp>
        <stp/>
        <stp/>
        <stp>FALSE</stp>
        <stp>T</stp>
        <tr r="E134" s="3"/>
        <tr r="E134" s="3"/>
      </tp>
      <tp>
        <v>16210.73</v>
        <stp/>
        <stp>StudyData</stp>
        <stp>HSIC</stp>
        <stp>Bar</stp>
        <stp/>
        <stp>High</stp>
        <stp>15</stp>
        <stp>-102</stp>
        <stp>All</stp>
        <stp/>
        <stp/>
        <stp>FALSE</stp>
        <stp>T</stp>
        <tr r="E104" s="3"/>
        <tr r="E104" s="3"/>
      </tp>
      <tp>
        <v>16120.87</v>
        <stp/>
        <stp>StudyData</stp>
        <stp>HSIC</stp>
        <stp>Bar</stp>
        <stp/>
        <stp>High</stp>
        <stp>15</stp>
        <stp>-112</stp>
        <stp>All</stp>
        <stp/>
        <stp/>
        <stp>FALSE</stp>
        <stp>T</stp>
        <tr r="E114" s="3"/>
        <tr r="E114" s="3"/>
      </tp>
      <tp>
        <v>15874.55</v>
        <stp/>
        <stp>StudyData</stp>
        <stp>HSIC</stp>
        <stp>Bar</stp>
        <stp/>
        <stp>Open</stp>
        <stp>15</stp>
        <stp>-284</stp>
        <stp>All</stp>
        <stp/>
        <stp/>
        <stp>FALSE</stp>
        <stp>T</stp>
        <tr r="D286" s="3"/>
        <tr r="D286" s="3"/>
      </tp>
      <tp>
        <v>15778.73</v>
        <stp/>
        <stp>StudyData</stp>
        <stp>HSIC</stp>
        <stp>Bar</stp>
        <stp/>
        <stp>Open</stp>
        <stp>15</stp>
        <stp>-294</stp>
        <stp>All</stp>
        <stp/>
        <stp/>
        <stp>FALSE</stp>
        <stp>T</stp>
        <tr r="D296" s="3"/>
        <tr r="D296" s="3"/>
      </tp>
      <tp>
        <v>15863.15</v>
        <stp/>
        <stp>StudyData</stp>
        <stp>HSIC</stp>
        <stp>Bar</stp>
        <stp/>
        <stp>Open</stp>
        <stp>15</stp>
        <stp>-244</stp>
        <stp>All</stp>
        <stp/>
        <stp/>
        <stp>FALSE</stp>
        <stp>T</stp>
        <tr r="D246" s="3"/>
        <tr r="D246" s="3"/>
      </tp>
      <tp>
        <v>15829.61</v>
        <stp/>
        <stp>StudyData</stp>
        <stp>HSIC</stp>
        <stp>Bar</stp>
        <stp/>
        <stp>Open</stp>
        <stp>15</stp>
        <stp>-254</stp>
        <stp>All</stp>
        <stp/>
        <stp/>
        <stp>FALSE</stp>
        <stp>T</stp>
        <tr r="D256" s="3"/>
        <tr r="D256" s="3"/>
      </tp>
      <tp>
        <v>15856.07</v>
        <stp/>
        <stp>StudyData</stp>
        <stp>HSIC</stp>
        <stp>Bar</stp>
        <stp/>
        <stp>Open</stp>
        <stp>15</stp>
        <stp>-264</stp>
        <stp>All</stp>
        <stp/>
        <stp/>
        <stp>FALSE</stp>
        <stp>T</stp>
        <tr r="D266" s="3"/>
        <tr r="D266" s="3"/>
      </tp>
      <tp>
        <v>15869.56</v>
        <stp/>
        <stp>StudyData</stp>
        <stp>HSIC</stp>
        <stp>Bar</stp>
        <stp/>
        <stp>Open</stp>
        <stp>15</stp>
        <stp>-274</stp>
        <stp>All</stp>
        <stp/>
        <stp/>
        <stp>FALSE</stp>
        <stp>T</stp>
        <tr r="D276" s="3"/>
        <tr r="D276" s="3"/>
      </tp>
      <tp>
        <v>15929.96</v>
        <stp/>
        <stp>StudyData</stp>
        <stp>HSIC</stp>
        <stp>Bar</stp>
        <stp/>
        <stp>Open</stp>
        <stp>15</stp>
        <stp>-204</stp>
        <stp>All</stp>
        <stp/>
        <stp/>
        <stp>FALSE</stp>
        <stp>T</stp>
        <tr r="D206" s="3"/>
        <tr r="D206" s="3"/>
      </tp>
      <tp>
        <v>15954.03</v>
        <stp/>
        <stp>StudyData</stp>
        <stp>HSIC</stp>
        <stp>Bar</stp>
        <stp/>
        <stp>Open</stp>
        <stp>15</stp>
        <stp>-214</stp>
        <stp>All</stp>
        <stp/>
        <stp/>
        <stp>FALSE</stp>
        <stp>T</stp>
        <tr r="D216" s="3"/>
        <tr r="D216" s="3"/>
      </tp>
      <tp>
        <v>15941.15</v>
        <stp/>
        <stp>StudyData</stp>
        <stp>HSIC</stp>
        <stp>Bar</stp>
        <stp/>
        <stp>Open</stp>
        <stp>15</stp>
        <stp>-224</stp>
        <stp>All</stp>
        <stp/>
        <stp/>
        <stp>FALSE</stp>
        <stp>T</stp>
        <tr r="D226" s="3"/>
        <tr r="D226" s="3"/>
      </tp>
      <tp>
        <v>15929.41</v>
        <stp/>
        <stp>StudyData</stp>
        <stp>HSIC</stp>
        <stp>Bar</stp>
        <stp/>
        <stp>Open</stp>
        <stp>15</stp>
        <stp>-234</stp>
        <stp>All</stp>
        <stp/>
        <stp/>
        <stp>FALSE</stp>
        <stp>T</stp>
        <tr r="D236" s="3"/>
        <tr r="D236" s="3"/>
      </tp>
      <tp>
        <v>15897.51</v>
        <stp/>
        <stp>StudyData</stp>
        <stp>HSIC</stp>
        <stp>Bar</stp>
        <stp/>
        <stp>Open</stp>
        <stp>15</stp>
        <stp>-184</stp>
        <stp>All</stp>
        <stp/>
        <stp/>
        <stp>FALSE</stp>
        <stp>T</stp>
        <tr r="D186" s="3"/>
        <tr r="D186" s="3"/>
      </tp>
      <tp>
        <v>15928.58</v>
        <stp/>
        <stp>StudyData</stp>
        <stp>HSIC</stp>
        <stp>Bar</stp>
        <stp/>
        <stp>Open</stp>
        <stp>15</stp>
        <stp>-194</stp>
        <stp>All</stp>
        <stp/>
        <stp/>
        <stp>FALSE</stp>
        <stp>T</stp>
        <tr r="D196" s="3"/>
        <tr r="D196" s="3"/>
      </tp>
      <tp>
        <v>15951.81</v>
        <stp/>
        <stp>StudyData</stp>
        <stp>HSIC</stp>
        <stp>Bar</stp>
        <stp/>
        <stp>Open</stp>
        <stp>15</stp>
        <stp>-144</stp>
        <stp>All</stp>
        <stp/>
        <stp/>
        <stp>FALSE</stp>
        <stp>T</stp>
        <tr r="D146" s="3"/>
        <tr r="D146" s="3"/>
      </tp>
      <tp>
        <v>16018.68</v>
        <stp/>
        <stp>StudyData</stp>
        <stp>HSIC</stp>
        <stp>Bar</stp>
        <stp/>
        <stp>Open</stp>
        <stp>15</stp>
        <stp>-154</stp>
        <stp>All</stp>
        <stp/>
        <stp/>
        <stp>FALSE</stp>
        <stp>T</stp>
        <tr r="D156" s="3"/>
        <tr r="D156" s="3"/>
      </tp>
      <tp>
        <v>15957.01</v>
        <stp/>
        <stp>StudyData</stp>
        <stp>HSIC</stp>
        <stp>Bar</stp>
        <stp/>
        <stp>Open</stp>
        <stp>15</stp>
        <stp>-164</stp>
        <stp>All</stp>
        <stp/>
        <stp/>
        <stp>FALSE</stp>
        <stp>T</stp>
        <tr r="D166" s="3"/>
        <tr r="D166" s="3"/>
      </tp>
      <tp>
        <v>15977.14</v>
        <stp/>
        <stp>StudyData</stp>
        <stp>HSIC</stp>
        <stp>Bar</stp>
        <stp/>
        <stp>Open</stp>
        <stp>15</stp>
        <stp>-174</stp>
        <stp>All</stp>
        <stp/>
        <stp/>
        <stp>FALSE</stp>
        <stp>T</stp>
        <tr r="D176" s="3"/>
        <tr r="D176" s="3"/>
      </tp>
      <tp>
        <v>16172.14</v>
        <stp/>
        <stp>StudyData</stp>
        <stp>HSIC</stp>
        <stp>Bar</stp>
        <stp/>
        <stp>Open</stp>
        <stp>15</stp>
        <stp>-104</stp>
        <stp>All</stp>
        <stp/>
        <stp/>
        <stp>FALSE</stp>
        <stp>T</stp>
        <tr r="D106" s="3"/>
        <tr r="D106" s="3"/>
      </tp>
      <tp>
        <v>16100.81</v>
        <stp/>
        <stp>StudyData</stp>
        <stp>HSIC</stp>
        <stp>Bar</stp>
        <stp/>
        <stp>Open</stp>
        <stp>15</stp>
        <stp>-114</stp>
        <stp>All</stp>
        <stp/>
        <stp/>
        <stp>FALSE</stp>
        <stp>T</stp>
        <tr r="D116" s="3"/>
        <tr r="D116" s="3"/>
      </tp>
      <tp>
        <v>16081.75</v>
        <stp/>
        <stp>StudyData</stp>
        <stp>HSIC</stp>
        <stp>Bar</stp>
        <stp/>
        <stp>Open</stp>
        <stp>15</stp>
        <stp>-124</stp>
        <stp>All</stp>
        <stp/>
        <stp/>
        <stp>FALSE</stp>
        <stp>T</stp>
        <tr r="D126" s="3"/>
        <tr r="D126" s="3"/>
      </tp>
      <tp>
        <v>15958.82</v>
        <stp/>
        <stp>StudyData</stp>
        <stp>HSIC</stp>
        <stp>Bar</stp>
        <stp/>
        <stp>Open</stp>
        <stp>15</stp>
        <stp>-134</stp>
        <stp>All</stp>
        <stp/>
        <stp/>
        <stp>FALSE</stp>
        <stp>T</stp>
        <tr r="D136" s="3"/>
        <tr r="D136" s="3"/>
      </tp>
      <tp>
        <v>173.12</v>
        <stp/>
        <stp>ContractData</stp>
        <stp>HSIC</stp>
        <stp>NetLastTradeToday</stp>
        <stp/>
        <stp>T</stp>
        <tr r="H48" s="2"/>
        <tr r="H49" s="2"/>
      </tp>
      <tp>
        <v>15846.34</v>
        <stp/>
        <stp>StudyData</stp>
        <stp>HSIC</stp>
        <stp>Bar</stp>
        <stp/>
        <stp>High</stp>
        <stp>15</stp>
        <stp>-283</stp>
        <stp>All</stp>
        <stp/>
        <stp/>
        <stp>FALSE</stp>
        <stp>T</stp>
        <tr r="E285" s="3"/>
        <tr r="E285" s="3"/>
      </tp>
      <tp>
        <v>15798.64</v>
        <stp/>
        <stp>StudyData</stp>
        <stp>HSIC</stp>
        <stp>Bar</stp>
        <stp/>
        <stp>High</stp>
        <stp>15</stp>
        <stp>-293</stp>
        <stp>All</stp>
        <stp/>
        <stp/>
        <stp>FALSE</stp>
        <stp>T</stp>
        <tr r="E295" s="3"/>
        <tr r="E295" s="3"/>
      </tp>
      <tp>
        <v>15843</v>
        <stp/>
        <stp>StudyData</stp>
        <stp>HSIC</stp>
        <stp>Bar</stp>
        <stp/>
        <stp>High</stp>
        <stp>15</stp>
        <stp>-263</stp>
        <stp>All</stp>
        <stp/>
        <stp/>
        <stp>FALSE</stp>
        <stp>T</stp>
        <tr r="E265" s="3"/>
        <tr r="E265" s="3"/>
      </tp>
      <tp>
        <v>15906.07</v>
        <stp/>
        <stp>StudyData</stp>
        <stp>HSIC</stp>
        <stp>Bar</stp>
        <stp/>
        <stp>High</stp>
        <stp>15</stp>
        <stp>-273</stp>
        <stp>All</stp>
        <stp/>
        <stp/>
        <stp>FALSE</stp>
        <stp>T</stp>
        <tr r="E275" s="3"/>
        <tr r="E275" s="3"/>
      </tp>
      <tp>
        <v>15878.48</v>
        <stp/>
        <stp>StudyData</stp>
        <stp>HSIC</stp>
        <stp>Bar</stp>
        <stp/>
        <stp>High</stp>
        <stp>15</stp>
        <stp>-243</stp>
        <stp>All</stp>
        <stp/>
        <stp/>
        <stp>FALSE</stp>
        <stp>T</stp>
        <tr r="E245" s="3"/>
        <tr r="E245" s="3"/>
      </tp>
      <tp>
        <v>15848.33</v>
        <stp/>
        <stp>StudyData</stp>
        <stp>HSIC</stp>
        <stp>Bar</stp>
        <stp/>
        <stp>High</stp>
        <stp>15</stp>
        <stp>-253</stp>
        <stp>All</stp>
        <stp/>
        <stp/>
        <stp>FALSE</stp>
        <stp>T</stp>
        <tr r="E255" s="3"/>
        <tr r="E255" s="3"/>
      </tp>
      <tp>
        <v>15968.07</v>
        <stp/>
        <stp>StudyData</stp>
        <stp>HSIC</stp>
        <stp>Bar</stp>
        <stp/>
        <stp>High</stp>
        <stp>15</stp>
        <stp>-223</stp>
        <stp>All</stp>
        <stp/>
        <stp/>
        <stp>FALSE</stp>
        <stp>T</stp>
        <tr r="E225" s="3"/>
        <tr r="E225" s="3"/>
      </tp>
      <tp>
        <v>15920.94</v>
        <stp/>
        <stp>StudyData</stp>
        <stp>HSIC</stp>
        <stp>Bar</stp>
        <stp/>
        <stp>High</stp>
        <stp>15</stp>
        <stp>-233</stp>
        <stp>All</stp>
        <stp/>
        <stp/>
        <stp>FALSE</stp>
        <stp>T</stp>
        <tr r="E235" s="3"/>
        <tr r="E235" s="3"/>
      </tp>
      <tp>
        <v>15935.42</v>
        <stp/>
        <stp>StudyData</stp>
        <stp>HSIC</stp>
        <stp>Bar</stp>
        <stp/>
        <stp>High</stp>
        <stp>15</stp>
        <stp>-203</stp>
        <stp>All</stp>
        <stp/>
        <stp/>
        <stp>FALSE</stp>
        <stp>T</stp>
        <tr r="E205" s="3"/>
        <tr r="E205" s="3"/>
      </tp>
      <tp>
        <v>15958.79</v>
        <stp/>
        <stp>StudyData</stp>
        <stp>HSIC</stp>
        <stp>Bar</stp>
        <stp/>
        <stp>High</stp>
        <stp>15</stp>
        <stp>-213</stp>
        <stp>All</stp>
        <stp/>
        <stp/>
        <stp>FALSE</stp>
        <stp>T</stp>
        <tr r="E215" s="3"/>
        <tr r="E215" s="3"/>
      </tp>
      <tp>
        <v>15891.34</v>
        <stp/>
        <stp>StudyData</stp>
        <stp>HSIC</stp>
        <stp>Bar</stp>
        <stp/>
        <stp>High</stp>
        <stp>15</stp>
        <stp>-183</stp>
        <stp>All</stp>
        <stp/>
        <stp/>
        <stp>FALSE</stp>
        <stp>T</stp>
        <tr r="E185" s="3"/>
        <tr r="E185" s="3"/>
      </tp>
      <tp>
        <v>15932.54</v>
        <stp/>
        <stp>StudyData</stp>
        <stp>HSIC</stp>
        <stp>Bar</stp>
        <stp/>
        <stp>High</stp>
        <stp>15</stp>
        <stp>-193</stp>
        <stp>All</stp>
        <stp/>
        <stp/>
        <stp>FALSE</stp>
        <stp>T</stp>
        <tr r="E195" s="3"/>
        <tr r="E195" s="3"/>
      </tp>
      <tp>
        <v>15973.13</v>
        <stp/>
        <stp>StudyData</stp>
        <stp>HSIC</stp>
        <stp>Bar</stp>
        <stp/>
        <stp>High</stp>
        <stp>15</stp>
        <stp>-163</stp>
        <stp>All</stp>
        <stp/>
        <stp/>
        <stp>FALSE</stp>
        <stp>T</stp>
        <tr r="E165" s="3"/>
        <tr r="E165" s="3"/>
      </tp>
      <tp>
        <v>15978.7</v>
        <stp/>
        <stp>StudyData</stp>
        <stp>HSIC</stp>
        <stp>Bar</stp>
        <stp/>
        <stp>High</stp>
        <stp>15</stp>
        <stp>-173</stp>
        <stp>All</stp>
        <stp/>
        <stp/>
        <stp>FALSE</stp>
        <stp>T</stp>
        <tr r="E175" s="3"/>
        <tr r="E175" s="3"/>
      </tp>
      <tp>
        <v>15937.71</v>
        <stp/>
        <stp>StudyData</stp>
        <stp>HSIC</stp>
        <stp>Bar</stp>
        <stp/>
        <stp>High</stp>
        <stp>15</stp>
        <stp>-143</stp>
        <stp>All</stp>
        <stp/>
        <stp/>
        <stp>FALSE</stp>
        <stp>T</stp>
        <tr r="E145" s="3"/>
        <tr r="E145" s="3"/>
      </tp>
      <tp>
        <v>15941.65</v>
        <stp/>
        <stp>StudyData</stp>
        <stp>HSIC</stp>
        <stp>Bar</stp>
        <stp/>
        <stp>High</stp>
        <stp>15</stp>
        <stp>-153</stp>
        <stp>All</stp>
        <stp/>
        <stp/>
        <stp>FALSE</stp>
        <stp>T</stp>
        <tr r="E155" s="3"/>
        <tr r="E155" s="3"/>
      </tp>
      <tp>
        <v>16086.79</v>
        <stp/>
        <stp>StudyData</stp>
        <stp>HSIC</stp>
        <stp>Bar</stp>
        <stp/>
        <stp>High</stp>
        <stp>15</stp>
        <stp>-123</stp>
        <stp>All</stp>
        <stp/>
        <stp/>
        <stp>FALSE</stp>
        <stp>T</stp>
        <tr r="E125" s="3"/>
        <tr r="E125" s="3"/>
      </tp>
      <tp>
        <v>15954.19</v>
        <stp/>
        <stp>StudyData</stp>
        <stp>HSIC</stp>
        <stp>Bar</stp>
        <stp/>
        <stp>High</stp>
        <stp>15</stp>
        <stp>-133</stp>
        <stp>All</stp>
        <stp/>
        <stp/>
        <stp>FALSE</stp>
        <stp>T</stp>
        <tr r="E135" s="3"/>
        <tr r="E135" s="3"/>
      </tp>
      <tp>
        <v>16183.44</v>
        <stp/>
        <stp>StudyData</stp>
        <stp>HSIC</stp>
        <stp>Bar</stp>
        <stp/>
        <stp>High</stp>
        <stp>15</stp>
        <stp>-103</stp>
        <stp>All</stp>
        <stp/>
        <stp/>
        <stp>FALSE</stp>
        <stp>T</stp>
        <tr r="E105" s="3"/>
        <tr r="E105" s="3"/>
      </tp>
      <tp>
        <v>16130.73</v>
        <stp/>
        <stp>StudyData</stp>
        <stp>HSIC</stp>
        <stp>Bar</stp>
        <stp/>
        <stp>High</stp>
        <stp>15</stp>
        <stp>-113</stp>
        <stp>All</stp>
        <stp/>
        <stp/>
        <stp>FALSE</stp>
        <stp>T</stp>
        <tr r="E115" s="3"/>
        <tr r="E115" s="3"/>
      </tp>
      <tp>
        <v>15894.38</v>
        <stp/>
        <stp>StudyData</stp>
        <stp>HSIC</stp>
        <stp>Bar</stp>
        <stp/>
        <stp>Open</stp>
        <stp>15</stp>
        <stp>-285</stp>
        <stp>All</stp>
        <stp/>
        <stp/>
        <stp>FALSE</stp>
        <stp>T</stp>
        <tr r="D287" s="3"/>
        <tr r="D287" s="3"/>
      </tp>
      <tp>
        <v>15780.07</v>
        <stp/>
        <stp>StudyData</stp>
        <stp>HSIC</stp>
        <stp>Bar</stp>
        <stp/>
        <stp>Open</stp>
        <stp>15</stp>
        <stp>-295</stp>
        <stp>All</stp>
        <stp/>
        <stp/>
        <stp>FALSE</stp>
        <stp>T</stp>
        <tr r="D297" s="3"/>
        <tr r="D297" s="3"/>
      </tp>
      <tp>
        <v>15851.8</v>
        <stp/>
        <stp>StudyData</stp>
        <stp>HSIC</stp>
        <stp>Bar</stp>
        <stp/>
        <stp>Open</stp>
        <stp>15</stp>
        <stp>-245</stp>
        <stp>All</stp>
        <stp/>
        <stp/>
        <stp>FALSE</stp>
        <stp>T</stp>
        <tr r="D247" s="3"/>
        <tr r="D247" s="3"/>
      </tp>
      <tp>
        <v>15817.16</v>
        <stp/>
        <stp>StudyData</stp>
        <stp>HSIC</stp>
        <stp>Bar</stp>
        <stp/>
        <stp>Open</stp>
        <stp>15</stp>
        <stp>-255</stp>
        <stp>All</stp>
        <stp/>
        <stp/>
        <stp>FALSE</stp>
        <stp>T</stp>
        <tr r="D257" s="3"/>
        <tr r="D257" s="3"/>
      </tp>
      <tp>
        <v>15855.64</v>
        <stp/>
        <stp>StudyData</stp>
        <stp>HSIC</stp>
        <stp>Bar</stp>
        <stp/>
        <stp>Open</stp>
        <stp>15</stp>
        <stp>-265</stp>
        <stp>All</stp>
        <stp/>
        <stp/>
        <stp>FALSE</stp>
        <stp>T</stp>
        <tr r="D267" s="3"/>
        <tr r="D267" s="3"/>
      </tp>
      <tp>
        <v>15881.89</v>
        <stp/>
        <stp>StudyData</stp>
        <stp>HSIC</stp>
        <stp>Bar</stp>
        <stp/>
        <stp>Open</stp>
        <stp>15</stp>
        <stp>-275</stp>
        <stp>All</stp>
        <stp/>
        <stp/>
        <stp>FALSE</stp>
        <stp>T</stp>
        <tr r="D277" s="3"/>
        <tr r="D277" s="3"/>
      </tp>
      <tp>
        <v>15947.27</v>
        <stp/>
        <stp>StudyData</stp>
        <stp>HSIC</stp>
        <stp>Bar</stp>
        <stp/>
        <stp>Open</stp>
        <stp>15</stp>
        <stp>-205</stp>
        <stp>All</stp>
        <stp/>
        <stp/>
        <stp>FALSE</stp>
        <stp>T</stp>
        <tr r="D207" s="3"/>
        <tr r="D207" s="3"/>
      </tp>
      <tp>
        <v>15966.91</v>
        <stp/>
        <stp>StudyData</stp>
        <stp>HSIC</stp>
        <stp>Bar</stp>
        <stp/>
        <stp>Open</stp>
        <stp>15</stp>
        <stp>-215</stp>
        <stp>All</stp>
        <stp/>
        <stp/>
        <stp>FALSE</stp>
        <stp>T</stp>
        <tr r="D217" s="3"/>
        <tr r="D217" s="3"/>
      </tp>
      <tp>
        <v>15931.79</v>
        <stp/>
        <stp>StudyData</stp>
        <stp>HSIC</stp>
        <stp>Bar</stp>
        <stp/>
        <stp>Open</stp>
        <stp>15</stp>
        <stp>-225</stp>
        <stp>All</stp>
        <stp/>
        <stp/>
        <stp>FALSE</stp>
        <stp>T</stp>
        <tr r="D227" s="3"/>
        <tr r="D227" s="3"/>
      </tp>
      <tp>
        <v>15930.3</v>
        <stp/>
        <stp>StudyData</stp>
        <stp>HSIC</stp>
        <stp>Bar</stp>
        <stp/>
        <stp>Open</stp>
        <stp>15</stp>
        <stp>-235</stp>
        <stp>All</stp>
        <stp/>
        <stp/>
        <stp>FALSE</stp>
        <stp>T</stp>
        <tr r="D237" s="3"/>
        <tr r="D237" s="3"/>
      </tp>
      <tp>
        <v>15890.35</v>
        <stp/>
        <stp>StudyData</stp>
        <stp>HSIC</stp>
        <stp>Bar</stp>
        <stp/>
        <stp>Open</stp>
        <stp>15</stp>
        <stp>-185</stp>
        <stp>All</stp>
        <stp/>
        <stp/>
        <stp>FALSE</stp>
        <stp>T</stp>
        <tr r="D187" s="3"/>
        <tr r="D187" s="3"/>
      </tp>
      <tp>
        <v>15964.04</v>
        <stp/>
        <stp>StudyData</stp>
        <stp>HSIC</stp>
        <stp>Bar</stp>
        <stp/>
        <stp>Open</stp>
        <stp>15</stp>
        <stp>-195</stp>
        <stp>All</stp>
        <stp/>
        <stp/>
        <stp>FALSE</stp>
        <stp>T</stp>
        <tr r="D197" s="3"/>
        <tr r="D197" s="3"/>
      </tp>
      <tp>
        <v>15973.13</v>
        <stp/>
        <stp>StudyData</stp>
        <stp>HSIC</stp>
        <stp>Bar</stp>
        <stp/>
        <stp>Open</stp>
        <stp>15</stp>
        <stp>-145</stp>
        <stp>All</stp>
        <stp/>
        <stp/>
        <stp>FALSE</stp>
        <stp>T</stp>
        <tr r="D147" s="3"/>
        <tr r="D147" s="3"/>
      </tp>
      <tp>
        <v>16013.44</v>
        <stp/>
        <stp>StudyData</stp>
        <stp>HSIC</stp>
        <stp>Bar</stp>
        <stp/>
        <stp>Open</stp>
        <stp>15</stp>
        <stp>-155</stp>
        <stp>All</stp>
        <stp/>
        <stp/>
        <stp>FALSE</stp>
        <stp>T</stp>
        <tr r="D157" s="3"/>
        <tr r="D157" s="3"/>
      </tp>
      <tp>
        <v>15954.44</v>
        <stp/>
        <stp>StudyData</stp>
        <stp>HSIC</stp>
        <stp>Bar</stp>
        <stp/>
        <stp>Open</stp>
        <stp>15</stp>
        <stp>-165</stp>
        <stp>All</stp>
        <stp/>
        <stp/>
        <stp>FALSE</stp>
        <stp>T</stp>
        <tr r="D167" s="3"/>
        <tr r="D167" s="3"/>
      </tp>
      <tp>
        <v>15951.45</v>
        <stp/>
        <stp>StudyData</stp>
        <stp>HSIC</stp>
        <stp>Bar</stp>
        <stp/>
        <stp>Open</stp>
        <stp>15</stp>
        <stp>-175</stp>
        <stp>All</stp>
        <stp/>
        <stp/>
        <stp>FALSE</stp>
        <stp>T</stp>
        <tr r="D177" s="3"/>
        <tr r="D177" s="3"/>
      </tp>
      <tp>
        <v>16171.48</v>
        <stp/>
        <stp>StudyData</stp>
        <stp>HSIC</stp>
        <stp>Bar</stp>
        <stp/>
        <stp>Open</stp>
        <stp>15</stp>
        <stp>-105</stp>
        <stp>All</stp>
        <stp/>
        <stp/>
        <stp>FALSE</stp>
        <stp>T</stp>
        <tr r="D107" s="3"/>
        <tr r="D107" s="3"/>
      </tp>
      <tp>
        <v>16089.46</v>
        <stp/>
        <stp>StudyData</stp>
        <stp>HSIC</stp>
        <stp>Bar</stp>
        <stp/>
        <stp>Open</stp>
        <stp>15</stp>
        <stp>-115</stp>
        <stp>All</stp>
        <stp/>
        <stp/>
        <stp>FALSE</stp>
        <stp>T</stp>
        <tr r="D117" s="3"/>
        <tr r="D117" s="3"/>
      </tp>
      <tp>
        <v>16099.23</v>
        <stp/>
        <stp>StudyData</stp>
        <stp>HSIC</stp>
        <stp>Bar</stp>
        <stp/>
        <stp>Open</stp>
        <stp>15</stp>
        <stp>-125</stp>
        <stp>All</stp>
        <stp/>
        <stp/>
        <stp>FALSE</stp>
        <stp>T</stp>
        <tr r="D127" s="3"/>
        <tr r="D127" s="3"/>
      </tp>
      <tp>
        <v>15952.53</v>
        <stp/>
        <stp>StudyData</stp>
        <stp>HSIC</stp>
        <stp>Bar</stp>
        <stp/>
        <stp>Open</stp>
        <stp>15</stp>
        <stp>-135</stp>
        <stp>All</stp>
        <stp/>
        <stp/>
        <stp>FALSE</stp>
        <stp>T</stp>
        <tr r="D137" s="3"/>
        <tr r="D137" s="3"/>
      </tp>
      <tp>
        <v>2144.83</v>
        <stp/>
        <stp>ContractData</stp>
        <stp>X.US.AHXH</stp>
        <stp>Open</stp>
        <stp/>
        <stp>T</stp>
        <tr r="M7" s="2"/>
      </tp>
      <tp>
        <v>13.63</v>
        <stp/>
        <stp>ContractData</stp>
        <stp>X.US.VHSI</stp>
        <stp>Open</stp>
        <stp/>
        <stp>T</stp>
        <tr r="M28" s="2"/>
      </tp>
      <tp>
        <v>15855.29</v>
        <stp/>
        <stp>StudyData</stp>
        <stp>HSIC</stp>
        <stp>Bar</stp>
        <stp/>
        <stp>High</stp>
        <stp>15</stp>
        <stp>-280</stp>
        <stp>All</stp>
        <stp/>
        <stp/>
        <stp>FALSE</stp>
        <stp>T</stp>
        <tr r="E282" s="3"/>
        <tr r="E282" s="3"/>
      </tp>
      <tp>
        <v>15815.91</v>
        <stp/>
        <stp>StudyData</stp>
        <stp>HSIC</stp>
        <stp>Bar</stp>
        <stp/>
        <stp>High</stp>
        <stp>15</stp>
        <stp>-290</stp>
        <stp>All</stp>
        <stp/>
        <stp/>
        <stp>FALSE</stp>
        <stp>T</stp>
        <tr r="E292" s="3"/>
        <tr r="E292" s="3"/>
      </tp>
      <tp>
        <v>15863.35</v>
        <stp/>
        <stp>StudyData</stp>
        <stp>HSIC</stp>
        <stp>Bar</stp>
        <stp/>
        <stp>High</stp>
        <stp>15</stp>
        <stp>-260</stp>
        <stp>All</stp>
        <stp/>
        <stp/>
        <stp>FALSE</stp>
        <stp>T</stp>
        <tr r="E262" s="3"/>
        <tr r="E262" s="3"/>
      </tp>
      <tp>
        <v>15910.79</v>
        <stp/>
        <stp>StudyData</stp>
        <stp>HSIC</stp>
        <stp>Bar</stp>
        <stp/>
        <stp>High</stp>
        <stp>15</stp>
        <stp>-270</stp>
        <stp>All</stp>
        <stp/>
        <stp/>
        <stp>FALSE</stp>
        <stp>T</stp>
        <tr r="E272" s="3"/>
        <tr r="E272" s="3"/>
      </tp>
      <tp>
        <v>15931.88</v>
        <stp/>
        <stp>StudyData</stp>
        <stp>HSIC</stp>
        <stp>Bar</stp>
        <stp/>
        <stp>High</stp>
        <stp>15</stp>
        <stp>-240</stp>
        <stp>All</stp>
        <stp/>
        <stp/>
        <stp>FALSE</stp>
        <stp>T</stp>
        <tr r="E242" s="3"/>
        <tr r="E242" s="3"/>
      </tp>
      <tp>
        <v>15880.83</v>
        <stp/>
        <stp>StudyData</stp>
        <stp>HSIC</stp>
        <stp>Bar</stp>
        <stp/>
        <stp>High</stp>
        <stp>15</stp>
        <stp>-250</stp>
        <stp>All</stp>
        <stp/>
        <stp/>
        <stp>FALSE</stp>
        <stp>T</stp>
        <tr r="E252" s="3"/>
        <tr r="E252" s="3"/>
      </tp>
      <tp>
        <v>15961.88</v>
        <stp/>
        <stp>StudyData</stp>
        <stp>HSIC</stp>
        <stp>Bar</stp>
        <stp/>
        <stp>High</stp>
        <stp>15</stp>
        <stp>-220</stp>
        <stp>All</stp>
        <stp/>
        <stp/>
        <stp>FALSE</stp>
        <stp>T</stp>
        <tr r="E222" s="3"/>
        <tr r="E222" s="3"/>
      </tp>
      <tp>
        <v>15932.25</v>
        <stp/>
        <stp>StudyData</stp>
        <stp>HSIC</stp>
        <stp>Bar</stp>
        <stp/>
        <stp>High</stp>
        <stp>15</stp>
        <stp>-230</stp>
        <stp>All</stp>
        <stp/>
        <stp/>
        <stp>FALSE</stp>
        <stp>T</stp>
        <tr r="E232" s="3"/>
        <tr r="E232" s="3"/>
      </tp>
      <tp>
        <v>15938.36</v>
        <stp/>
        <stp>StudyData</stp>
        <stp>HSIC</stp>
        <stp>Bar</stp>
        <stp/>
        <stp>High</stp>
        <stp>15</stp>
        <stp>-200</stp>
        <stp>All</stp>
        <stp/>
        <stp/>
        <stp>FALSE</stp>
        <stp>T</stp>
        <tr r="E202" s="3"/>
        <tr r="E202" s="3"/>
      </tp>
      <tp>
        <v>15954.83</v>
        <stp/>
        <stp>StudyData</stp>
        <stp>HSIC</stp>
        <stp>Bar</stp>
        <stp/>
        <stp>High</stp>
        <stp>15</stp>
        <stp>-210</stp>
        <stp>All</stp>
        <stp/>
        <stp/>
        <stp>FALSE</stp>
        <stp>T</stp>
        <tr r="E212" s="3"/>
        <tr r="E212" s="3"/>
      </tp>
      <tp>
        <v>15895.97</v>
        <stp/>
        <stp>StudyData</stp>
        <stp>HSIC</stp>
        <stp>Bar</stp>
        <stp/>
        <stp>High</stp>
        <stp>15</stp>
        <stp>-180</stp>
        <stp>All</stp>
        <stp/>
        <stp/>
        <stp>FALSE</stp>
        <stp>T</stp>
        <tr r="E182" s="3"/>
        <tr r="E182" s="3"/>
      </tp>
      <tp>
        <v>15897.98</v>
        <stp/>
        <stp>StudyData</stp>
        <stp>HSIC</stp>
        <stp>Bar</stp>
        <stp/>
        <stp>High</stp>
        <stp>15</stp>
        <stp>-190</stp>
        <stp>All</stp>
        <stp/>
        <stp/>
        <stp>FALSE</stp>
        <stp>T</stp>
        <tr r="E192" s="3"/>
        <tr r="E192" s="3"/>
      </tp>
      <tp>
        <v>16005.42</v>
        <stp/>
        <stp>StudyData</stp>
        <stp>HSIC</stp>
        <stp>Bar</stp>
        <stp/>
        <stp>High</stp>
        <stp>15</stp>
        <stp>-160</stp>
        <stp>All</stp>
        <stp/>
        <stp/>
        <stp>FALSE</stp>
        <stp>T</stp>
        <tr r="E162" s="3"/>
        <tr r="E162" s="3"/>
      </tp>
      <tp>
        <v>15960.3</v>
        <stp/>
        <stp>StudyData</stp>
        <stp>HSIC</stp>
        <stp>Bar</stp>
        <stp/>
        <stp>High</stp>
        <stp>15</stp>
        <stp>-170</stp>
        <stp>All</stp>
        <stp/>
        <stp/>
        <stp>FALSE</stp>
        <stp>T</stp>
        <tr r="E172" s="3"/>
        <tr r="E172" s="3"/>
      </tp>
      <tp>
        <v>15944.44</v>
        <stp/>
        <stp>StudyData</stp>
        <stp>HSIC</stp>
        <stp>Bar</stp>
        <stp/>
        <stp>High</stp>
        <stp>15</stp>
        <stp>-140</stp>
        <stp>All</stp>
        <stp/>
        <stp/>
        <stp>FALSE</stp>
        <stp>T</stp>
        <tr r="E142" s="3"/>
        <tr r="E142" s="3"/>
      </tp>
      <tp>
        <v>15987.09</v>
        <stp/>
        <stp>StudyData</stp>
        <stp>HSIC</stp>
        <stp>Bar</stp>
        <stp/>
        <stp>High</stp>
        <stp>15</stp>
        <stp>-150</stp>
        <stp>All</stp>
        <stp/>
        <stp/>
        <stp>FALSE</stp>
        <stp>T</stp>
        <tr r="E152" s="3"/>
        <tr r="E152" s="3"/>
      </tp>
      <tp>
        <v>16072.55</v>
        <stp/>
        <stp>StudyData</stp>
        <stp>HSIC</stp>
        <stp>Bar</stp>
        <stp/>
        <stp>High</stp>
        <stp>15</stp>
        <stp>-120</stp>
        <stp>All</stp>
        <stp/>
        <stp/>
        <stp>FALSE</stp>
        <stp>T</stp>
        <tr r="E122" s="3"/>
        <tr r="E122" s="3"/>
      </tp>
      <tp>
        <v>16042.35</v>
        <stp/>
        <stp>StudyData</stp>
        <stp>HSIC</stp>
        <stp>Bar</stp>
        <stp/>
        <stp>High</stp>
        <stp>15</stp>
        <stp>-130</stp>
        <stp>All</stp>
        <stp/>
        <stp/>
        <stp>FALSE</stp>
        <stp>T</stp>
        <tr r="E132" s="3"/>
        <tr r="E132" s="3"/>
      </tp>
      <tp>
        <v>16207.26</v>
        <stp/>
        <stp>StudyData</stp>
        <stp>HSIC</stp>
        <stp>Bar</stp>
        <stp/>
        <stp>High</stp>
        <stp>15</stp>
        <stp>-100</stp>
        <stp>All</stp>
        <stp/>
        <stp/>
        <stp>FALSE</stp>
        <stp>T</stp>
        <tr r="E102" s="3"/>
        <tr r="E102" s="3"/>
      </tp>
      <tp>
        <v>16125.97</v>
        <stp/>
        <stp>StudyData</stp>
        <stp>HSIC</stp>
        <stp>Bar</stp>
        <stp/>
        <stp>High</stp>
        <stp>15</stp>
        <stp>-110</stp>
        <stp>All</stp>
        <stp/>
        <stp/>
        <stp>FALSE</stp>
        <stp>T</stp>
        <tr r="E112" s="3"/>
        <tr r="E112" s="3"/>
      </tp>
      <tp>
        <v>15823.15</v>
        <stp/>
        <stp>StudyData</stp>
        <stp>HSIC</stp>
        <stp>Bar</stp>
        <stp/>
        <stp>Open</stp>
        <stp>15</stp>
        <stp>-286</stp>
        <stp>All</stp>
        <stp/>
        <stp/>
        <stp>FALSE</stp>
        <stp>T</stp>
        <tr r="D288" s="3"/>
        <tr r="D288" s="3"/>
      </tp>
      <tp>
        <v>15773.26</v>
        <stp/>
        <stp>StudyData</stp>
        <stp>HSIC</stp>
        <stp>Bar</stp>
        <stp/>
        <stp>Open</stp>
        <stp>15</stp>
        <stp>-296</stp>
        <stp>All</stp>
        <stp/>
        <stp/>
        <stp>FALSE</stp>
        <stp>T</stp>
        <tr r="D298" s="3"/>
        <tr r="D298" s="3"/>
      </tp>
      <tp>
        <v>15842.45</v>
        <stp/>
        <stp>StudyData</stp>
        <stp>HSIC</stp>
        <stp>Bar</stp>
        <stp/>
        <stp>Open</stp>
        <stp>15</stp>
        <stp>-246</stp>
        <stp>All</stp>
        <stp/>
        <stp/>
        <stp>FALSE</stp>
        <stp>T</stp>
        <tr r="D248" s="3"/>
        <tr r="D248" s="3"/>
      </tp>
      <tp>
        <v>15810.38</v>
        <stp/>
        <stp>StudyData</stp>
        <stp>HSIC</stp>
        <stp>Bar</stp>
        <stp/>
        <stp>Open</stp>
        <stp>15</stp>
        <stp>-256</stp>
        <stp>All</stp>
        <stp/>
        <stp/>
        <stp>FALSE</stp>
        <stp>T</stp>
        <tr r="D258" s="3"/>
        <tr r="D258" s="3"/>
      </tp>
      <tp>
        <v>15880.18</v>
        <stp/>
        <stp>StudyData</stp>
        <stp>HSIC</stp>
        <stp>Bar</stp>
        <stp/>
        <stp>Open</stp>
        <stp>15</stp>
        <stp>-266</stp>
        <stp>All</stp>
        <stp/>
        <stp/>
        <stp>FALSE</stp>
        <stp>T</stp>
        <tr r="D268" s="3"/>
        <tr r="D268" s="3"/>
      </tp>
      <tp>
        <v>15873.87</v>
        <stp/>
        <stp>StudyData</stp>
        <stp>HSIC</stp>
        <stp>Bar</stp>
        <stp/>
        <stp>Open</stp>
        <stp>15</stp>
        <stp>-276</stp>
        <stp>All</stp>
        <stp/>
        <stp/>
        <stp>FALSE</stp>
        <stp>T</stp>
        <tr r="D278" s="3"/>
        <tr r="D278" s="3"/>
      </tp>
      <tp>
        <v>15950.6</v>
        <stp/>
        <stp>StudyData</stp>
        <stp>HSIC</stp>
        <stp>Bar</stp>
        <stp/>
        <stp>Open</stp>
        <stp>15</stp>
        <stp>-206</stp>
        <stp>All</stp>
        <stp/>
        <stp/>
        <stp>FALSE</stp>
        <stp>T</stp>
        <tr r="D208" s="3"/>
        <tr r="D208" s="3"/>
      </tp>
      <tp>
        <v>15984.18</v>
        <stp/>
        <stp>StudyData</stp>
        <stp>HSIC</stp>
        <stp>Bar</stp>
        <stp/>
        <stp>Open</stp>
        <stp>15</stp>
        <stp>-216</stp>
        <stp>All</stp>
        <stp/>
        <stp/>
        <stp>FALSE</stp>
        <stp>T</stp>
        <tr r="D218" s="3"/>
        <tr r="D218" s="3"/>
      </tp>
      <tp>
        <v>15925.92</v>
        <stp/>
        <stp>StudyData</stp>
        <stp>HSIC</stp>
        <stp>Bar</stp>
        <stp/>
        <stp>Open</stp>
        <stp>15</stp>
        <stp>-226</stp>
        <stp>All</stp>
        <stp/>
        <stp/>
        <stp>FALSE</stp>
        <stp>T</stp>
        <tr r="D228" s="3"/>
        <tr r="D228" s="3"/>
      </tp>
      <tp>
        <v>15928.82</v>
        <stp/>
        <stp>StudyData</stp>
        <stp>HSIC</stp>
        <stp>Bar</stp>
        <stp/>
        <stp>Open</stp>
        <stp>15</stp>
        <stp>-236</stp>
        <stp>All</stp>
        <stp/>
        <stp/>
        <stp>FALSE</stp>
        <stp>T</stp>
        <tr r="D238" s="3"/>
        <tr r="D238" s="3"/>
      </tp>
      <tp>
        <v>15895.48</v>
        <stp/>
        <stp>StudyData</stp>
        <stp>HSIC</stp>
        <stp>Bar</stp>
        <stp/>
        <stp>Open</stp>
        <stp>15</stp>
        <stp>-186</stp>
        <stp>All</stp>
        <stp/>
        <stp/>
        <stp>FALSE</stp>
        <stp>T</stp>
        <tr r="D188" s="3"/>
        <tr r="D188" s="3"/>
      </tp>
      <tp>
        <v>15975.96</v>
        <stp/>
        <stp>StudyData</stp>
        <stp>HSIC</stp>
        <stp>Bar</stp>
        <stp/>
        <stp>Open</stp>
        <stp>15</stp>
        <stp>-196</stp>
        <stp>All</stp>
        <stp/>
        <stp/>
        <stp>FALSE</stp>
        <stp>T</stp>
        <tr r="D198" s="3"/>
        <tr r="D198" s="3"/>
      </tp>
      <tp>
        <v>15986.17</v>
        <stp/>
        <stp>StudyData</stp>
        <stp>HSIC</stp>
        <stp>Bar</stp>
        <stp/>
        <stp>Open</stp>
        <stp>15</stp>
        <stp>-146</stp>
        <stp>All</stp>
        <stp/>
        <stp/>
        <stp>FALSE</stp>
        <stp>T</stp>
        <tr r="D148" s="3"/>
        <tr r="D148" s="3"/>
      </tp>
      <tp>
        <v>16016.13</v>
        <stp/>
        <stp>StudyData</stp>
        <stp>HSIC</stp>
        <stp>Bar</stp>
        <stp/>
        <stp>Open</stp>
        <stp>15</stp>
        <stp>-156</stp>
        <stp>All</stp>
        <stp/>
        <stp/>
        <stp>FALSE</stp>
        <stp>T</stp>
        <tr r="D158" s="3"/>
        <tr r="D158" s="3"/>
      </tp>
      <tp>
        <v>15958.68</v>
        <stp/>
        <stp>StudyData</stp>
        <stp>HSIC</stp>
        <stp>Bar</stp>
        <stp/>
        <stp>Open</stp>
        <stp>15</stp>
        <stp>-166</stp>
        <stp>All</stp>
        <stp/>
        <stp/>
        <stp>FALSE</stp>
        <stp>T</stp>
        <tr r="D168" s="3"/>
        <tr r="D168" s="3"/>
      </tp>
      <tp>
        <v>15904.93</v>
        <stp/>
        <stp>StudyData</stp>
        <stp>HSIC</stp>
        <stp>Bar</stp>
        <stp/>
        <stp>Open</stp>
        <stp>15</stp>
        <stp>-176</stp>
        <stp>All</stp>
        <stp/>
        <stp/>
        <stp>FALSE</stp>
        <stp>T</stp>
        <tr r="D178" s="3"/>
        <tr r="D178" s="3"/>
      </tp>
      <tp>
        <v>16166.47</v>
        <stp/>
        <stp>StudyData</stp>
        <stp>HSIC</stp>
        <stp>Bar</stp>
        <stp/>
        <stp>Open</stp>
        <stp>15</stp>
        <stp>-106</stp>
        <stp>All</stp>
        <stp/>
        <stp/>
        <stp>FALSE</stp>
        <stp>T</stp>
        <tr r="D108" s="3"/>
        <tr r="D108" s="3"/>
      </tp>
      <tp>
        <v>16073.33</v>
        <stp/>
        <stp>StudyData</stp>
        <stp>HSIC</stp>
        <stp>Bar</stp>
        <stp/>
        <stp>Open</stp>
        <stp>15</stp>
        <stp>-116</stp>
        <stp>All</stp>
        <stp/>
        <stp/>
        <stp>FALSE</stp>
        <stp>T</stp>
        <tr r="D118" s="3"/>
        <tr r="D118" s="3"/>
      </tp>
      <tp>
        <v>16103.09</v>
        <stp/>
        <stp>StudyData</stp>
        <stp>HSIC</stp>
        <stp>Bar</stp>
        <stp/>
        <stp>Open</stp>
        <stp>15</stp>
        <stp>-126</stp>
        <stp>All</stp>
        <stp/>
        <stp/>
        <stp>FALSE</stp>
        <stp>T</stp>
        <tr r="D128" s="3"/>
        <tr r="D128" s="3"/>
      </tp>
      <tp>
        <v>15956.06</v>
        <stp/>
        <stp>StudyData</stp>
        <stp>HSIC</stp>
        <stp>Bar</stp>
        <stp/>
        <stp>Open</stp>
        <stp>15</stp>
        <stp>-136</stp>
        <stp>All</stp>
        <stp/>
        <stp/>
        <stp>FALSE</stp>
        <stp>T</stp>
        <tr r="D138" s="3"/>
        <tr r="D138" s="3"/>
      </tp>
      <tp>
        <v>11024</v>
        <stp/>
        <stp>ContractData</stp>
        <stp>F.HHI</stp>
        <stp>LastPrice</stp>
        <stp/>
        <stp>T</stp>
        <tr r="I32" s="2"/>
      </tp>
      <tp>
        <v>727.13</v>
        <stp/>
        <stp>ContractData</stp>
        <stp>X.US.HFIN2SI</stp>
        <stp>LastPrice</stp>
        <stp/>
        <stp>T</stp>
        <tr r="I24" s="2"/>
      </tp>
      <tp>
        <v>15861.08</v>
        <stp/>
        <stp>StudyData</stp>
        <stp>HSIC</stp>
        <stp>Bar</stp>
        <stp/>
        <stp>High</stp>
        <stp>15</stp>
        <stp>-281</stp>
        <stp>All</stp>
        <stp/>
        <stp/>
        <stp>FALSE</stp>
        <stp>T</stp>
        <tr r="E283" s="3"/>
        <tr r="E283" s="3"/>
      </tp>
      <tp>
        <v>15800.23</v>
        <stp/>
        <stp>StudyData</stp>
        <stp>HSIC</stp>
        <stp>Bar</stp>
        <stp/>
        <stp>High</stp>
        <stp>15</stp>
        <stp>-291</stp>
        <stp>All</stp>
        <stp/>
        <stp/>
        <stp>FALSE</stp>
        <stp>T</stp>
        <tr r="E293" s="3"/>
        <tr r="E293" s="3"/>
      </tp>
      <tp>
        <v>15872.76</v>
        <stp/>
        <stp>StudyData</stp>
        <stp>HSIC</stp>
        <stp>Bar</stp>
        <stp/>
        <stp>High</stp>
        <stp>15</stp>
        <stp>-261</stp>
        <stp>All</stp>
        <stp/>
        <stp/>
        <stp>FALSE</stp>
        <stp>T</stp>
        <tr r="E263" s="3"/>
        <tr r="E263" s="3"/>
      </tp>
      <tp>
        <v>15907.94</v>
        <stp/>
        <stp>StudyData</stp>
        <stp>HSIC</stp>
        <stp>Bar</stp>
        <stp/>
        <stp>High</stp>
        <stp>15</stp>
        <stp>-271</stp>
        <stp>All</stp>
        <stp/>
        <stp/>
        <stp>FALSE</stp>
        <stp>T</stp>
        <tr r="E273" s="3"/>
        <tr r="E273" s="3"/>
      </tp>
      <tp>
        <v>15878.66</v>
        <stp/>
        <stp>StudyData</stp>
        <stp>HSIC</stp>
        <stp>Bar</stp>
        <stp/>
        <stp>High</stp>
        <stp>15</stp>
        <stp>-241</stp>
        <stp>All</stp>
        <stp/>
        <stp/>
        <stp>FALSE</stp>
        <stp>T</stp>
        <tr r="E243" s="3"/>
        <tr r="E243" s="3"/>
      </tp>
      <tp>
        <v>15884.41</v>
        <stp/>
        <stp>StudyData</stp>
        <stp>HSIC</stp>
        <stp>Bar</stp>
        <stp/>
        <stp>High</stp>
        <stp>15</stp>
        <stp>-251</stp>
        <stp>All</stp>
        <stp/>
        <stp/>
        <stp>FALSE</stp>
        <stp>T</stp>
        <tr r="E253" s="3"/>
        <tr r="E253" s="3"/>
      </tp>
      <tp>
        <v>15960.19</v>
        <stp/>
        <stp>StudyData</stp>
        <stp>HSIC</stp>
        <stp>Bar</stp>
        <stp/>
        <stp>High</stp>
        <stp>15</stp>
        <stp>-221</stp>
        <stp>All</stp>
        <stp/>
        <stp/>
        <stp>FALSE</stp>
        <stp>T</stp>
        <tr r="E223" s="3"/>
        <tr r="E223" s="3"/>
      </tp>
      <tp>
        <v>15932.19</v>
        <stp/>
        <stp>StudyData</stp>
        <stp>HSIC</stp>
        <stp>Bar</stp>
        <stp/>
        <stp>High</stp>
        <stp>15</stp>
        <stp>-231</stp>
        <stp>All</stp>
        <stp/>
        <stp/>
        <stp>FALSE</stp>
        <stp>T</stp>
        <tr r="E233" s="3"/>
        <tr r="E233" s="3"/>
      </tp>
      <tp>
        <v>15939.08</v>
        <stp/>
        <stp>StudyData</stp>
        <stp>HSIC</stp>
        <stp>Bar</stp>
        <stp/>
        <stp>High</stp>
        <stp>15</stp>
        <stp>-201</stp>
        <stp>All</stp>
        <stp/>
        <stp/>
        <stp>FALSE</stp>
        <stp>T</stp>
        <tr r="E203" s="3"/>
        <tr r="E203" s="3"/>
      </tp>
      <tp>
        <v>15943.6</v>
        <stp/>
        <stp>StudyData</stp>
        <stp>HSIC</stp>
        <stp>Bar</stp>
        <stp/>
        <stp>High</stp>
        <stp>15</stp>
        <stp>-211</stp>
        <stp>All</stp>
        <stp/>
        <stp/>
        <stp>FALSE</stp>
        <stp>T</stp>
        <tr r="E213" s="3"/>
        <tr r="E213" s="3"/>
      </tp>
      <tp>
        <v>15882.55</v>
        <stp/>
        <stp>StudyData</stp>
        <stp>HSIC</stp>
        <stp>Bar</stp>
        <stp/>
        <stp>High</stp>
        <stp>15</stp>
        <stp>-181</stp>
        <stp>All</stp>
        <stp/>
        <stp/>
        <stp>FALSE</stp>
        <stp>T</stp>
        <tr r="E183" s="3"/>
        <tr r="E183" s="3"/>
      </tp>
      <tp>
        <v>15901.57</v>
        <stp/>
        <stp>StudyData</stp>
        <stp>HSIC</stp>
        <stp>Bar</stp>
        <stp/>
        <stp>High</stp>
        <stp>15</stp>
        <stp>-191</stp>
        <stp>All</stp>
        <stp/>
        <stp/>
        <stp>FALSE</stp>
        <stp>T</stp>
        <tr r="E193" s="3"/>
        <tr r="E193" s="3"/>
      </tp>
      <tp>
        <v>15990.91</v>
        <stp/>
        <stp>StudyData</stp>
        <stp>HSIC</stp>
        <stp>Bar</stp>
        <stp/>
        <stp>High</stp>
        <stp>15</stp>
        <stp>-161</stp>
        <stp>All</stp>
        <stp/>
        <stp/>
        <stp>FALSE</stp>
        <stp>T</stp>
        <tr r="E163" s="3"/>
        <tr r="E163" s="3"/>
      </tp>
      <tp>
        <v>15959.61</v>
        <stp/>
        <stp>StudyData</stp>
        <stp>HSIC</stp>
        <stp>Bar</stp>
        <stp/>
        <stp>High</stp>
        <stp>15</stp>
        <stp>-171</stp>
        <stp>All</stp>
        <stp/>
        <stp/>
        <stp>FALSE</stp>
        <stp>T</stp>
        <tr r="E173" s="3"/>
        <tr r="E173" s="3"/>
      </tp>
      <tp>
        <v>15944.2</v>
        <stp/>
        <stp>StudyData</stp>
        <stp>HSIC</stp>
        <stp>Bar</stp>
        <stp/>
        <stp>High</stp>
        <stp>15</stp>
        <stp>-141</stp>
        <stp>All</stp>
        <stp/>
        <stp/>
        <stp>FALSE</stp>
        <stp>T</stp>
        <tr r="E143" s="3"/>
        <tr r="E143" s="3"/>
      </tp>
      <tp>
        <v>16008.87</v>
        <stp/>
        <stp>StudyData</stp>
        <stp>HSIC</stp>
        <stp>Bar</stp>
        <stp/>
        <stp>High</stp>
        <stp>15</stp>
        <stp>-151</stp>
        <stp>All</stp>
        <stp/>
        <stp/>
        <stp>FALSE</stp>
        <stp>T</stp>
        <tr r="E153" s="3"/>
        <tr r="E153" s="3"/>
      </tp>
      <tp>
        <v>16088.07</v>
        <stp/>
        <stp>StudyData</stp>
        <stp>HSIC</stp>
        <stp>Bar</stp>
        <stp/>
        <stp>High</stp>
        <stp>15</stp>
        <stp>-121</stp>
        <stp>All</stp>
        <stp/>
        <stp/>
        <stp>FALSE</stp>
        <stp>T</stp>
        <tr r="E123" s="3"/>
        <tr r="E123" s="3"/>
      </tp>
      <tp>
        <v>16049.02</v>
        <stp/>
        <stp>StudyData</stp>
        <stp>HSIC</stp>
        <stp>Bar</stp>
        <stp/>
        <stp>High</stp>
        <stp>15</stp>
        <stp>-131</stp>
        <stp>All</stp>
        <stp/>
        <stp/>
        <stp>FALSE</stp>
        <stp>T</stp>
        <tr r="E133" s="3"/>
        <tr r="E133" s="3"/>
      </tp>
      <tp>
        <v>16203.32</v>
        <stp/>
        <stp>StudyData</stp>
        <stp>HSIC</stp>
        <stp>Bar</stp>
        <stp/>
        <stp>High</stp>
        <stp>15</stp>
        <stp>-101</stp>
        <stp>All</stp>
        <stp/>
        <stp/>
        <stp>FALSE</stp>
        <stp>T</stp>
        <tr r="E103" s="3"/>
        <tr r="E103" s="3"/>
      </tp>
      <tp>
        <v>16120.27</v>
        <stp/>
        <stp>StudyData</stp>
        <stp>HSIC</stp>
        <stp>Bar</stp>
        <stp/>
        <stp>High</stp>
        <stp>15</stp>
        <stp>-111</stp>
        <stp>All</stp>
        <stp/>
        <stp/>
        <stp>FALSE</stp>
        <stp>T</stp>
        <tr r="E113" s="3"/>
        <tr r="E113" s="3"/>
      </tp>
      <tp>
        <v>15822.6</v>
        <stp/>
        <stp>StudyData</stp>
        <stp>HSIC</stp>
        <stp>Bar</stp>
        <stp/>
        <stp>Open</stp>
        <stp>15</stp>
        <stp>-287</stp>
        <stp>All</stp>
        <stp/>
        <stp/>
        <stp>FALSE</stp>
        <stp>T</stp>
        <tr r="D289" s="3"/>
        <tr r="D289" s="3"/>
      </tp>
      <tp>
        <v>15771.47</v>
        <stp/>
        <stp>StudyData</stp>
        <stp>HSIC</stp>
        <stp>Bar</stp>
        <stp/>
        <stp>Open</stp>
        <stp>15</stp>
        <stp>-297</stp>
        <stp>All</stp>
        <stp/>
        <stp/>
        <stp>FALSE</stp>
        <stp>T</stp>
        <tr r="D299" s="3"/>
        <tr r="D299" s="3"/>
      </tp>
      <tp>
        <v>15877.65</v>
        <stp/>
        <stp>StudyData</stp>
        <stp>HSIC</stp>
        <stp>Bar</stp>
        <stp/>
        <stp>Open</stp>
        <stp>15</stp>
        <stp>-247</stp>
        <stp>All</stp>
        <stp/>
        <stp/>
        <stp>FALSE</stp>
        <stp>T</stp>
        <tr r="D249" s="3"/>
        <tr r="D249" s="3"/>
      </tp>
      <tp>
        <v>15813.65</v>
        <stp/>
        <stp>StudyData</stp>
        <stp>HSIC</stp>
        <stp>Bar</stp>
        <stp/>
        <stp>Open</stp>
        <stp>15</stp>
        <stp>-257</stp>
        <stp>All</stp>
        <stp/>
        <stp/>
        <stp>FALSE</stp>
        <stp>T</stp>
        <tr r="D259" s="3"/>
        <tr r="D259" s="3"/>
      </tp>
      <tp>
        <v>15883.54</v>
        <stp/>
        <stp>StudyData</stp>
        <stp>HSIC</stp>
        <stp>Bar</stp>
        <stp/>
        <stp>Open</stp>
        <stp>15</stp>
        <stp>-267</stp>
        <stp>All</stp>
        <stp/>
        <stp/>
        <stp>FALSE</stp>
        <stp>T</stp>
        <tr r="D269" s="3"/>
        <tr r="D269" s="3"/>
      </tp>
      <tp>
        <v>15856.89</v>
        <stp/>
        <stp>StudyData</stp>
        <stp>HSIC</stp>
        <stp>Bar</stp>
        <stp/>
        <stp>Open</stp>
        <stp>15</stp>
        <stp>-277</stp>
        <stp>All</stp>
        <stp/>
        <stp/>
        <stp>FALSE</stp>
        <stp>T</stp>
        <tr r="D279" s="3"/>
        <tr r="D279" s="3"/>
      </tp>
      <tp>
        <v>15943.73</v>
        <stp/>
        <stp>StudyData</stp>
        <stp>HSIC</stp>
        <stp>Bar</stp>
        <stp/>
        <stp>Open</stp>
        <stp>15</stp>
        <stp>-207</stp>
        <stp>All</stp>
        <stp/>
        <stp/>
        <stp>FALSE</stp>
        <stp>T</stp>
        <tr r="D209" s="3"/>
        <tr r="D209" s="3"/>
      </tp>
      <tp>
        <v>15958.16</v>
        <stp/>
        <stp>StudyData</stp>
        <stp>HSIC</stp>
        <stp>Bar</stp>
        <stp/>
        <stp>Open</stp>
        <stp>15</stp>
        <stp>-217</stp>
        <stp>All</stp>
        <stp/>
        <stp/>
        <stp>FALSE</stp>
        <stp>T</stp>
        <tr r="D219" s="3"/>
        <tr r="D219" s="3"/>
      </tp>
      <tp>
        <v>15948.61</v>
        <stp/>
        <stp>StudyData</stp>
        <stp>HSIC</stp>
        <stp>Bar</stp>
        <stp/>
        <stp>Open</stp>
        <stp>15</stp>
        <stp>-227</stp>
        <stp>All</stp>
        <stp/>
        <stp/>
        <stp>FALSE</stp>
        <stp>T</stp>
        <tr r="D229" s="3"/>
        <tr r="D229" s="3"/>
      </tp>
      <tp>
        <v>15906.07</v>
        <stp/>
        <stp>StudyData</stp>
        <stp>HSIC</stp>
        <stp>Bar</stp>
        <stp/>
        <stp>Open</stp>
        <stp>15</stp>
        <stp>-237</stp>
        <stp>All</stp>
        <stp/>
        <stp/>
        <stp>FALSE</stp>
        <stp>T</stp>
        <tr r="D239" s="3"/>
        <tr r="D239" s="3"/>
      </tp>
      <tp>
        <v>15890.07</v>
        <stp/>
        <stp>StudyData</stp>
        <stp>HSIC</stp>
        <stp>Bar</stp>
        <stp/>
        <stp>Open</stp>
        <stp>15</stp>
        <stp>-187</stp>
        <stp>All</stp>
        <stp/>
        <stp/>
        <stp>FALSE</stp>
        <stp>T</stp>
        <tr r="D189" s="3"/>
        <tr r="D189" s="3"/>
      </tp>
      <tp>
        <v>15959.19</v>
        <stp/>
        <stp>StudyData</stp>
        <stp>HSIC</stp>
        <stp>Bar</stp>
        <stp/>
        <stp>Open</stp>
        <stp>15</stp>
        <stp>-197</stp>
        <stp>All</stp>
        <stp/>
        <stp/>
        <stp>FALSE</stp>
        <stp>T</stp>
        <tr r="D199" s="3"/>
        <tr r="D199" s="3"/>
      </tp>
      <tp>
        <v>15988.38</v>
        <stp/>
        <stp>StudyData</stp>
        <stp>HSIC</stp>
        <stp>Bar</stp>
        <stp/>
        <stp>Open</stp>
        <stp>15</stp>
        <stp>-147</stp>
        <stp>All</stp>
        <stp/>
        <stp/>
        <stp>FALSE</stp>
        <stp>T</stp>
        <tr r="D149" s="3"/>
        <tr r="D149" s="3"/>
      </tp>
      <tp>
        <v>16014.48</v>
        <stp/>
        <stp>StudyData</stp>
        <stp>HSIC</stp>
        <stp>Bar</stp>
        <stp/>
        <stp>Open</stp>
        <stp>15</stp>
        <stp>-157</stp>
        <stp>All</stp>
        <stp/>
        <stp/>
        <stp>FALSE</stp>
        <stp>T</stp>
        <tr r="D159" s="3"/>
        <tr r="D159" s="3"/>
      </tp>
      <tp>
        <v>15956.81</v>
        <stp/>
        <stp>StudyData</stp>
        <stp>HSIC</stp>
        <stp>Bar</stp>
        <stp/>
        <stp>Open</stp>
        <stp>15</stp>
        <stp>-167</stp>
        <stp>All</stp>
        <stp/>
        <stp/>
        <stp>FALSE</stp>
        <stp>T</stp>
        <tr r="D169" s="3"/>
        <tr r="D169" s="3"/>
      </tp>
      <tp>
        <v>15890.81</v>
        <stp/>
        <stp>StudyData</stp>
        <stp>HSIC</stp>
        <stp>Bar</stp>
        <stp/>
        <stp>Open</stp>
        <stp>15</stp>
        <stp>-177</stp>
        <stp>All</stp>
        <stp/>
        <stp/>
        <stp>FALSE</stp>
        <stp>T</stp>
        <tr r="D179" s="3"/>
        <tr r="D179" s="3"/>
      </tp>
      <tp>
        <v>16172.15</v>
        <stp/>
        <stp>StudyData</stp>
        <stp>HSIC</stp>
        <stp>Bar</stp>
        <stp/>
        <stp>Open</stp>
        <stp>15</stp>
        <stp>-107</stp>
        <stp>All</stp>
        <stp/>
        <stp/>
        <stp>FALSE</stp>
        <stp>T</stp>
        <tr r="D109" s="3"/>
        <tr r="D109" s="3"/>
      </tp>
      <tp>
        <v>16076.03</v>
        <stp/>
        <stp>StudyData</stp>
        <stp>HSIC</stp>
        <stp>Bar</stp>
        <stp/>
        <stp>Open</stp>
        <stp>15</stp>
        <stp>-117</stp>
        <stp>All</stp>
        <stp/>
        <stp/>
        <stp>FALSE</stp>
        <stp>T</stp>
        <tr r="D119" s="3"/>
        <tr r="D119" s="3"/>
      </tp>
      <tp>
        <v>16081.42</v>
        <stp/>
        <stp>StudyData</stp>
        <stp>HSIC</stp>
        <stp>Bar</stp>
        <stp/>
        <stp>Open</stp>
        <stp>15</stp>
        <stp>-127</stp>
        <stp>All</stp>
        <stp/>
        <stp/>
        <stp>FALSE</stp>
        <stp>T</stp>
        <tr r="D129" s="3"/>
        <tr r="D129" s="3"/>
      </tp>
      <tp>
        <v>15938.71</v>
        <stp/>
        <stp>StudyData</stp>
        <stp>HSIC</stp>
        <stp>Bar</stp>
        <stp/>
        <stp>Open</stp>
        <stp>15</stp>
        <stp>-137</stp>
        <stp>All</stp>
        <stp/>
        <stp/>
        <stp>FALSE</stp>
        <stp>T</stp>
        <tr r="D139" s="3"/>
        <tr r="D139" s="3"/>
      </tp>
      <tp>
        <v>42950.875</v>
        <stp/>
        <stp>StudyData</stp>
        <stp>HSIC</stp>
        <stp>Bar</stp>
        <stp/>
        <stp>Time</stp>
        <stp>15</stp>
        <stp>-41</stp>
        <stp>All</stp>
        <stp/>
        <stp/>
        <stp>False</stp>
        <tr r="C43" s="3"/>
        <tr r="B43" s="3"/>
      </tp>
      <tp>
        <v>42950.885416666664</v>
        <stp/>
        <stp>StudyData</stp>
        <stp>HSIC</stp>
        <stp>Bar</stp>
        <stp/>
        <stp>Time</stp>
        <stp>15</stp>
        <stp>-40</stp>
        <stp>All</stp>
        <stp/>
        <stp/>
        <stp>False</stp>
        <tr r="B42" s="3"/>
        <tr r="C42" s="3"/>
      </tp>
      <tp>
        <v>42950.854166666664</v>
        <stp/>
        <stp>StudyData</stp>
        <stp>HSIC</stp>
        <stp>Bar</stp>
        <stp/>
        <stp>Time</stp>
        <stp>15</stp>
        <stp>-43</stp>
        <stp>All</stp>
        <stp/>
        <stp/>
        <stp>False</stp>
        <tr r="C45" s="3"/>
        <tr r="B45" s="3"/>
      </tp>
      <tp>
        <v>42950.864583333336</v>
        <stp/>
        <stp>StudyData</stp>
        <stp>HSIC</stp>
        <stp>Bar</stp>
        <stp/>
        <stp>Time</stp>
        <stp>15</stp>
        <stp>-42</stp>
        <stp>All</stp>
        <stp/>
        <stp/>
        <stp>False</stp>
        <tr r="C44" s="3"/>
        <tr r="B44" s="3"/>
      </tp>
      <tp>
        <v>42950.104166666664</v>
        <stp/>
        <stp>StudyData</stp>
        <stp>HSIC</stp>
        <stp>Bar</stp>
        <stp/>
        <stp>Time</stp>
        <stp>15</stp>
        <stp>-45</stp>
        <stp>All</stp>
        <stp/>
        <stp/>
        <stp>False</stp>
        <tr r="C47" s="3"/>
        <tr r="B47" s="3"/>
      </tp>
      <tp>
        <v>42950.114583333336</v>
        <stp/>
        <stp>StudyData</stp>
        <stp>HSIC</stp>
        <stp>Bar</stp>
        <stp/>
        <stp>Time</stp>
        <stp>15</stp>
        <stp>-44</stp>
        <stp>All</stp>
        <stp/>
        <stp/>
        <stp>False</stp>
        <tr r="C46" s="3"/>
        <tr r="B46" s="3"/>
      </tp>
      <tp>
        <v>42950.083333333336</v>
        <stp/>
        <stp>StudyData</stp>
        <stp>HSIC</stp>
        <stp>Bar</stp>
        <stp/>
        <stp>Time</stp>
        <stp>15</stp>
        <stp>-47</stp>
        <stp>All</stp>
        <stp/>
        <stp/>
        <stp>False</stp>
        <tr r="C49" s="3"/>
        <tr r="B49" s="3"/>
      </tp>
      <tp>
        <v>42950.09375</v>
        <stp/>
        <stp>StudyData</stp>
        <stp>HSIC</stp>
        <stp>Bar</stp>
        <stp/>
        <stp>Time</stp>
        <stp>15</stp>
        <stp>-46</stp>
        <stp>All</stp>
        <stp/>
        <stp/>
        <stp>False</stp>
        <tr r="C48" s="3"/>
        <tr r="B48" s="3"/>
      </tp>
      <tp>
        <v>42950.0625</v>
        <stp/>
        <stp>StudyData</stp>
        <stp>HSIC</stp>
        <stp>Bar</stp>
        <stp/>
        <stp>Time</stp>
        <stp>15</stp>
        <stp>-49</stp>
        <stp>All</stp>
        <stp/>
        <stp/>
        <stp>False</stp>
        <tr r="C51" s="3"/>
        <tr r="B51" s="3"/>
      </tp>
      <tp>
        <v>42950.072916666664</v>
        <stp/>
        <stp>StudyData</stp>
        <stp>HSIC</stp>
        <stp>Bar</stp>
        <stp/>
        <stp>Time</stp>
        <stp>15</stp>
        <stp>-48</stp>
        <stp>All</stp>
        <stp/>
        <stp/>
        <stp>False</stp>
        <tr r="C50" s="3"/>
        <tr r="B50" s="3"/>
      </tp>
      <tp>
        <v>42950.041666666664</v>
        <stp/>
        <stp>StudyData</stp>
        <stp>HSIC</stp>
        <stp>Bar</stp>
        <stp/>
        <stp>Time</stp>
        <stp>15</stp>
        <stp>-51</stp>
        <stp>All</stp>
        <stp/>
        <stp/>
        <stp>False</stp>
        <tr r="B53" s="3"/>
        <tr r="C53" s="3"/>
      </tp>
      <tp>
        <v>42950.052083333336</v>
        <stp/>
        <stp>StudyData</stp>
        <stp>HSIC</stp>
        <stp>Bar</stp>
        <stp/>
        <stp>Time</stp>
        <stp>15</stp>
        <stp>-50</stp>
        <stp>All</stp>
        <stp/>
        <stp/>
        <stp>False</stp>
        <tr r="B52" s="3"/>
        <tr r="C52" s="3"/>
      </tp>
      <tp>
        <v>42950.020833333336</v>
        <stp/>
        <stp>StudyData</stp>
        <stp>HSIC</stp>
        <stp>Bar</stp>
        <stp/>
        <stp>Time</stp>
        <stp>15</stp>
        <stp>-53</stp>
        <stp>All</stp>
        <stp/>
        <stp/>
        <stp>False</stp>
        <tr r="C55" s="3"/>
        <tr r="B55" s="3"/>
      </tp>
      <tp>
        <v>42950.03125</v>
        <stp/>
        <stp>StudyData</stp>
        <stp>HSIC</stp>
        <stp>Bar</stp>
        <stp/>
        <stp>Time</stp>
        <stp>15</stp>
        <stp>-52</stp>
        <stp>All</stp>
        <stp/>
        <stp/>
        <stp>False</stp>
        <tr r="B54" s="3"/>
        <tr r="C54" s="3"/>
      </tp>
      <tp>
        <v>42950</v>
        <stp/>
        <stp>StudyData</stp>
        <stp>HSIC</stp>
        <stp>Bar</stp>
        <stp/>
        <stp>Time</stp>
        <stp>15</stp>
        <stp>-55</stp>
        <stp>All</stp>
        <stp/>
        <stp/>
        <stp>False</stp>
        <tr r="C57" s="3"/>
        <tr r="B57" s="3"/>
      </tp>
      <tp>
        <v>42950.010416666664</v>
        <stp/>
        <stp>StudyData</stp>
        <stp>HSIC</stp>
        <stp>Bar</stp>
        <stp/>
        <stp>Time</stp>
        <stp>15</stp>
        <stp>-54</stp>
        <stp>All</stp>
        <stp/>
        <stp/>
        <stp>False</stp>
        <tr r="B56" s="3"/>
        <tr r="C56" s="3"/>
      </tp>
      <tp>
        <v>42949.9375</v>
        <stp/>
        <stp>StudyData</stp>
        <stp>HSIC</stp>
        <stp>Bar</stp>
        <stp/>
        <stp>Time</stp>
        <stp>15</stp>
        <stp>-57</stp>
        <stp>All</stp>
        <stp/>
        <stp/>
        <stp>False</stp>
        <tr r="B59" s="3"/>
        <tr r="C59" s="3"/>
      </tp>
      <tp>
        <v>42949.947916666664</v>
        <stp/>
        <stp>StudyData</stp>
        <stp>HSIC</stp>
        <stp>Bar</stp>
        <stp/>
        <stp>Time</stp>
        <stp>15</stp>
        <stp>-56</stp>
        <stp>All</stp>
        <stp/>
        <stp/>
        <stp>False</stp>
        <tr r="B58" s="3"/>
        <tr r="C58" s="3"/>
      </tp>
      <tp>
        <v>42949.916666666664</v>
        <stp/>
        <stp>StudyData</stp>
        <stp>HSIC</stp>
        <stp>Bar</stp>
        <stp/>
        <stp>Time</stp>
        <stp>15</stp>
        <stp>-59</stp>
        <stp>All</stp>
        <stp/>
        <stp/>
        <stp>False</stp>
        <tr r="B61" s="3"/>
        <tr r="C61" s="3"/>
      </tp>
      <tp>
        <v>42949.927083333336</v>
        <stp/>
        <stp>StudyData</stp>
        <stp>HSIC</stp>
        <stp>Bar</stp>
        <stp/>
        <stp>Time</stp>
        <stp>15</stp>
        <stp>-58</stp>
        <stp>All</stp>
        <stp/>
        <stp/>
        <stp>False</stp>
        <tr r="B60" s="3"/>
        <tr r="C60" s="3"/>
      </tp>
      <tp>
        <v>42949.895833333336</v>
        <stp/>
        <stp>StudyData</stp>
        <stp>HSIC</stp>
        <stp>Bar</stp>
        <stp/>
        <stp>Time</stp>
        <stp>15</stp>
        <stp>-61</stp>
        <stp>All</stp>
        <stp/>
        <stp/>
        <stp>False</stp>
        <tr r="C63" s="3"/>
        <tr r="B63" s="3"/>
      </tp>
      <tp>
        <v>42949.90625</v>
        <stp/>
        <stp>StudyData</stp>
        <stp>HSIC</stp>
        <stp>Bar</stp>
        <stp/>
        <stp>Time</stp>
        <stp>15</stp>
        <stp>-60</stp>
        <stp>All</stp>
        <stp/>
        <stp/>
        <stp>False</stp>
        <tr r="B62" s="3"/>
        <tr r="C62" s="3"/>
      </tp>
      <tp>
        <v>42949.875</v>
        <stp/>
        <stp>StudyData</stp>
        <stp>HSIC</stp>
        <stp>Bar</stp>
        <stp/>
        <stp>Time</stp>
        <stp>15</stp>
        <stp>-63</stp>
        <stp>All</stp>
        <stp/>
        <stp/>
        <stp>False</stp>
        <tr r="C65" s="3"/>
        <tr r="B65" s="3"/>
      </tp>
      <tp>
        <v>42949.885416666664</v>
        <stp/>
        <stp>StudyData</stp>
        <stp>HSIC</stp>
        <stp>Bar</stp>
        <stp/>
        <stp>Time</stp>
        <stp>15</stp>
        <stp>-62</stp>
        <stp>All</stp>
        <stp/>
        <stp/>
        <stp>False</stp>
        <tr r="B64" s="3"/>
        <tr r="C64" s="3"/>
      </tp>
      <tp>
        <v>42949.854166666664</v>
        <stp/>
        <stp>StudyData</stp>
        <stp>HSIC</stp>
        <stp>Bar</stp>
        <stp/>
        <stp>Time</stp>
        <stp>15</stp>
        <stp>-65</stp>
        <stp>All</stp>
        <stp/>
        <stp/>
        <stp>False</stp>
        <tr r="B67" s="3"/>
        <tr r="C67" s="3"/>
      </tp>
      <tp>
        <v>42949.864583333336</v>
        <stp/>
        <stp>StudyData</stp>
        <stp>HSIC</stp>
        <stp>Bar</stp>
        <stp/>
        <stp>Time</stp>
        <stp>15</stp>
        <stp>-64</stp>
        <stp>All</stp>
        <stp/>
        <stp/>
        <stp>False</stp>
        <tr r="B66" s="3"/>
        <tr r="C66" s="3"/>
      </tp>
      <tp>
        <v>42949.104166666664</v>
        <stp/>
        <stp>StudyData</stp>
        <stp>HSIC</stp>
        <stp>Bar</stp>
        <stp/>
        <stp>Time</stp>
        <stp>15</stp>
        <stp>-67</stp>
        <stp>All</stp>
        <stp/>
        <stp/>
        <stp>False</stp>
        <tr r="C69" s="3"/>
        <tr r="B69" s="3"/>
      </tp>
      <tp>
        <v>42949.114583333336</v>
        <stp/>
        <stp>StudyData</stp>
        <stp>HSIC</stp>
        <stp>Bar</stp>
        <stp/>
        <stp>Time</stp>
        <stp>15</stp>
        <stp>-66</stp>
        <stp>All</stp>
        <stp/>
        <stp/>
        <stp>False</stp>
        <tr r="C68" s="3"/>
        <tr r="B68" s="3"/>
      </tp>
      <tp>
        <v>42949.083333333336</v>
        <stp/>
        <stp>StudyData</stp>
        <stp>HSIC</stp>
        <stp>Bar</stp>
        <stp/>
        <stp>Time</stp>
        <stp>15</stp>
        <stp>-69</stp>
        <stp>All</stp>
        <stp/>
        <stp/>
        <stp>False</stp>
        <tr r="C71" s="3"/>
        <tr r="B71" s="3"/>
      </tp>
      <tp>
        <v>42949.09375</v>
        <stp/>
        <stp>StudyData</stp>
        <stp>HSIC</stp>
        <stp>Bar</stp>
        <stp/>
        <stp>Time</stp>
        <stp>15</stp>
        <stp>-68</stp>
        <stp>All</stp>
        <stp/>
        <stp/>
        <stp>False</stp>
        <tr r="B70" s="3"/>
        <tr r="C70" s="3"/>
      </tp>
      <tp>
        <v>42949.0625</v>
        <stp/>
        <stp>StudyData</stp>
        <stp>HSIC</stp>
        <stp>Bar</stp>
        <stp/>
        <stp>Time</stp>
        <stp>15</stp>
        <stp>-71</stp>
        <stp>All</stp>
        <stp/>
        <stp/>
        <stp>False</stp>
        <tr r="C73" s="3"/>
        <tr r="B73" s="3"/>
      </tp>
      <tp>
        <v>42949.072916666664</v>
        <stp/>
        <stp>StudyData</stp>
        <stp>HSIC</stp>
        <stp>Bar</stp>
        <stp/>
        <stp>Time</stp>
        <stp>15</stp>
        <stp>-70</stp>
        <stp>All</stp>
        <stp/>
        <stp/>
        <stp>False</stp>
        <tr r="B72" s="3"/>
        <tr r="C72" s="3"/>
      </tp>
      <tp>
        <v>42949.041666666664</v>
        <stp/>
        <stp>StudyData</stp>
        <stp>HSIC</stp>
        <stp>Bar</stp>
        <stp/>
        <stp>Time</stp>
        <stp>15</stp>
        <stp>-73</stp>
        <stp>All</stp>
        <stp/>
        <stp/>
        <stp>False</stp>
        <tr r="C75" s="3"/>
        <tr r="B75" s="3"/>
      </tp>
      <tp>
        <v>42949.052083333336</v>
        <stp/>
        <stp>StudyData</stp>
        <stp>HSIC</stp>
        <stp>Bar</stp>
        <stp/>
        <stp>Time</stp>
        <stp>15</stp>
        <stp>-72</stp>
        <stp>All</stp>
        <stp/>
        <stp/>
        <stp>False</stp>
        <tr r="C74" s="3"/>
        <tr r="B74" s="3"/>
      </tp>
      <tp>
        <v>42949.020833333336</v>
        <stp/>
        <stp>StudyData</stp>
        <stp>HSIC</stp>
        <stp>Bar</stp>
        <stp/>
        <stp>Time</stp>
        <stp>15</stp>
        <stp>-75</stp>
        <stp>All</stp>
        <stp/>
        <stp/>
        <stp>False</stp>
        <tr r="C77" s="3"/>
        <tr r="B77" s="3"/>
      </tp>
      <tp>
        <v>42949.03125</v>
        <stp/>
        <stp>StudyData</stp>
        <stp>HSIC</stp>
        <stp>Bar</stp>
        <stp/>
        <stp>Time</stp>
        <stp>15</stp>
        <stp>-74</stp>
        <stp>All</stp>
        <stp/>
        <stp/>
        <stp>False</stp>
        <tr r="B76" s="3"/>
        <tr r="C76" s="3"/>
      </tp>
      <tp>
        <v>42949</v>
        <stp/>
        <stp>StudyData</stp>
        <stp>HSIC</stp>
        <stp>Bar</stp>
        <stp/>
        <stp>Time</stp>
        <stp>15</stp>
        <stp>-77</stp>
        <stp>All</stp>
        <stp/>
        <stp/>
        <stp>False</stp>
        <tr r="C79" s="3"/>
        <tr r="B79" s="3"/>
      </tp>
      <tp>
        <v>42949.010416666664</v>
        <stp/>
        <stp>StudyData</stp>
        <stp>HSIC</stp>
        <stp>Bar</stp>
        <stp/>
        <stp>Time</stp>
        <stp>15</stp>
        <stp>-76</stp>
        <stp>All</stp>
        <stp/>
        <stp/>
        <stp>False</stp>
        <tr r="B78" s="3"/>
        <tr r="C78" s="3"/>
      </tp>
      <tp>
        <v>42948.9375</v>
        <stp/>
        <stp>StudyData</stp>
        <stp>HSIC</stp>
        <stp>Bar</stp>
        <stp/>
        <stp>Time</stp>
        <stp>15</stp>
        <stp>-79</stp>
        <stp>All</stp>
        <stp/>
        <stp/>
        <stp>False</stp>
        <tr r="C81" s="3"/>
        <tr r="B81" s="3"/>
      </tp>
      <tp>
        <v>42948.947916666664</v>
        <stp/>
        <stp>StudyData</stp>
        <stp>HSIC</stp>
        <stp>Bar</stp>
        <stp/>
        <stp>Time</stp>
        <stp>15</stp>
        <stp>-78</stp>
        <stp>All</stp>
        <stp/>
        <stp/>
        <stp>False</stp>
        <tr r="C80" s="3"/>
        <tr r="B80" s="3"/>
      </tp>
      <tp>
        <v>42954</v>
        <stp/>
        <stp>StudyData</stp>
        <stp>HSIC</stp>
        <stp>Bar</stp>
        <stp/>
        <stp>Time</stp>
        <stp>15</stp>
        <stp>-11</stp>
        <stp>All</stp>
        <stp/>
        <stp/>
        <stp>False</stp>
        <tr r="B13" s="3"/>
        <tr r="C13" s="3"/>
      </tp>
      <tp>
        <v>42954.010416666664</v>
        <stp/>
        <stp>StudyData</stp>
        <stp>HSIC</stp>
        <stp>Bar</stp>
        <stp/>
        <stp>Time</stp>
        <stp>15</stp>
        <stp>-10</stp>
        <stp>All</stp>
        <stp/>
        <stp/>
        <stp>False</stp>
        <tr r="C12" s="3"/>
        <tr r="B12" s="3"/>
      </tp>
      <tp>
        <v>42953.9375</v>
        <stp/>
        <stp>StudyData</stp>
        <stp>HSIC</stp>
        <stp>Bar</stp>
        <stp/>
        <stp>Time</stp>
        <stp>15</stp>
        <stp>-13</stp>
        <stp>All</stp>
        <stp/>
        <stp/>
        <stp>False</stp>
        <tr r="C15" s="3"/>
        <tr r="B15" s="3"/>
      </tp>
      <tp>
        <v>42953.947916666664</v>
        <stp/>
        <stp>StudyData</stp>
        <stp>HSIC</stp>
        <stp>Bar</stp>
        <stp/>
        <stp>Time</stp>
        <stp>15</stp>
        <stp>-12</stp>
        <stp>All</stp>
        <stp/>
        <stp/>
        <stp>False</stp>
        <tr r="B14" s="3"/>
        <tr r="C14" s="3"/>
      </tp>
      <tp>
        <v>42953.916666666664</v>
        <stp/>
        <stp>StudyData</stp>
        <stp>HSIC</stp>
        <stp>Bar</stp>
        <stp/>
        <stp>Time</stp>
        <stp>15</stp>
        <stp>-15</stp>
        <stp>All</stp>
        <stp/>
        <stp/>
        <stp>False</stp>
        <tr r="B17" s="3"/>
        <tr r="C17" s="3"/>
      </tp>
      <tp>
        <v>42953.927083333336</v>
        <stp/>
        <stp>StudyData</stp>
        <stp>HSIC</stp>
        <stp>Bar</stp>
        <stp/>
        <stp>Time</stp>
        <stp>15</stp>
        <stp>-14</stp>
        <stp>All</stp>
        <stp/>
        <stp/>
        <stp>False</stp>
        <tr r="B16" s="3"/>
        <tr r="C16" s="3"/>
      </tp>
      <tp>
        <v>42953.895833333336</v>
        <stp/>
        <stp>StudyData</stp>
        <stp>HSIC</stp>
        <stp>Bar</stp>
        <stp/>
        <stp>Time</stp>
        <stp>15</stp>
        <stp>-17</stp>
        <stp>All</stp>
        <stp/>
        <stp/>
        <stp>False</stp>
        <tr r="C19" s="3"/>
        <tr r="B19" s="3"/>
      </tp>
      <tp>
        <v>42953.90625</v>
        <stp/>
        <stp>StudyData</stp>
        <stp>HSIC</stp>
        <stp>Bar</stp>
        <stp/>
        <stp>Time</stp>
        <stp>15</stp>
        <stp>-16</stp>
        <stp>All</stp>
        <stp/>
        <stp/>
        <stp>False</stp>
        <tr r="C18" s="3"/>
        <tr r="B18" s="3"/>
      </tp>
      <tp>
        <v>42953.875</v>
        <stp/>
        <stp>StudyData</stp>
        <stp>HSIC</stp>
        <stp>Bar</stp>
        <stp/>
        <stp>Time</stp>
        <stp>15</stp>
        <stp>-19</stp>
        <stp>All</stp>
        <stp/>
        <stp/>
        <stp>False</stp>
        <tr r="C21" s="3"/>
        <tr r="B21" s="3"/>
      </tp>
      <tp>
        <v>42953.885416666664</v>
        <stp/>
        <stp>StudyData</stp>
        <stp>HSIC</stp>
        <stp>Bar</stp>
        <stp/>
        <stp>Time</stp>
        <stp>15</stp>
        <stp>-18</stp>
        <stp>All</stp>
        <stp/>
        <stp/>
        <stp>False</stp>
        <tr r="C20" s="3"/>
        <tr r="B20" s="3"/>
      </tp>
      <tp>
        <v>42953.854166666664</v>
        <stp/>
        <stp>StudyData</stp>
        <stp>HSIC</stp>
        <stp>Bar</stp>
        <stp/>
        <stp>Time</stp>
        <stp>15</stp>
        <stp>-21</stp>
        <stp>All</stp>
        <stp/>
        <stp/>
        <stp>False</stp>
        <tr r="C23" s="3"/>
        <tr r="B23" s="3"/>
      </tp>
      <tp>
        <v>42953.864583333336</v>
        <stp/>
        <stp>StudyData</stp>
        <stp>HSIC</stp>
        <stp>Bar</stp>
        <stp/>
        <stp>Time</stp>
        <stp>15</stp>
        <stp>-20</stp>
        <stp>All</stp>
        <stp/>
        <stp/>
        <stp>False</stp>
        <tr r="C22" s="3"/>
        <tr r="B22" s="3"/>
      </tp>
      <tp>
        <v>42951.104166666664</v>
        <stp/>
        <stp>StudyData</stp>
        <stp>HSIC</stp>
        <stp>Bar</stp>
        <stp/>
        <stp>Time</stp>
        <stp>15</stp>
        <stp>-23</stp>
        <stp>All</stp>
        <stp/>
        <stp/>
        <stp>False</stp>
        <tr r="C25" s="3"/>
        <tr r="B25" s="3"/>
      </tp>
      <tp>
        <v>42951.114583333336</v>
        <stp/>
        <stp>StudyData</stp>
        <stp>HSIC</stp>
        <stp>Bar</stp>
        <stp/>
        <stp>Time</stp>
        <stp>15</stp>
        <stp>-22</stp>
        <stp>All</stp>
        <stp/>
        <stp/>
        <stp>False</stp>
        <tr r="C24" s="3"/>
        <tr r="B24" s="3"/>
      </tp>
      <tp>
        <v>42951.083333333336</v>
        <stp/>
        <stp>StudyData</stp>
        <stp>HSIC</stp>
        <stp>Bar</stp>
        <stp/>
        <stp>Time</stp>
        <stp>15</stp>
        <stp>-25</stp>
        <stp>All</stp>
        <stp/>
        <stp/>
        <stp>False</stp>
        <tr r="C27" s="3"/>
        <tr r="B27" s="3"/>
      </tp>
      <tp>
        <v>42951.09375</v>
        <stp/>
        <stp>StudyData</stp>
        <stp>HSIC</stp>
        <stp>Bar</stp>
        <stp/>
        <stp>Time</stp>
        <stp>15</stp>
        <stp>-24</stp>
        <stp>All</stp>
        <stp/>
        <stp/>
        <stp>False</stp>
        <tr r="B26" s="3"/>
        <tr r="C26" s="3"/>
      </tp>
      <tp>
        <v>42951.0625</v>
        <stp/>
        <stp>StudyData</stp>
        <stp>HSIC</stp>
        <stp>Bar</stp>
        <stp/>
        <stp>Time</stp>
        <stp>15</stp>
        <stp>-27</stp>
        <stp>All</stp>
        <stp/>
        <stp/>
        <stp>False</stp>
        <tr r="C29" s="3"/>
        <tr r="B29" s="3"/>
      </tp>
      <tp>
        <v>42951.072916666664</v>
        <stp/>
        <stp>StudyData</stp>
        <stp>HSIC</stp>
        <stp>Bar</stp>
        <stp/>
        <stp>Time</stp>
        <stp>15</stp>
        <stp>-26</stp>
        <stp>All</stp>
        <stp/>
        <stp/>
        <stp>False</stp>
        <tr r="C28" s="3"/>
        <tr r="B28" s="3"/>
      </tp>
      <tp>
        <v>42951.041666666664</v>
        <stp/>
        <stp>StudyData</stp>
        <stp>HSIC</stp>
        <stp>Bar</stp>
        <stp/>
        <stp>Time</stp>
        <stp>15</stp>
        <stp>-29</stp>
        <stp>All</stp>
        <stp/>
        <stp/>
        <stp>False</stp>
        <tr r="C31" s="3"/>
        <tr r="B31" s="3"/>
      </tp>
      <tp>
        <v>42951.052083333336</v>
        <stp/>
        <stp>StudyData</stp>
        <stp>HSIC</stp>
        <stp>Bar</stp>
        <stp/>
        <stp>Time</stp>
        <stp>15</stp>
        <stp>-28</stp>
        <stp>All</stp>
        <stp/>
        <stp/>
        <stp>False</stp>
        <tr r="B30" s="3"/>
        <tr r="C30" s="3"/>
      </tp>
      <tp>
        <v>42951.020833333336</v>
        <stp/>
        <stp>StudyData</stp>
        <stp>HSIC</stp>
        <stp>Bar</stp>
        <stp/>
        <stp>Time</stp>
        <stp>15</stp>
        <stp>-31</stp>
        <stp>All</stp>
        <stp/>
        <stp/>
        <stp>False</stp>
        <tr r="C33" s="3"/>
        <tr r="B33" s="3"/>
      </tp>
      <tp>
        <v>42951.03125</v>
        <stp/>
        <stp>StudyData</stp>
        <stp>HSIC</stp>
        <stp>Bar</stp>
        <stp/>
        <stp>Time</stp>
        <stp>15</stp>
        <stp>-30</stp>
        <stp>All</stp>
        <stp/>
        <stp/>
        <stp>False</stp>
        <tr r="C32" s="3"/>
        <tr r="B32" s="3"/>
      </tp>
      <tp>
        <v>42951</v>
        <stp/>
        <stp>StudyData</stp>
        <stp>HSIC</stp>
        <stp>Bar</stp>
        <stp/>
        <stp>Time</stp>
        <stp>15</stp>
        <stp>-33</stp>
        <stp>All</stp>
        <stp/>
        <stp/>
        <stp>False</stp>
        <tr r="C35" s="3"/>
        <tr r="B35" s="3"/>
      </tp>
      <tp>
        <v>42951.010416666664</v>
        <stp/>
        <stp>StudyData</stp>
        <stp>HSIC</stp>
        <stp>Bar</stp>
        <stp/>
        <stp>Time</stp>
        <stp>15</stp>
        <stp>-32</stp>
        <stp>All</stp>
        <stp/>
        <stp/>
        <stp>False</stp>
        <tr r="C34" s="3"/>
        <tr r="B34" s="3"/>
      </tp>
      <tp>
        <v>42950.9375</v>
        <stp/>
        <stp>StudyData</stp>
        <stp>HSIC</stp>
        <stp>Bar</stp>
        <stp/>
        <stp>Time</stp>
        <stp>15</stp>
        <stp>-35</stp>
        <stp>All</stp>
        <stp/>
        <stp/>
        <stp>False</stp>
        <tr r="C37" s="3"/>
        <tr r="B37" s="3"/>
      </tp>
      <tp>
        <v>42950.947916666664</v>
        <stp/>
        <stp>StudyData</stp>
        <stp>HSIC</stp>
        <stp>Bar</stp>
        <stp/>
        <stp>Time</stp>
        <stp>15</stp>
        <stp>-34</stp>
        <stp>All</stp>
        <stp/>
        <stp/>
        <stp>False</stp>
        <tr r="C36" s="3"/>
        <tr r="B36" s="3"/>
      </tp>
      <tp>
        <v>42950.916666666664</v>
        <stp/>
        <stp>StudyData</stp>
        <stp>HSIC</stp>
        <stp>Bar</stp>
        <stp/>
        <stp>Time</stp>
        <stp>15</stp>
        <stp>-37</stp>
        <stp>All</stp>
        <stp/>
        <stp/>
        <stp>False</stp>
        <tr r="B39" s="3"/>
        <tr r="C39" s="3"/>
      </tp>
      <tp>
        <v>42950.927083333336</v>
        <stp/>
        <stp>StudyData</stp>
        <stp>HSIC</stp>
        <stp>Bar</stp>
        <stp/>
        <stp>Time</stp>
        <stp>15</stp>
        <stp>-36</stp>
        <stp>All</stp>
        <stp/>
        <stp/>
        <stp>False</stp>
        <tr r="C38" s="3"/>
        <tr r="B38" s="3"/>
      </tp>
      <tp>
        <v>42950.895833333336</v>
        <stp/>
        <stp>StudyData</stp>
        <stp>HSIC</stp>
        <stp>Bar</stp>
        <stp/>
        <stp>Time</stp>
        <stp>15</stp>
        <stp>-39</stp>
        <stp>All</stp>
        <stp/>
        <stp/>
        <stp>False</stp>
        <tr r="B41" s="3"/>
        <tr r="C41" s="3"/>
      </tp>
      <tp>
        <v>42950.90625</v>
        <stp/>
        <stp>StudyData</stp>
        <stp>HSIC</stp>
        <stp>Bar</stp>
        <stp/>
        <stp>Time</stp>
        <stp>15</stp>
        <stp>-38</stp>
        <stp>All</stp>
        <stp/>
        <stp/>
        <stp>False</stp>
        <tr r="C40" s="3"/>
        <tr r="B40" s="3"/>
      </tp>
      <tp>
        <v>42948.916666666664</v>
        <stp/>
        <stp>StudyData</stp>
        <stp>HSIC</stp>
        <stp>Bar</stp>
        <stp/>
        <stp>Time</stp>
        <stp>15</stp>
        <stp>-81</stp>
        <stp>All</stp>
        <stp/>
        <stp/>
        <stp>False</stp>
        <tr r="C83" s="3"/>
        <tr r="B83" s="3"/>
      </tp>
      <tp>
        <v>42948.927083333336</v>
        <stp/>
        <stp>StudyData</stp>
        <stp>HSIC</stp>
        <stp>Bar</stp>
        <stp/>
        <stp>Time</stp>
        <stp>15</stp>
        <stp>-80</stp>
        <stp>All</stp>
        <stp/>
        <stp/>
        <stp>False</stp>
        <tr r="C82" s="3"/>
        <tr r="B82" s="3"/>
      </tp>
      <tp>
        <v>42948.895833333336</v>
        <stp/>
        <stp>StudyData</stp>
        <stp>HSIC</stp>
        <stp>Bar</stp>
        <stp/>
        <stp>Time</stp>
        <stp>15</stp>
        <stp>-83</stp>
        <stp>All</stp>
        <stp/>
        <stp/>
        <stp>False</stp>
        <tr r="C85" s="3"/>
        <tr r="B85" s="3"/>
      </tp>
      <tp>
        <v>42948.90625</v>
        <stp/>
        <stp>StudyData</stp>
        <stp>HSIC</stp>
        <stp>Bar</stp>
        <stp/>
        <stp>Time</stp>
        <stp>15</stp>
        <stp>-82</stp>
        <stp>All</stp>
        <stp/>
        <stp/>
        <stp>False</stp>
        <tr r="C84" s="3"/>
        <tr r="B84" s="3"/>
      </tp>
      <tp>
        <v>42948.875</v>
        <stp/>
        <stp>StudyData</stp>
        <stp>HSIC</stp>
        <stp>Bar</stp>
        <stp/>
        <stp>Time</stp>
        <stp>15</stp>
        <stp>-85</stp>
        <stp>All</stp>
        <stp/>
        <stp/>
        <stp>False</stp>
        <tr r="C87" s="3"/>
        <tr r="B87" s="3"/>
      </tp>
      <tp>
        <v>42948.885416666664</v>
        <stp/>
        <stp>StudyData</stp>
        <stp>HSIC</stp>
        <stp>Bar</stp>
        <stp/>
        <stp>Time</stp>
        <stp>15</stp>
        <stp>-84</stp>
        <stp>All</stp>
        <stp/>
        <stp/>
        <stp>False</stp>
        <tr r="B86" s="3"/>
        <tr r="C86" s="3"/>
      </tp>
      <tp>
        <v>42948.854166666664</v>
        <stp/>
        <stp>StudyData</stp>
        <stp>HSIC</stp>
        <stp>Bar</stp>
        <stp/>
        <stp>Time</stp>
        <stp>15</stp>
        <stp>-87</stp>
        <stp>All</stp>
        <stp/>
        <stp/>
        <stp>False</stp>
        <tr r="B89" s="3"/>
        <tr r="C89" s="3"/>
      </tp>
      <tp>
        <v>42948.864583333336</v>
        <stp/>
        <stp>StudyData</stp>
        <stp>HSIC</stp>
        <stp>Bar</stp>
        <stp/>
        <stp>Time</stp>
        <stp>15</stp>
        <stp>-86</stp>
        <stp>All</stp>
        <stp/>
        <stp/>
        <stp>False</stp>
        <tr r="C88" s="3"/>
        <tr r="B88" s="3"/>
      </tp>
      <tp>
        <v>42948.104166666664</v>
        <stp/>
        <stp>StudyData</stp>
        <stp>HSIC</stp>
        <stp>Bar</stp>
        <stp/>
        <stp>Time</stp>
        <stp>15</stp>
        <stp>-89</stp>
        <stp>All</stp>
        <stp/>
        <stp/>
        <stp>False</stp>
        <tr r="B91" s="3"/>
        <tr r="C91" s="3"/>
      </tp>
      <tp>
        <v>42948.114583333336</v>
        <stp/>
        <stp>StudyData</stp>
        <stp>HSIC</stp>
        <stp>Bar</stp>
        <stp/>
        <stp>Time</stp>
        <stp>15</stp>
        <stp>-88</stp>
        <stp>All</stp>
        <stp/>
        <stp/>
        <stp>False</stp>
        <tr r="B90" s="3"/>
        <tr r="C90" s="3"/>
      </tp>
      <tp>
        <v>42948.083333333336</v>
        <stp/>
        <stp>StudyData</stp>
        <stp>HSIC</stp>
        <stp>Bar</stp>
        <stp/>
        <stp>Time</stp>
        <stp>15</stp>
        <stp>-91</stp>
        <stp>All</stp>
        <stp/>
        <stp/>
        <stp>False</stp>
        <tr r="B93" s="3"/>
        <tr r="C93" s="3"/>
      </tp>
      <tp>
        <v>42948.09375</v>
        <stp/>
        <stp>StudyData</stp>
        <stp>HSIC</stp>
        <stp>Bar</stp>
        <stp/>
        <stp>Time</stp>
        <stp>15</stp>
        <stp>-90</stp>
        <stp>All</stp>
        <stp/>
        <stp/>
        <stp>False</stp>
        <tr r="C92" s="3"/>
        <tr r="B92" s="3"/>
      </tp>
      <tp>
        <v>42948.0625</v>
        <stp/>
        <stp>StudyData</stp>
        <stp>HSIC</stp>
        <stp>Bar</stp>
        <stp/>
        <stp>Time</stp>
        <stp>15</stp>
        <stp>-93</stp>
        <stp>All</stp>
        <stp/>
        <stp/>
        <stp>False</stp>
        <tr r="B95" s="3"/>
        <tr r="C95" s="3"/>
      </tp>
      <tp>
        <v>42948.072916666664</v>
        <stp/>
        <stp>StudyData</stp>
        <stp>HSIC</stp>
        <stp>Bar</stp>
        <stp/>
        <stp>Time</stp>
        <stp>15</stp>
        <stp>-92</stp>
        <stp>All</stp>
        <stp/>
        <stp/>
        <stp>False</stp>
        <tr r="C94" s="3"/>
        <tr r="B94" s="3"/>
      </tp>
      <tp>
        <v>42948.041666666664</v>
        <stp/>
        <stp>StudyData</stp>
        <stp>HSIC</stp>
        <stp>Bar</stp>
        <stp/>
        <stp>Time</stp>
        <stp>15</stp>
        <stp>-95</stp>
        <stp>All</stp>
        <stp/>
        <stp/>
        <stp>False</stp>
        <tr r="C97" s="3"/>
        <tr r="B97" s="3"/>
      </tp>
      <tp>
        <v>42948.052083333336</v>
        <stp/>
        <stp>StudyData</stp>
        <stp>HSIC</stp>
        <stp>Bar</stp>
        <stp/>
        <stp>Time</stp>
        <stp>15</stp>
        <stp>-94</stp>
        <stp>All</stp>
        <stp/>
        <stp/>
        <stp>False</stp>
        <tr r="C96" s="3"/>
        <tr r="B96" s="3"/>
      </tp>
      <tp>
        <v>42948.020833333336</v>
        <stp/>
        <stp>StudyData</stp>
        <stp>HSIC</stp>
        <stp>Bar</stp>
        <stp/>
        <stp>Time</stp>
        <stp>15</stp>
        <stp>-97</stp>
        <stp>All</stp>
        <stp/>
        <stp/>
        <stp>False</stp>
        <tr r="B99" s="3"/>
        <tr r="C99" s="3"/>
      </tp>
      <tp>
        <v>42948.03125</v>
        <stp/>
        <stp>StudyData</stp>
        <stp>HSIC</stp>
        <stp>Bar</stp>
        <stp/>
        <stp>Time</stp>
        <stp>15</stp>
        <stp>-96</stp>
        <stp>All</stp>
        <stp/>
        <stp/>
        <stp>False</stp>
        <tr r="B98" s="3"/>
        <tr r="C98" s="3"/>
      </tp>
      <tp>
        <v>42948</v>
        <stp/>
        <stp>StudyData</stp>
        <stp>HSIC</stp>
        <stp>Bar</stp>
        <stp/>
        <stp>Time</stp>
        <stp>15</stp>
        <stp>-99</stp>
        <stp>All</stp>
        <stp/>
        <stp/>
        <stp>False</stp>
        <tr r="B101" s="3"/>
        <tr r="C101" s="3"/>
      </tp>
      <tp>
        <v>42948.010416666664</v>
        <stp/>
        <stp>StudyData</stp>
        <stp>HSIC</stp>
        <stp>Bar</stp>
        <stp/>
        <stp>Time</stp>
        <stp>15</stp>
        <stp>-98</stp>
        <stp>All</stp>
        <stp/>
        <stp/>
        <stp>False</stp>
        <tr r="C100" s="3"/>
        <tr r="B100" s="3"/>
      </tp>
      <tp>
        <v>2476</v>
        <stp/>
        <stp>DOMData</stp>
        <stp>F.EP</stp>
        <stp>Price</stp>
        <stp>-1</stp>
        <stp>T</stp>
        <tr r="K42" s="2"/>
      </tp>
      <tp>
        <v>2472.25</v>
        <stp/>
        <stp>ContractData</stp>
        <stp>F.EP</stp>
        <stp>Open</stp>
        <stp/>
        <stp>T</stp>
        <tr r="M34" s="2"/>
      </tp>
      <tp>
        <v>16333.98</v>
        <stp/>
        <stp>ContractData</stp>
        <stp>X.US.HSIC</stp>
        <stp>High</stp>
        <stp/>
        <stp>T</stp>
        <tr r="N10" s="2"/>
      </tp>
      <tp>
        <v>38054.78</v>
        <stp/>
        <stp>ContractData</stp>
        <stp>X.US.HSIF</stp>
        <stp>High</stp>
        <stp/>
        <stp>T</stp>
        <tr r="N11" s="2"/>
      </tp>
      <tp>
        <v>27731.920000000002</v>
        <stp/>
        <stp>ContractData</stp>
        <stp>X.US.HSIX</stp>
        <stp>High</stp>
        <stp/>
        <stp>T</stp>
        <tr r="N12" s="2"/>
      </tp>
      <tp>
        <v>38112.39</v>
        <stp/>
        <stp>ContractData</stp>
        <stp>X.US.HSIP</stp>
        <stp>High</stp>
        <stp/>
        <stp>T</stp>
        <tr r="N18" s="2"/>
      </tp>
      <tp>
        <v>59179.51</v>
        <stp/>
        <stp>ContractData</stp>
        <stp>X.US.HSIU</stp>
        <stp>High</stp>
        <stp/>
        <stp>T</stp>
        <tr r="N20" s="2"/>
      </tp>
      <tp>
        <v>7398.13</v>
        <stp/>
        <stp>ContractData</stp>
        <stp>X.US.HSSSI</stp>
        <stp>High</stp>
        <stp/>
        <stp>T</stp>
        <tr r="N19" s="2"/>
      </tp>
      <tp>
        <v>0.64679783589493978</v>
        <stp/>
        <stp>ContractData</stp>
        <stp>X.US.AHXH</stp>
        <stp>PerCentNetLastTrade</stp>
        <stp/>
        <stp>T</stp>
        <tr r="K5" s="1"/>
        <tr r="C3" s="1"/>
      </tp>
      <tp>
        <v>2475.75</v>
        <stp/>
        <stp>DOMData</stp>
        <stp>F.EP</stp>
        <stp>Price</stp>
        <stp>-2</stp>
        <stp>T</stp>
        <tr r="K43" s="2"/>
      </tp>
      <tp>
        <v>2475.5</v>
        <stp/>
        <stp>DOMData</stp>
        <stp>F.EP</stp>
        <stp>Price</stp>
        <stp>-3</stp>
        <stp>T</stp>
        <tr r="K44" s="2"/>
      </tp>
      <tp>
        <v>6.7775000000000007</v>
        <stp/>
        <stp>ContractData</stp>
        <stp>F.CUS</stp>
        <stp>LastPrice</stp>
        <stp/>
        <stp>T</stp>
        <tr r="I33" s="2"/>
      </tp>
      <tp>
        <v>2475.25</v>
        <stp/>
        <stp>DOMData</stp>
        <stp>F.EP</stp>
        <stp>Price</stp>
        <stp>-4</stp>
        <stp>T</stp>
        <tr r="K45" s="2"/>
      </tp>
      <tp>
        <v>16223.73</v>
        <stp/>
        <stp>ContractData</stp>
        <stp>X.US.HSIC</stp>
        <stp>Open</stp>
        <stp/>
        <stp>T</stp>
        <tr r="M10" s="2"/>
      </tp>
      <tp>
        <v>37955.72</v>
        <stp/>
        <stp>ContractData</stp>
        <stp>X.US.HSIF</stp>
        <stp>Open</stp>
        <stp/>
        <stp>T</stp>
        <tr r="M11" s="2"/>
      </tp>
      <tp>
        <v>27665.71</v>
        <stp/>
        <stp>ContractData</stp>
        <stp>X.US.HSIX</stp>
        <stp>Open</stp>
        <stp/>
        <stp>T</stp>
        <tr r="M12" s="2"/>
      </tp>
      <tp>
        <v>38090.520000000004</v>
        <stp/>
        <stp>ContractData</stp>
        <stp>X.US.HSIP</stp>
        <stp>Open</stp>
        <stp/>
        <stp>T</stp>
        <tr r="M18" s="2"/>
      </tp>
      <tp>
        <v>59135.78</v>
        <stp/>
        <stp>ContractData</stp>
        <stp>X.US.HSIU</stp>
        <stp>Open</stp>
        <stp/>
        <stp>T</stp>
        <tr r="M20" s="2"/>
      </tp>
      <tp>
        <v>2475</v>
        <stp/>
        <stp>DOMData</stp>
        <stp>F.EP</stp>
        <stp>Price</stp>
        <stp>-5</stp>
        <stp>T</stp>
        <tr r="K46" s="2"/>
      </tp>
      <tp>
        <v>37881.300000000003</v>
        <stp/>
        <stp>ContractData</stp>
        <stp>X.US.HSIF</stp>
        <stp>Low</stp>
        <stp/>
        <stp>T</stp>
        <tr r="O11" s="2"/>
      </tp>
      <tp>
        <v>16223.73</v>
        <stp/>
        <stp>ContractData</stp>
        <stp>X.US.HSIC</stp>
        <stp>Low</stp>
        <stp/>
        <stp>T</stp>
        <tr r="O10" s="2"/>
      </tp>
      <tp>
        <v>27629.200000000001</v>
        <stp/>
        <stp>ContractData</stp>
        <stp>X.US.HSIX</stp>
        <stp>Low</stp>
        <stp/>
        <stp>T</stp>
        <tr r="O12" s="2"/>
      </tp>
      <tp>
        <v>58859.880000000005</v>
        <stp/>
        <stp>ContractData</stp>
        <stp>X.US.HSIU</stp>
        <stp>Low</stp>
        <stp/>
        <stp>T</stp>
        <tr r="O20" s="2"/>
      </tp>
      <tp>
        <v>37632.53</v>
        <stp/>
        <stp>ContractData</stp>
        <stp>X.US.HSIP</stp>
        <stp>Low</stp>
        <stp/>
        <stp>T</stp>
        <tr r="O18" s="2"/>
      </tp>
      <tp>
        <v>7264.53</v>
        <stp/>
        <stp>ContractData</stp>
        <stp>X.US.HSSSI</stp>
        <stp>Open</stp>
        <stp/>
        <stp>T</stp>
        <tr r="M19" s="2"/>
      </tp>
      <tp>
        <v>27575</v>
        <stp/>
        <stp>ContractData</stp>
        <stp>F.HSI</stp>
        <stp>LastPrice</stp>
        <stp/>
        <stp>T</stp>
        <tr r="I31" s="2"/>
      </tp>
      <tp>
        <v>2477.5</v>
        <stp/>
        <stp>ContractData</stp>
        <stp>F.EP</stp>
        <stp>High</stp>
        <stp/>
        <stp>T</stp>
        <tr r="N34" s="2"/>
      </tp>
      <tp>
        <v>51.329999999999927</v>
        <stp/>
        <stp>ContractData</stp>
        <stp>X.US.HSCEI</stp>
        <stp>NetLastTrade</stp>
        <stp/>
        <stp>T</stp>
        <tr r="J9" s="2"/>
      </tp>
      <tp>
        <v>19.300000000000182</v>
        <stp/>
        <stp>ContractData</stp>
        <stp>X.US.HSCCI</stp>
        <stp>NetLastTrade</stp>
        <stp/>
        <stp>T</stp>
        <tr r="J6" s="2"/>
      </tp>
      <tp>
        <v>16322.26</v>
        <stp/>
        <stp>StudyData</stp>
        <stp>HSIC</stp>
        <stp>Bar</stp>
        <stp/>
        <stp>Close</stp>
        <stp>15</stp>
        <stp>0</stp>
        <stp>All</stp>
        <stp/>
        <stp/>
        <stp>FALSE</stp>
        <stp>T</stp>
        <tr r="G2" s="3"/>
        <tr r="G2" s="3"/>
      </tp>
      <tp>
        <v>-3.5299999999997453</v>
        <stp/>
        <stp>ContractData</stp>
        <stp>X.US.HSMHI</stp>
        <stp>NetLastTrade</stp>
        <stp/>
        <stp>T</stp>
        <tr r="J15" s="2"/>
      </tp>
      <tp>
        <v>14.910000000000309</v>
        <stp/>
        <stp>ContractData</stp>
        <stp>X.US.HSMBI</stp>
        <stp>NetLastTrade</stp>
        <stp/>
        <stp>T</stp>
        <tr r="J14" s="2"/>
      </tp>
      <tp>
        <v>-79.319999999999709</v>
        <stp/>
        <stp>ContractData</stp>
        <stp>X.US.HSMPI</stp>
        <stp>NetLastTrade</stp>
        <stp/>
        <stp>T</stp>
        <tr r="J17" s="2"/>
      </tp>
      <tp>
        <v>1.0720075496280297</v>
        <stp/>
        <stp>ContractData</stp>
        <stp>X.US.HSIC</stp>
        <stp>PerCentNetLastTrade</stp>
        <stp/>
        <stp>T</stp>
        <tr r="K4" s="1"/>
        <tr r="C6" s="1"/>
      </tp>
      <tp>
        <v>0.18535069085137415</v>
        <stp/>
        <stp>ContractData</stp>
        <stp>X.US.HSIF</stp>
        <stp>PerCentNetLastTrade</stp>
        <stp/>
        <stp>T</stp>
        <tr r="K11" s="1"/>
        <tr r="C8" s="1"/>
      </tp>
      <tp>
        <v>-9.1984546807231157E-2</v>
        <stp/>
        <stp>ContractData</stp>
        <stp>X.US.HSIP</stp>
        <stp>PerCentNetLastTrade</stp>
        <stp/>
        <stp>T</stp>
        <tr r="K15" s="1"/>
        <tr r="C18" s="1"/>
      </tp>
      <tp>
        <v>0.11904019763934183</v>
        <stp/>
        <stp>ContractData</stp>
        <stp>X.US.HSIU</stp>
        <stp>PerCentNetLastTrade</stp>
        <stp/>
        <stp>T</stp>
        <tr r="K12" s="1"/>
        <tr r="C20" s="1"/>
      </tp>
      <tp>
        <v>0.46323507002947462</v>
        <stp/>
        <stp>ContractData</stp>
        <stp>X.US.HSIX</stp>
        <stp>PerCentNetLastTrade</stp>
        <stp/>
        <stp>T</stp>
        <tr r="K9" s="1"/>
        <tr r="C12" s="1"/>
      </tp>
      <tp>
        <v>13.820000000000164</v>
        <stp/>
        <stp>ContractData</stp>
        <stp>X.US.AHXH</stp>
        <stp>NetLastTrade</stp>
        <stp/>
        <stp>T</stp>
        <tr r="J7" s="2"/>
      </tp>
      <tp>
        <v>0</v>
        <stp/>
        <stp>ContractData</stp>
        <stp>X.US.VHSI</stp>
        <stp>NetLastTrade</stp>
        <stp/>
        <stp>T</stp>
        <tr r="J28" s="2"/>
      </tp>
      <tp>
        <v>2141.5100000000002</v>
        <stp/>
        <stp>ContractData</stp>
        <stp>X.US.AHXH</stp>
        <stp>Low</stp>
        <stp/>
        <stp>T</stp>
        <tr r="O7" s="2"/>
      </tp>
      <tp>
        <v>16294.42</v>
        <stp/>
        <stp>StudyData</stp>
        <stp>HSIC</stp>
        <stp>Bar</stp>
        <stp/>
        <stp>Low</stp>
        <stp>15</stp>
        <stp>-4</stp>
        <stp>All</stp>
        <stp/>
        <stp/>
        <stp>FALSE</stp>
        <stp>T</stp>
        <tr r="F6" s="3"/>
        <tr r="F6" s="3"/>
      </tp>
      <tp t="s">
        <v>Hang Seng China AH (H) Index</v>
        <stp/>
        <stp>ContractData</stp>
        <stp>X.US.AHXH</stp>
        <stp>LOngDescription</stp>
        <stp/>
        <stp>T</stp>
        <tr r="L5" s="1"/>
        <tr r="D7" s="2"/>
      </tp>
      <tp>
        <v>42937.104166666664</v>
        <stp/>
        <stp>StudyData</stp>
        <stp>HSIC</stp>
        <stp>Bar</stp>
        <stp/>
        <stp>Time</stp>
        <stp>15</stp>
        <stp>-243</stp>
        <stp>All</stp>
        <stp/>
        <stp/>
        <stp>False</stp>
        <tr r="B245" s="3"/>
        <tr r="C245" s="3"/>
      </tp>
      <tp>
        <v>42937.114583333336</v>
        <stp/>
        <stp>StudyData</stp>
        <stp>HSIC</stp>
        <stp>Bar</stp>
        <stp/>
        <stp>Time</stp>
        <stp>15</stp>
        <stp>-242</stp>
        <stp>All</stp>
        <stp/>
        <stp/>
        <stp>False</stp>
        <tr r="C244" s="3"/>
        <tr r="B244" s="3"/>
      </tp>
      <tp>
        <v>42939.854166666664</v>
        <stp/>
        <stp>StudyData</stp>
        <stp>HSIC</stp>
        <stp>Bar</stp>
        <stp/>
        <stp>Time</stp>
        <stp>15</stp>
        <stp>-241</stp>
        <stp>All</stp>
        <stp/>
        <stp/>
        <stp>False</stp>
        <tr r="C243" s="3"/>
        <tr r="B243" s="3"/>
      </tp>
      <tp>
        <v>42939.864583333336</v>
        <stp/>
        <stp>StudyData</stp>
        <stp>HSIC</stp>
        <stp>Bar</stp>
        <stp/>
        <stp>Time</stp>
        <stp>15</stp>
        <stp>-240</stp>
        <stp>All</stp>
        <stp/>
        <stp/>
        <stp>False</stp>
        <tr r="C242" s="3"/>
        <tr r="B242" s="3"/>
      </tp>
      <tp>
        <v>42937.0625</v>
        <stp/>
        <stp>StudyData</stp>
        <stp>HSIC</stp>
        <stp>Bar</stp>
        <stp/>
        <stp>Time</stp>
        <stp>15</stp>
        <stp>-247</stp>
        <stp>All</stp>
        <stp/>
        <stp/>
        <stp>False</stp>
        <tr r="B249" s="3"/>
        <tr r="C249" s="3"/>
      </tp>
      <tp>
        <v>42937.072916666664</v>
        <stp/>
        <stp>StudyData</stp>
        <stp>HSIC</stp>
        <stp>Bar</stp>
        <stp/>
        <stp>Time</stp>
        <stp>15</stp>
        <stp>-246</stp>
        <stp>All</stp>
        <stp/>
        <stp/>
        <stp>False</stp>
        <tr r="B248" s="3"/>
        <tr r="C248" s="3"/>
      </tp>
      <tp>
        <v>42937.083333333336</v>
        <stp/>
        <stp>StudyData</stp>
        <stp>HSIC</stp>
        <stp>Bar</stp>
        <stp/>
        <stp>Time</stp>
        <stp>15</stp>
        <stp>-245</stp>
        <stp>All</stp>
        <stp/>
        <stp/>
        <stp>False</stp>
        <tr r="B247" s="3"/>
        <tr r="C247" s="3"/>
      </tp>
      <tp>
        <v>42937.09375</v>
        <stp/>
        <stp>StudyData</stp>
        <stp>HSIC</stp>
        <stp>Bar</stp>
        <stp/>
        <stp>Time</stp>
        <stp>15</stp>
        <stp>-244</stp>
        <stp>All</stp>
        <stp/>
        <stp/>
        <stp>False</stp>
        <tr r="C246" s="3"/>
        <tr r="B246" s="3"/>
      </tp>
      <tp>
        <v>42937.041666666664</v>
        <stp/>
        <stp>StudyData</stp>
        <stp>HSIC</stp>
        <stp>Bar</stp>
        <stp/>
        <stp>Time</stp>
        <stp>15</stp>
        <stp>-249</stp>
        <stp>All</stp>
        <stp/>
        <stp/>
        <stp>False</stp>
        <tr r="C251" s="3"/>
        <tr r="B251" s="3"/>
      </tp>
      <tp>
        <v>42937.052083333336</v>
        <stp/>
        <stp>StudyData</stp>
        <stp>HSIC</stp>
        <stp>Bar</stp>
        <stp/>
        <stp>Time</stp>
        <stp>15</stp>
        <stp>-248</stp>
        <stp>All</stp>
        <stp/>
        <stp/>
        <stp>False</stp>
        <tr r="C250" s="3"/>
        <tr r="B250" s="3"/>
      </tp>
      <tp>
        <v>42937</v>
        <stp/>
        <stp>StudyData</stp>
        <stp>HSIC</stp>
        <stp>Bar</stp>
        <stp/>
        <stp>Time</stp>
        <stp>15</stp>
        <stp>-253</stp>
        <stp>All</stp>
        <stp/>
        <stp/>
        <stp>False</stp>
        <tr r="C255" s="3"/>
        <tr r="B255" s="3"/>
      </tp>
      <tp>
        <v>42937.010416666664</v>
        <stp/>
        <stp>StudyData</stp>
        <stp>HSIC</stp>
        <stp>Bar</stp>
        <stp/>
        <stp>Time</stp>
        <stp>15</stp>
        <stp>-252</stp>
        <stp>All</stp>
        <stp/>
        <stp/>
        <stp>False</stp>
        <tr r="C254" s="3"/>
        <tr r="B254" s="3"/>
      </tp>
      <tp>
        <v>42937.020833333336</v>
        <stp/>
        <stp>StudyData</stp>
        <stp>HSIC</stp>
        <stp>Bar</stp>
        <stp/>
        <stp>Time</stp>
        <stp>15</stp>
        <stp>-251</stp>
        <stp>All</stp>
        <stp/>
        <stp/>
        <stp>False</stp>
        <tr r="B253" s="3"/>
        <tr r="C253" s="3"/>
      </tp>
      <tp>
        <v>42937.03125</v>
        <stp/>
        <stp>StudyData</stp>
        <stp>HSIC</stp>
        <stp>Bar</stp>
        <stp/>
        <stp>Time</stp>
        <stp>15</stp>
        <stp>-250</stp>
        <stp>All</stp>
        <stp/>
        <stp/>
        <stp>False</stp>
        <tr r="C252" s="3"/>
        <tr r="B252" s="3"/>
      </tp>
      <tp>
        <v>42936.916666666664</v>
        <stp/>
        <stp>StudyData</stp>
        <stp>HSIC</stp>
        <stp>Bar</stp>
        <stp/>
        <stp>Time</stp>
        <stp>15</stp>
        <stp>-257</stp>
        <stp>All</stp>
        <stp/>
        <stp/>
        <stp>False</stp>
        <tr r="C259" s="3"/>
        <tr r="B259" s="3"/>
      </tp>
      <tp>
        <v>42936.927083333336</v>
        <stp/>
        <stp>StudyData</stp>
        <stp>HSIC</stp>
        <stp>Bar</stp>
        <stp/>
        <stp>Time</stp>
        <stp>15</stp>
        <stp>-256</stp>
        <stp>All</stp>
        <stp/>
        <stp/>
        <stp>False</stp>
        <tr r="C258" s="3"/>
        <tr r="B258" s="3"/>
      </tp>
      <tp>
        <v>42936.9375</v>
        <stp/>
        <stp>StudyData</stp>
        <stp>HSIC</stp>
        <stp>Bar</stp>
        <stp/>
        <stp>Time</stp>
        <stp>15</stp>
        <stp>-255</stp>
        <stp>All</stp>
        <stp/>
        <stp/>
        <stp>False</stp>
        <tr r="B257" s="3"/>
        <tr r="C257" s="3"/>
      </tp>
      <tp>
        <v>42936.947916666664</v>
        <stp/>
        <stp>StudyData</stp>
        <stp>HSIC</stp>
        <stp>Bar</stp>
        <stp/>
        <stp>Time</stp>
        <stp>15</stp>
        <stp>-254</stp>
        <stp>All</stp>
        <stp/>
        <stp/>
        <stp>False</stp>
        <tr r="B256" s="3"/>
        <tr r="C256" s="3"/>
      </tp>
      <tp>
        <v>42936.895833333336</v>
        <stp/>
        <stp>StudyData</stp>
        <stp>HSIC</stp>
        <stp>Bar</stp>
        <stp/>
        <stp>Time</stp>
        <stp>15</stp>
        <stp>-259</stp>
        <stp>All</stp>
        <stp/>
        <stp/>
        <stp>False</stp>
        <tr r="B261" s="3"/>
        <tr r="C261" s="3"/>
      </tp>
      <tp>
        <v>42936.90625</v>
        <stp/>
        <stp>StudyData</stp>
        <stp>HSIC</stp>
        <stp>Bar</stp>
        <stp/>
        <stp>Time</stp>
        <stp>15</stp>
        <stp>-258</stp>
        <stp>All</stp>
        <stp/>
        <stp/>
        <stp>False</stp>
        <tr r="C260" s="3"/>
        <tr r="B260" s="3"/>
      </tp>
      <tp>
        <v>42936.854166666664</v>
        <stp/>
        <stp>StudyData</stp>
        <stp>HSIC</stp>
        <stp>Bar</stp>
        <stp/>
        <stp>Time</stp>
        <stp>15</stp>
        <stp>-263</stp>
        <stp>All</stp>
        <stp/>
        <stp/>
        <stp>False</stp>
        <tr r="B265" s="3"/>
        <tr r="C265" s="3"/>
      </tp>
      <tp>
        <v>42936.864583333336</v>
        <stp/>
        <stp>StudyData</stp>
        <stp>HSIC</stp>
        <stp>Bar</stp>
        <stp/>
        <stp>Time</stp>
        <stp>15</stp>
        <stp>-262</stp>
        <stp>All</stp>
        <stp/>
        <stp/>
        <stp>False</stp>
        <tr r="B264" s="3"/>
        <tr r="C264" s="3"/>
      </tp>
      <tp>
        <v>42936.875</v>
        <stp/>
        <stp>StudyData</stp>
        <stp>HSIC</stp>
        <stp>Bar</stp>
        <stp/>
        <stp>Time</stp>
        <stp>15</stp>
        <stp>-261</stp>
        <stp>All</stp>
        <stp/>
        <stp/>
        <stp>False</stp>
        <tr r="C263" s="3"/>
        <tr r="B263" s="3"/>
      </tp>
      <tp>
        <v>42936.885416666664</v>
        <stp/>
        <stp>StudyData</stp>
        <stp>HSIC</stp>
        <stp>Bar</stp>
        <stp/>
        <stp>Time</stp>
        <stp>15</stp>
        <stp>-260</stp>
        <stp>All</stp>
        <stp/>
        <stp/>
        <stp>False</stp>
        <tr r="B262" s="3"/>
        <tr r="C262" s="3"/>
      </tp>
      <tp>
        <v>42936.083333333336</v>
        <stp/>
        <stp>StudyData</stp>
        <stp>HSIC</stp>
        <stp>Bar</stp>
        <stp/>
        <stp>Time</stp>
        <stp>15</stp>
        <stp>-267</stp>
        <stp>All</stp>
        <stp/>
        <stp/>
        <stp>False</stp>
        <tr r="B269" s="3"/>
        <tr r="C269" s="3"/>
      </tp>
      <tp>
        <v>42936.09375</v>
        <stp/>
        <stp>StudyData</stp>
        <stp>HSIC</stp>
        <stp>Bar</stp>
        <stp/>
        <stp>Time</stp>
        <stp>15</stp>
        <stp>-266</stp>
        <stp>All</stp>
        <stp/>
        <stp/>
        <stp>False</stp>
        <tr r="B268" s="3"/>
        <tr r="C268" s="3"/>
      </tp>
      <tp>
        <v>42936.104166666664</v>
        <stp/>
        <stp>StudyData</stp>
        <stp>HSIC</stp>
        <stp>Bar</stp>
        <stp/>
        <stp>Time</stp>
        <stp>15</stp>
        <stp>-265</stp>
        <stp>All</stp>
        <stp/>
        <stp/>
        <stp>False</stp>
        <tr r="C267" s="3"/>
        <tr r="B267" s="3"/>
      </tp>
      <tp>
        <v>42936.114583333336</v>
        <stp/>
        <stp>StudyData</stp>
        <stp>HSIC</stp>
        <stp>Bar</stp>
        <stp/>
        <stp>Time</stp>
        <stp>15</stp>
        <stp>-264</stp>
        <stp>All</stp>
        <stp/>
        <stp/>
        <stp>False</stp>
        <tr r="C266" s="3"/>
        <tr r="B266" s="3"/>
      </tp>
      <tp>
        <v>42936.0625</v>
        <stp/>
        <stp>StudyData</stp>
        <stp>HSIC</stp>
        <stp>Bar</stp>
        <stp/>
        <stp>Time</stp>
        <stp>15</stp>
        <stp>-269</stp>
        <stp>All</stp>
        <stp/>
        <stp/>
        <stp>False</stp>
        <tr r="B271" s="3"/>
        <tr r="C271" s="3"/>
      </tp>
      <tp>
        <v>42936.072916666664</v>
        <stp/>
        <stp>StudyData</stp>
        <stp>HSIC</stp>
        <stp>Bar</stp>
        <stp/>
        <stp>Time</stp>
        <stp>15</stp>
        <stp>-268</stp>
        <stp>All</stp>
        <stp/>
        <stp/>
        <stp>False</stp>
        <tr r="B270" s="3"/>
        <tr r="C270" s="3"/>
      </tp>
      <tp>
        <v>42936.020833333336</v>
        <stp/>
        <stp>StudyData</stp>
        <stp>HSIC</stp>
        <stp>Bar</stp>
        <stp/>
        <stp>Time</stp>
        <stp>15</stp>
        <stp>-273</stp>
        <stp>All</stp>
        <stp/>
        <stp/>
        <stp>False</stp>
        <tr r="C275" s="3"/>
        <tr r="B275" s="3"/>
      </tp>
      <tp>
        <v>42936.03125</v>
        <stp/>
        <stp>StudyData</stp>
        <stp>HSIC</stp>
        <stp>Bar</stp>
        <stp/>
        <stp>Time</stp>
        <stp>15</stp>
        <stp>-272</stp>
        <stp>All</stp>
        <stp/>
        <stp/>
        <stp>False</stp>
        <tr r="C274" s="3"/>
        <tr r="B274" s="3"/>
      </tp>
      <tp>
        <v>42936.041666666664</v>
        <stp/>
        <stp>StudyData</stp>
        <stp>HSIC</stp>
        <stp>Bar</stp>
        <stp/>
        <stp>Time</stp>
        <stp>15</stp>
        <stp>-271</stp>
        <stp>All</stp>
        <stp/>
        <stp/>
        <stp>False</stp>
        <tr r="B273" s="3"/>
        <tr r="C273" s="3"/>
      </tp>
      <tp>
        <v>42936.052083333336</v>
        <stp/>
        <stp>StudyData</stp>
        <stp>HSIC</stp>
        <stp>Bar</stp>
        <stp/>
        <stp>Time</stp>
        <stp>15</stp>
        <stp>-270</stp>
        <stp>All</stp>
        <stp/>
        <stp/>
        <stp>False</stp>
        <tr r="C272" s="3"/>
        <tr r="B272" s="3"/>
      </tp>
      <tp>
        <v>42935.9375</v>
        <stp/>
        <stp>StudyData</stp>
        <stp>HSIC</stp>
        <stp>Bar</stp>
        <stp/>
        <stp>Time</stp>
        <stp>15</stp>
        <stp>-277</stp>
        <stp>All</stp>
        <stp/>
        <stp/>
        <stp>False</stp>
        <tr r="C279" s="3"/>
        <tr r="B279" s="3"/>
      </tp>
      <tp>
        <v>42935.947916666664</v>
        <stp/>
        <stp>StudyData</stp>
        <stp>HSIC</stp>
        <stp>Bar</stp>
        <stp/>
        <stp>Time</stp>
        <stp>15</stp>
        <stp>-276</stp>
        <stp>All</stp>
        <stp/>
        <stp/>
        <stp>False</stp>
        <tr r="C278" s="3"/>
        <tr r="B278" s="3"/>
      </tp>
      <tp>
        <v>42936</v>
        <stp/>
        <stp>StudyData</stp>
        <stp>HSIC</stp>
        <stp>Bar</stp>
        <stp/>
        <stp>Time</stp>
        <stp>15</stp>
        <stp>-275</stp>
        <stp>All</stp>
        <stp/>
        <stp/>
        <stp>False</stp>
        <tr r="B277" s="3"/>
        <tr r="C277" s="3"/>
      </tp>
      <tp>
        <v>42936.010416666664</v>
        <stp/>
        <stp>StudyData</stp>
        <stp>HSIC</stp>
        <stp>Bar</stp>
        <stp/>
        <stp>Time</stp>
        <stp>15</stp>
        <stp>-274</stp>
        <stp>All</stp>
        <stp/>
        <stp/>
        <stp>False</stp>
        <tr r="B276" s="3"/>
        <tr r="C276" s="3"/>
      </tp>
      <tp>
        <v>42935.916666666664</v>
        <stp/>
        <stp>StudyData</stp>
        <stp>HSIC</stp>
        <stp>Bar</stp>
        <stp/>
        <stp>Time</stp>
        <stp>15</stp>
        <stp>-279</stp>
        <stp>All</stp>
        <stp/>
        <stp/>
        <stp>False</stp>
        <tr r="B281" s="3"/>
        <tr r="C281" s="3"/>
      </tp>
      <tp>
        <v>42935.927083333336</v>
        <stp/>
        <stp>StudyData</stp>
        <stp>HSIC</stp>
        <stp>Bar</stp>
        <stp/>
        <stp>Time</stp>
        <stp>15</stp>
        <stp>-278</stp>
        <stp>All</stp>
        <stp/>
        <stp/>
        <stp>False</stp>
        <tr r="B280" s="3"/>
        <tr r="C280" s="3"/>
      </tp>
      <tp>
        <v>42941.0625</v>
        <stp/>
        <stp>StudyData</stp>
        <stp>HSIC</stp>
        <stp>Bar</stp>
        <stp/>
        <stp>Time</stp>
        <stp>15</stp>
        <stp>-203</stp>
        <stp>All</stp>
        <stp/>
        <stp/>
        <stp>False</stp>
        <tr r="B205" s="3"/>
        <tr r="C205" s="3"/>
      </tp>
      <tp>
        <v>42941.072916666664</v>
        <stp/>
        <stp>StudyData</stp>
        <stp>HSIC</stp>
        <stp>Bar</stp>
        <stp/>
        <stp>Time</stp>
        <stp>15</stp>
        <stp>-202</stp>
        <stp>All</stp>
        <stp/>
        <stp/>
        <stp>False</stp>
        <tr r="B204" s="3"/>
        <tr r="C204" s="3"/>
      </tp>
      <tp>
        <v>42941.083333333336</v>
        <stp/>
        <stp>StudyData</stp>
        <stp>HSIC</stp>
        <stp>Bar</stp>
        <stp/>
        <stp>Time</stp>
        <stp>15</stp>
        <stp>-201</stp>
        <stp>All</stp>
        <stp/>
        <stp/>
        <stp>False</stp>
        <tr r="C203" s="3"/>
        <tr r="B203" s="3"/>
      </tp>
      <tp>
        <v>42941.09375</v>
        <stp/>
        <stp>StudyData</stp>
        <stp>HSIC</stp>
        <stp>Bar</stp>
        <stp/>
        <stp>Time</stp>
        <stp>15</stp>
        <stp>-200</stp>
        <stp>All</stp>
        <stp/>
        <stp/>
        <stp>False</stp>
        <tr r="C202" s="3"/>
        <tr r="B202" s="3"/>
      </tp>
      <tp>
        <v>42941.020833333336</v>
        <stp/>
        <stp>StudyData</stp>
        <stp>HSIC</stp>
        <stp>Bar</stp>
        <stp/>
        <stp>Time</stp>
        <stp>15</stp>
        <stp>-207</stp>
        <stp>All</stp>
        <stp/>
        <stp/>
        <stp>False</stp>
        <tr r="C209" s="3"/>
        <tr r="B209" s="3"/>
      </tp>
      <tp>
        <v>42941.03125</v>
        <stp/>
        <stp>StudyData</stp>
        <stp>HSIC</stp>
        <stp>Bar</stp>
        <stp/>
        <stp>Time</stp>
        <stp>15</stp>
        <stp>-206</stp>
        <stp>All</stp>
        <stp/>
        <stp/>
        <stp>False</stp>
        <tr r="B208" s="3"/>
        <tr r="C208" s="3"/>
      </tp>
      <tp>
        <v>42941.041666666664</v>
        <stp/>
        <stp>StudyData</stp>
        <stp>HSIC</stp>
        <stp>Bar</stp>
        <stp/>
        <stp>Time</stp>
        <stp>15</stp>
        <stp>-205</stp>
        <stp>All</stp>
        <stp/>
        <stp/>
        <stp>False</stp>
        <tr r="C207" s="3"/>
        <tr r="B207" s="3"/>
      </tp>
      <tp>
        <v>42941.052083333336</v>
        <stp/>
        <stp>StudyData</stp>
        <stp>HSIC</stp>
        <stp>Bar</stp>
        <stp/>
        <stp>Time</stp>
        <stp>15</stp>
        <stp>-204</stp>
        <stp>All</stp>
        <stp/>
        <stp/>
        <stp>False</stp>
        <tr r="C206" s="3"/>
        <tr r="B206" s="3"/>
      </tp>
      <tp>
        <v>42941</v>
        <stp/>
        <stp>StudyData</stp>
        <stp>HSIC</stp>
        <stp>Bar</stp>
        <stp/>
        <stp>Time</stp>
        <stp>15</stp>
        <stp>-209</stp>
        <stp>All</stp>
        <stp/>
        <stp/>
        <stp>False</stp>
        <tr r="C211" s="3"/>
        <tr r="B211" s="3"/>
      </tp>
      <tp>
        <v>42941.010416666664</v>
        <stp/>
        <stp>StudyData</stp>
        <stp>HSIC</stp>
        <stp>Bar</stp>
        <stp/>
        <stp>Time</stp>
        <stp>15</stp>
        <stp>-208</stp>
        <stp>All</stp>
        <stp/>
        <stp/>
        <stp>False</stp>
        <tr r="C210" s="3"/>
        <tr r="B210" s="3"/>
      </tp>
      <tp>
        <v>42940.916666666664</v>
        <stp/>
        <stp>StudyData</stp>
        <stp>HSIC</stp>
        <stp>Bar</stp>
        <stp/>
        <stp>Time</stp>
        <stp>15</stp>
        <stp>-213</stp>
        <stp>All</stp>
        <stp/>
        <stp/>
        <stp>False</stp>
        <tr r="C215" s="3"/>
        <tr r="B215" s="3"/>
      </tp>
      <tp>
        <v>42940.927083333336</v>
        <stp/>
        <stp>StudyData</stp>
        <stp>HSIC</stp>
        <stp>Bar</stp>
        <stp/>
        <stp>Time</stp>
        <stp>15</stp>
        <stp>-212</stp>
        <stp>All</stp>
        <stp/>
        <stp/>
        <stp>False</stp>
        <tr r="B214" s="3"/>
        <tr r="C214" s="3"/>
      </tp>
      <tp>
        <v>42940.9375</v>
        <stp/>
        <stp>StudyData</stp>
        <stp>HSIC</stp>
        <stp>Bar</stp>
        <stp/>
        <stp>Time</stp>
        <stp>15</stp>
        <stp>-211</stp>
        <stp>All</stp>
        <stp/>
        <stp/>
        <stp>False</stp>
        <tr r="B213" s="3"/>
        <tr r="C213" s="3"/>
      </tp>
      <tp>
        <v>42940.947916666664</v>
        <stp/>
        <stp>StudyData</stp>
        <stp>HSIC</stp>
        <stp>Bar</stp>
        <stp/>
        <stp>Time</stp>
        <stp>15</stp>
        <stp>-210</stp>
        <stp>All</stp>
        <stp/>
        <stp/>
        <stp>False</stp>
        <tr r="C212" s="3"/>
        <tr r="B212" s="3"/>
      </tp>
      <tp>
        <v>42940.875</v>
        <stp/>
        <stp>StudyData</stp>
        <stp>HSIC</stp>
        <stp>Bar</stp>
        <stp/>
        <stp>Time</stp>
        <stp>15</stp>
        <stp>-217</stp>
        <stp>All</stp>
        <stp/>
        <stp/>
        <stp>False</stp>
        <tr r="C219" s="3"/>
        <tr r="B219" s="3"/>
      </tp>
      <tp>
        <v>42940.885416666664</v>
        <stp/>
        <stp>StudyData</stp>
        <stp>HSIC</stp>
        <stp>Bar</stp>
        <stp/>
        <stp>Time</stp>
        <stp>15</stp>
        <stp>-216</stp>
        <stp>All</stp>
        <stp/>
        <stp/>
        <stp>False</stp>
        <tr r="C218" s="3"/>
        <tr r="B218" s="3"/>
      </tp>
      <tp>
        <v>42940.895833333336</v>
        <stp/>
        <stp>StudyData</stp>
        <stp>HSIC</stp>
        <stp>Bar</stp>
        <stp/>
        <stp>Time</stp>
        <stp>15</stp>
        <stp>-215</stp>
        <stp>All</stp>
        <stp/>
        <stp/>
        <stp>False</stp>
        <tr r="B217" s="3"/>
        <tr r="C217" s="3"/>
      </tp>
      <tp>
        <v>42940.90625</v>
        <stp/>
        <stp>StudyData</stp>
        <stp>HSIC</stp>
        <stp>Bar</stp>
        <stp/>
        <stp>Time</stp>
        <stp>15</stp>
        <stp>-214</stp>
        <stp>All</stp>
        <stp/>
        <stp/>
        <stp>False</stp>
        <tr r="C216" s="3"/>
        <tr r="B216" s="3"/>
      </tp>
      <tp>
        <v>42940.854166666664</v>
        <stp/>
        <stp>StudyData</stp>
        <stp>HSIC</stp>
        <stp>Bar</stp>
        <stp/>
        <stp>Time</stp>
        <stp>15</stp>
        <stp>-219</stp>
        <stp>All</stp>
        <stp/>
        <stp/>
        <stp>False</stp>
        <tr r="C221" s="3"/>
        <tr r="B221" s="3"/>
      </tp>
      <tp>
        <v>42940.864583333336</v>
        <stp/>
        <stp>StudyData</stp>
        <stp>HSIC</stp>
        <stp>Bar</stp>
        <stp/>
        <stp>Time</stp>
        <stp>15</stp>
        <stp>-218</stp>
        <stp>All</stp>
        <stp/>
        <stp/>
        <stp>False</stp>
        <tr r="C220" s="3"/>
        <tr r="B220" s="3"/>
      </tp>
      <tp>
        <v>42940.083333333336</v>
        <stp/>
        <stp>StudyData</stp>
        <stp>HSIC</stp>
        <stp>Bar</stp>
        <stp/>
        <stp>Time</stp>
        <stp>15</stp>
        <stp>-223</stp>
        <stp>All</stp>
        <stp/>
        <stp/>
        <stp>False</stp>
        <tr r="B225" s="3"/>
        <tr r="C225" s="3"/>
      </tp>
      <tp>
        <v>42940.09375</v>
        <stp/>
        <stp>StudyData</stp>
        <stp>HSIC</stp>
        <stp>Bar</stp>
        <stp/>
        <stp>Time</stp>
        <stp>15</stp>
        <stp>-222</stp>
        <stp>All</stp>
        <stp/>
        <stp/>
        <stp>False</stp>
        <tr r="C224" s="3"/>
        <tr r="B224" s="3"/>
      </tp>
      <tp>
        <v>42940.104166666664</v>
        <stp/>
        <stp>StudyData</stp>
        <stp>HSIC</stp>
        <stp>Bar</stp>
        <stp/>
        <stp>Time</stp>
        <stp>15</stp>
        <stp>-221</stp>
        <stp>All</stp>
        <stp/>
        <stp/>
        <stp>False</stp>
        <tr r="C223" s="3"/>
        <tr r="B223" s="3"/>
      </tp>
      <tp>
        <v>42940.114583333336</v>
        <stp/>
        <stp>StudyData</stp>
        <stp>HSIC</stp>
        <stp>Bar</stp>
        <stp/>
        <stp>Time</stp>
        <stp>15</stp>
        <stp>-220</stp>
        <stp>All</stp>
        <stp/>
        <stp/>
        <stp>False</stp>
        <tr r="C222" s="3"/>
        <tr r="B222" s="3"/>
      </tp>
      <tp>
        <v>42940.041666666664</v>
        <stp/>
        <stp>StudyData</stp>
        <stp>HSIC</stp>
        <stp>Bar</stp>
        <stp/>
        <stp>Time</stp>
        <stp>15</stp>
        <stp>-227</stp>
        <stp>All</stp>
        <stp/>
        <stp/>
        <stp>False</stp>
        <tr r="B229" s="3"/>
        <tr r="C229" s="3"/>
      </tp>
      <tp>
        <v>42940.052083333336</v>
        <stp/>
        <stp>StudyData</stp>
        <stp>HSIC</stp>
        <stp>Bar</stp>
        <stp/>
        <stp>Time</stp>
        <stp>15</stp>
        <stp>-226</stp>
        <stp>All</stp>
        <stp/>
        <stp/>
        <stp>False</stp>
        <tr r="C228" s="3"/>
        <tr r="B228" s="3"/>
      </tp>
      <tp>
        <v>42940.0625</v>
        <stp/>
        <stp>StudyData</stp>
        <stp>HSIC</stp>
        <stp>Bar</stp>
        <stp/>
        <stp>Time</stp>
        <stp>15</stp>
        <stp>-225</stp>
        <stp>All</stp>
        <stp/>
        <stp/>
        <stp>False</stp>
        <tr r="C227" s="3"/>
        <tr r="B227" s="3"/>
      </tp>
      <tp>
        <v>42940.072916666664</v>
        <stp/>
        <stp>StudyData</stp>
        <stp>HSIC</stp>
        <stp>Bar</stp>
        <stp/>
        <stp>Time</stp>
        <stp>15</stp>
        <stp>-224</stp>
        <stp>All</stp>
        <stp/>
        <stp/>
        <stp>False</stp>
        <tr r="B226" s="3"/>
        <tr r="C226" s="3"/>
      </tp>
      <tp>
        <v>42940.020833333336</v>
        <stp/>
        <stp>StudyData</stp>
        <stp>HSIC</stp>
        <stp>Bar</stp>
        <stp/>
        <stp>Time</stp>
        <stp>15</stp>
        <stp>-229</stp>
        <stp>All</stp>
        <stp/>
        <stp/>
        <stp>False</stp>
        <tr r="C231" s="3"/>
        <tr r="B231" s="3"/>
      </tp>
      <tp>
        <v>42940.03125</v>
        <stp/>
        <stp>StudyData</stp>
        <stp>HSIC</stp>
        <stp>Bar</stp>
        <stp/>
        <stp>Time</stp>
        <stp>15</stp>
        <stp>-228</stp>
        <stp>All</stp>
        <stp/>
        <stp/>
        <stp>False</stp>
        <tr r="C230" s="3"/>
        <tr r="B230" s="3"/>
      </tp>
      <tp>
        <v>42939.9375</v>
        <stp/>
        <stp>StudyData</stp>
        <stp>HSIC</stp>
        <stp>Bar</stp>
        <stp/>
        <stp>Time</stp>
        <stp>15</stp>
        <stp>-233</stp>
        <stp>All</stp>
        <stp/>
        <stp/>
        <stp>False</stp>
        <tr r="C235" s="3"/>
        <tr r="B235" s="3"/>
      </tp>
      <tp>
        <v>42939.947916666664</v>
        <stp/>
        <stp>StudyData</stp>
        <stp>HSIC</stp>
        <stp>Bar</stp>
        <stp/>
        <stp>Time</stp>
        <stp>15</stp>
        <stp>-232</stp>
        <stp>All</stp>
        <stp/>
        <stp/>
        <stp>False</stp>
        <tr r="C234" s="3"/>
        <tr r="B234" s="3"/>
      </tp>
      <tp>
        <v>42940</v>
        <stp/>
        <stp>StudyData</stp>
        <stp>HSIC</stp>
        <stp>Bar</stp>
        <stp/>
        <stp>Time</stp>
        <stp>15</stp>
        <stp>-231</stp>
        <stp>All</stp>
        <stp/>
        <stp/>
        <stp>False</stp>
        <tr r="B233" s="3"/>
        <tr r="C233" s="3"/>
      </tp>
      <tp>
        <v>42940.010416666664</v>
        <stp/>
        <stp>StudyData</stp>
        <stp>HSIC</stp>
        <stp>Bar</stp>
        <stp/>
        <stp>Time</stp>
        <stp>15</stp>
        <stp>-230</stp>
        <stp>All</stp>
        <stp/>
        <stp/>
        <stp>False</stp>
        <tr r="B232" s="3"/>
        <tr r="C232" s="3"/>
      </tp>
      <tp>
        <v>42939.895833333336</v>
        <stp/>
        <stp>StudyData</stp>
        <stp>HSIC</stp>
        <stp>Bar</stp>
        <stp/>
        <stp>Time</stp>
        <stp>15</stp>
        <stp>-237</stp>
        <stp>All</stp>
        <stp/>
        <stp/>
        <stp>False</stp>
        <tr r="C239" s="3"/>
        <tr r="B239" s="3"/>
      </tp>
      <tp>
        <v>42939.90625</v>
        <stp/>
        <stp>StudyData</stp>
        <stp>HSIC</stp>
        <stp>Bar</stp>
        <stp/>
        <stp>Time</stp>
        <stp>15</stp>
        <stp>-236</stp>
        <stp>All</stp>
        <stp/>
        <stp/>
        <stp>False</stp>
        <tr r="B238" s="3"/>
        <tr r="C238" s="3"/>
      </tp>
      <tp>
        <v>42939.916666666664</v>
        <stp/>
        <stp>StudyData</stp>
        <stp>HSIC</stp>
        <stp>Bar</stp>
        <stp/>
        <stp>Time</stp>
        <stp>15</stp>
        <stp>-235</stp>
        <stp>All</stp>
        <stp/>
        <stp/>
        <stp>False</stp>
        <tr r="B237" s="3"/>
        <tr r="C237" s="3"/>
      </tp>
      <tp>
        <v>42939.927083333336</v>
        <stp/>
        <stp>StudyData</stp>
        <stp>HSIC</stp>
        <stp>Bar</stp>
        <stp/>
        <stp>Time</stp>
        <stp>15</stp>
        <stp>-234</stp>
        <stp>All</stp>
        <stp/>
        <stp/>
        <stp>False</stp>
        <tr r="B236" s="3"/>
        <tr r="C236" s="3"/>
      </tp>
      <tp>
        <v>42939.875</v>
        <stp/>
        <stp>StudyData</stp>
        <stp>HSIC</stp>
        <stp>Bar</stp>
        <stp/>
        <stp>Time</stp>
        <stp>15</stp>
        <stp>-239</stp>
        <stp>All</stp>
        <stp/>
        <stp/>
        <stp>False</stp>
        <tr r="B241" s="3"/>
        <tr r="C241" s="3"/>
      </tp>
      <tp>
        <v>42939.885416666664</v>
        <stp/>
        <stp>StudyData</stp>
        <stp>HSIC</stp>
        <stp>Bar</stp>
        <stp/>
        <stp>Time</stp>
        <stp>15</stp>
        <stp>-238</stp>
        <stp>All</stp>
        <stp/>
        <stp/>
        <stp>False</stp>
        <tr r="C240" s="3"/>
        <tr r="B240" s="3"/>
      </tp>
      <tp>
        <v>42935.875</v>
        <stp/>
        <stp>StudyData</stp>
        <stp>HSIC</stp>
        <stp>Bar</stp>
        <stp/>
        <stp>Time</stp>
        <stp>15</stp>
        <stp>-283</stp>
        <stp>All</stp>
        <stp/>
        <stp/>
        <stp>False</stp>
        <tr r="B285" s="3"/>
        <tr r="C285" s="3"/>
      </tp>
      <tp>
        <v>42935.885416666664</v>
        <stp/>
        <stp>StudyData</stp>
        <stp>HSIC</stp>
        <stp>Bar</stp>
        <stp/>
        <stp>Time</stp>
        <stp>15</stp>
        <stp>-282</stp>
        <stp>All</stp>
        <stp/>
        <stp/>
        <stp>False</stp>
        <tr r="C284" s="3"/>
        <tr r="B284" s="3"/>
      </tp>
      <tp>
        <v>42935.895833333336</v>
        <stp/>
        <stp>StudyData</stp>
        <stp>HSIC</stp>
        <stp>Bar</stp>
        <stp/>
        <stp>Time</stp>
        <stp>15</stp>
        <stp>-281</stp>
        <stp>All</stp>
        <stp/>
        <stp/>
        <stp>False</stp>
        <tr r="C283" s="3"/>
        <tr r="B283" s="3"/>
      </tp>
      <tp>
        <v>42935.90625</v>
        <stp/>
        <stp>StudyData</stp>
        <stp>HSIC</stp>
        <stp>Bar</stp>
        <stp/>
        <stp>Time</stp>
        <stp>15</stp>
        <stp>-280</stp>
        <stp>All</stp>
        <stp/>
        <stp/>
        <stp>False</stp>
        <tr r="C282" s="3"/>
        <tr r="B282" s="3"/>
      </tp>
      <tp>
        <v>42935.104166666664</v>
        <stp/>
        <stp>StudyData</stp>
        <stp>HSIC</stp>
        <stp>Bar</stp>
        <stp/>
        <stp>Time</stp>
        <stp>15</stp>
        <stp>-287</stp>
        <stp>All</stp>
        <stp/>
        <stp/>
        <stp>False</stp>
        <tr r="B289" s="3"/>
        <tr r="C289" s="3"/>
      </tp>
      <tp>
        <v>42935.114583333336</v>
        <stp/>
        <stp>StudyData</stp>
        <stp>HSIC</stp>
        <stp>Bar</stp>
        <stp/>
        <stp>Time</stp>
        <stp>15</stp>
        <stp>-286</stp>
        <stp>All</stp>
        <stp/>
        <stp/>
        <stp>False</stp>
        <tr r="B288" s="3"/>
        <tr r="C288" s="3"/>
      </tp>
      <tp>
        <v>42935.854166666664</v>
        <stp/>
        <stp>StudyData</stp>
        <stp>HSIC</stp>
        <stp>Bar</stp>
        <stp/>
        <stp>Time</stp>
        <stp>15</stp>
        <stp>-285</stp>
        <stp>All</stp>
        <stp/>
        <stp/>
        <stp>False</stp>
        <tr r="C287" s="3"/>
        <tr r="B287" s="3"/>
      </tp>
      <tp>
        <v>42935.864583333336</v>
        <stp/>
        <stp>StudyData</stp>
        <stp>HSIC</stp>
        <stp>Bar</stp>
        <stp/>
        <stp>Time</stp>
        <stp>15</stp>
        <stp>-284</stp>
        <stp>All</stp>
        <stp/>
        <stp/>
        <stp>False</stp>
        <tr r="C286" s="3"/>
        <tr r="B286" s="3"/>
      </tp>
      <tp>
        <v>42935.083333333336</v>
        <stp/>
        <stp>StudyData</stp>
        <stp>HSIC</stp>
        <stp>Bar</stp>
        <stp/>
        <stp>Time</stp>
        <stp>15</stp>
        <stp>-289</stp>
        <stp>All</stp>
        <stp/>
        <stp/>
        <stp>False</stp>
        <tr r="C291" s="3"/>
        <tr r="B291" s="3"/>
      </tp>
      <tp>
        <v>42935.09375</v>
        <stp/>
        <stp>StudyData</stp>
        <stp>HSIC</stp>
        <stp>Bar</stp>
        <stp/>
        <stp>Time</stp>
        <stp>15</stp>
        <stp>-288</stp>
        <stp>All</stp>
        <stp/>
        <stp/>
        <stp>False</stp>
        <tr r="C290" s="3"/>
        <tr r="B290" s="3"/>
      </tp>
      <tp>
        <v>42935.041666666664</v>
        <stp/>
        <stp>StudyData</stp>
        <stp>HSIC</stp>
        <stp>Bar</stp>
        <stp/>
        <stp>Time</stp>
        <stp>15</stp>
        <stp>-293</stp>
        <stp>All</stp>
        <stp/>
        <stp/>
        <stp>False</stp>
        <tr r="C295" s="3"/>
        <tr r="B295" s="3"/>
      </tp>
      <tp>
        <v>42935.052083333336</v>
        <stp/>
        <stp>StudyData</stp>
        <stp>HSIC</stp>
        <stp>Bar</stp>
        <stp/>
        <stp>Time</stp>
        <stp>15</stp>
        <stp>-292</stp>
        <stp>All</stp>
        <stp/>
        <stp/>
        <stp>False</stp>
        <tr r="C294" s="3"/>
        <tr r="B294" s="3"/>
      </tp>
      <tp>
        <v>42935.0625</v>
        <stp/>
        <stp>StudyData</stp>
        <stp>HSIC</stp>
        <stp>Bar</stp>
        <stp/>
        <stp>Time</stp>
        <stp>15</stp>
        <stp>-291</stp>
        <stp>All</stp>
        <stp/>
        <stp/>
        <stp>False</stp>
        <tr r="B293" s="3"/>
        <tr r="C293" s="3"/>
      </tp>
      <tp>
        <v>42935.072916666664</v>
        <stp/>
        <stp>StudyData</stp>
        <stp>HSIC</stp>
        <stp>Bar</stp>
        <stp/>
        <stp>Time</stp>
        <stp>15</stp>
        <stp>-290</stp>
        <stp>All</stp>
        <stp/>
        <stp/>
        <stp>False</stp>
        <tr r="B292" s="3"/>
        <tr r="C292" s="3"/>
      </tp>
      <tp>
        <v>42935</v>
        <stp/>
        <stp>StudyData</stp>
        <stp>HSIC</stp>
        <stp>Bar</stp>
        <stp/>
        <stp>Time</stp>
        <stp>15</stp>
        <stp>-297</stp>
        <stp>All</stp>
        <stp/>
        <stp/>
        <stp>False</stp>
        <tr r="C299" s="3"/>
        <tr r="B299" s="3"/>
      </tp>
      <tp>
        <v>42935.010416666664</v>
        <stp/>
        <stp>StudyData</stp>
        <stp>HSIC</stp>
        <stp>Bar</stp>
        <stp/>
        <stp>Time</stp>
        <stp>15</stp>
        <stp>-296</stp>
        <stp>All</stp>
        <stp/>
        <stp/>
        <stp>False</stp>
        <tr r="B298" s="3"/>
        <tr r="C298" s="3"/>
      </tp>
      <tp>
        <v>42935.020833333336</v>
        <stp/>
        <stp>StudyData</stp>
        <stp>HSIC</stp>
        <stp>Bar</stp>
        <stp/>
        <stp>Time</stp>
        <stp>15</stp>
        <stp>-295</stp>
        <stp>All</stp>
        <stp/>
        <stp/>
        <stp>False</stp>
        <tr r="B297" s="3"/>
        <tr r="C297" s="3"/>
      </tp>
      <tp>
        <v>42935.03125</v>
        <stp/>
        <stp>StudyData</stp>
        <stp>HSIC</stp>
        <stp>Bar</stp>
        <stp/>
        <stp>Time</stp>
        <stp>15</stp>
        <stp>-294</stp>
        <stp>All</stp>
        <stp/>
        <stp/>
        <stp>False</stp>
        <tr r="B296" s="3"/>
        <tr r="C296" s="3"/>
      </tp>
      <tp>
        <v>42934.9375</v>
        <stp/>
        <stp>StudyData</stp>
        <stp>HSIC</stp>
        <stp>Bar</stp>
        <stp/>
        <stp>Time</stp>
        <stp>15</stp>
        <stp>-299</stp>
        <stp>All</stp>
        <stp/>
        <stp/>
        <stp>False</stp>
        <tr r="C301" s="3"/>
        <tr r="B301" s="3"/>
      </tp>
      <tp>
        <v>42934.947916666664</v>
        <stp/>
        <stp>StudyData</stp>
        <stp>HSIC</stp>
        <stp>Bar</stp>
        <stp/>
        <stp>Time</stp>
        <stp>15</stp>
        <stp>-298</stp>
        <stp>All</stp>
        <stp/>
        <stp/>
        <stp>False</stp>
        <tr r="B300" s="3"/>
        <tr r="C300" s="3"/>
      </tp>
      <tp>
        <v>16289.58</v>
        <stp/>
        <stp>StudyData</stp>
        <stp>HSIC</stp>
        <stp>Bar</stp>
        <stp/>
        <stp>Low</stp>
        <stp>15</stp>
        <stp>-5</stp>
        <stp>All</stp>
        <stp/>
        <stp/>
        <stp>FALSE</stp>
        <stp>T</stp>
        <tr r="F7" s="3"/>
        <tr r="F7" s="3"/>
      </tp>
      <tp>
        <v>4156.34</v>
        <stp/>
        <stp>ContractData</stp>
        <stp>X.US.HSMHI</stp>
        <stp>LastPrice</stp>
        <stp/>
        <stp>T</stp>
        <tr r="I15" s="2"/>
      </tp>
      <tp>
        <v>6.7774999999999999</v>
        <stp/>
        <stp>DOMData</stp>
        <stp>F.CUS</stp>
        <stp>Price</stp>
        <stp>-1</stp>
        <stp>T</stp>
        <tr r="H42" s="2"/>
      </tp>
      <tp>
        <v>48.86</v>
        <stp/>
        <stp>DOMData</stp>
        <stp>F.CLE</stp>
        <stp>Price</stp>
        <stp>-1</stp>
        <stp>T</stp>
        <tr r="N42" s="2"/>
      </tp>
      <tp>
        <v>27570</v>
        <stp/>
        <stp>DOMData</stp>
        <stp>F.HSI</stp>
        <stp>Price</stp>
        <stp>-1</stp>
        <stp>T</stp>
        <tr r="B42" s="2"/>
      </tp>
      <tp>
        <v>11024</v>
        <stp/>
        <stp>DOMData</stp>
        <stp>F.HHI</stp>
        <stp>Price</stp>
        <stp>-1</stp>
        <stp>T</stp>
        <tr r="E42" s="2"/>
      </tp>
      <tp>
        <v>42944</v>
        <stp/>
        <stp>StudyData</stp>
        <stp>HSIC</stp>
        <stp>Bar</stp>
        <stp/>
        <stp>Time</stp>
        <stp>15</stp>
        <stp>-143</stp>
        <stp>All</stp>
        <stp/>
        <stp/>
        <stp>False</stp>
        <tr r="B145" s="3"/>
        <tr r="C145" s="3"/>
      </tp>
      <tp>
        <v>42944.010416666664</v>
        <stp/>
        <stp>StudyData</stp>
        <stp>HSIC</stp>
        <stp>Bar</stp>
        <stp/>
        <stp>Time</stp>
        <stp>15</stp>
        <stp>-142</stp>
        <stp>All</stp>
        <stp/>
        <stp/>
        <stp>False</stp>
        <tr r="B144" s="3"/>
        <tr r="C144" s="3"/>
      </tp>
      <tp>
        <v>42944.020833333336</v>
        <stp/>
        <stp>StudyData</stp>
        <stp>HSIC</stp>
        <stp>Bar</stp>
        <stp/>
        <stp>Time</stp>
        <stp>15</stp>
        <stp>-141</stp>
        <stp>All</stp>
        <stp/>
        <stp/>
        <stp>False</stp>
        <tr r="C143" s="3"/>
        <tr r="B143" s="3"/>
      </tp>
      <tp>
        <v>42944.03125</v>
        <stp/>
        <stp>StudyData</stp>
        <stp>HSIC</stp>
        <stp>Bar</stp>
        <stp/>
        <stp>Time</stp>
        <stp>15</stp>
        <stp>-140</stp>
        <stp>All</stp>
        <stp/>
        <stp/>
        <stp>False</stp>
        <tr r="C142" s="3"/>
        <tr r="B142" s="3"/>
      </tp>
      <tp>
        <v>42943.916666666664</v>
        <stp/>
        <stp>StudyData</stp>
        <stp>HSIC</stp>
        <stp>Bar</stp>
        <stp/>
        <stp>Time</stp>
        <stp>15</stp>
        <stp>-147</stp>
        <stp>All</stp>
        <stp/>
        <stp/>
        <stp>False</stp>
        <tr r="B149" s="3"/>
        <tr r="C149" s="3"/>
      </tp>
      <tp>
        <v>42943.927083333336</v>
        <stp/>
        <stp>StudyData</stp>
        <stp>HSIC</stp>
        <stp>Bar</stp>
        <stp/>
        <stp>Time</stp>
        <stp>15</stp>
        <stp>-146</stp>
        <stp>All</stp>
        <stp/>
        <stp/>
        <stp>False</stp>
        <tr r="B148" s="3"/>
        <tr r="C148" s="3"/>
      </tp>
      <tp>
        <v>42943.9375</v>
        <stp/>
        <stp>StudyData</stp>
        <stp>HSIC</stp>
        <stp>Bar</stp>
        <stp/>
        <stp>Time</stp>
        <stp>15</stp>
        <stp>-145</stp>
        <stp>All</stp>
        <stp/>
        <stp/>
        <stp>False</stp>
        <tr r="C147" s="3"/>
        <tr r="B147" s="3"/>
      </tp>
      <tp>
        <v>42943.947916666664</v>
        <stp/>
        <stp>StudyData</stp>
        <stp>HSIC</stp>
        <stp>Bar</stp>
        <stp/>
        <stp>Time</stp>
        <stp>15</stp>
        <stp>-144</stp>
        <stp>All</stp>
        <stp/>
        <stp/>
        <stp>False</stp>
        <tr r="C146" s="3"/>
        <tr r="B146" s="3"/>
      </tp>
      <tp>
        <v>42943.895833333336</v>
        <stp/>
        <stp>StudyData</stp>
        <stp>HSIC</stp>
        <stp>Bar</stp>
        <stp/>
        <stp>Time</stp>
        <stp>15</stp>
        <stp>-149</stp>
        <stp>All</stp>
        <stp/>
        <stp/>
        <stp>False</stp>
        <tr r="C151" s="3"/>
        <tr r="B151" s="3"/>
      </tp>
      <tp>
        <v>42943.90625</v>
        <stp/>
        <stp>StudyData</stp>
        <stp>HSIC</stp>
        <stp>Bar</stp>
        <stp/>
        <stp>Time</stp>
        <stp>15</stp>
        <stp>-148</stp>
        <stp>All</stp>
        <stp/>
        <stp/>
        <stp>False</stp>
        <tr r="B150" s="3"/>
        <tr r="C150" s="3"/>
      </tp>
      <tp>
        <v>42943.854166666664</v>
        <stp/>
        <stp>StudyData</stp>
        <stp>HSIC</stp>
        <stp>Bar</stp>
        <stp/>
        <stp>Time</stp>
        <stp>15</stp>
        <stp>-153</stp>
        <stp>All</stp>
        <stp/>
        <stp/>
        <stp>False</stp>
        <tr r="C155" s="3"/>
        <tr r="B155" s="3"/>
      </tp>
      <tp>
        <v>42943.864583333336</v>
        <stp/>
        <stp>StudyData</stp>
        <stp>HSIC</stp>
        <stp>Bar</stp>
        <stp/>
        <stp>Time</stp>
        <stp>15</stp>
        <stp>-152</stp>
        <stp>All</stp>
        <stp/>
        <stp/>
        <stp>False</stp>
        <tr r="C154" s="3"/>
        <tr r="B154" s="3"/>
      </tp>
      <tp>
        <v>42943.875</v>
        <stp/>
        <stp>StudyData</stp>
        <stp>HSIC</stp>
        <stp>Bar</stp>
        <stp/>
        <stp>Time</stp>
        <stp>15</stp>
        <stp>-151</stp>
        <stp>All</stp>
        <stp/>
        <stp/>
        <stp>False</stp>
        <tr r="B153" s="3"/>
        <tr r="C153" s="3"/>
      </tp>
      <tp>
        <v>42943.885416666664</v>
        <stp/>
        <stp>StudyData</stp>
        <stp>HSIC</stp>
        <stp>Bar</stp>
        <stp/>
        <stp>Time</stp>
        <stp>15</stp>
        <stp>-150</stp>
        <stp>All</stp>
        <stp/>
        <stp/>
        <stp>False</stp>
        <tr r="C152" s="3"/>
        <tr r="B152" s="3"/>
      </tp>
      <tp>
        <v>42943.083333333336</v>
        <stp/>
        <stp>StudyData</stp>
        <stp>HSIC</stp>
        <stp>Bar</stp>
        <stp/>
        <stp>Time</stp>
        <stp>15</stp>
        <stp>-157</stp>
        <stp>All</stp>
        <stp/>
        <stp/>
        <stp>False</stp>
        <tr r="C159" s="3"/>
        <tr r="B159" s="3"/>
      </tp>
      <tp>
        <v>42943.09375</v>
        <stp/>
        <stp>StudyData</stp>
        <stp>HSIC</stp>
        <stp>Bar</stp>
        <stp/>
        <stp>Time</stp>
        <stp>15</stp>
        <stp>-156</stp>
        <stp>All</stp>
        <stp/>
        <stp/>
        <stp>False</stp>
        <tr r="C158" s="3"/>
        <tr r="B158" s="3"/>
      </tp>
      <tp>
        <v>42943.104166666664</v>
        <stp/>
        <stp>StudyData</stp>
        <stp>HSIC</stp>
        <stp>Bar</stp>
        <stp/>
        <stp>Time</stp>
        <stp>15</stp>
        <stp>-155</stp>
        <stp>All</stp>
        <stp/>
        <stp/>
        <stp>False</stp>
        <tr r="B157" s="3"/>
        <tr r="C157" s="3"/>
      </tp>
      <tp>
        <v>42943.114583333336</v>
        <stp/>
        <stp>StudyData</stp>
        <stp>HSIC</stp>
        <stp>Bar</stp>
        <stp/>
        <stp>Time</stp>
        <stp>15</stp>
        <stp>-154</stp>
        <stp>All</stp>
        <stp/>
        <stp/>
        <stp>False</stp>
        <tr r="C156" s="3"/>
        <tr r="B156" s="3"/>
      </tp>
      <tp>
        <v>42943.0625</v>
        <stp/>
        <stp>StudyData</stp>
        <stp>HSIC</stp>
        <stp>Bar</stp>
        <stp/>
        <stp>Time</stp>
        <stp>15</stp>
        <stp>-159</stp>
        <stp>All</stp>
        <stp/>
        <stp/>
        <stp>False</stp>
        <tr r="B161" s="3"/>
        <tr r="C161" s="3"/>
      </tp>
      <tp>
        <v>42943.072916666664</v>
        <stp/>
        <stp>StudyData</stp>
        <stp>HSIC</stp>
        <stp>Bar</stp>
        <stp/>
        <stp>Time</stp>
        <stp>15</stp>
        <stp>-158</stp>
        <stp>All</stp>
        <stp/>
        <stp/>
        <stp>False</stp>
        <tr r="B160" s="3"/>
        <tr r="C160" s="3"/>
      </tp>
      <tp>
        <v>42943.020833333336</v>
        <stp/>
        <stp>StudyData</stp>
        <stp>HSIC</stp>
        <stp>Bar</stp>
        <stp/>
        <stp>Time</stp>
        <stp>15</stp>
        <stp>-163</stp>
        <stp>All</stp>
        <stp/>
        <stp/>
        <stp>False</stp>
        <tr r="B165" s="3"/>
        <tr r="C165" s="3"/>
      </tp>
      <tp>
        <v>42943.03125</v>
        <stp/>
        <stp>StudyData</stp>
        <stp>HSIC</stp>
        <stp>Bar</stp>
        <stp/>
        <stp>Time</stp>
        <stp>15</stp>
        <stp>-162</stp>
        <stp>All</stp>
        <stp/>
        <stp/>
        <stp>False</stp>
        <tr r="B164" s="3"/>
        <tr r="C164" s="3"/>
      </tp>
      <tp>
        <v>42943.041666666664</v>
        <stp/>
        <stp>StudyData</stp>
        <stp>HSIC</stp>
        <stp>Bar</stp>
        <stp/>
        <stp>Time</stp>
        <stp>15</stp>
        <stp>-161</stp>
        <stp>All</stp>
        <stp/>
        <stp/>
        <stp>False</stp>
        <tr r="C163" s="3"/>
        <tr r="B163" s="3"/>
      </tp>
      <tp>
        <v>42943.052083333336</v>
        <stp/>
        <stp>StudyData</stp>
        <stp>HSIC</stp>
        <stp>Bar</stp>
        <stp/>
        <stp>Time</stp>
        <stp>15</stp>
        <stp>-160</stp>
        <stp>All</stp>
        <stp/>
        <stp/>
        <stp>False</stp>
        <tr r="C162" s="3"/>
        <tr r="B162" s="3"/>
      </tp>
      <tp>
        <v>42942.9375</v>
        <stp/>
        <stp>StudyData</stp>
        <stp>HSIC</stp>
        <stp>Bar</stp>
        <stp/>
        <stp>Time</stp>
        <stp>15</stp>
        <stp>-167</stp>
        <stp>All</stp>
        <stp/>
        <stp/>
        <stp>False</stp>
        <tr r="B169" s="3"/>
        <tr r="C169" s="3"/>
      </tp>
      <tp>
        <v>42942.947916666664</v>
        <stp/>
        <stp>StudyData</stp>
        <stp>HSIC</stp>
        <stp>Bar</stp>
        <stp/>
        <stp>Time</stp>
        <stp>15</stp>
        <stp>-166</stp>
        <stp>All</stp>
        <stp/>
        <stp/>
        <stp>False</stp>
        <tr r="C168" s="3"/>
        <tr r="B168" s="3"/>
      </tp>
      <tp>
        <v>42943</v>
        <stp/>
        <stp>StudyData</stp>
        <stp>HSIC</stp>
        <stp>Bar</stp>
        <stp/>
        <stp>Time</stp>
        <stp>15</stp>
        <stp>-165</stp>
        <stp>All</stp>
        <stp/>
        <stp/>
        <stp>False</stp>
        <tr r="C167" s="3"/>
        <tr r="B167" s="3"/>
      </tp>
      <tp>
        <v>42943.010416666664</v>
        <stp/>
        <stp>StudyData</stp>
        <stp>HSIC</stp>
        <stp>Bar</stp>
        <stp/>
        <stp>Time</stp>
        <stp>15</stp>
        <stp>-164</stp>
        <stp>All</stp>
        <stp/>
        <stp/>
        <stp>False</stp>
        <tr r="C166" s="3"/>
        <tr r="B166" s="3"/>
      </tp>
      <tp>
        <v>42942.916666666664</v>
        <stp/>
        <stp>StudyData</stp>
        <stp>HSIC</stp>
        <stp>Bar</stp>
        <stp/>
        <stp>Time</stp>
        <stp>15</stp>
        <stp>-169</stp>
        <stp>All</stp>
        <stp/>
        <stp/>
        <stp>False</stp>
        <tr r="C171" s="3"/>
        <tr r="B171" s="3"/>
      </tp>
      <tp>
        <v>42942.927083333336</v>
        <stp/>
        <stp>StudyData</stp>
        <stp>HSIC</stp>
        <stp>Bar</stp>
        <stp/>
        <stp>Time</stp>
        <stp>15</stp>
        <stp>-168</stp>
        <stp>All</stp>
        <stp/>
        <stp/>
        <stp>False</stp>
        <tr r="C170" s="3"/>
        <tr r="B170" s="3"/>
      </tp>
      <tp>
        <v>42942.875</v>
        <stp/>
        <stp>StudyData</stp>
        <stp>HSIC</stp>
        <stp>Bar</stp>
        <stp/>
        <stp>Time</stp>
        <stp>15</stp>
        <stp>-173</stp>
        <stp>All</stp>
        <stp/>
        <stp/>
        <stp>False</stp>
        <tr r="C175" s="3"/>
        <tr r="B175" s="3"/>
      </tp>
      <tp>
        <v>42942.885416666664</v>
        <stp/>
        <stp>StudyData</stp>
        <stp>HSIC</stp>
        <stp>Bar</stp>
        <stp/>
        <stp>Time</stp>
        <stp>15</stp>
        <stp>-172</stp>
        <stp>All</stp>
        <stp/>
        <stp/>
        <stp>False</stp>
        <tr r="C174" s="3"/>
        <tr r="B174" s="3"/>
      </tp>
      <tp>
        <v>42942.895833333336</v>
        <stp/>
        <stp>StudyData</stp>
        <stp>HSIC</stp>
        <stp>Bar</stp>
        <stp/>
        <stp>Time</stp>
        <stp>15</stp>
        <stp>-171</stp>
        <stp>All</stp>
        <stp/>
        <stp/>
        <stp>False</stp>
        <tr r="C173" s="3"/>
        <tr r="B173" s="3"/>
      </tp>
      <tp>
        <v>42942.90625</v>
        <stp/>
        <stp>StudyData</stp>
        <stp>HSIC</stp>
        <stp>Bar</stp>
        <stp/>
        <stp>Time</stp>
        <stp>15</stp>
        <stp>-170</stp>
        <stp>All</stp>
        <stp/>
        <stp/>
        <stp>False</stp>
        <tr r="C172" s="3"/>
        <tr r="B172" s="3"/>
      </tp>
      <tp>
        <v>42942.104166666664</v>
        <stp/>
        <stp>StudyData</stp>
        <stp>HSIC</stp>
        <stp>Bar</stp>
        <stp/>
        <stp>Time</stp>
        <stp>15</stp>
        <stp>-177</stp>
        <stp>All</stp>
        <stp/>
        <stp/>
        <stp>False</stp>
        <tr r="B179" s="3"/>
        <tr r="C179" s="3"/>
      </tp>
      <tp>
        <v>42942.114583333336</v>
        <stp/>
        <stp>StudyData</stp>
        <stp>HSIC</stp>
        <stp>Bar</stp>
        <stp/>
        <stp>Time</stp>
        <stp>15</stp>
        <stp>-176</stp>
        <stp>All</stp>
        <stp/>
        <stp/>
        <stp>False</stp>
        <tr r="B178" s="3"/>
        <tr r="C178" s="3"/>
      </tp>
      <tp>
        <v>42942.854166666664</v>
        <stp/>
        <stp>StudyData</stp>
        <stp>HSIC</stp>
        <stp>Bar</stp>
        <stp/>
        <stp>Time</stp>
        <stp>15</stp>
        <stp>-175</stp>
        <stp>All</stp>
        <stp/>
        <stp/>
        <stp>False</stp>
        <tr r="B177" s="3"/>
        <tr r="C177" s="3"/>
      </tp>
      <tp>
        <v>42942.864583333336</v>
        <stp/>
        <stp>StudyData</stp>
        <stp>HSIC</stp>
        <stp>Bar</stp>
        <stp/>
        <stp>Time</stp>
        <stp>15</stp>
        <stp>-174</stp>
        <stp>All</stp>
        <stp/>
        <stp/>
        <stp>False</stp>
        <tr r="B176" s="3"/>
        <tr r="C176" s="3"/>
      </tp>
      <tp>
        <v>42942.083333333336</v>
        <stp/>
        <stp>StudyData</stp>
        <stp>HSIC</stp>
        <stp>Bar</stp>
        <stp/>
        <stp>Time</stp>
        <stp>15</stp>
        <stp>-179</stp>
        <stp>All</stp>
        <stp/>
        <stp/>
        <stp>False</stp>
        <tr r="C181" s="3"/>
        <tr r="B181" s="3"/>
      </tp>
      <tp>
        <v>42942.09375</v>
        <stp/>
        <stp>StudyData</stp>
        <stp>HSIC</stp>
        <stp>Bar</stp>
        <stp/>
        <stp>Time</stp>
        <stp>15</stp>
        <stp>-178</stp>
        <stp>All</stp>
        <stp/>
        <stp/>
        <stp>False</stp>
        <tr r="C180" s="3"/>
        <tr r="B180" s="3"/>
      </tp>
      <tp>
        <v>42947.916666666664</v>
        <stp/>
        <stp>StudyData</stp>
        <stp>HSIC</stp>
        <stp>Bar</stp>
        <stp/>
        <stp>Time</stp>
        <stp>15</stp>
        <stp>-103</stp>
        <stp>All</stp>
        <stp/>
        <stp/>
        <stp>False</stp>
        <tr r="B105" s="3"/>
        <tr r="C105" s="3"/>
      </tp>
      <tp>
        <v>42947.927083333336</v>
        <stp/>
        <stp>StudyData</stp>
        <stp>HSIC</stp>
        <stp>Bar</stp>
        <stp/>
        <stp>Time</stp>
        <stp>15</stp>
        <stp>-102</stp>
        <stp>All</stp>
        <stp/>
        <stp/>
        <stp>False</stp>
        <tr r="B104" s="3"/>
        <tr r="C104" s="3"/>
      </tp>
      <tp>
        <v>42947.9375</v>
        <stp/>
        <stp>StudyData</stp>
        <stp>HSIC</stp>
        <stp>Bar</stp>
        <stp/>
        <stp>Time</stp>
        <stp>15</stp>
        <stp>-101</stp>
        <stp>All</stp>
        <stp/>
        <stp/>
        <stp>False</stp>
        <tr r="C103" s="3"/>
        <tr r="B103" s="3"/>
      </tp>
      <tp>
        <v>42947.947916666664</v>
        <stp/>
        <stp>StudyData</stp>
        <stp>HSIC</stp>
        <stp>Bar</stp>
        <stp/>
        <stp>Time</stp>
        <stp>15</stp>
        <stp>-100</stp>
        <stp>All</stp>
        <stp/>
        <stp/>
        <stp>False</stp>
        <tr r="B102" s="3"/>
        <tr r="C102" s="3"/>
      </tp>
      <tp>
        <v>42947.875</v>
        <stp/>
        <stp>StudyData</stp>
        <stp>HSIC</stp>
        <stp>Bar</stp>
        <stp/>
        <stp>Time</stp>
        <stp>15</stp>
        <stp>-107</stp>
        <stp>All</stp>
        <stp/>
        <stp/>
        <stp>False</stp>
        <tr r="B109" s="3"/>
        <tr r="C109" s="3"/>
      </tp>
      <tp>
        <v>42947.885416666664</v>
        <stp/>
        <stp>StudyData</stp>
        <stp>HSIC</stp>
        <stp>Bar</stp>
        <stp/>
        <stp>Time</stp>
        <stp>15</stp>
        <stp>-106</stp>
        <stp>All</stp>
        <stp/>
        <stp/>
        <stp>False</stp>
        <tr r="C108" s="3"/>
        <tr r="B108" s="3"/>
      </tp>
      <tp>
        <v>42947.895833333336</v>
        <stp/>
        <stp>StudyData</stp>
        <stp>HSIC</stp>
        <stp>Bar</stp>
        <stp/>
        <stp>Time</stp>
        <stp>15</stp>
        <stp>-105</stp>
        <stp>All</stp>
        <stp/>
        <stp/>
        <stp>False</stp>
        <tr r="C107" s="3"/>
        <tr r="B107" s="3"/>
      </tp>
      <tp>
        <v>42947.90625</v>
        <stp/>
        <stp>StudyData</stp>
        <stp>HSIC</stp>
        <stp>Bar</stp>
        <stp/>
        <stp>Time</stp>
        <stp>15</stp>
        <stp>-104</stp>
        <stp>All</stp>
        <stp/>
        <stp/>
        <stp>False</stp>
        <tr r="C106" s="3"/>
        <tr r="B106" s="3"/>
      </tp>
      <tp>
        <v>42947.854166666664</v>
        <stp/>
        <stp>StudyData</stp>
        <stp>HSIC</stp>
        <stp>Bar</stp>
        <stp/>
        <stp>Time</stp>
        <stp>15</stp>
        <stp>-109</stp>
        <stp>All</stp>
        <stp/>
        <stp/>
        <stp>False</stp>
        <tr r="C111" s="3"/>
        <tr r="B111" s="3"/>
      </tp>
      <tp>
        <v>42947.864583333336</v>
        <stp/>
        <stp>StudyData</stp>
        <stp>HSIC</stp>
        <stp>Bar</stp>
        <stp/>
        <stp>Time</stp>
        <stp>15</stp>
        <stp>-108</stp>
        <stp>All</stp>
        <stp/>
        <stp/>
        <stp>False</stp>
        <tr r="B110" s="3"/>
        <tr r="C110" s="3"/>
      </tp>
      <tp>
        <v>42947.083333333336</v>
        <stp/>
        <stp>StudyData</stp>
        <stp>HSIC</stp>
        <stp>Bar</stp>
        <stp/>
        <stp>Time</stp>
        <stp>15</stp>
        <stp>-113</stp>
        <stp>All</stp>
        <stp/>
        <stp/>
        <stp>False</stp>
        <tr r="B115" s="3"/>
        <tr r="C115" s="3"/>
      </tp>
      <tp>
        <v>42947.09375</v>
        <stp/>
        <stp>StudyData</stp>
        <stp>HSIC</stp>
        <stp>Bar</stp>
        <stp/>
        <stp>Time</stp>
        <stp>15</stp>
        <stp>-112</stp>
        <stp>All</stp>
        <stp/>
        <stp/>
        <stp>False</stp>
        <tr r="C114" s="3"/>
        <tr r="B114" s="3"/>
      </tp>
      <tp>
        <v>42947.104166666664</v>
        <stp/>
        <stp>StudyData</stp>
        <stp>HSIC</stp>
        <stp>Bar</stp>
        <stp/>
        <stp>Time</stp>
        <stp>15</stp>
        <stp>-111</stp>
        <stp>All</stp>
        <stp/>
        <stp/>
        <stp>False</stp>
        <tr r="B113" s="3"/>
        <tr r="C113" s="3"/>
      </tp>
      <tp>
        <v>42947.114583333336</v>
        <stp/>
        <stp>StudyData</stp>
        <stp>HSIC</stp>
        <stp>Bar</stp>
        <stp/>
        <stp>Time</stp>
        <stp>15</stp>
        <stp>-110</stp>
        <stp>All</stp>
        <stp/>
        <stp/>
        <stp>False</stp>
        <tr r="C112" s="3"/>
        <tr r="B112" s="3"/>
      </tp>
      <tp>
        <v>42947.041666666664</v>
        <stp/>
        <stp>StudyData</stp>
        <stp>HSIC</stp>
        <stp>Bar</stp>
        <stp/>
        <stp>Time</stp>
        <stp>15</stp>
        <stp>-117</stp>
        <stp>All</stp>
        <stp/>
        <stp/>
        <stp>False</stp>
        <tr r="C119" s="3"/>
        <tr r="B119" s="3"/>
      </tp>
      <tp>
        <v>42947.052083333336</v>
        <stp/>
        <stp>StudyData</stp>
        <stp>HSIC</stp>
        <stp>Bar</stp>
        <stp/>
        <stp>Time</stp>
        <stp>15</stp>
        <stp>-116</stp>
        <stp>All</stp>
        <stp/>
        <stp/>
        <stp>False</stp>
        <tr r="B118" s="3"/>
        <tr r="C118" s="3"/>
      </tp>
      <tp>
        <v>42947.0625</v>
        <stp/>
        <stp>StudyData</stp>
        <stp>HSIC</stp>
        <stp>Bar</stp>
        <stp/>
        <stp>Time</stp>
        <stp>15</stp>
        <stp>-115</stp>
        <stp>All</stp>
        <stp/>
        <stp/>
        <stp>False</stp>
        <tr r="B117" s="3"/>
        <tr r="C117" s="3"/>
      </tp>
      <tp>
        <v>42947.072916666664</v>
        <stp/>
        <stp>StudyData</stp>
        <stp>HSIC</stp>
        <stp>Bar</stp>
        <stp/>
        <stp>Time</stp>
        <stp>15</stp>
        <stp>-114</stp>
        <stp>All</stp>
        <stp/>
        <stp/>
        <stp>False</stp>
        <tr r="C116" s="3"/>
        <tr r="B116" s="3"/>
      </tp>
      <tp>
        <v>42947.020833333336</v>
        <stp/>
        <stp>StudyData</stp>
        <stp>HSIC</stp>
        <stp>Bar</stp>
        <stp/>
        <stp>Time</stp>
        <stp>15</stp>
        <stp>-119</stp>
        <stp>All</stp>
        <stp/>
        <stp/>
        <stp>False</stp>
        <tr r="C121" s="3"/>
        <tr r="B121" s="3"/>
      </tp>
      <tp>
        <v>42947.03125</v>
        <stp/>
        <stp>StudyData</stp>
        <stp>HSIC</stp>
        <stp>Bar</stp>
        <stp/>
        <stp>Time</stp>
        <stp>15</stp>
        <stp>-118</stp>
        <stp>All</stp>
        <stp/>
        <stp/>
        <stp>False</stp>
        <tr r="B120" s="3"/>
        <tr r="C120" s="3"/>
      </tp>
      <tp>
        <v>42946.9375</v>
        <stp/>
        <stp>StudyData</stp>
        <stp>HSIC</stp>
        <stp>Bar</stp>
        <stp/>
        <stp>Time</stp>
        <stp>15</stp>
        <stp>-123</stp>
        <stp>All</stp>
        <stp/>
        <stp/>
        <stp>False</stp>
        <tr r="B125" s="3"/>
        <tr r="C125" s="3"/>
      </tp>
      <tp>
        <v>42946.947916666664</v>
        <stp/>
        <stp>StudyData</stp>
        <stp>HSIC</stp>
        <stp>Bar</stp>
        <stp/>
        <stp>Time</stp>
        <stp>15</stp>
        <stp>-122</stp>
        <stp>All</stp>
        <stp/>
        <stp/>
        <stp>False</stp>
        <tr r="B124" s="3"/>
        <tr r="C124" s="3"/>
      </tp>
      <tp>
        <v>42947</v>
        <stp/>
        <stp>StudyData</stp>
        <stp>HSIC</stp>
        <stp>Bar</stp>
        <stp/>
        <stp>Time</stp>
        <stp>15</stp>
        <stp>-121</stp>
        <stp>All</stp>
        <stp/>
        <stp/>
        <stp>False</stp>
        <tr r="B123" s="3"/>
        <tr r="C123" s="3"/>
      </tp>
      <tp>
        <v>42947.010416666664</v>
        <stp/>
        <stp>StudyData</stp>
        <stp>HSIC</stp>
        <stp>Bar</stp>
        <stp/>
        <stp>Time</stp>
        <stp>15</stp>
        <stp>-120</stp>
        <stp>All</stp>
        <stp/>
        <stp/>
        <stp>False</stp>
        <tr r="B122" s="3"/>
        <tr r="C122" s="3"/>
      </tp>
      <tp>
        <v>42946.895833333336</v>
        <stp/>
        <stp>StudyData</stp>
        <stp>HSIC</stp>
        <stp>Bar</stp>
        <stp/>
        <stp>Time</stp>
        <stp>15</stp>
        <stp>-127</stp>
        <stp>All</stp>
        <stp/>
        <stp/>
        <stp>False</stp>
        <tr r="B129" s="3"/>
        <tr r="C129" s="3"/>
      </tp>
      <tp>
        <v>42946.90625</v>
        <stp/>
        <stp>StudyData</stp>
        <stp>HSIC</stp>
        <stp>Bar</stp>
        <stp/>
        <stp>Time</stp>
        <stp>15</stp>
        <stp>-126</stp>
        <stp>All</stp>
        <stp/>
        <stp/>
        <stp>False</stp>
        <tr r="C128" s="3"/>
        <tr r="B128" s="3"/>
      </tp>
      <tp>
        <v>42946.916666666664</v>
        <stp/>
        <stp>StudyData</stp>
        <stp>HSIC</stp>
        <stp>Bar</stp>
        <stp/>
        <stp>Time</stp>
        <stp>15</stp>
        <stp>-125</stp>
        <stp>All</stp>
        <stp/>
        <stp/>
        <stp>False</stp>
        <tr r="B127" s="3"/>
        <tr r="C127" s="3"/>
      </tp>
      <tp>
        <v>42946.927083333336</v>
        <stp/>
        <stp>StudyData</stp>
        <stp>HSIC</stp>
        <stp>Bar</stp>
        <stp/>
        <stp>Time</stp>
        <stp>15</stp>
        <stp>-124</stp>
        <stp>All</stp>
        <stp/>
        <stp/>
        <stp>False</stp>
        <tr r="B126" s="3"/>
        <tr r="C126" s="3"/>
      </tp>
      <tp>
        <v>42946.875</v>
        <stp/>
        <stp>StudyData</stp>
        <stp>HSIC</stp>
        <stp>Bar</stp>
        <stp/>
        <stp>Time</stp>
        <stp>15</stp>
        <stp>-129</stp>
        <stp>All</stp>
        <stp/>
        <stp/>
        <stp>False</stp>
        <tr r="B131" s="3"/>
        <tr r="C131" s="3"/>
      </tp>
      <tp>
        <v>42946.885416666664</v>
        <stp/>
        <stp>StudyData</stp>
        <stp>HSIC</stp>
        <stp>Bar</stp>
        <stp/>
        <stp>Time</stp>
        <stp>15</stp>
        <stp>-128</stp>
        <stp>All</stp>
        <stp/>
        <stp/>
        <stp>False</stp>
        <tr r="C130" s="3"/>
        <tr r="B130" s="3"/>
      </tp>
      <tp>
        <v>42944.104166666664</v>
        <stp/>
        <stp>StudyData</stp>
        <stp>HSIC</stp>
        <stp>Bar</stp>
        <stp/>
        <stp>Time</stp>
        <stp>15</stp>
        <stp>-133</stp>
        <stp>All</stp>
        <stp/>
        <stp/>
        <stp>False</stp>
        <tr r="C135" s="3"/>
        <tr r="B135" s="3"/>
      </tp>
      <tp>
        <v>42944.114583333336</v>
        <stp/>
        <stp>StudyData</stp>
        <stp>HSIC</stp>
        <stp>Bar</stp>
        <stp/>
        <stp>Time</stp>
        <stp>15</stp>
        <stp>-132</stp>
        <stp>All</stp>
        <stp/>
        <stp/>
        <stp>False</stp>
        <tr r="C134" s="3"/>
        <tr r="B134" s="3"/>
      </tp>
      <tp>
        <v>42946.854166666664</v>
        <stp/>
        <stp>StudyData</stp>
        <stp>HSIC</stp>
        <stp>Bar</stp>
        <stp/>
        <stp>Time</stp>
        <stp>15</stp>
        <stp>-131</stp>
        <stp>All</stp>
        <stp/>
        <stp/>
        <stp>False</stp>
        <tr r="B133" s="3"/>
        <tr r="C133" s="3"/>
      </tp>
      <tp>
        <v>42946.864583333336</v>
        <stp/>
        <stp>StudyData</stp>
        <stp>HSIC</stp>
        <stp>Bar</stp>
        <stp/>
        <stp>Time</stp>
        <stp>15</stp>
        <stp>-130</stp>
        <stp>All</stp>
        <stp/>
        <stp/>
        <stp>False</stp>
        <tr r="C132" s="3"/>
        <tr r="B132" s="3"/>
      </tp>
      <tp>
        <v>42944.0625</v>
        <stp/>
        <stp>StudyData</stp>
        <stp>HSIC</stp>
        <stp>Bar</stp>
        <stp/>
        <stp>Time</stp>
        <stp>15</stp>
        <stp>-137</stp>
        <stp>All</stp>
        <stp/>
        <stp/>
        <stp>False</stp>
        <tr r="C139" s="3"/>
        <tr r="B139" s="3"/>
      </tp>
      <tp>
        <v>42944.072916666664</v>
        <stp/>
        <stp>StudyData</stp>
        <stp>HSIC</stp>
        <stp>Bar</stp>
        <stp/>
        <stp>Time</stp>
        <stp>15</stp>
        <stp>-136</stp>
        <stp>All</stp>
        <stp/>
        <stp/>
        <stp>False</stp>
        <tr r="C138" s="3"/>
        <tr r="B138" s="3"/>
      </tp>
      <tp>
        <v>42944.083333333336</v>
        <stp/>
        <stp>StudyData</stp>
        <stp>HSIC</stp>
        <stp>Bar</stp>
        <stp/>
        <stp>Time</stp>
        <stp>15</stp>
        <stp>-135</stp>
        <stp>All</stp>
        <stp/>
        <stp/>
        <stp>False</stp>
        <tr r="C137" s="3"/>
        <tr r="B137" s="3"/>
      </tp>
      <tp>
        <v>42944.09375</v>
        <stp/>
        <stp>StudyData</stp>
        <stp>HSIC</stp>
        <stp>Bar</stp>
        <stp/>
        <stp>Time</stp>
        <stp>15</stp>
        <stp>-134</stp>
        <stp>All</stp>
        <stp/>
        <stp/>
        <stp>False</stp>
        <tr r="C136" s="3"/>
        <tr r="B136" s="3"/>
      </tp>
      <tp>
        <v>42944.041666666664</v>
        <stp/>
        <stp>StudyData</stp>
        <stp>HSIC</stp>
        <stp>Bar</stp>
        <stp/>
        <stp>Time</stp>
        <stp>15</stp>
        <stp>-139</stp>
        <stp>All</stp>
        <stp/>
        <stp/>
        <stp>False</stp>
        <tr r="B141" s="3"/>
        <tr r="C141" s="3"/>
      </tp>
      <tp>
        <v>42944.052083333336</v>
        <stp/>
        <stp>StudyData</stp>
        <stp>HSIC</stp>
        <stp>Bar</stp>
        <stp/>
        <stp>Time</stp>
        <stp>15</stp>
        <stp>-138</stp>
        <stp>All</stp>
        <stp/>
        <stp/>
        <stp>False</stp>
        <tr r="B140" s="3"/>
        <tr r="C140" s="3"/>
      </tp>
      <tp>
        <v>42942.041666666664</v>
        <stp/>
        <stp>StudyData</stp>
        <stp>HSIC</stp>
        <stp>Bar</stp>
        <stp/>
        <stp>Time</stp>
        <stp>15</stp>
        <stp>-183</stp>
        <stp>All</stp>
        <stp/>
        <stp/>
        <stp>False</stp>
        <tr r="B185" s="3"/>
        <tr r="C185" s="3"/>
      </tp>
      <tp>
        <v>42942.052083333336</v>
        <stp/>
        <stp>StudyData</stp>
        <stp>HSIC</stp>
        <stp>Bar</stp>
        <stp/>
        <stp>Time</stp>
        <stp>15</stp>
        <stp>-182</stp>
        <stp>All</stp>
        <stp/>
        <stp/>
        <stp>False</stp>
        <tr r="C184" s="3"/>
        <tr r="B184" s="3"/>
      </tp>
      <tp>
        <v>42942.0625</v>
        <stp/>
        <stp>StudyData</stp>
        <stp>HSIC</stp>
        <stp>Bar</stp>
        <stp/>
        <stp>Time</stp>
        <stp>15</stp>
        <stp>-181</stp>
        <stp>All</stp>
        <stp/>
        <stp/>
        <stp>False</stp>
        <tr r="B183" s="3"/>
        <tr r="C183" s="3"/>
      </tp>
      <tp>
        <v>42942.072916666664</v>
        <stp/>
        <stp>StudyData</stp>
        <stp>HSIC</stp>
        <stp>Bar</stp>
        <stp/>
        <stp>Time</stp>
        <stp>15</stp>
        <stp>-180</stp>
        <stp>All</stp>
        <stp/>
        <stp/>
        <stp>False</stp>
        <tr r="B182" s="3"/>
        <tr r="C182" s="3"/>
      </tp>
      <tp>
        <v>42942</v>
        <stp/>
        <stp>StudyData</stp>
        <stp>HSIC</stp>
        <stp>Bar</stp>
        <stp/>
        <stp>Time</stp>
        <stp>15</stp>
        <stp>-187</stp>
        <stp>All</stp>
        <stp/>
        <stp/>
        <stp>False</stp>
        <tr r="B189" s="3"/>
        <tr r="C189" s="3"/>
      </tp>
      <tp>
        <v>42942.010416666664</v>
        <stp/>
        <stp>StudyData</stp>
        <stp>HSIC</stp>
        <stp>Bar</stp>
        <stp/>
        <stp>Time</stp>
        <stp>15</stp>
        <stp>-186</stp>
        <stp>All</stp>
        <stp/>
        <stp/>
        <stp>False</stp>
        <tr r="C188" s="3"/>
        <tr r="B188" s="3"/>
      </tp>
      <tp>
        <v>42942.020833333336</v>
        <stp/>
        <stp>StudyData</stp>
        <stp>HSIC</stp>
        <stp>Bar</stp>
        <stp/>
        <stp>Time</stp>
        <stp>15</stp>
        <stp>-185</stp>
        <stp>All</stp>
        <stp/>
        <stp/>
        <stp>False</stp>
        <tr r="B187" s="3"/>
        <tr r="C187" s="3"/>
      </tp>
      <tp>
        <v>42942.03125</v>
        <stp/>
        <stp>StudyData</stp>
        <stp>HSIC</stp>
        <stp>Bar</stp>
        <stp/>
        <stp>Time</stp>
        <stp>15</stp>
        <stp>-184</stp>
        <stp>All</stp>
        <stp/>
        <stp/>
        <stp>False</stp>
        <tr r="B186" s="3"/>
        <tr r="C186" s="3"/>
      </tp>
      <tp>
        <v>42941.9375</v>
        <stp/>
        <stp>StudyData</stp>
        <stp>HSIC</stp>
        <stp>Bar</stp>
        <stp/>
        <stp>Time</stp>
        <stp>15</stp>
        <stp>-189</stp>
        <stp>All</stp>
        <stp/>
        <stp/>
        <stp>False</stp>
        <tr r="C191" s="3"/>
        <tr r="B191" s="3"/>
      </tp>
      <tp>
        <v>42941.947916666664</v>
        <stp/>
        <stp>StudyData</stp>
        <stp>HSIC</stp>
        <stp>Bar</stp>
        <stp/>
        <stp>Time</stp>
        <stp>15</stp>
        <stp>-188</stp>
        <stp>All</stp>
        <stp/>
        <stp/>
        <stp>False</stp>
        <tr r="B190" s="3"/>
        <tr r="C190" s="3"/>
      </tp>
      <tp>
        <v>42941.895833333336</v>
        <stp/>
        <stp>StudyData</stp>
        <stp>HSIC</stp>
        <stp>Bar</stp>
        <stp/>
        <stp>Time</stp>
        <stp>15</stp>
        <stp>-193</stp>
        <stp>All</stp>
        <stp/>
        <stp/>
        <stp>False</stp>
        <tr r="C195" s="3"/>
        <tr r="B195" s="3"/>
      </tp>
      <tp>
        <v>42941.90625</v>
        <stp/>
        <stp>StudyData</stp>
        <stp>HSIC</stp>
        <stp>Bar</stp>
        <stp/>
        <stp>Time</stp>
        <stp>15</stp>
        <stp>-192</stp>
        <stp>All</stp>
        <stp/>
        <stp/>
        <stp>False</stp>
        <tr r="C194" s="3"/>
        <tr r="B194" s="3"/>
      </tp>
      <tp>
        <v>42941.916666666664</v>
        <stp/>
        <stp>StudyData</stp>
        <stp>HSIC</stp>
        <stp>Bar</stp>
        <stp/>
        <stp>Time</stp>
        <stp>15</stp>
        <stp>-191</stp>
        <stp>All</stp>
        <stp/>
        <stp/>
        <stp>False</stp>
        <tr r="B193" s="3"/>
        <tr r="C193" s="3"/>
      </tp>
      <tp>
        <v>42941.927083333336</v>
        <stp/>
        <stp>StudyData</stp>
        <stp>HSIC</stp>
        <stp>Bar</stp>
        <stp/>
        <stp>Time</stp>
        <stp>15</stp>
        <stp>-190</stp>
        <stp>All</stp>
        <stp/>
        <stp/>
        <stp>False</stp>
        <tr r="C192" s="3"/>
        <tr r="B192" s="3"/>
      </tp>
      <tp>
        <v>42941.854166666664</v>
        <stp/>
        <stp>StudyData</stp>
        <stp>HSIC</stp>
        <stp>Bar</stp>
        <stp/>
        <stp>Time</stp>
        <stp>15</stp>
        <stp>-197</stp>
        <stp>All</stp>
        <stp/>
        <stp/>
        <stp>False</stp>
        <tr r="C199" s="3"/>
        <tr r="B199" s="3"/>
      </tp>
      <tp>
        <v>42941.864583333336</v>
        <stp/>
        <stp>StudyData</stp>
        <stp>HSIC</stp>
        <stp>Bar</stp>
        <stp/>
        <stp>Time</stp>
        <stp>15</stp>
        <stp>-196</stp>
        <stp>All</stp>
        <stp/>
        <stp/>
        <stp>False</stp>
        <tr r="C198" s="3"/>
        <tr r="B198" s="3"/>
      </tp>
      <tp>
        <v>42941.875</v>
        <stp/>
        <stp>StudyData</stp>
        <stp>HSIC</stp>
        <stp>Bar</stp>
        <stp/>
        <stp>Time</stp>
        <stp>15</stp>
        <stp>-195</stp>
        <stp>All</stp>
        <stp/>
        <stp/>
        <stp>False</stp>
        <tr r="B197" s="3"/>
        <tr r="C197" s="3"/>
      </tp>
      <tp>
        <v>42941.885416666664</v>
        <stp/>
        <stp>StudyData</stp>
        <stp>HSIC</stp>
        <stp>Bar</stp>
        <stp/>
        <stp>Time</stp>
        <stp>15</stp>
        <stp>-194</stp>
        <stp>All</stp>
        <stp/>
        <stp/>
        <stp>False</stp>
        <tr r="C196" s="3"/>
        <tr r="B196" s="3"/>
      </tp>
      <tp>
        <v>42941.104166666664</v>
        <stp/>
        <stp>StudyData</stp>
        <stp>HSIC</stp>
        <stp>Bar</stp>
        <stp/>
        <stp>Time</stp>
        <stp>15</stp>
        <stp>-199</stp>
        <stp>All</stp>
        <stp/>
        <stp/>
        <stp>False</stp>
        <tr r="B201" s="3"/>
        <tr r="C201" s="3"/>
      </tp>
      <tp>
        <v>42941.114583333336</v>
        <stp/>
        <stp>StudyData</stp>
        <stp>HSIC</stp>
        <stp>Bar</stp>
        <stp/>
        <stp>Time</stp>
        <stp>15</stp>
        <stp>-198</stp>
        <stp>All</stp>
        <stp/>
        <stp/>
        <stp>False</stp>
        <tr r="B200" s="3"/>
        <tr r="C200" s="3"/>
      </tp>
      <tp>
        <v>2</v>
        <stp/>
        <stp>DOMData</stp>
        <stp>F.HSI</stp>
        <stp>Volume</stp>
        <stp>-4</stp>
        <stp>D</stp>
        <tr r="C45" s="2"/>
      </tp>
      <tp>
        <v>3</v>
        <stp/>
        <stp>DOMData</stp>
        <stp>F.HHI</stp>
        <stp>Volume</stp>
        <stp>-4</stp>
        <stp>D</stp>
        <tr r="F45" s="2"/>
      </tp>
      <tp>
        <v>16292.29</v>
        <stp/>
        <stp>StudyData</stp>
        <stp>HSIC</stp>
        <stp>Bar</stp>
        <stp/>
        <stp>Low</stp>
        <stp>15</stp>
        <stp>-6</stp>
        <stp>All</stp>
        <stp/>
        <stp/>
        <stp>FALSE</stp>
        <stp>T</stp>
        <tr r="F8" s="3"/>
        <tr r="F8" s="3"/>
      </tp>
      <tp>
        <v>6.7774000000000001</v>
        <stp/>
        <stp>DOMData</stp>
        <stp>F.CUS</stp>
        <stp>Price</stp>
        <stp>-2</stp>
        <stp>T</stp>
        <tr r="H43" s="2"/>
      </tp>
      <tp>
        <v>48.85</v>
        <stp/>
        <stp>DOMData</stp>
        <stp>F.CLE</stp>
        <stp>Price</stp>
        <stp>-2</stp>
        <stp>T</stp>
        <tr r="N43" s="2"/>
      </tp>
      <tp>
        <v>27569</v>
        <stp/>
        <stp>DOMData</stp>
        <stp>F.HSI</stp>
        <stp>Price</stp>
        <stp>-2</stp>
        <stp>T</stp>
        <tr r="B43" s="2"/>
      </tp>
      <tp>
        <v>11023</v>
        <stp/>
        <stp>DOMData</stp>
        <stp>F.HHI</stp>
        <stp>Price</stp>
        <stp>-2</stp>
        <stp>T</stp>
        <tr r="E43" s="2"/>
      </tp>
      <tp>
        <v>2</v>
        <stp/>
        <stp>DOMData</stp>
        <stp>F.HSI</stp>
        <stp>Volume</stp>
        <stp>-5</stp>
        <stp>D</stp>
        <tr r="C46" s="2"/>
      </tp>
      <tp>
        <v>8</v>
        <stp/>
        <stp>DOMData</stp>
        <stp>F.HHI</stp>
        <stp>Volume</stp>
        <stp>-5</stp>
        <stp>D</stp>
        <tr r="F46" s="2"/>
      </tp>
      <tp>
        <v>16293.7</v>
        <stp/>
        <stp>StudyData</stp>
        <stp>HSIC</stp>
        <stp>Bar</stp>
        <stp/>
        <stp>Low</stp>
        <stp>15</stp>
        <stp>-7</stp>
        <stp>All</stp>
        <stp/>
        <stp/>
        <stp>FALSE</stp>
        <stp>T</stp>
        <tr r="F9" s="3"/>
        <tr r="F9" s="3"/>
      </tp>
      <tp>
        <v>6.7765000000000004</v>
        <stp/>
        <stp>DOMData</stp>
        <stp>F.CUS</stp>
        <stp>Price</stp>
        <stp>-3</stp>
        <stp>T</stp>
        <tr r="H44" s="2"/>
      </tp>
      <tp>
        <v>48.84</v>
        <stp/>
        <stp>DOMData</stp>
        <stp>F.CLE</stp>
        <stp>Price</stp>
        <stp>-3</stp>
        <stp>T</stp>
        <tr r="N44" s="2"/>
      </tp>
      <tp>
        <v>27568</v>
        <stp/>
        <stp>DOMData</stp>
        <stp>F.HSI</stp>
        <stp>Price</stp>
        <stp>-3</stp>
        <stp>T</stp>
        <tr r="B44" s="2"/>
      </tp>
      <tp>
        <v>11022</v>
        <stp/>
        <stp>DOMData</stp>
        <stp>F.HHI</stp>
        <stp>Price</stp>
        <stp>-3</stp>
        <stp>T</stp>
        <tr r="E44" s="2"/>
      </tp>
      <tp>
        <v>2</v>
        <stp/>
        <stp>DOMData</stp>
        <stp>F.HSI</stp>
        <stp>Volume</stp>
        <stp>-2</stp>
        <stp>D</stp>
        <tr r="C43" s="2"/>
      </tp>
      <tp>
        <v>5</v>
        <stp/>
        <stp>DOMData</stp>
        <stp>F.HHI</stp>
        <stp>Volume</stp>
        <stp>-2</stp>
        <stp>D</stp>
        <tr r="F43" s="2"/>
      </tp>
      <tp>
        <v>6.7756999999999996</v>
        <stp/>
        <stp>DOMData</stp>
        <stp>F.CUS</stp>
        <stp>Price</stp>
        <stp>-4</stp>
        <stp>T</stp>
        <tr r="H45" s="2"/>
      </tp>
      <tp>
        <v>48.83</v>
        <stp/>
        <stp>DOMData</stp>
        <stp>F.CLE</stp>
        <stp>Price</stp>
        <stp>-4</stp>
        <stp>T</stp>
        <tr r="N45" s="2"/>
      </tp>
      <tp>
        <v>27567</v>
        <stp/>
        <stp>DOMData</stp>
        <stp>F.HSI</stp>
        <stp>Price</stp>
        <stp>-4</stp>
        <stp>T</stp>
        <tr r="B45" s="2"/>
      </tp>
      <tp>
        <v>11021</v>
        <stp/>
        <stp>DOMData</stp>
        <stp>F.HHI</stp>
        <stp>Price</stp>
        <stp>-4</stp>
        <stp>T</stp>
        <tr r="E45" s="2"/>
      </tp>
      <tp>
        <v>6</v>
        <stp/>
        <stp>DOMData</stp>
        <stp>F.HSI</stp>
        <stp>Volume</stp>
        <stp>-3</stp>
        <stp>D</stp>
        <tr r="C44" s="2"/>
      </tp>
      <tp>
        <v>8</v>
        <stp/>
        <stp>DOMData</stp>
        <stp>F.HHI</stp>
        <stp>Volume</stp>
        <stp>-3</stp>
        <stp>D</stp>
        <tr r="F44" s="2"/>
      </tp>
      <tp>
        <v>16314.84</v>
        <stp/>
        <stp>StudyData</stp>
        <stp>HSIC</stp>
        <stp>Bar</stp>
        <stp/>
        <stp>Low</stp>
        <stp>15</stp>
        <stp>-1</stp>
        <stp>All</stp>
        <stp/>
        <stp/>
        <stp>FALSE</stp>
        <stp>T</stp>
        <tr r="F3" s="3"/>
        <tr r="F3" s="3"/>
      </tp>
      <tp>
        <v>6.7755000000000001</v>
        <stp/>
        <stp>DOMData</stp>
        <stp>F.CUS</stp>
        <stp>Price</stp>
        <stp>-5</stp>
        <stp>T</stp>
        <tr r="H46" s="2"/>
      </tp>
      <tp>
        <v>48.82</v>
        <stp/>
        <stp>DOMData</stp>
        <stp>F.CLE</stp>
        <stp>Price</stp>
        <stp>-5</stp>
        <stp>T</stp>
        <tr r="N46" s="2"/>
      </tp>
      <tp>
        <v>27566</v>
        <stp/>
        <stp>DOMData</stp>
        <stp>F.HSI</stp>
        <stp>Price</stp>
        <stp>-5</stp>
        <stp>T</stp>
        <tr r="B46" s="2"/>
      </tp>
      <tp>
        <v>11020</v>
        <stp/>
        <stp>DOMData</stp>
        <stp>F.HHI</stp>
        <stp>Price</stp>
        <stp>-5</stp>
        <stp>T</stp>
        <tr r="E46" s="2"/>
      </tp>
      <tp>
        <v>16296.46</v>
        <stp/>
        <stp>StudyData</stp>
        <stp>HSIC</stp>
        <stp>Bar</stp>
        <stp/>
        <stp>Low</stp>
        <stp>15</stp>
        <stp>-2</stp>
        <stp>All</stp>
        <stp/>
        <stp/>
        <stp>FALSE</stp>
        <stp>T</stp>
        <tr r="F4" s="3"/>
        <tr r="F4" s="3"/>
      </tp>
      <tp>
        <v>4</v>
        <stp/>
        <stp>DOMData</stp>
        <stp>F.HSI</stp>
        <stp>Volume</stp>
        <stp>-1</stp>
        <stp>D</stp>
        <tr r="C42" s="2"/>
      </tp>
      <tp>
        <v>1</v>
        <stp/>
        <stp>DOMData</stp>
        <stp>F.HHI</stp>
        <stp>Volume</stp>
        <stp>-1</stp>
        <stp>D</stp>
        <tr r="F42" s="2"/>
      </tp>
      <tp>
        <v>16293.53</v>
        <stp/>
        <stp>StudyData</stp>
        <stp>HSIC</stp>
        <stp>Bar</stp>
        <stp/>
        <stp>Low</stp>
        <stp>15</stp>
        <stp>-3</stp>
        <stp>All</stp>
        <stp/>
        <stp/>
        <stp>FALSE</stp>
        <stp>T</stp>
        <tr r="F5" s="3"/>
        <tr r="F5" s="3"/>
      </tp>
      <tp>
        <v>16315.75</v>
        <stp/>
        <stp>StudyData</stp>
        <stp>HSIC</stp>
        <stp>Bar</stp>
        <stp/>
        <stp>Low</stp>
        <stp>15</stp>
        <stp>0</stp>
        <stp>All</stp>
        <stp/>
        <stp/>
        <stp>FALSE</stp>
        <stp>T</stp>
        <tr r="F2" s="3"/>
        <tr r="F2" s="3"/>
      </tp>
      <tp>
        <v>1</v>
        <stp/>
        <stp>DOMData</stp>
        <stp>F.CUS</stp>
        <stp>Volume</stp>
        <stp>-5</stp>
        <stp>D</stp>
        <tr r="I46" s="2"/>
      </tp>
      <tp>
        <v>87</v>
        <stp/>
        <stp>DOMData</stp>
        <stp>F.CLE</stp>
        <stp>Volume</stp>
        <stp>-5</stp>
        <stp>D</stp>
        <tr r="O46" s="2"/>
      </tp>
      <tp>
        <v>2.7999618187024723E-2</v>
        <stp/>
        <stp>ContractData</stp>
        <stp>X.US.HSMOGI</stp>
        <stp>PercentNetLastTrade</stp>
        <stp/>
        <stp>T</stp>
        <tr r="K16" s="2"/>
      </tp>
      <tp>
        <v>5</v>
        <stp/>
        <stp>DOMData</stp>
        <stp>F.CUS</stp>
        <stp>Volume</stp>
        <stp>-4</stp>
        <stp>D</stp>
        <tr r="I45" s="2"/>
      </tp>
      <tp>
        <v>104</v>
        <stp/>
        <stp>DOMData</stp>
        <stp>F.CLE</stp>
        <stp>Volume</stp>
        <stp>-4</stp>
        <stp>D</stp>
        <tr r="O45" s="2"/>
      </tp>
      <tp t="s">
        <v>Hang Seng Index</v>
        <stp/>
        <stp>ContractData</stp>
        <stp>X.US.HSIX</stp>
        <stp>LOngDescription</stp>
        <stp/>
        <stp>T</stp>
        <tr r="L9" s="1"/>
        <tr r="D12" s="2"/>
      </tp>
      <tp t="s">
        <v>Hang Seng properties Index</v>
        <stp/>
        <stp>ContractData</stp>
        <stp>X.US.HSIP</stp>
        <stp>LOngDescription</stp>
        <stp/>
        <stp>T</stp>
        <tr r="L15" s="1"/>
        <tr r="D18" s="2"/>
      </tp>
      <tp t="s">
        <v>Hang Seng Utilities Index</v>
        <stp/>
        <stp>ContractData</stp>
        <stp>X.US.HSIU</stp>
        <stp>LOngDescription</stp>
        <stp/>
        <stp>T</stp>
        <tr r="L12" s="1"/>
        <tr r="D20" s="2"/>
      </tp>
      <tp t="s">
        <v>Hang Seng Commerce &amp; Industry Index</v>
        <stp/>
        <stp>ContractData</stp>
        <stp>X.US.HSIC</stp>
        <stp>LOngDescription</stp>
        <stp/>
        <stp>T</stp>
        <tr r="L4" s="1"/>
        <tr r="D10" s="2"/>
      </tp>
      <tp t="s">
        <v>Hang Seng Finance Index</v>
        <stp/>
        <stp>ContractData</stp>
        <stp>X.US.HSIF</stp>
        <stp>LOngDescription</stp>
        <stp/>
        <stp>T</stp>
        <tr r="L11" s="1"/>
        <tr r="D11" s="2"/>
      </tp>
      <tp>
        <v>16322.26</v>
        <stp/>
        <stp>ContractData</stp>
        <stp>HSIC</stp>
        <stp>LastTradeToday</stp>
        <stp/>
        <stp>T</stp>
        <tr r="H48" s="2"/>
        <tr r="H49" s="2"/>
      </tp>
      <tp>
        <v>4313.8100000000004</v>
        <stp/>
        <stp>ContractData</stp>
        <stp>X.US.HSCCI</stp>
        <stp>LastTrade</stp>
        <stp/>
        <stp>T</stp>
        <tr r="I6" s="2"/>
      </tp>
      <tp>
        <v>728.23</v>
        <stp/>
        <stp>ContractData</stp>
        <stp>X.US.HFIN2SI</stp>
        <stp>Open</stp>
        <stp/>
        <stp>T</stp>
        <tr r="M24" s="2"/>
      </tp>
      <tp>
        <v>3009.2000000000003</v>
        <stp/>
        <stp>ContractData</stp>
        <stp>X.US.HSMBI</stp>
        <stp>LastPrice</stp>
        <stp/>
        <stp>T</stp>
        <tr r="I14" s="2"/>
      </tp>
      <tp>
        <v>6</v>
        <stp/>
        <stp>DOMData</stp>
        <stp>F.CUS</stp>
        <stp>Volume</stp>
        <stp>-1</stp>
        <stp>D</stp>
        <tr r="I42" s="2"/>
      </tp>
      <tp>
        <v>1.620699063942578</v>
        <stp/>
        <stp>ContractData</stp>
        <stp>X.US.HSITHI</stp>
        <stp>PercentNetLastTrade</stp>
        <stp/>
        <stp>T</stp>
        <tr r="K13" s="2"/>
      </tp>
      <tp>
        <v>28</v>
        <stp/>
        <stp>DOMData</stp>
        <stp>F.CLE</stp>
        <stp>Volume</stp>
        <stp>-1</stp>
        <stp>D</stp>
        <tr r="O42" s="2"/>
      </tp>
      <tp>
        <v>0.96016147880590674</v>
        <stp/>
        <stp>ContractData</stp>
        <stp>X.US.HFINLI</stp>
        <stp>PercentNetLastTrade</stp>
        <stp/>
        <stp>T</stp>
        <tr r="K25" s="2"/>
      </tp>
      <tp>
        <v>-0.48130763182348879</v>
        <stp/>
        <stp>ContractData</stp>
        <stp>X.US.HFINSI</stp>
        <stp>PercentNetLastTrade</stp>
        <stp/>
        <stp>T</stp>
        <tr r="K23" s="2"/>
      </tp>
      <tp>
        <v>16280.92</v>
        <stp/>
        <stp>StudyData</stp>
        <stp>HSIC</stp>
        <stp>Bar</stp>
        <stp/>
        <stp>Low</stp>
        <stp>15</stp>
        <stp>-8</stp>
        <stp>All</stp>
        <stp/>
        <stp/>
        <stp>FALSE</stp>
        <stp>T</stp>
        <tr r="F10" s="3"/>
        <tr r="F10" s="3"/>
      </tp>
      <tp>
        <v>731.4</v>
        <stp/>
        <stp>ContractData</stp>
        <stp>X.US.HFIN2SI</stp>
        <stp>High</stp>
        <stp/>
        <stp>T</stp>
        <tr r="N24" s="2"/>
      </tp>
      <tp>
        <v>11054.41</v>
        <stp/>
        <stp>ContractData</stp>
        <stp>X.US.HSCEI</stp>
        <stp>LastPrice</stp>
        <stp/>
        <stp>T</stp>
        <tr r="I9" s="2"/>
      </tp>
      <tp>
        <v>16282.69</v>
        <stp/>
        <stp>StudyData</stp>
        <stp>HSIC</stp>
        <stp>Bar</stp>
        <stp/>
        <stp>Low</stp>
        <stp>15</stp>
        <stp>-9</stp>
        <stp>All</stp>
        <stp/>
        <stp/>
        <stp>FALSE</stp>
        <stp>T</stp>
        <tr r="F11" s="3"/>
        <tr r="F11" s="3"/>
      </tp>
      <tp>
        <v>11</v>
        <stp/>
        <stp>DOMData</stp>
        <stp>F.CUS</stp>
        <stp>Volume</stp>
        <stp>-3</stp>
        <stp>D</stp>
        <tr r="I44" s="2"/>
      </tp>
      <tp>
        <v>143</v>
        <stp/>
        <stp>DOMData</stp>
        <stp>F.CLE</stp>
        <stp>Volume</stp>
        <stp>-3</stp>
        <stp>D</stp>
        <tr r="O44" s="2"/>
      </tp>
      <tp>
        <v>6</v>
        <stp/>
        <stp>DOMData</stp>
        <stp>F.CUS</stp>
        <stp>Volume</stp>
        <stp>-2</stp>
        <stp>D</stp>
        <tr r="I43" s="2"/>
      </tp>
      <tp>
        <v>122</v>
        <stp/>
        <stp>DOMData</stp>
        <stp>F.CLE</stp>
        <stp>Volume</stp>
        <stp>-2</stp>
        <stp>D</stp>
        <tr r="O43" s="2"/>
      </tp>
      <tp>
        <v>1</v>
        <stp/>
        <stp>DOMData</stp>
        <stp>F.HSI</stp>
        <stp>Volume</stp>
        <stp>5</stp>
        <stp>D</stp>
        <tr r="C37" s="2"/>
      </tp>
      <tp>
        <v>7</v>
        <stp/>
        <stp>DOMData</stp>
        <stp>F.HHI</stp>
        <stp>Volume</stp>
        <stp>5</stp>
        <stp>D</stp>
        <tr r="F37" s="2"/>
      </tp>
      <tp>
        <v>10</v>
        <stp/>
        <stp>DOMData</stp>
        <stp>F.CUS</stp>
        <stp>Volume</stp>
        <stp>5</stp>
        <stp>D</stp>
        <tr r="I37" s="2"/>
      </tp>
      <tp>
        <v>85</v>
        <stp/>
        <stp>DOMData</stp>
        <stp>F.CLE</stp>
        <stp>Volume</stp>
        <stp>5</stp>
        <stp>D</stp>
        <tr r="O37" s="2"/>
      </tp>
      <tp>
        <v>2</v>
        <stp/>
        <stp>DOMData</stp>
        <stp>F.HSI</stp>
        <stp>Volume</stp>
        <stp>4</stp>
        <stp>D</stp>
        <tr r="C38" s="2"/>
      </tp>
      <tp>
        <v>6</v>
        <stp/>
        <stp>DOMData</stp>
        <stp>F.HHI</stp>
        <stp>Volume</stp>
        <stp>4</stp>
        <stp>D</stp>
        <tr r="F38" s="2"/>
      </tp>
      <tp>
        <v>1</v>
        <stp/>
        <stp>DOMData</stp>
        <stp>F.CUS</stp>
        <stp>Volume</stp>
        <stp>4</stp>
        <stp>D</stp>
        <tr r="I38" s="2"/>
      </tp>
      <tp>
        <v>184</v>
        <stp/>
        <stp>DOMData</stp>
        <stp>F.CLE</stp>
        <stp>Volume</stp>
        <stp>4</stp>
        <stp>D</stp>
        <tr r="O38" s="2"/>
      </tp>
      <tp>
        <v>15871.07</v>
        <stp/>
        <stp>StudyData</stp>
        <stp>HSIC</stp>
        <stp>Bar</stp>
        <stp/>
        <stp>Low</stp>
        <stp>15</stp>
        <stp>-268</stp>
        <stp>All</stp>
        <stp/>
        <stp/>
        <stp>FALSE</stp>
        <stp>T</stp>
        <tr r="F270" s="3"/>
        <tr r="F270" s="3"/>
      </tp>
      <tp>
        <v>15848.91</v>
        <stp/>
        <stp>StudyData</stp>
        <stp>HSIC</stp>
        <stp>Bar</stp>
        <stp/>
        <stp>Low</stp>
        <stp>15</stp>
        <stp>-278</stp>
        <stp>All</stp>
        <stp/>
        <stp/>
        <stp>FALSE</stp>
        <stp>T</stp>
        <tr r="F280" s="3"/>
        <tr r="F280" s="3"/>
      </tp>
      <tp>
        <v>15871.57</v>
        <stp/>
        <stp>StudyData</stp>
        <stp>HSIC</stp>
        <stp>Bar</stp>
        <stp/>
        <stp>Low</stp>
        <stp>15</stp>
        <stp>-248</stp>
        <stp>All</stp>
        <stp/>
        <stp/>
        <stp>FALSE</stp>
        <stp>T</stp>
        <tr r="F250" s="3"/>
        <tr r="F250" s="3"/>
      </tp>
      <tp>
        <v>15799.75</v>
        <stp/>
        <stp>StudyData</stp>
        <stp>HSIC</stp>
        <stp>Bar</stp>
        <stp/>
        <stp>Low</stp>
        <stp>15</stp>
        <stp>-258</stp>
        <stp>All</stp>
        <stp/>
        <stp/>
        <stp>FALSE</stp>
        <stp>T</stp>
        <tr r="F260" s="3"/>
        <tr r="F260" s="3"/>
      </tp>
      <tp>
        <v>15923.19</v>
        <stp/>
        <stp>StudyData</stp>
        <stp>HSIC</stp>
        <stp>Bar</stp>
        <stp/>
        <stp>Low</stp>
        <stp>15</stp>
        <stp>-228</stp>
        <stp>All</stp>
        <stp/>
        <stp/>
        <stp>FALSE</stp>
        <stp>T</stp>
        <tr r="F230" s="3"/>
        <tr r="F230" s="3"/>
      </tp>
      <tp>
        <v>15905.45</v>
        <stp/>
        <stp>StudyData</stp>
        <stp>HSIC</stp>
        <stp>Bar</stp>
        <stp/>
        <stp>Low</stp>
        <stp>15</stp>
        <stp>-238</stp>
        <stp>All</stp>
        <stp/>
        <stp/>
        <stp>FALSE</stp>
        <stp>T</stp>
        <tr r="F240" s="3"/>
        <tr r="F240" s="3"/>
      </tp>
      <tp>
        <v>15938.37</v>
        <stp/>
        <stp>StudyData</stp>
        <stp>HSIC</stp>
        <stp>Bar</stp>
        <stp/>
        <stp>Low</stp>
        <stp>15</stp>
        <stp>-208</stp>
        <stp>All</stp>
        <stp/>
        <stp/>
        <stp>FALSE</stp>
        <stp>T</stp>
        <tr r="F210" s="3"/>
        <tr r="F210" s="3"/>
      </tp>
      <tp>
        <v>15946.75</v>
        <stp/>
        <stp>StudyData</stp>
        <stp>HSIC</stp>
        <stp>Bar</stp>
        <stp/>
        <stp>Low</stp>
        <stp>15</stp>
        <stp>-218</stp>
        <stp>All</stp>
        <stp/>
        <stp/>
        <stp>FALSE</stp>
        <stp>T</stp>
        <tr r="F220" s="3"/>
        <tr r="F220" s="3"/>
      </tp>
      <tp>
        <v>15801.62</v>
        <stp/>
        <stp>StudyData</stp>
        <stp>HSIC</stp>
        <stp>Bar</stp>
        <stp/>
        <stp>Low</stp>
        <stp>15</stp>
        <stp>-288</stp>
        <stp>All</stp>
        <stp/>
        <stp/>
        <stp>FALSE</stp>
        <stp>T</stp>
        <tr r="F290" s="3"/>
        <tr r="F290" s="3"/>
      </tp>
      <tp>
        <v>15766.28</v>
        <stp/>
        <stp>StudyData</stp>
        <stp>HSIC</stp>
        <stp>Bar</stp>
        <stp/>
        <stp>Low</stp>
        <stp>15</stp>
        <stp>-298</stp>
        <stp>All</stp>
        <stp/>
        <stp/>
        <stp>FALSE</stp>
        <stp>T</stp>
        <tr r="F300" s="3"/>
        <tr r="F300" s="3"/>
      </tp>
      <tp>
        <v>15945.65</v>
        <stp/>
        <stp>StudyData</stp>
        <stp>HSIC</stp>
        <stp>Bar</stp>
        <stp/>
        <stp>Low</stp>
        <stp>15</stp>
        <stp>-168</stp>
        <stp>All</stp>
        <stp/>
        <stp/>
        <stp>FALSE</stp>
        <stp>T</stp>
        <tr r="F170" s="3"/>
        <tr r="F170" s="3"/>
      </tp>
      <tp>
        <v>15888.43</v>
        <stp/>
        <stp>StudyData</stp>
        <stp>HSIC</stp>
        <stp>Bar</stp>
        <stp/>
        <stp>Low</stp>
        <stp>15</stp>
        <stp>-178</stp>
        <stp>All</stp>
        <stp/>
        <stp/>
        <stp>FALSE</stp>
        <stp>T</stp>
        <tr r="F180" s="3"/>
        <tr r="F180" s="3"/>
      </tp>
      <tp>
        <v>15979.02</v>
        <stp/>
        <stp>StudyData</stp>
        <stp>HSIC</stp>
        <stp>Bar</stp>
        <stp/>
        <stp>Low</stp>
        <stp>15</stp>
        <stp>-148</stp>
        <stp>All</stp>
        <stp/>
        <stp/>
        <stp>FALSE</stp>
        <stp>T</stp>
        <tr r="F150" s="3"/>
        <tr r="F150" s="3"/>
      </tp>
      <tp>
        <v>15994.54</v>
        <stp/>
        <stp>StudyData</stp>
        <stp>HSIC</stp>
        <stp>Bar</stp>
        <stp/>
        <stp>Low</stp>
        <stp>15</stp>
        <stp>-158</stp>
        <stp>All</stp>
        <stp/>
        <stp/>
        <stp>FALSE</stp>
        <stp>T</stp>
        <tr r="F160" s="3"/>
        <tr r="F160" s="3"/>
      </tp>
      <tp>
        <v>16053.18</v>
        <stp/>
        <stp>StudyData</stp>
        <stp>HSIC</stp>
        <stp>Bar</stp>
        <stp/>
        <stp>Low</stp>
        <stp>15</stp>
        <stp>-128</stp>
        <stp>All</stp>
        <stp/>
        <stp/>
        <stp>FALSE</stp>
        <stp>T</stp>
        <tr r="F130" s="3"/>
        <tr r="F130" s="3"/>
      </tp>
      <tp>
        <v>15921.33</v>
        <stp/>
        <stp>StudyData</stp>
        <stp>HSIC</stp>
        <stp>Bar</stp>
        <stp/>
        <stp>Low</stp>
        <stp>15</stp>
        <stp>-138</stp>
        <stp>All</stp>
        <stp/>
        <stp/>
        <stp>FALSE</stp>
        <stp>T</stp>
        <tr r="F140" s="3"/>
        <tr r="F140" s="3"/>
      </tp>
      <tp>
        <v>16132.73</v>
        <stp/>
        <stp>StudyData</stp>
        <stp>HSIC</stp>
        <stp>Bar</stp>
        <stp/>
        <stp>Low</stp>
        <stp>15</stp>
        <stp>-108</stp>
        <stp>All</stp>
        <stp/>
        <stp/>
        <stp>FALSE</stp>
        <stp>T</stp>
        <tr r="F110" s="3"/>
        <tr r="F110" s="3"/>
      </tp>
      <tp>
        <v>16066.77</v>
        <stp/>
        <stp>StudyData</stp>
        <stp>HSIC</stp>
        <stp>Bar</stp>
        <stp/>
        <stp>Low</stp>
        <stp>15</stp>
        <stp>-118</stp>
        <stp>All</stp>
        <stp/>
        <stp/>
        <stp>FALSE</stp>
        <stp>T</stp>
        <tr r="F120" s="3"/>
        <tr r="F120" s="3"/>
      </tp>
      <tp>
        <v>15875.03</v>
        <stp/>
        <stp>StudyData</stp>
        <stp>HSIC</stp>
        <stp>Bar</stp>
        <stp/>
        <stp>Low</stp>
        <stp>15</stp>
        <stp>-188</stp>
        <stp>All</stp>
        <stp/>
        <stp/>
        <stp>FALSE</stp>
        <stp>T</stp>
        <tr r="F190" s="3"/>
        <tr r="F190" s="3"/>
      </tp>
      <tp>
        <v>15906.91</v>
        <stp/>
        <stp>StudyData</stp>
        <stp>HSIC</stp>
        <stp>Bar</stp>
        <stp/>
        <stp>Low</stp>
        <stp>15</stp>
        <stp>-198</stp>
        <stp>All</stp>
        <stp/>
        <stp/>
        <stp>FALSE</stp>
        <stp>T</stp>
        <tr r="F200" s="3"/>
        <tr r="F200" s="3"/>
      </tp>
      <tp>
        <v>0.64667463598372199</v>
        <stp/>
        <stp>ContractData</stp>
        <stp>X.US.HSAHHHTR</stp>
        <stp>PercentNetLastTrade</stp>
        <stp/>
        <stp>T</stp>
        <tr r="K8" s="2"/>
      </tp>
      <tp>
        <v>15876.31</v>
        <stp/>
        <stp>StudyData</stp>
        <stp>HSIC</stp>
        <stp>Bar</stp>
        <stp/>
        <stp>Low</stp>
        <stp>15</stp>
        <stp>-269</stp>
        <stp>All</stp>
        <stp/>
        <stp/>
        <stp>FALSE</stp>
        <stp>T</stp>
        <tr r="F271" s="3"/>
        <tr r="F271" s="3"/>
      </tp>
      <tp>
        <v>15849.36</v>
        <stp/>
        <stp>StudyData</stp>
        <stp>HSIC</stp>
        <stp>Bar</stp>
        <stp/>
        <stp>Low</stp>
        <stp>15</stp>
        <stp>-279</stp>
        <stp>All</stp>
        <stp/>
        <stp/>
        <stp>FALSE</stp>
        <stp>T</stp>
        <tr r="F281" s="3"/>
        <tr r="F281" s="3"/>
      </tp>
      <tp>
        <v>15863.48</v>
        <stp/>
        <stp>StudyData</stp>
        <stp>HSIC</stp>
        <stp>Bar</stp>
        <stp/>
        <stp>Low</stp>
        <stp>15</stp>
        <stp>-249</stp>
        <stp>All</stp>
        <stp/>
        <stp/>
        <stp>FALSE</stp>
        <stp>T</stp>
        <tr r="F251" s="3"/>
        <tr r="F251" s="3"/>
      </tp>
      <tp>
        <v>15821.52</v>
        <stp/>
        <stp>StudyData</stp>
        <stp>HSIC</stp>
        <stp>Bar</stp>
        <stp/>
        <stp>Low</stp>
        <stp>15</stp>
        <stp>-259</stp>
        <stp>All</stp>
        <stp/>
        <stp/>
        <stp>FALSE</stp>
        <stp>T</stp>
        <tr r="F261" s="3"/>
        <tr r="F261" s="3"/>
      </tp>
      <tp>
        <v>15917.17</v>
        <stp/>
        <stp>StudyData</stp>
        <stp>HSIC</stp>
        <stp>Bar</stp>
        <stp/>
        <stp>Low</stp>
        <stp>15</stp>
        <stp>-229</stp>
        <stp>All</stp>
        <stp/>
        <stp/>
        <stp>FALSE</stp>
        <stp>T</stp>
        <tr r="F231" s="3"/>
        <tr r="F231" s="3"/>
      </tp>
      <tp>
        <v>15889.2</v>
        <stp/>
        <stp>StudyData</stp>
        <stp>HSIC</stp>
        <stp>Bar</stp>
        <stp/>
        <stp>Low</stp>
        <stp>15</stp>
        <stp>-239</stp>
        <stp>All</stp>
        <stp/>
        <stp/>
        <stp>FALSE</stp>
        <stp>T</stp>
        <tr r="F241" s="3"/>
        <tr r="F241" s="3"/>
      </tp>
      <tp>
        <v>15941.87</v>
        <stp/>
        <stp>StudyData</stp>
        <stp>HSIC</stp>
        <stp>Bar</stp>
        <stp/>
        <stp>Low</stp>
        <stp>15</stp>
        <stp>-209</stp>
        <stp>All</stp>
        <stp/>
        <stp/>
        <stp>FALSE</stp>
        <stp>T</stp>
        <tr r="F211" s="3"/>
        <tr r="F211" s="3"/>
      </tp>
      <tp>
        <v>15953.85</v>
        <stp/>
        <stp>StudyData</stp>
        <stp>HSIC</stp>
        <stp>Bar</stp>
        <stp/>
        <stp>Low</stp>
        <stp>15</stp>
        <stp>-219</stp>
        <stp>All</stp>
        <stp/>
        <stp/>
        <stp>FALSE</stp>
        <stp>T</stp>
        <tr r="F221" s="3"/>
        <tr r="F221" s="3"/>
      </tp>
      <tp>
        <v>15800.58</v>
        <stp/>
        <stp>StudyData</stp>
        <stp>HSIC</stp>
        <stp>Bar</stp>
        <stp/>
        <stp>Low</stp>
        <stp>15</stp>
        <stp>-289</stp>
        <stp>All</stp>
        <stp/>
        <stp/>
        <stp>FALSE</stp>
        <stp>T</stp>
        <tr r="F291" s="3"/>
        <tr r="F291" s="3"/>
      </tp>
      <tp>
        <v>15749.31</v>
        <stp/>
        <stp>StudyData</stp>
        <stp>HSIC</stp>
        <stp>Bar</stp>
        <stp/>
        <stp>Low</stp>
        <stp>15</stp>
        <stp>-299</stp>
        <stp>All</stp>
        <stp/>
        <stp/>
        <stp>FALSE</stp>
        <stp>T</stp>
        <tr r="F301" s="3"/>
        <tr r="F301" s="3"/>
      </tp>
      <tp>
        <v>15940.16</v>
        <stp/>
        <stp>StudyData</stp>
        <stp>HSIC</stp>
        <stp>Bar</stp>
        <stp/>
        <stp>Low</stp>
        <stp>15</stp>
        <stp>-169</stp>
        <stp>All</stp>
        <stp/>
        <stp/>
        <stp>FALSE</stp>
        <stp>T</stp>
        <tr r="F171" s="3"/>
        <tr r="F171" s="3"/>
      </tp>
      <tp>
        <v>15889.58</v>
        <stp/>
        <stp>StudyData</stp>
        <stp>HSIC</stp>
        <stp>Bar</stp>
        <stp/>
        <stp>Low</stp>
        <stp>15</stp>
        <stp>-179</stp>
        <stp>All</stp>
        <stp/>
        <stp/>
        <stp>FALSE</stp>
        <stp>T</stp>
        <tr r="F181" s="3"/>
        <tr r="F181" s="3"/>
      </tp>
      <tp>
        <v>15958.46</v>
        <stp/>
        <stp>StudyData</stp>
        <stp>HSIC</stp>
        <stp>Bar</stp>
        <stp/>
        <stp>Low</stp>
        <stp>15</stp>
        <stp>-149</stp>
        <stp>All</stp>
        <stp/>
        <stp/>
        <stp>FALSE</stp>
        <stp>T</stp>
        <tr r="F151" s="3"/>
        <tr r="F151" s="3"/>
      </tp>
      <tp>
        <v>15993.66</v>
        <stp/>
        <stp>StudyData</stp>
        <stp>HSIC</stp>
        <stp>Bar</stp>
        <stp/>
        <stp>Low</stp>
        <stp>15</stp>
        <stp>-159</stp>
        <stp>All</stp>
        <stp/>
        <stp/>
        <stp>FALSE</stp>
        <stp>T</stp>
        <tr r="F161" s="3"/>
        <tr r="F161" s="3"/>
      </tp>
      <tp>
        <v>16036.23</v>
        <stp/>
        <stp>StudyData</stp>
        <stp>HSIC</stp>
        <stp>Bar</stp>
        <stp/>
        <stp>Low</stp>
        <stp>15</stp>
        <stp>-129</stp>
        <stp>All</stp>
        <stp/>
        <stp/>
        <stp>FALSE</stp>
        <stp>T</stp>
        <tr r="F131" s="3"/>
        <tr r="F131" s="3"/>
      </tp>
      <tp>
        <v>15921.11</v>
        <stp/>
        <stp>StudyData</stp>
        <stp>HSIC</stp>
        <stp>Bar</stp>
        <stp/>
        <stp>Low</stp>
        <stp>15</stp>
        <stp>-139</stp>
        <stp>All</stp>
        <stp/>
        <stp/>
        <stp>FALSE</stp>
        <stp>T</stp>
        <tr r="F141" s="3"/>
        <tr r="F141" s="3"/>
      </tp>
      <tp>
        <v>16108.74</v>
        <stp/>
        <stp>StudyData</stp>
        <stp>HSIC</stp>
        <stp>Bar</stp>
        <stp/>
        <stp>Low</stp>
        <stp>15</stp>
        <stp>-109</stp>
        <stp>All</stp>
        <stp/>
        <stp/>
        <stp>FALSE</stp>
        <stp>T</stp>
        <tr r="F111" s="3"/>
        <tr r="F111" s="3"/>
      </tp>
      <tp>
        <v>16060.37</v>
        <stp/>
        <stp>StudyData</stp>
        <stp>HSIC</stp>
        <stp>Bar</stp>
        <stp/>
        <stp>Low</stp>
        <stp>15</stp>
        <stp>-119</stp>
        <stp>All</stp>
        <stp/>
        <stp/>
        <stp>FALSE</stp>
        <stp>T</stp>
        <tr r="F121" s="3"/>
        <tr r="F121" s="3"/>
      </tp>
      <tp>
        <v>15872.42</v>
        <stp/>
        <stp>StudyData</stp>
        <stp>HSIC</stp>
        <stp>Bar</stp>
        <stp/>
        <stp>Low</stp>
        <stp>15</stp>
        <stp>-189</stp>
        <stp>All</stp>
        <stp/>
        <stp/>
        <stp>FALSE</stp>
        <stp>T</stp>
        <tr r="F191" s="3"/>
        <tr r="F191" s="3"/>
      </tp>
      <tp>
        <v>15905.95</v>
        <stp/>
        <stp>StudyData</stp>
        <stp>HSIC</stp>
        <stp>Bar</stp>
        <stp/>
        <stp>Low</stp>
        <stp>15</stp>
        <stp>-199</stp>
        <stp>All</stp>
        <stp/>
        <stp/>
        <stp>FALSE</stp>
        <stp>T</stp>
        <tr r="F201" s="3"/>
        <tr r="F201" s="3"/>
      </tp>
      <tp>
        <v>-0.13588187335809404</v>
        <stp/>
        <stp>ContractData</stp>
        <stp>F.HHI</stp>
        <stp>PercentNetLastTrade</stp>
        <stp/>
        <stp>T</stp>
        <tr r="K32" s="2"/>
      </tp>
      <tp>
        <v>-0.15572375330460289</v>
        <stp/>
        <stp>ContractData</stp>
        <stp>F.HSI</stp>
        <stp>PercentNetLastTrade</stp>
        <stp/>
        <stp>T</stp>
        <tr r="K31" s="2"/>
      </tp>
      <tp>
        <v>-1.4521984671238402</v>
        <stp/>
        <stp>ContractData</stp>
        <stp>F.CLE</stp>
        <stp>PercentNetLastTrade</stp>
        <stp/>
        <stp>T</stp>
        <tr r="K35" s="2"/>
      </tp>
      <tp>
        <v>8.4145261293179799E-2</v>
        <stp/>
        <stp>ContractData</stp>
        <stp>F.CUS</stp>
        <stp>PercentNetLastTrade</stp>
        <stp/>
        <stp>T</stp>
        <tr r="K33" s="2"/>
      </tp>
      <tp>
        <v>3</v>
        <stp/>
        <stp>DOMData</stp>
        <stp>F.HSI</stp>
        <stp>Volume</stp>
        <stp>1</stp>
        <stp>D</stp>
        <tr r="C41" s="2"/>
      </tp>
      <tp>
        <v>3</v>
        <stp/>
        <stp>DOMData</stp>
        <stp>F.HHI</stp>
        <stp>Volume</stp>
        <stp>1</stp>
        <stp>D</stp>
        <tr r="F41" s="2"/>
      </tp>
      <tp>
        <v>2</v>
        <stp/>
        <stp>DOMData</stp>
        <stp>F.CUS</stp>
        <stp>Volume</stp>
        <stp>1</stp>
        <stp>D</stp>
        <tr r="I41" s="2"/>
      </tp>
      <tp>
        <v>84</v>
        <stp/>
        <stp>DOMData</stp>
        <stp>F.CLE</stp>
        <stp>Volume</stp>
        <stp>1</stp>
        <stp>D</stp>
        <tr r="O41" s="2"/>
      </tp>
      <tp t="s">
        <v>E-Mini S&amp;P 500, Sep 17</v>
        <stp/>
        <stp>ContractData</stp>
        <stp>F.EP</stp>
        <stp>LOngDescription</stp>
        <stp/>
        <stp>T</stp>
        <tr r="D34" s="2"/>
      </tp>
      <tp t="s">
        <v>E-Mini S&amp;P 500, Sep 17</v>
        <stp/>
        <stp>ContractData</stp>
        <stp>F.EP</stp>
        <stp>LongDescription</stp>
        <stp/>
        <stp>T</stp>
        <tr r="H36" s="2"/>
      </tp>
      <tp>
        <v>42954.475266203699</v>
        <stp/>
        <stp>SystemInfo</stp>
        <stp>Linetime</stp>
        <tr r="Y2" s="2"/>
      </tp>
      <tp>
        <v>1</v>
        <stp/>
        <stp>DOMData</stp>
        <stp>F.HSI</stp>
        <stp>Volume</stp>
        <stp>3</stp>
        <stp>D</stp>
        <tr r="C39" s="2"/>
      </tp>
      <tp>
        <v>4</v>
        <stp/>
        <stp>DOMData</stp>
        <stp>F.HHI</stp>
        <stp>Volume</stp>
        <stp>3</stp>
        <stp>D</stp>
        <tr r="F39" s="2"/>
      </tp>
      <tp>
        <v>1</v>
        <stp/>
        <stp>DOMData</stp>
        <stp>F.CUS</stp>
        <stp>Volume</stp>
        <stp>3</stp>
        <stp>D</stp>
        <tr r="I39" s="2"/>
      </tp>
      <tp>
        <v>106</v>
        <stp/>
        <stp>DOMData</stp>
        <stp>F.CLE</stp>
        <stp>Volume</stp>
        <stp>3</stp>
        <stp>D</stp>
        <tr r="O39" s="2"/>
      </tp>
      <tp>
        <v>42954.104166666664</v>
        <stp/>
        <stp>StudyData</stp>
        <stp>HSIC</stp>
        <stp>Bar</stp>
        <stp/>
        <stp>Time</stp>
        <stp>15</stp>
        <stp>-1</stp>
        <stp>All</stp>
        <stp/>
        <stp/>
        <stp>False</stp>
        <tr r="B3" s="3"/>
        <tr r="C3" s="3"/>
      </tp>
      <tp>
        <v>42954.083333333336</v>
        <stp/>
        <stp>StudyData</stp>
        <stp>HSIC</stp>
        <stp>Bar</stp>
        <stp/>
        <stp>Time</stp>
        <stp>15</stp>
        <stp>-3</stp>
        <stp>All</stp>
        <stp/>
        <stp/>
        <stp>False</stp>
        <tr r="B5" s="3"/>
        <tr r="C5" s="3"/>
      </tp>
      <tp>
        <v>42954.09375</v>
        <stp/>
        <stp>StudyData</stp>
        <stp>HSIC</stp>
        <stp>Bar</stp>
        <stp/>
        <stp>Time</stp>
        <stp>15</stp>
        <stp>-2</stp>
        <stp>All</stp>
        <stp/>
        <stp/>
        <stp>False</stp>
        <tr r="C4" s="3"/>
        <tr r="B4" s="3"/>
      </tp>
      <tp>
        <v>42954.0625</v>
        <stp/>
        <stp>StudyData</stp>
        <stp>HSIC</stp>
        <stp>Bar</stp>
        <stp/>
        <stp>Time</stp>
        <stp>15</stp>
        <stp>-5</stp>
        <stp>All</stp>
        <stp/>
        <stp/>
        <stp>False</stp>
        <tr r="C7" s="3"/>
        <tr r="B7" s="3"/>
      </tp>
      <tp>
        <v>42954.072916666664</v>
        <stp/>
        <stp>StudyData</stp>
        <stp>HSIC</stp>
        <stp>Bar</stp>
        <stp/>
        <stp>Time</stp>
        <stp>15</stp>
        <stp>-4</stp>
        <stp>All</stp>
        <stp/>
        <stp/>
        <stp>False</stp>
        <tr r="C6" s="3"/>
        <tr r="B6" s="3"/>
      </tp>
      <tp>
        <v>42954.041666666664</v>
        <stp/>
        <stp>StudyData</stp>
        <stp>HSIC</stp>
        <stp>Bar</stp>
        <stp/>
        <stp>Time</stp>
        <stp>15</stp>
        <stp>-7</stp>
        <stp>All</stp>
        <stp/>
        <stp/>
        <stp>False</stp>
        <tr r="B9" s="3"/>
        <tr r="C9" s="3"/>
      </tp>
      <tp>
        <v>42954.052083333336</v>
        <stp/>
        <stp>StudyData</stp>
        <stp>HSIC</stp>
        <stp>Bar</stp>
        <stp/>
        <stp>Time</stp>
        <stp>15</stp>
        <stp>-6</stp>
        <stp>All</stp>
        <stp/>
        <stp/>
        <stp>False</stp>
        <tr r="B8" s="3"/>
        <tr r="C8" s="3"/>
      </tp>
      <tp>
        <v>42954.020833333336</v>
        <stp/>
        <stp>StudyData</stp>
        <stp>HSIC</stp>
        <stp>Bar</stp>
        <stp/>
        <stp>Time</stp>
        <stp>15</stp>
        <stp>-9</stp>
        <stp>All</stp>
        <stp/>
        <stp/>
        <stp>False</stp>
        <tr r="C11" s="3"/>
        <tr r="B11" s="3"/>
      </tp>
      <tp>
        <v>42954.03125</v>
        <stp/>
        <stp>StudyData</stp>
        <stp>HSIC</stp>
        <stp>Bar</stp>
        <stp/>
        <stp>Time</stp>
        <stp>15</stp>
        <stp>-8</stp>
        <stp>All</stp>
        <stp/>
        <stp/>
        <stp>False</stp>
        <tr r="B10" s="3"/>
        <tr r="C10" s="3"/>
      </tp>
      <tp>
        <v>0.49794776057095336</v>
        <stp/>
        <stp>ContractData</stp>
        <stp>X.US.HSMBI</stp>
        <stp>PercentNetLastTrade</stp>
        <stp/>
        <stp>T</stp>
        <tr r="K14" s="2"/>
      </tp>
      <tp>
        <v>-8.4858421056427241E-2</v>
        <stp/>
        <stp>ContractData</stp>
        <stp>X.US.HSMHI</stp>
        <stp>PercentNetLastTrade</stp>
        <stp/>
        <stp>T</stp>
        <tr r="K15" s="2"/>
      </tp>
      <tp>
        <v>-1.5019911039407383</v>
        <stp/>
        <stp>ContractData</stp>
        <stp>X.US.HSMPI</stp>
        <stp>PercentNetLastTrade</stp>
        <stp/>
        <stp>T</stp>
        <tr r="K17" s="2"/>
      </tp>
      <tp>
        <v>0.44941099217372876</v>
        <stp/>
        <stp>ContractData</stp>
        <stp>X.US.HSCCI</stp>
        <stp>PercentNetLastTrade</stp>
        <stp/>
        <stp>T</stp>
        <tr r="K6" s="2"/>
      </tp>
      <tp>
        <v>0.46650574202859563</v>
        <stp/>
        <stp>ContractData</stp>
        <stp>X.US.HSCEI</stp>
        <stp>PercentNetLastTrade</stp>
        <stp/>
        <stp>T</stp>
        <tr r="K9" s="2"/>
      </tp>
      <tp>
        <v>1.9621571137016154</v>
        <stp/>
        <stp>ContractData</stp>
        <stp>X.US.HSSSI</stp>
        <stp>PercentNetLastTrade</stp>
        <stp/>
        <stp>T</stp>
        <tr r="K19" s="2"/>
      </tp>
      <tp>
        <v>721.52</v>
        <stp/>
        <stp>ContractData</stp>
        <stp>X.US.HFIN2SI</stp>
        <stp>Low</stp>
        <stp/>
        <stp>T</stp>
        <tr r="O24" s="2"/>
      </tp>
      <tp t="s">
        <v>HSI Volatility Index</v>
        <stp/>
        <stp>ContractData</stp>
        <stp>X.US.VHSI</stp>
        <stp>LOngDescription</stp>
        <stp/>
        <stp>T</stp>
        <tr r="D28" s="2"/>
      </tp>
      <tp>
        <v>1</v>
        <stp/>
        <stp>DOMData</stp>
        <stp>F.HSI</stp>
        <stp>Volume</stp>
        <stp>2</stp>
        <stp>D</stp>
        <tr r="C40" s="2"/>
      </tp>
      <tp>
        <v>5</v>
        <stp/>
        <stp>DOMData</stp>
        <stp>F.HHI</stp>
        <stp>Volume</stp>
        <stp>2</stp>
        <stp>D</stp>
        <tr r="F40" s="2"/>
      </tp>
      <tp>
        <v>1</v>
        <stp/>
        <stp>DOMData</stp>
        <stp>F.CUS</stp>
        <stp>Volume</stp>
        <stp>2</stp>
        <stp>D</stp>
        <tr r="I40" s="2"/>
      </tp>
      <tp>
        <v>171</v>
        <stp/>
        <stp>DOMData</stp>
        <stp>F.CLE</stp>
        <stp>Volume</stp>
        <stp>2</stp>
        <stp>D</stp>
        <tr r="O40" s="2"/>
      </tp>
      <tp>
        <v>15812.17</v>
        <stp/>
        <stp>StudyData</stp>
        <stp>HSIC</stp>
        <stp>Bar</stp>
        <stp/>
        <stp>Low</stp>
        <stp>15</stp>
        <stp>-262</stp>
        <stp>All</stp>
        <stp/>
        <stp/>
        <stp>FALSE</stp>
        <stp>T</stp>
        <tr r="F264" s="3"/>
        <tr r="F264" s="3"/>
      </tp>
      <tp>
        <v>15887.94</v>
        <stp/>
        <stp>StudyData</stp>
        <stp>HSIC</stp>
        <stp>Bar</stp>
        <stp/>
        <stp>Low</stp>
        <stp>15</stp>
        <stp>-272</stp>
        <stp>All</stp>
        <stp/>
        <stp/>
        <stp>FALSE</stp>
        <stp>T</stp>
        <tr r="F274" s="3"/>
        <tr r="F274" s="3"/>
      </tp>
      <tp>
        <v>15827.75</v>
        <stp/>
        <stp>StudyData</stp>
        <stp>HSIC</stp>
        <stp>Bar</stp>
        <stp/>
        <stp>Low</stp>
        <stp>15</stp>
        <stp>-242</stp>
        <stp>All</stp>
        <stp/>
        <stp/>
        <stp>FALSE</stp>
        <stp>T</stp>
        <tr r="F244" s="3"/>
        <tr r="F244" s="3"/>
      </tp>
      <tp>
        <v>15840.88</v>
        <stp/>
        <stp>StudyData</stp>
        <stp>HSIC</stp>
        <stp>Bar</stp>
        <stp/>
        <stp>Low</stp>
        <stp>15</stp>
        <stp>-252</stp>
        <stp>All</stp>
        <stp/>
        <stp/>
        <stp>FALSE</stp>
        <stp>T</stp>
        <tr r="F254" s="3"/>
        <tr r="F254" s="3"/>
      </tp>
      <tp>
        <v>15940.43</v>
        <stp/>
        <stp>StudyData</stp>
        <stp>HSIC</stp>
        <stp>Bar</stp>
        <stp/>
        <stp>Low</stp>
        <stp>15</stp>
        <stp>-222</stp>
        <stp>All</stp>
        <stp/>
        <stp/>
        <stp>FALSE</stp>
        <stp>T</stp>
        <tr r="F224" s="3"/>
        <tr r="F224" s="3"/>
      </tp>
      <tp>
        <v>15909.63</v>
        <stp/>
        <stp>StudyData</stp>
        <stp>HSIC</stp>
        <stp>Bar</stp>
        <stp/>
        <stp>Low</stp>
        <stp>15</stp>
        <stp>-232</stp>
        <stp>All</stp>
        <stp/>
        <stp/>
        <stp>FALSE</stp>
        <stp>T</stp>
        <tr r="F234" s="3"/>
        <tr r="F234" s="3"/>
      </tp>
      <tp>
        <v>15919.71</v>
        <stp/>
        <stp>StudyData</stp>
        <stp>HSIC</stp>
        <stp>Bar</stp>
        <stp/>
        <stp>Low</stp>
        <stp>15</stp>
        <stp>-202</stp>
        <stp>All</stp>
        <stp/>
        <stp/>
        <stp>FALSE</stp>
        <stp>T</stp>
        <tr r="F204" s="3"/>
        <tr r="F204" s="3"/>
      </tp>
      <tp>
        <v>15924.6</v>
        <stp/>
        <stp>StudyData</stp>
        <stp>HSIC</stp>
        <stp>Bar</stp>
        <stp/>
        <stp>Low</stp>
        <stp>15</stp>
        <stp>-212</stp>
        <stp>All</stp>
        <stp/>
        <stp/>
        <stp>FALSE</stp>
        <stp>T</stp>
        <tr r="F214" s="3"/>
        <tr r="F214" s="3"/>
      </tp>
      <tp>
        <v>15838.84</v>
        <stp/>
        <stp>StudyData</stp>
        <stp>HSIC</stp>
        <stp>Bar</stp>
        <stp/>
        <stp>Low</stp>
        <stp>15</stp>
        <stp>-282</stp>
        <stp>All</stp>
        <stp/>
        <stp/>
        <stp>FALSE</stp>
        <stp>T</stp>
        <tr r="F284" s="3"/>
        <tr r="F284" s="3"/>
      </tp>
      <tp>
        <v>15779.52</v>
        <stp/>
        <stp>StudyData</stp>
        <stp>HSIC</stp>
        <stp>Bar</stp>
        <stp/>
        <stp>Low</stp>
        <stp>15</stp>
        <stp>-292</stp>
        <stp>All</stp>
        <stp/>
        <stp/>
        <stp>FALSE</stp>
        <stp>T</stp>
        <tr r="F294" s="3"/>
        <tr r="F294" s="3"/>
      </tp>
      <tp>
        <v>15944.8</v>
        <stp/>
        <stp>StudyData</stp>
        <stp>HSIC</stp>
        <stp>Bar</stp>
        <stp/>
        <stp>Low</stp>
        <stp>15</stp>
        <stp>-162</stp>
        <stp>All</stp>
        <stp/>
        <stp/>
        <stp>FALSE</stp>
        <stp>T</stp>
        <tr r="F164" s="3"/>
        <tr r="F164" s="3"/>
      </tp>
      <tp>
        <v>15955.75</v>
        <stp/>
        <stp>StudyData</stp>
        <stp>HSIC</stp>
        <stp>Bar</stp>
        <stp/>
        <stp>Low</stp>
        <stp>15</stp>
        <stp>-172</stp>
        <stp>All</stp>
        <stp/>
        <stp/>
        <stp>FALSE</stp>
        <stp>T</stp>
        <tr r="F174" s="3"/>
        <tr r="F174" s="3"/>
      </tp>
      <tp>
        <v>15911.68</v>
        <stp/>
        <stp>StudyData</stp>
        <stp>HSIC</stp>
        <stp>Bar</stp>
        <stp/>
        <stp>Low</stp>
        <stp>15</stp>
        <stp>-142</stp>
        <stp>All</stp>
        <stp/>
        <stp/>
        <stp>FALSE</stp>
        <stp>T</stp>
        <tr r="F144" s="3"/>
        <tr r="F144" s="3"/>
      </tp>
      <tp>
        <v>15921.16</v>
        <stp/>
        <stp>StudyData</stp>
        <stp>HSIC</stp>
        <stp>Bar</stp>
        <stp/>
        <stp>Low</stp>
        <stp>15</stp>
        <stp>-152</stp>
        <stp>All</stp>
        <stp/>
        <stp/>
        <stp>FALSE</stp>
        <stp>T</stp>
        <tr r="F154" s="3"/>
        <tr r="F154" s="3"/>
      </tp>
      <tp>
        <v>16069.25</v>
        <stp/>
        <stp>StudyData</stp>
        <stp>HSIC</stp>
        <stp>Bar</stp>
        <stp/>
        <stp>Low</stp>
        <stp>15</stp>
        <stp>-122</stp>
        <stp>All</stp>
        <stp/>
        <stp/>
        <stp>FALSE</stp>
        <stp>T</stp>
        <tr r="F124" s="3"/>
        <tr r="F124" s="3"/>
      </tp>
      <tp>
        <v>15926.37</v>
        <stp/>
        <stp>StudyData</stp>
        <stp>HSIC</stp>
        <stp>Bar</stp>
        <stp/>
        <stp>Low</stp>
        <stp>15</stp>
        <stp>-132</stp>
        <stp>All</stp>
        <stp/>
        <stp/>
        <stp>FALSE</stp>
        <stp>T</stp>
        <tr r="F134" s="3"/>
        <tr r="F134" s="3"/>
      </tp>
      <tp>
        <v>16177.84</v>
        <stp/>
        <stp>StudyData</stp>
        <stp>HSIC</stp>
        <stp>Bar</stp>
        <stp/>
        <stp>Low</stp>
        <stp>15</stp>
        <stp>-102</stp>
        <stp>All</stp>
        <stp/>
        <stp/>
        <stp>FALSE</stp>
        <stp>T</stp>
        <tr r="F104" s="3"/>
        <tr r="F104" s="3"/>
      </tp>
      <tp>
        <v>16097.05</v>
        <stp/>
        <stp>StudyData</stp>
        <stp>HSIC</stp>
        <stp>Bar</stp>
        <stp/>
        <stp>Low</stp>
        <stp>15</stp>
        <stp>-112</stp>
        <stp>All</stp>
        <stp/>
        <stp/>
        <stp>FALSE</stp>
        <stp>T</stp>
        <tr r="F114" s="3"/>
        <tr r="F114" s="3"/>
      </tp>
      <tp>
        <v>15861.77</v>
        <stp/>
        <stp>StudyData</stp>
        <stp>HSIC</stp>
        <stp>Bar</stp>
        <stp/>
        <stp>Low</stp>
        <stp>15</stp>
        <stp>-182</stp>
        <stp>All</stp>
        <stp/>
        <stp/>
        <stp>FALSE</stp>
        <stp>T</stp>
        <tr r="F184" s="3"/>
        <tr r="F184" s="3"/>
      </tp>
      <tp>
        <v>15839.45</v>
        <stp/>
        <stp>StudyData</stp>
        <stp>HSIC</stp>
        <stp>Bar</stp>
        <stp/>
        <stp>Low</stp>
        <stp>15</stp>
        <stp>-192</stp>
        <stp>All</stp>
        <stp/>
        <stp/>
        <stp>FALSE</stp>
        <stp>T</stp>
        <tr r="F194" s="3"/>
        <tr r="F194" s="3"/>
      </tp>
      <tp>
        <v>-0.962952873876328</v>
        <stp/>
        <stp>ContractData</stp>
        <stp>X.US.HFIN2SI</stp>
        <stp>PerCentNetLastTrade</stp>
        <stp/>
        <stp>T</stp>
        <tr r="C9" s="1"/>
      </tp>
      <tp>
        <v>-7.07000000000005</v>
        <stp/>
        <stp>ContractData</stp>
        <stp>X.US.HFIN2SI</stp>
        <stp>NetLastTrade</stp>
        <stp/>
        <stp>T</stp>
        <tr r="J24" s="2"/>
      </tp>
      <tp>
        <v>5201.67</v>
        <stp/>
        <stp>ContractData</stp>
        <stp>X.US.HSMPI</stp>
        <stp>LastPrice</stp>
        <stp/>
        <stp>T</stp>
        <tr r="I17" s="2"/>
      </tp>
      <tp>
        <v>15771.05</v>
        <stp/>
        <stp>StudyData</stp>
        <stp>HSIC</stp>
        <stp>Bar</stp>
        <stp/>
        <stp>Low</stp>
        <stp>15</stp>
        <stp>-263</stp>
        <stp>All</stp>
        <stp/>
        <stp/>
        <stp>FALSE</stp>
        <stp>T</stp>
        <tr r="F265" s="3"/>
        <tr r="F265" s="3"/>
      </tp>
      <tp>
        <v>15869.87</v>
        <stp/>
        <stp>StudyData</stp>
        <stp>HSIC</stp>
        <stp>Bar</stp>
        <stp/>
        <stp>Low</stp>
        <stp>15</stp>
        <stp>-273</stp>
        <stp>All</stp>
        <stp/>
        <stp/>
        <stp>FALSE</stp>
        <stp>T</stp>
        <tr r="F275" s="3"/>
        <tr r="F275" s="3"/>
      </tp>
      <tp>
        <v>15856.46</v>
        <stp/>
        <stp>StudyData</stp>
        <stp>HSIC</stp>
        <stp>Bar</stp>
        <stp/>
        <stp>Low</stp>
        <stp>15</stp>
        <stp>-243</stp>
        <stp>All</stp>
        <stp/>
        <stp/>
        <stp>FALSE</stp>
        <stp>T</stp>
        <tr r="F245" s="3"/>
        <tr r="F245" s="3"/>
      </tp>
      <tp>
        <v>15828.41</v>
        <stp/>
        <stp>StudyData</stp>
        <stp>HSIC</stp>
        <stp>Bar</stp>
        <stp/>
        <stp>Low</stp>
        <stp>15</stp>
        <stp>-253</stp>
        <stp>All</stp>
        <stp/>
        <stp/>
        <stp>FALSE</stp>
        <stp>T</stp>
        <tr r="F255" s="3"/>
        <tr r="F255" s="3"/>
      </tp>
      <tp>
        <v>15944.27</v>
        <stp/>
        <stp>StudyData</stp>
        <stp>HSIC</stp>
        <stp>Bar</stp>
        <stp/>
        <stp>Low</stp>
        <stp>15</stp>
        <stp>-223</stp>
        <stp>All</stp>
        <stp/>
        <stp/>
        <stp>FALSE</stp>
        <stp>T</stp>
        <tr r="F225" s="3"/>
        <tr r="F225" s="3"/>
      </tp>
      <tp>
        <v>15908.54</v>
        <stp/>
        <stp>StudyData</stp>
        <stp>HSIC</stp>
        <stp>Bar</stp>
        <stp/>
        <stp>Low</stp>
        <stp>15</stp>
        <stp>-233</stp>
        <stp>All</stp>
        <stp/>
        <stp/>
        <stp>FALSE</stp>
        <stp>T</stp>
        <tr r="F235" s="3"/>
        <tr r="F235" s="3"/>
      </tp>
      <tp>
        <v>15915.6</v>
        <stp/>
        <stp>StudyData</stp>
        <stp>HSIC</stp>
        <stp>Bar</stp>
        <stp/>
        <stp>Low</stp>
        <stp>15</stp>
        <stp>-203</stp>
        <stp>All</stp>
        <stp/>
        <stp/>
        <stp>FALSE</stp>
        <stp>T</stp>
        <tr r="F205" s="3"/>
        <tr r="F205" s="3"/>
      </tp>
      <tp>
        <v>15941.37</v>
        <stp/>
        <stp>StudyData</stp>
        <stp>HSIC</stp>
        <stp>Bar</stp>
        <stp/>
        <stp>Low</stp>
        <stp>15</stp>
        <stp>-213</stp>
        <stp>All</stp>
        <stp/>
        <stp/>
        <stp>FALSE</stp>
        <stp>T</stp>
        <tr r="F215" s="3"/>
        <tr r="F215" s="3"/>
      </tp>
      <tp>
        <v>15820.71</v>
        <stp/>
        <stp>StudyData</stp>
        <stp>HSIC</stp>
        <stp>Bar</stp>
        <stp/>
        <stp>Low</stp>
        <stp>15</stp>
        <stp>-283</stp>
        <stp>All</stp>
        <stp/>
        <stp/>
        <stp>FALSE</stp>
        <stp>T</stp>
        <tr r="F285" s="3"/>
        <tr r="F285" s="3"/>
      </tp>
      <tp>
        <v>15775.65</v>
        <stp/>
        <stp>StudyData</stp>
        <stp>HSIC</stp>
        <stp>Bar</stp>
        <stp/>
        <stp>Low</stp>
        <stp>15</stp>
        <stp>-293</stp>
        <stp>All</stp>
        <stp/>
        <stp/>
        <stp>FALSE</stp>
        <stp>T</stp>
        <tr r="F295" s="3"/>
        <tr r="F295" s="3"/>
      </tp>
      <tp>
        <v>15947.65</v>
        <stp/>
        <stp>StudyData</stp>
        <stp>HSIC</stp>
        <stp>Bar</stp>
        <stp/>
        <stp>Low</stp>
        <stp>15</stp>
        <stp>-163</stp>
        <stp>All</stp>
        <stp/>
        <stp/>
        <stp>FALSE</stp>
        <stp>T</stp>
        <tr r="F165" s="3"/>
        <tr r="F165" s="3"/>
      </tp>
      <tp>
        <v>15934.16</v>
        <stp/>
        <stp>StudyData</stp>
        <stp>HSIC</stp>
        <stp>Bar</stp>
        <stp/>
        <stp>Low</stp>
        <stp>15</stp>
        <stp>-173</stp>
        <stp>All</stp>
        <stp/>
        <stp/>
        <stp>FALSE</stp>
        <stp>T</stp>
        <tr r="F175" s="3"/>
        <tr r="F175" s="3"/>
      </tp>
      <tp>
        <v>15913.21</v>
        <stp/>
        <stp>StudyData</stp>
        <stp>HSIC</stp>
        <stp>Bar</stp>
        <stp/>
        <stp>Low</stp>
        <stp>15</stp>
        <stp>-143</stp>
        <stp>All</stp>
        <stp/>
        <stp/>
        <stp>FALSE</stp>
        <stp>T</stp>
        <tr r="F145" s="3"/>
        <tr r="F145" s="3"/>
      </tp>
      <tp>
        <v>15884.87</v>
        <stp/>
        <stp>StudyData</stp>
        <stp>HSIC</stp>
        <stp>Bar</stp>
        <stp/>
        <stp>Low</stp>
        <stp>15</stp>
        <stp>-153</stp>
        <stp>All</stp>
        <stp/>
        <stp/>
        <stp>FALSE</stp>
        <stp>T</stp>
        <tr r="F155" s="3"/>
        <tr r="F155" s="3"/>
      </tp>
      <tp>
        <v>16073</v>
        <stp/>
        <stp>StudyData</stp>
        <stp>HSIC</stp>
        <stp>Bar</stp>
        <stp/>
        <stp>Low</stp>
        <stp>15</stp>
        <stp>-123</stp>
        <stp>All</stp>
        <stp/>
        <stp/>
        <stp>FALSE</stp>
        <stp>T</stp>
        <tr r="F125" s="3"/>
        <tr r="F125" s="3"/>
      </tp>
      <tp>
        <v>15935.86</v>
        <stp/>
        <stp>StudyData</stp>
        <stp>HSIC</stp>
        <stp>Bar</stp>
        <stp/>
        <stp>Low</stp>
        <stp>15</stp>
        <stp>-133</stp>
        <stp>All</stp>
        <stp/>
        <stp/>
        <stp>FALSE</stp>
        <stp>T</stp>
        <tr r="F135" s="3"/>
        <tr r="F135" s="3"/>
      </tp>
      <tp>
        <v>16167.99</v>
        <stp/>
        <stp>StudyData</stp>
        <stp>HSIC</stp>
        <stp>Bar</stp>
        <stp/>
        <stp>Low</stp>
        <stp>15</stp>
        <stp>-103</stp>
        <stp>All</stp>
        <stp/>
        <stp/>
        <stp>FALSE</stp>
        <stp>T</stp>
        <tr r="F105" s="3"/>
        <tr r="F105" s="3"/>
      </tp>
      <tp>
        <v>16093.41</v>
        <stp/>
        <stp>StudyData</stp>
        <stp>HSIC</stp>
        <stp>Bar</stp>
        <stp/>
        <stp>Low</stp>
        <stp>15</stp>
        <stp>-113</stp>
        <stp>All</stp>
        <stp/>
        <stp/>
        <stp>FALSE</stp>
        <stp>T</stp>
        <tr r="F115" s="3"/>
        <tr r="F115" s="3"/>
      </tp>
      <tp>
        <v>15877.76</v>
        <stp/>
        <stp>StudyData</stp>
        <stp>HSIC</stp>
        <stp>Bar</stp>
        <stp/>
        <stp>Low</stp>
        <stp>15</stp>
        <stp>-183</stp>
        <stp>All</stp>
        <stp/>
        <stp/>
        <stp>FALSE</stp>
        <stp>T</stp>
        <tr r="F185" s="3"/>
        <tr r="F185" s="3"/>
      </tp>
      <tp>
        <v>15876.34</v>
        <stp/>
        <stp>StudyData</stp>
        <stp>HSIC</stp>
        <stp>Bar</stp>
        <stp/>
        <stp>Low</stp>
        <stp>15</stp>
        <stp>-193</stp>
        <stp>All</stp>
        <stp/>
        <stp/>
        <stp>FALSE</stp>
        <stp>T</stp>
        <tr r="F195" s="3"/>
        <tr r="F195" s="3"/>
      </tp>
      <tp>
        <v>2477.25</v>
        <stp/>
        <stp>DOMData</stp>
        <stp>F.EP</stp>
        <stp>Price</stp>
        <stp>5</stp>
        <stp>T</stp>
        <tr r="K37" s="2"/>
      </tp>
      <tp>
        <v>7369.06</v>
        <stp/>
        <stp>ContractData</stp>
        <stp>X.US.HSSSI</stp>
        <stp>LastPrice</stp>
        <stp/>
        <stp>T</stp>
        <tr r="I19" s="2"/>
      </tp>
      <tp>
        <v>15834.38</v>
        <stp/>
        <stp>StudyData</stp>
        <stp>HSIC</stp>
        <stp>Bar</stp>
        <stp/>
        <stp>Low</stp>
        <stp>15</stp>
        <stp>-260</stp>
        <stp>All</stp>
        <stp/>
        <stp/>
        <stp>FALSE</stp>
        <stp>T</stp>
        <tr r="F262" s="3"/>
        <tr r="F262" s="3"/>
      </tp>
      <tp>
        <v>15879.11</v>
        <stp/>
        <stp>StudyData</stp>
        <stp>HSIC</stp>
        <stp>Bar</stp>
        <stp/>
        <stp>Low</stp>
        <stp>15</stp>
        <stp>-270</stp>
        <stp>All</stp>
        <stp/>
        <stp/>
        <stp>FALSE</stp>
        <stp>T</stp>
        <tr r="F272" s="3"/>
        <tr r="F272" s="3"/>
      </tp>
      <tp>
        <v>15859.08</v>
        <stp/>
        <stp>StudyData</stp>
        <stp>HSIC</stp>
        <stp>Bar</stp>
        <stp/>
        <stp>Low</stp>
        <stp>15</stp>
        <stp>-240</stp>
        <stp>All</stp>
        <stp/>
        <stp/>
        <stp>FALSE</stp>
        <stp>T</stp>
        <tr r="F242" s="3"/>
        <tr r="F242" s="3"/>
      </tp>
      <tp>
        <v>15861.53</v>
        <stp/>
        <stp>StudyData</stp>
        <stp>HSIC</stp>
        <stp>Bar</stp>
        <stp/>
        <stp>Low</stp>
        <stp>15</stp>
        <stp>-250</stp>
        <stp>All</stp>
        <stp/>
        <stp/>
        <stp>FALSE</stp>
        <stp>T</stp>
        <tr r="F252" s="3"/>
        <tr r="F252" s="3"/>
      </tp>
      <tp>
        <v>15943.43</v>
        <stp/>
        <stp>StudyData</stp>
        <stp>HSIC</stp>
        <stp>Bar</stp>
        <stp/>
        <stp>Low</stp>
        <stp>15</stp>
        <stp>-220</stp>
        <stp>All</stp>
        <stp/>
        <stp/>
        <stp>FALSE</stp>
        <stp>T</stp>
        <tr r="F222" s="3"/>
        <tr r="F222" s="3"/>
      </tp>
      <tp>
        <v>15918.04</v>
        <stp/>
        <stp>StudyData</stp>
        <stp>HSIC</stp>
        <stp>Bar</stp>
        <stp/>
        <stp>Low</stp>
        <stp>15</stp>
        <stp>-230</stp>
        <stp>All</stp>
        <stp/>
        <stp/>
        <stp>FALSE</stp>
        <stp>T</stp>
        <tr r="F232" s="3"/>
        <tr r="F232" s="3"/>
      </tp>
      <tp>
        <v>15915.29</v>
        <stp/>
        <stp>StudyData</stp>
        <stp>HSIC</stp>
        <stp>Bar</stp>
        <stp/>
        <stp>Low</stp>
        <stp>15</stp>
        <stp>-200</stp>
        <stp>All</stp>
        <stp/>
        <stp/>
        <stp>FALSE</stp>
        <stp>T</stp>
        <tr r="F202" s="3"/>
        <tr r="F202" s="3"/>
      </tp>
      <tp>
        <v>15937.56</v>
        <stp/>
        <stp>StudyData</stp>
        <stp>HSIC</stp>
        <stp>Bar</stp>
        <stp/>
        <stp>Low</stp>
        <stp>15</stp>
        <stp>-210</stp>
        <stp>All</stp>
        <stp/>
        <stp/>
        <stp>FALSE</stp>
        <stp>T</stp>
        <tr r="F212" s="3"/>
        <tr r="F212" s="3"/>
      </tp>
      <tp>
        <v>15839.45</v>
        <stp/>
        <stp>StudyData</stp>
        <stp>HSIC</stp>
        <stp>Bar</stp>
        <stp/>
        <stp>Low</stp>
        <stp>15</stp>
        <stp>-280</stp>
        <stp>All</stp>
        <stp/>
        <stp/>
        <stp>FALSE</stp>
        <stp>T</stp>
        <tr r="F282" s="3"/>
        <tr r="F282" s="3"/>
      </tp>
      <tp>
        <v>15785.59</v>
        <stp/>
        <stp>StudyData</stp>
        <stp>HSIC</stp>
        <stp>Bar</stp>
        <stp/>
        <stp>Low</stp>
        <stp>15</stp>
        <stp>-290</stp>
        <stp>All</stp>
        <stp/>
        <stp/>
        <stp>FALSE</stp>
        <stp>T</stp>
        <tr r="F292" s="3"/>
        <tr r="F292" s="3"/>
      </tp>
      <tp>
        <v>15978.82</v>
        <stp/>
        <stp>StudyData</stp>
        <stp>HSIC</stp>
        <stp>Bar</stp>
        <stp/>
        <stp>Low</stp>
        <stp>15</stp>
        <stp>-160</stp>
        <stp>All</stp>
        <stp/>
        <stp/>
        <stp>FALSE</stp>
        <stp>T</stp>
        <tr r="F162" s="3"/>
        <tr r="F162" s="3"/>
      </tp>
      <tp>
        <v>15944.81</v>
        <stp/>
        <stp>StudyData</stp>
        <stp>HSIC</stp>
        <stp>Bar</stp>
        <stp/>
        <stp>Low</stp>
        <stp>15</stp>
        <stp>-170</stp>
        <stp>All</stp>
        <stp/>
        <stp/>
        <stp>FALSE</stp>
        <stp>T</stp>
        <tr r="F172" s="3"/>
        <tr r="F172" s="3"/>
      </tp>
      <tp>
        <v>15924.99</v>
        <stp/>
        <stp>StudyData</stp>
        <stp>HSIC</stp>
        <stp>Bar</stp>
        <stp/>
        <stp>Low</stp>
        <stp>15</stp>
        <stp>-140</stp>
        <stp>All</stp>
        <stp/>
        <stp/>
        <stp>FALSE</stp>
        <stp>T</stp>
        <tr r="F142" s="3"/>
        <tr r="F142" s="3"/>
      </tp>
      <tp>
        <v>15957.64</v>
        <stp/>
        <stp>StudyData</stp>
        <stp>HSIC</stp>
        <stp>Bar</stp>
        <stp/>
        <stp>Low</stp>
        <stp>15</stp>
        <stp>-150</stp>
        <stp>All</stp>
        <stp/>
        <stp/>
        <stp>FALSE</stp>
        <stp>T</stp>
        <tr r="F152" s="3"/>
        <tr r="F152" s="3"/>
      </tp>
      <tp>
        <v>16059.06</v>
        <stp/>
        <stp>StudyData</stp>
        <stp>HSIC</stp>
        <stp>Bar</stp>
        <stp/>
        <stp>Low</stp>
        <stp>15</stp>
        <stp>-120</stp>
        <stp>All</stp>
        <stp/>
        <stp/>
        <stp>FALSE</stp>
        <stp>T</stp>
        <tr r="F122" s="3"/>
        <tr r="F122" s="3"/>
      </tp>
      <tp>
        <v>16004.12</v>
        <stp/>
        <stp>StudyData</stp>
        <stp>HSIC</stp>
        <stp>Bar</stp>
        <stp/>
        <stp>Low</stp>
        <stp>15</stp>
        <stp>-130</stp>
        <stp>All</stp>
        <stp/>
        <stp/>
        <stp>FALSE</stp>
        <stp>T</stp>
        <tr r="F132" s="3"/>
        <tr r="F132" s="3"/>
      </tp>
      <tp>
        <v>16186.54</v>
        <stp/>
        <stp>StudyData</stp>
        <stp>HSIC</stp>
        <stp>Bar</stp>
        <stp/>
        <stp>Low</stp>
        <stp>15</stp>
        <stp>-100</stp>
        <stp>All</stp>
        <stp/>
        <stp/>
        <stp>FALSE</stp>
        <stp>T</stp>
        <tr r="F102" s="3"/>
        <tr r="F102" s="3"/>
      </tp>
      <tp>
        <v>16081.89</v>
        <stp/>
        <stp>StudyData</stp>
        <stp>HSIC</stp>
        <stp>Bar</stp>
        <stp/>
        <stp>Low</stp>
        <stp>15</stp>
        <stp>-110</stp>
        <stp>All</stp>
        <stp/>
        <stp/>
        <stp>FALSE</stp>
        <stp>T</stp>
        <tr r="F112" s="3"/>
        <tr r="F112" s="3"/>
      </tp>
      <tp>
        <v>15877.51</v>
        <stp/>
        <stp>StudyData</stp>
        <stp>HSIC</stp>
        <stp>Bar</stp>
        <stp/>
        <stp>Low</stp>
        <stp>15</stp>
        <stp>-180</stp>
        <stp>All</stp>
        <stp/>
        <stp/>
        <stp>FALSE</stp>
        <stp>T</stp>
        <tr r="F182" s="3"/>
        <tr r="F182" s="3"/>
      </tp>
      <tp>
        <v>15884.38</v>
        <stp/>
        <stp>StudyData</stp>
        <stp>HSIC</stp>
        <stp>Bar</stp>
        <stp/>
        <stp>Low</stp>
        <stp>15</stp>
        <stp>-190</stp>
        <stp>All</stp>
        <stp/>
        <stp/>
        <stp>FALSE</stp>
        <stp>T</stp>
        <tr r="F192" s="3"/>
        <tr r="F192" s="3"/>
      </tp>
      <tp>
        <v>2477</v>
        <stp/>
        <stp>DOMData</stp>
        <stp>F.EP</stp>
        <stp>Price</stp>
        <stp>4</stp>
        <stp>T</stp>
        <tr r="K38" s="2"/>
      </tp>
      <tp t="s">
        <v>Hang Seng Commerce &amp; Industry Index</v>
        <stp/>
        <stp>ContractData</stp>
        <stp>HSIC</stp>
        <stp>LongDescription</stp>
        <stp/>
        <stp>T</stp>
        <tr r="H48" s="2"/>
        <tr r="H49" s="2"/>
      </tp>
      <tp>
        <v>15842.43</v>
        <stp/>
        <stp>StudyData</stp>
        <stp>HSIC</stp>
        <stp>Bar</stp>
        <stp/>
        <stp>Low</stp>
        <stp>15</stp>
        <stp>-261</stp>
        <stp>All</stp>
        <stp/>
        <stp/>
        <stp>FALSE</stp>
        <stp>T</stp>
        <tr r="F263" s="3"/>
        <tr r="F263" s="3"/>
      </tp>
      <tp>
        <v>15890.43</v>
        <stp/>
        <stp>StudyData</stp>
        <stp>HSIC</stp>
        <stp>Bar</stp>
        <stp/>
        <stp>Low</stp>
        <stp>15</stp>
        <stp>-271</stp>
        <stp>All</stp>
        <stp/>
        <stp/>
        <stp>FALSE</stp>
        <stp>T</stp>
        <tr r="F273" s="3"/>
        <tr r="F273" s="3"/>
      </tp>
      <tp>
        <v>15826.54</v>
        <stp/>
        <stp>StudyData</stp>
        <stp>HSIC</stp>
        <stp>Bar</stp>
        <stp/>
        <stp>Low</stp>
        <stp>15</stp>
        <stp>-241</stp>
        <stp>All</stp>
        <stp/>
        <stp/>
        <stp>FALSE</stp>
        <stp>T</stp>
        <tr r="F243" s="3"/>
        <tr r="F243" s="3"/>
      </tp>
      <tp>
        <v>15863.37</v>
        <stp/>
        <stp>StudyData</stp>
        <stp>HSIC</stp>
        <stp>Bar</stp>
        <stp/>
        <stp>Low</stp>
        <stp>15</stp>
        <stp>-251</stp>
        <stp>All</stp>
        <stp/>
        <stp/>
        <stp>FALSE</stp>
        <stp>T</stp>
        <tr r="F253" s="3"/>
        <tr r="F253" s="3"/>
      </tp>
      <tp>
        <v>15944.92</v>
        <stp/>
        <stp>StudyData</stp>
        <stp>HSIC</stp>
        <stp>Bar</stp>
        <stp/>
        <stp>Low</stp>
        <stp>15</stp>
        <stp>-221</stp>
        <stp>All</stp>
        <stp/>
        <stp/>
        <stp>FALSE</stp>
        <stp>T</stp>
        <tr r="F223" s="3"/>
        <tr r="F223" s="3"/>
      </tp>
      <tp>
        <v>15911.53</v>
        <stp/>
        <stp>StudyData</stp>
        <stp>HSIC</stp>
        <stp>Bar</stp>
        <stp/>
        <stp>Low</stp>
        <stp>15</stp>
        <stp>-231</stp>
        <stp>All</stp>
        <stp/>
        <stp/>
        <stp>FALSE</stp>
        <stp>T</stp>
        <tr r="F233" s="3"/>
        <tr r="F233" s="3"/>
      </tp>
      <tp>
        <v>15921.05</v>
        <stp/>
        <stp>StudyData</stp>
        <stp>HSIC</stp>
        <stp>Bar</stp>
        <stp/>
        <stp>Low</stp>
        <stp>15</stp>
        <stp>-201</stp>
        <stp>All</stp>
        <stp/>
        <stp/>
        <stp>FALSE</stp>
        <stp>T</stp>
        <tr r="F203" s="3"/>
        <tr r="F203" s="3"/>
      </tp>
      <tp>
        <v>15922.19</v>
        <stp/>
        <stp>StudyData</stp>
        <stp>HSIC</stp>
        <stp>Bar</stp>
        <stp/>
        <stp>Low</stp>
        <stp>15</stp>
        <stp>-211</stp>
        <stp>All</stp>
        <stp/>
        <stp/>
        <stp>FALSE</stp>
        <stp>T</stp>
        <tr r="F213" s="3"/>
        <tr r="F213" s="3"/>
      </tp>
      <tp>
        <v>15839.09</v>
        <stp/>
        <stp>StudyData</stp>
        <stp>HSIC</stp>
        <stp>Bar</stp>
        <stp/>
        <stp>Low</stp>
        <stp>15</stp>
        <stp>-281</stp>
        <stp>All</stp>
        <stp/>
        <stp/>
        <stp>FALSE</stp>
        <stp>T</stp>
        <tr r="F283" s="3"/>
        <tr r="F283" s="3"/>
      </tp>
      <tp>
        <v>15782.83</v>
        <stp/>
        <stp>StudyData</stp>
        <stp>HSIC</stp>
        <stp>Bar</stp>
        <stp/>
        <stp>Low</stp>
        <stp>15</stp>
        <stp>-291</stp>
        <stp>All</stp>
        <stp/>
        <stp/>
        <stp>FALSE</stp>
        <stp>T</stp>
        <tr r="F293" s="3"/>
        <tr r="F293" s="3"/>
      </tp>
      <tp>
        <v>15971.91</v>
        <stp/>
        <stp>StudyData</stp>
        <stp>HSIC</stp>
        <stp>Bar</stp>
        <stp/>
        <stp>Low</stp>
        <stp>15</stp>
        <stp>-161</stp>
        <stp>All</stp>
        <stp/>
        <stp/>
        <stp>FALSE</stp>
        <stp>T</stp>
        <tr r="F163" s="3"/>
        <tr r="F163" s="3"/>
      </tp>
      <tp>
        <v>15936.23</v>
        <stp/>
        <stp>StudyData</stp>
        <stp>HSIC</stp>
        <stp>Bar</stp>
        <stp/>
        <stp>Low</stp>
        <stp>15</stp>
        <stp>-171</stp>
        <stp>All</stp>
        <stp/>
        <stp/>
        <stp>FALSE</stp>
        <stp>T</stp>
        <tr r="F173" s="3"/>
        <tr r="F173" s="3"/>
      </tp>
      <tp>
        <v>15916.75</v>
        <stp/>
        <stp>StudyData</stp>
        <stp>HSIC</stp>
        <stp>Bar</stp>
        <stp/>
        <stp>Low</stp>
        <stp>15</stp>
        <stp>-141</stp>
        <stp>All</stp>
        <stp/>
        <stp/>
        <stp>FALSE</stp>
        <stp>T</stp>
        <tr r="F143" s="3"/>
        <tr r="F143" s="3"/>
      </tp>
      <tp>
        <v>15977.9</v>
        <stp/>
        <stp>StudyData</stp>
        <stp>HSIC</stp>
        <stp>Bar</stp>
        <stp/>
        <stp>Low</stp>
        <stp>15</stp>
        <stp>-151</stp>
        <stp>All</stp>
        <stp/>
        <stp/>
        <stp>FALSE</stp>
        <stp>T</stp>
        <tr r="F153" s="3"/>
        <tr r="F153" s="3"/>
      </tp>
      <tp>
        <v>16054.22</v>
        <stp/>
        <stp>StudyData</stp>
        <stp>HSIC</stp>
        <stp>Bar</stp>
        <stp/>
        <stp>Low</stp>
        <stp>15</stp>
        <stp>-121</stp>
        <stp>All</stp>
        <stp/>
        <stp/>
        <stp>FALSE</stp>
        <stp>T</stp>
        <tr r="F123" s="3"/>
        <tr r="F123" s="3"/>
      </tp>
      <tp>
        <v>15974.71</v>
        <stp/>
        <stp>StudyData</stp>
        <stp>HSIC</stp>
        <stp>Bar</stp>
        <stp/>
        <stp>Low</stp>
        <stp>15</stp>
        <stp>-131</stp>
        <stp>All</stp>
        <stp/>
        <stp/>
        <stp>FALSE</stp>
        <stp>T</stp>
        <tr r="F133" s="3"/>
        <tr r="F133" s="3"/>
      </tp>
      <tp>
        <v>16184.47</v>
        <stp/>
        <stp>StudyData</stp>
        <stp>HSIC</stp>
        <stp>Bar</stp>
        <stp/>
        <stp>Low</stp>
        <stp>15</stp>
        <stp>-101</stp>
        <stp>All</stp>
        <stp/>
        <stp/>
        <stp>FALSE</stp>
        <stp>T</stp>
        <tr r="F103" s="3"/>
        <tr r="F103" s="3"/>
      </tp>
      <tp>
        <v>16095.42</v>
        <stp/>
        <stp>StudyData</stp>
        <stp>HSIC</stp>
        <stp>Bar</stp>
        <stp/>
        <stp>Low</stp>
        <stp>15</stp>
        <stp>-111</stp>
        <stp>All</stp>
        <stp/>
        <stp/>
        <stp>FALSE</stp>
        <stp>T</stp>
        <tr r="F113" s="3"/>
        <tr r="F113" s="3"/>
      </tp>
      <tp>
        <v>15863.17</v>
        <stp/>
        <stp>StudyData</stp>
        <stp>HSIC</stp>
        <stp>Bar</stp>
        <stp/>
        <stp>Low</stp>
        <stp>15</stp>
        <stp>-181</stp>
        <stp>All</stp>
        <stp/>
        <stp/>
        <stp>FALSE</stp>
        <stp>T</stp>
        <tr r="F183" s="3"/>
        <tr r="F183" s="3"/>
      </tp>
      <tp>
        <v>15858.15</v>
        <stp/>
        <stp>StudyData</stp>
        <stp>HSIC</stp>
        <stp>Bar</stp>
        <stp/>
        <stp>Low</stp>
        <stp>15</stp>
        <stp>-191</stp>
        <stp>All</stp>
        <stp/>
        <stp/>
        <stp>FALSE</stp>
        <stp>T</stp>
        <tr r="F193" s="3"/>
        <tr r="F193" s="3"/>
      </tp>
      <tp>
        <v>2476.75</v>
        <stp/>
        <stp>DOMData</stp>
        <stp>F.EP</stp>
        <stp>Price</stp>
        <stp>3</stp>
        <stp>T</stp>
        <tr r="K39" s="2"/>
      </tp>
      <tp>
        <v>15853.8</v>
        <stp/>
        <stp>StudyData</stp>
        <stp>HSIC</stp>
        <stp>Bar</stp>
        <stp/>
        <stp>Low</stp>
        <stp>15</stp>
        <stp>-266</stp>
        <stp>All</stp>
        <stp/>
        <stp/>
        <stp>FALSE</stp>
        <stp>T</stp>
        <tr r="F268" s="3"/>
        <tr r="F268" s="3"/>
      </tp>
      <tp>
        <v>15869.77</v>
        <stp/>
        <stp>StudyData</stp>
        <stp>HSIC</stp>
        <stp>Bar</stp>
        <stp/>
        <stp>Low</stp>
        <stp>15</stp>
        <stp>-276</stp>
        <stp>All</stp>
        <stp/>
        <stp/>
        <stp>FALSE</stp>
        <stp>T</stp>
        <tr r="F278" s="3"/>
        <tr r="F278" s="3"/>
      </tp>
      <tp>
        <v>15838.27</v>
        <stp/>
        <stp>StudyData</stp>
        <stp>HSIC</stp>
        <stp>Bar</stp>
        <stp/>
        <stp>Low</stp>
        <stp>15</stp>
        <stp>-246</stp>
        <stp>All</stp>
        <stp/>
        <stp/>
        <stp>FALSE</stp>
        <stp>T</stp>
        <tr r="F248" s="3"/>
        <tr r="F248" s="3"/>
      </tp>
      <tp>
        <v>15806</v>
        <stp/>
        <stp>StudyData</stp>
        <stp>HSIC</stp>
        <stp>Bar</stp>
        <stp/>
        <stp>Low</stp>
        <stp>15</stp>
        <stp>-256</stp>
        <stp>All</stp>
        <stp/>
        <stp/>
        <stp>FALSE</stp>
        <stp>T</stp>
        <tr r="F258" s="3"/>
        <tr r="F258" s="3"/>
      </tp>
      <tp>
        <v>15908.08</v>
        <stp/>
        <stp>StudyData</stp>
        <stp>HSIC</stp>
        <stp>Bar</stp>
        <stp/>
        <stp>Low</stp>
        <stp>15</stp>
        <stp>-226</stp>
        <stp>All</stp>
        <stp/>
        <stp/>
        <stp>FALSE</stp>
        <stp>T</stp>
        <tr r="F228" s="3"/>
        <tr r="F228" s="3"/>
      </tp>
      <tp>
        <v>15921.62</v>
        <stp/>
        <stp>StudyData</stp>
        <stp>HSIC</stp>
        <stp>Bar</stp>
        <stp/>
        <stp>Low</stp>
        <stp>15</stp>
        <stp>-236</stp>
        <stp>All</stp>
        <stp/>
        <stp/>
        <stp>FALSE</stp>
        <stp>T</stp>
        <tr r="F238" s="3"/>
        <tr r="F238" s="3"/>
      </tp>
      <tp>
        <v>15938.53</v>
        <stp/>
        <stp>StudyData</stp>
        <stp>HSIC</stp>
        <stp>Bar</stp>
        <stp/>
        <stp>Low</stp>
        <stp>15</stp>
        <stp>-206</stp>
        <stp>All</stp>
        <stp/>
        <stp/>
        <stp>FALSE</stp>
        <stp>T</stp>
        <tr r="F208" s="3"/>
        <tr r="F208" s="3"/>
      </tp>
      <tp>
        <v>15962.57</v>
        <stp/>
        <stp>StudyData</stp>
        <stp>HSIC</stp>
        <stp>Bar</stp>
        <stp/>
        <stp>Low</stp>
        <stp>15</stp>
        <stp>-216</stp>
        <stp>All</stp>
        <stp/>
        <stp/>
        <stp>FALSE</stp>
        <stp>T</stp>
        <tr r="F218" s="3"/>
        <tr r="F218" s="3"/>
      </tp>
      <tp>
        <v>15819.99</v>
        <stp/>
        <stp>StudyData</stp>
        <stp>HSIC</stp>
        <stp>Bar</stp>
        <stp/>
        <stp>Low</stp>
        <stp>15</stp>
        <stp>-286</stp>
        <stp>All</stp>
        <stp/>
        <stp/>
        <stp>FALSE</stp>
        <stp>T</stp>
        <tr r="F288" s="3"/>
        <tr r="F288" s="3"/>
      </tp>
      <tp>
        <v>15767.22</v>
        <stp/>
        <stp>StudyData</stp>
        <stp>HSIC</stp>
        <stp>Bar</stp>
        <stp/>
        <stp>Low</stp>
        <stp>15</stp>
        <stp>-296</stp>
        <stp>All</stp>
        <stp/>
        <stp/>
        <stp>FALSE</stp>
        <stp>T</stp>
        <tr r="F298" s="3"/>
        <tr r="F298" s="3"/>
      </tp>
      <tp>
        <v>15944.33</v>
        <stp/>
        <stp>StudyData</stp>
        <stp>HSIC</stp>
        <stp>Bar</stp>
        <stp/>
        <stp>Low</stp>
        <stp>15</stp>
        <stp>-166</stp>
        <stp>All</stp>
        <stp/>
        <stp/>
        <stp>FALSE</stp>
        <stp>T</stp>
        <tr r="F168" s="3"/>
        <tr r="F168" s="3"/>
      </tp>
      <tp>
        <v>15879.73</v>
        <stp/>
        <stp>StudyData</stp>
        <stp>HSIC</stp>
        <stp>Bar</stp>
        <stp/>
        <stp>Low</stp>
        <stp>15</stp>
        <stp>-176</stp>
        <stp>All</stp>
        <stp/>
        <stp/>
        <stp>FALSE</stp>
        <stp>T</stp>
        <tr r="F178" s="3"/>
        <tr r="F178" s="3"/>
      </tp>
      <tp>
        <v>15956.91</v>
        <stp/>
        <stp>StudyData</stp>
        <stp>HSIC</stp>
        <stp>Bar</stp>
        <stp/>
        <stp>Low</stp>
        <stp>15</stp>
        <stp>-146</stp>
        <stp>All</stp>
        <stp/>
        <stp/>
        <stp>FALSE</stp>
        <stp>T</stp>
        <tr r="F148" s="3"/>
        <tr r="F148" s="3"/>
      </tp>
      <tp>
        <v>16010.3</v>
        <stp/>
        <stp>StudyData</stp>
        <stp>HSIC</stp>
        <stp>Bar</stp>
        <stp/>
        <stp>Low</stp>
        <stp>15</stp>
        <stp>-156</stp>
        <stp>All</stp>
        <stp/>
        <stp/>
        <stp>FALSE</stp>
        <stp>T</stp>
        <tr r="F158" s="3"/>
        <tr r="F158" s="3"/>
      </tp>
      <tp>
        <v>16090.4</v>
        <stp/>
        <stp>StudyData</stp>
        <stp>HSIC</stp>
        <stp>Bar</stp>
        <stp/>
        <stp>Low</stp>
        <stp>15</stp>
        <stp>-126</stp>
        <stp>All</stp>
        <stp/>
        <stp/>
        <stp>FALSE</stp>
        <stp>T</stp>
        <tr r="F128" s="3"/>
        <tr r="F128" s="3"/>
      </tp>
      <tp>
        <v>15942.56</v>
        <stp/>
        <stp>StudyData</stp>
        <stp>HSIC</stp>
        <stp>Bar</stp>
        <stp/>
        <stp>Low</stp>
        <stp>15</stp>
        <stp>-136</stp>
        <stp>All</stp>
        <stp/>
        <stp/>
        <stp>FALSE</stp>
        <stp>T</stp>
        <tr r="F138" s="3"/>
        <tr r="F138" s="3"/>
      </tp>
      <tp>
        <v>16162.8</v>
        <stp/>
        <stp>StudyData</stp>
        <stp>HSIC</stp>
        <stp>Bar</stp>
        <stp/>
        <stp>Low</stp>
        <stp>15</stp>
        <stp>-106</stp>
        <stp>All</stp>
        <stp/>
        <stp/>
        <stp>FALSE</stp>
        <stp>T</stp>
        <tr r="F108" s="3"/>
        <tr r="F108" s="3"/>
      </tp>
      <tp>
        <v>16072.39</v>
        <stp/>
        <stp>StudyData</stp>
        <stp>HSIC</stp>
        <stp>Bar</stp>
        <stp/>
        <stp>Low</stp>
        <stp>15</stp>
        <stp>-116</stp>
        <stp>All</stp>
        <stp/>
        <stp/>
        <stp>FALSE</stp>
        <stp>T</stp>
        <tr r="F118" s="3"/>
        <tr r="F118" s="3"/>
      </tp>
      <tp>
        <v>15886.32</v>
        <stp/>
        <stp>StudyData</stp>
        <stp>HSIC</stp>
        <stp>Bar</stp>
        <stp/>
        <stp>Low</stp>
        <stp>15</stp>
        <stp>-186</stp>
        <stp>All</stp>
        <stp/>
        <stp/>
        <stp>FALSE</stp>
        <stp>T</stp>
        <tr r="F188" s="3"/>
        <tr r="F188" s="3"/>
      </tp>
      <tp>
        <v>15955.82</v>
        <stp/>
        <stp>StudyData</stp>
        <stp>HSIC</stp>
        <stp>Bar</stp>
        <stp/>
        <stp>Low</stp>
        <stp>15</stp>
        <stp>-196</stp>
        <stp>All</stp>
        <stp/>
        <stp/>
        <stp>FALSE</stp>
        <stp>T</stp>
        <tr r="F198" s="3"/>
        <tr r="F198" s="3"/>
      </tp>
      <tp>
        <v>2476.5</v>
        <stp/>
        <stp>DOMData</stp>
        <stp>F.EP</stp>
        <stp>Price</stp>
        <stp>2</stp>
        <stp>T</stp>
        <tr r="K40" s="2"/>
      </tp>
      <tp>
        <v>15875.57</v>
        <stp/>
        <stp>StudyData</stp>
        <stp>HSIC</stp>
        <stp>Bar</stp>
        <stp/>
        <stp>Low</stp>
        <stp>15</stp>
        <stp>-267</stp>
        <stp>All</stp>
        <stp/>
        <stp/>
        <stp>FALSE</stp>
        <stp>T</stp>
        <tr r="F269" s="3"/>
        <tr r="F269" s="3"/>
      </tp>
      <tp>
        <v>15851.82</v>
        <stp/>
        <stp>StudyData</stp>
        <stp>HSIC</stp>
        <stp>Bar</stp>
        <stp/>
        <stp>Low</stp>
        <stp>15</stp>
        <stp>-277</stp>
        <stp>All</stp>
        <stp/>
        <stp/>
        <stp>FALSE</stp>
        <stp>T</stp>
        <tr r="F279" s="3"/>
        <tr r="F279" s="3"/>
      </tp>
      <tp>
        <v>15824.03</v>
        <stp/>
        <stp>StudyData</stp>
        <stp>HSIC</stp>
        <stp>Bar</stp>
        <stp/>
        <stp>Low</stp>
        <stp>15</stp>
        <stp>-247</stp>
        <stp>All</stp>
        <stp/>
        <stp/>
        <stp>FALSE</stp>
        <stp>T</stp>
        <tr r="F249" s="3"/>
        <tr r="F249" s="3"/>
      </tp>
      <tp>
        <v>15805.81</v>
        <stp/>
        <stp>StudyData</stp>
        <stp>HSIC</stp>
        <stp>Bar</stp>
        <stp/>
        <stp>Low</stp>
        <stp>15</stp>
        <stp>-257</stp>
        <stp>All</stp>
        <stp/>
        <stp/>
        <stp>FALSE</stp>
        <stp>T</stp>
        <tr r="F259" s="3"/>
        <tr r="F259" s="3"/>
      </tp>
      <tp>
        <v>15920.94</v>
        <stp/>
        <stp>StudyData</stp>
        <stp>HSIC</stp>
        <stp>Bar</stp>
        <stp/>
        <stp>Low</stp>
        <stp>15</stp>
        <stp>-227</stp>
        <stp>All</stp>
        <stp/>
        <stp/>
        <stp>FALSE</stp>
        <stp>T</stp>
        <tr r="F229" s="3"/>
        <tr r="F229" s="3"/>
      </tp>
      <tp>
        <v>15895.19</v>
        <stp/>
        <stp>StudyData</stp>
        <stp>HSIC</stp>
        <stp>Bar</stp>
        <stp/>
        <stp>Low</stp>
        <stp>15</stp>
        <stp>-237</stp>
        <stp>All</stp>
        <stp/>
        <stp/>
        <stp>FALSE</stp>
        <stp>T</stp>
        <tr r="F239" s="3"/>
        <tr r="F239" s="3"/>
      </tp>
      <tp>
        <v>15939.53</v>
        <stp/>
        <stp>StudyData</stp>
        <stp>HSIC</stp>
        <stp>Bar</stp>
        <stp/>
        <stp>Low</stp>
        <stp>15</stp>
        <stp>-207</stp>
        <stp>All</stp>
        <stp/>
        <stp/>
        <stp>FALSE</stp>
        <stp>T</stp>
        <tr r="F209" s="3"/>
        <tr r="F209" s="3"/>
      </tp>
      <tp>
        <v>15951.63</v>
        <stp/>
        <stp>StudyData</stp>
        <stp>HSIC</stp>
        <stp>Bar</stp>
        <stp/>
        <stp>Low</stp>
        <stp>15</stp>
        <stp>-217</stp>
        <stp>All</stp>
        <stp/>
        <stp/>
        <stp>FALSE</stp>
        <stp>T</stp>
        <tr r="F219" s="3"/>
        <tr r="F219" s="3"/>
      </tp>
      <tp>
        <v>15811.48</v>
        <stp/>
        <stp>StudyData</stp>
        <stp>HSIC</stp>
        <stp>Bar</stp>
        <stp/>
        <stp>Low</stp>
        <stp>15</stp>
        <stp>-287</stp>
        <stp>All</stp>
        <stp/>
        <stp/>
        <stp>FALSE</stp>
        <stp>T</stp>
        <tr r="F289" s="3"/>
        <tr r="F289" s="3"/>
      </tp>
      <tp>
        <v>15752.88</v>
        <stp/>
        <stp>StudyData</stp>
        <stp>HSIC</stp>
        <stp>Bar</stp>
        <stp/>
        <stp>Low</stp>
        <stp>15</stp>
        <stp>-297</stp>
        <stp>All</stp>
        <stp/>
        <stp/>
        <stp>FALSE</stp>
        <stp>T</stp>
        <tr r="F299" s="3"/>
        <tr r="F299" s="3"/>
      </tp>
      <tp>
        <v>15946.84</v>
        <stp/>
        <stp>StudyData</stp>
        <stp>HSIC</stp>
        <stp>Bar</stp>
        <stp/>
        <stp>Low</stp>
        <stp>15</stp>
        <stp>-167</stp>
        <stp>All</stp>
        <stp/>
        <stp/>
        <stp>FALSE</stp>
        <stp>T</stp>
        <tr r="F169" s="3"/>
        <tr r="F169" s="3"/>
      </tp>
      <tp>
        <v>15886.47</v>
        <stp/>
        <stp>StudyData</stp>
        <stp>HSIC</stp>
        <stp>Bar</stp>
        <stp/>
        <stp>Low</stp>
        <stp>15</stp>
        <stp>-177</stp>
        <stp>All</stp>
        <stp/>
        <stp/>
        <stp>FALSE</stp>
        <stp>T</stp>
        <tr r="F179" s="3"/>
        <tr r="F179" s="3"/>
      </tp>
      <tp>
        <v>15973.17</v>
        <stp/>
        <stp>StudyData</stp>
        <stp>HSIC</stp>
        <stp>Bar</stp>
        <stp/>
        <stp>Low</stp>
        <stp>15</stp>
        <stp>-147</stp>
        <stp>All</stp>
        <stp/>
        <stp/>
        <stp>FALSE</stp>
        <stp>T</stp>
        <tr r="F149" s="3"/>
        <tr r="F149" s="3"/>
      </tp>
      <tp>
        <v>16007.96</v>
        <stp/>
        <stp>StudyData</stp>
        <stp>HSIC</stp>
        <stp>Bar</stp>
        <stp/>
        <stp>Low</stp>
        <stp>15</stp>
        <stp>-157</stp>
        <stp>All</stp>
        <stp/>
        <stp/>
        <stp>FALSE</stp>
        <stp>T</stp>
        <tr r="F159" s="3"/>
        <tr r="F159" s="3"/>
      </tp>
      <tp>
        <v>16078.05</v>
        <stp/>
        <stp>StudyData</stp>
        <stp>HSIC</stp>
        <stp>Bar</stp>
        <stp/>
        <stp>Low</stp>
        <stp>15</stp>
        <stp>-127</stp>
        <stp>All</stp>
        <stp/>
        <stp/>
        <stp>FALSE</stp>
        <stp>T</stp>
        <tr r="F129" s="3"/>
        <tr r="F129" s="3"/>
      </tp>
      <tp>
        <v>15928.64</v>
        <stp/>
        <stp>StudyData</stp>
        <stp>HSIC</stp>
        <stp>Bar</stp>
        <stp/>
        <stp>Low</stp>
        <stp>15</stp>
        <stp>-137</stp>
        <stp>All</stp>
        <stp/>
        <stp/>
        <stp>FALSE</stp>
        <stp>T</stp>
        <tr r="F139" s="3"/>
        <tr r="F139" s="3"/>
      </tp>
      <tp>
        <v>16159.79</v>
        <stp/>
        <stp>StudyData</stp>
        <stp>HSIC</stp>
        <stp>Bar</stp>
        <stp/>
        <stp>Low</stp>
        <stp>15</stp>
        <stp>-107</stp>
        <stp>All</stp>
        <stp/>
        <stp/>
        <stp>FALSE</stp>
        <stp>T</stp>
        <tr r="F109" s="3"/>
        <tr r="F109" s="3"/>
      </tp>
      <tp>
        <v>16061.65</v>
        <stp/>
        <stp>StudyData</stp>
        <stp>HSIC</stp>
        <stp>Bar</stp>
        <stp/>
        <stp>Low</stp>
        <stp>15</stp>
        <stp>-117</stp>
        <stp>All</stp>
        <stp/>
        <stp/>
        <stp>FALSE</stp>
        <stp>T</stp>
        <tr r="F119" s="3"/>
        <tr r="F119" s="3"/>
      </tp>
      <tp>
        <v>15878.61</v>
        <stp/>
        <stp>StudyData</stp>
        <stp>HSIC</stp>
        <stp>Bar</stp>
        <stp/>
        <stp>Low</stp>
        <stp>15</stp>
        <stp>-187</stp>
        <stp>All</stp>
        <stp/>
        <stp/>
        <stp>FALSE</stp>
        <stp>T</stp>
        <tr r="F189" s="3"/>
        <tr r="F189" s="3"/>
      </tp>
      <tp>
        <v>15945.16</v>
        <stp/>
        <stp>StudyData</stp>
        <stp>HSIC</stp>
        <stp>Bar</stp>
        <stp/>
        <stp>Low</stp>
        <stp>15</stp>
        <stp>-197</stp>
        <stp>All</stp>
        <stp/>
        <stp/>
        <stp>FALSE</stp>
        <stp>T</stp>
        <tr r="F199" s="3"/>
        <tr r="F199" s="3"/>
      </tp>
      <tp>
        <v>2476.25</v>
        <stp/>
        <stp>DOMData</stp>
        <stp>F.EP</stp>
        <stp>Price</stp>
        <stp>1</stp>
        <stp>T</stp>
        <tr r="K41" s="2"/>
      </tp>
      <tp>
        <v>15825.28</v>
        <stp/>
        <stp>StudyData</stp>
        <stp>HSIC</stp>
        <stp>Bar</stp>
        <stp/>
        <stp>Low</stp>
        <stp>15</stp>
        <stp>-264</stp>
        <stp>All</stp>
        <stp/>
        <stp/>
        <stp>FALSE</stp>
        <stp>T</stp>
        <tr r="F266" s="3"/>
        <tr r="F266" s="3"/>
      </tp>
      <tp>
        <v>15862.54</v>
        <stp/>
        <stp>StudyData</stp>
        <stp>HSIC</stp>
        <stp>Bar</stp>
        <stp/>
        <stp>Low</stp>
        <stp>15</stp>
        <stp>-274</stp>
        <stp>All</stp>
        <stp/>
        <stp/>
        <stp>FALSE</stp>
        <stp>T</stp>
        <tr r="F276" s="3"/>
        <tr r="F276" s="3"/>
      </tp>
      <tp>
        <v>15855.62</v>
        <stp/>
        <stp>StudyData</stp>
        <stp>HSIC</stp>
        <stp>Bar</stp>
        <stp/>
        <stp>Low</stp>
        <stp>15</stp>
        <stp>-244</stp>
        <stp>All</stp>
        <stp/>
        <stp/>
        <stp>FALSE</stp>
        <stp>T</stp>
        <tr r="F246" s="3"/>
        <tr r="F246" s="3"/>
      </tp>
      <tp>
        <v>15825.91</v>
        <stp/>
        <stp>StudyData</stp>
        <stp>HSIC</stp>
        <stp>Bar</stp>
        <stp/>
        <stp>Low</stp>
        <stp>15</stp>
        <stp>-254</stp>
        <stp>All</stp>
        <stp/>
        <stp/>
        <stp>FALSE</stp>
        <stp>T</stp>
        <tr r="F256" s="3"/>
        <tr r="F256" s="3"/>
      </tp>
      <tp>
        <v>15939.68</v>
        <stp/>
        <stp>StudyData</stp>
        <stp>HSIC</stp>
        <stp>Bar</stp>
        <stp/>
        <stp>Low</stp>
        <stp>15</stp>
        <stp>-224</stp>
        <stp>All</stp>
        <stp/>
        <stp/>
        <stp>FALSE</stp>
        <stp>T</stp>
        <tr r="F226" s="3"/>
        <tr r="F226" s="3"/>
      </tp>
      <tp>
        <v>15911.09</v>
        <stp/>
        <stp>StudyData</stp>
        <stp>HSIC</stp>
        <stp>Bar</stp>
        <stp/>
        <stp>Low</stp>
        <stp>15</stp>
        <stp>-234</stp>
        <stp>All</stp>
        <stp/>
        <stp/>
        <stp>FALSE</stp>
        <stp>T</stp>
        <tr r="F236" s="3"/>
        <tr r="F236" s="3"/>
      </tp>
      <tp>
        <v>15915.1</v>
        <stp/>
        <stp>StudyData</stp>
        <stp>HSIC</stp>
        <stp>Bar</stp>
        <stp/>
        <stp>Low</stp>
        <stp>15</stp>
        <stp>-204</stp>
        <stp>All</stp>
        <stp/>
        <stp/>
        <stp>FALSE</stp>
        <stp>T</stp>
        <tr r="F206" s="3"/>
        <tr r="F206" s="3"/>
      </tp>
      <tp>
        <v>15946.18</v>
        <stp/>
        <stp>StudyData</stp>
        <stp>HSIC</stp>
        <stp>Bar</stp>
        <stp/>
        <stp>Low</stp>
        <stp>15</stp>
        <stp>-214</stp>
        <stp>All</stp>
        <stp/>
        <stp/>
        <stp>FALSE</stp>
        <stp>T</stp>
        <tr r="F216" s="3"/>
        <tr r="F216" s="3"/>
      </tp>
      <tp>
        <v>15796.28</v>
        <stp/>
        <stp>StudyData</stp>
        <stp>HSIC</stp>
        <stp>Bar</stp>
        <stp/>
        <stp>Low</stp>
        <stp>15</stp>
        <stp>-284</stp>
        <stp>All</stp>
        <stp/>
        <stp/>
        <stp>FALSE</stp>
        <stp>T</stp>
        <tr r="F286" s="3"/>
        <tr r="F286" s="3"/>
      </tp>
      <tp>
        <v>15772.03</v>
        <stp/>
        <stp>StudyData</stp>
        <stp>HSIC</stp>
        <stp>Bar</stp>
        <stp/>
        <stp>Low</stp>
        <stp>15</stp>
        <stp>-294</stp>
        <stp>All</stp>
        <stp/>
        <stp/>
        <stp>FALSE</stp>
        <stp>T</stp>
        <tr r="F296" s="3"/>
        <tr r="F296" s="3"/>
      </tp>
      <tp>
        <v>15952.74</v>
        <stp/>
        <stp>StudyData</stp>
        <stp>HSIC</stp>
        <stp>Bar</stp>
        <stp/>
        <stp>Low</stp>
        <stp>15</stp>
        <stp>-164</stp>
        <stp>All</stp>
        <stp/>
        <stp/>
        <stp>FALSE</stp>
        <stp>T</stp>
        <tr r="F166" s="3"/>
        <tr r="F166" s="3"/>
      </tp>
      <tp>
        <v>15930.46</v>
        <stp/>
        <stp>StudyData</stp>
        <stp>HSIC</stp>
        <stp>Bar</stp>
        <stp/>
        <stp>Low</stp>
        <stp>15</stp>
        <stp>-174</stp>
        <stp>All</stp>
        <stp/>
        <stp/>
        <stp>FALSE</stp>
        <stp>T</stp>
        <tr r="F176" s="3"/>
        <tr r="F176" s="3"/>
      </tp>
      <tp>
        <v>15918.42</v>
        <stp/>
        <stp>StudyData</stp>
        <stp>HSIC</stp>
        <stp>Bar</stp>
        <stp/>
        <stp>Low</stp>
        <stp>15</stp>
        <stp>-144</stp>
        <stp>All</stp>
        <stp/>
        <stp/>
        <stp>FALSE</stp>
        <stp>T</stp>
        <tr r="F146" s="3"/>
        <tr r="F146" s="3"/>
      </tp>
      <tp>
        <v>16003.42</v>
        <stp/>
        <stp>StudyData</stp>
        <stp>HSIC</stp>
        <stp>Bar</stp>
        <stp/>
        <stp>Low</stp>
        <stp>15</stp>
        <stp>-154</stp>
        <stp>All</stp>
        <stp/>
        <stp/>
        <stp>FALSE</stp>
        <stp>T</stp>
        <tr r="F156" s="3"/>
        <tr r="F156" s="3"/>
      </tp>
      <tp>
        <v>16064.88</v>
        <stp/>
        <stp>StudyData</stp>
        <stp>HSIC</stp>
        <stp>Bar</stp>
        <stp/>
        <stp>Low</stp>
        <stp>15</stp>
        <stp>-124</stp>
        <stp>All</stp>
        <stp/>
        <stp/>
        <stp>FALSE</stp>
        <stp>T</stp>
        <tr r="F126" s="3"/>
        <tr r="F126" s="3"/>
      </tp>
      <tp>
        <v>15944.07</v>
        <stp/>
        <stp>StudyData</stp>
        <stp>HSIC</stp>
        <stp>Bar</stp>
        <stp/>
        <stp>Low</stp>
        <stp>15</stp>
        <stp>-134</stp>
        <stp>All</stp>
        <stp/>
        <stp/>
        <stp>FALSE</stp>
        <stp>T</stp>
        <tr r="F136" s="3"/>
        <tr r="F136" s="3"/>
      </tp>
      <tp>
        <v>16158.85</v>
        <stp/>
        <stp>StudyData</stp>
        <stp>HSIC</stp>
        <stp>Bar</stp>
        <stp/>
        <stp>Low</stp>
        <stp>15</stp>
        <stp>-104</stp>
        <stp>All</stp>
        <stp/>
        <stp/>
        <stp>FALSE</stp>
        <stp>T</stp>
        <tr r="F106" s="3"/>
        <tr r="F106" s="3"/>
      </tp>
      <tp>
        <v>16095.5</v>
        <stp/>
        <stp>StudyData</stp>
        <stp>HSIC</stp>
        <stp>Bar</stp>
        <stp/>
        <stp>Low</stp>
        <stp>15</stp>
        <stp>-114</stp>
        <stp>All</stp>
        <stp/>
        <stp/>
        <stp>FALSE</stp>
        <stp>T</stp>
        <tr r="F116" s="3"/>
        <tr r="F116" s="3"/>
      </tp>
      <tp>
        <v>15879.19</v>
        <stp/>
        <stp>StudyData</stp>
        <stp>HSIC</stp>
        <stp>Bar</stp>
        <stp/>
        <stp>Low</stp>
        <stp>15</stp>
        <stp>-184</stp>
        <stp>All</stp>
        <stp/>
        <stp/>
        <stp>FALSE</stp>
        <stp>T</stp>
        <tr r="F186" s="3"/>
        <tr r="F186" s="3"/>
      </tp>
      <tp>
        <v>15928.58</v>
        <stp/>
        <stp>StudyData</stp>
        <stp>HSIC</stp>
        <stp>Bar</stp>
        <stp/>
        <stp>Low</stp>
        <stp>15</stp>
        <stp>-194</stp>
        <stp>All</stp>
        <stp/>
        <stp/>
        <stp>FALSE</stp>
        <stp>T</stp>
        <tr r="F196" s="3"/>
        <tr r="F196" s="3"/>
      </tp>
      <tp>
        <v>15848.39</v>
        <stp/>
        <stp>StudyData</stp>
        <stp>HSIC</stp>
        <stp>Bar</stp>
        <stp/>
        <stp>Low</stp>
        <stp>15</stp>
        <stp>-265</stp>
        <stp>All</stp>
        <stp/>
        <stp/>
        <stp>FALSE</stp>
        <stp>T</stp>
        <tr r="F267" s="3"/>
        <tr r="F267" s="3"/>
      </tp>
      <tp>
        <v>15864.38</v>
        <stp/>
        <stp>StudyData</stp>
        <stp>HSIC</stp>
        <stp>Bar</stp>
        <stp/>
        <stp>Low</stp>
        <stp>15</stp>
        <stp>-275</stp>
        <stp>All</stp>
        <stp/>
        <stp/>
        <stp>FALSE</stp>
        <stp>T</stp>
        <tr r="F277" s="3"/>
        <tr r="F277" s="3"/>
      </tp>
      <tp>
        <v>15850.41</v>
        <stp/>
        <stp>StudyData</stp>
        <stp>HSIC</stp>
        <stp>Bar</stp>
        <stp/>
        <stp>Low</stp>
        <stp>15</stp>
        <stp>-245</stp>
        <stp>All</stp>
        <stp/>
        <stp/>
        <stp>FALSE</stp>
        <stp>T</stp>
        <tr r="F247" s="3"/>
        <tr r="F247" s="3"/>
      </tp>
      <tp>
        <v>15814.53</v>
        <stp/>
        <stp>StudyData</stp>
        <stp>HSIC</stp>
        <stp>Bar</stp>
        <stp/>
        <stp>Low</stp>
        <stp>15</stp>
        <stp>-255</stp>
        <stp>All</stp>
        <stp/>
        <stp/>
        <stp>FALSE</stp>
        <stp>T</stp>
        <tr r="F257" s="3"/>
        <tr r="F257" s="3"/>
      </tp>
      <tp>
        <v>15931.79</v>
        <stp/>
        <stp>StudyData</stp>
        <stp>HSIC</stp>
        <stp>Bar</stp>
        <stp/>
        <stp>Low</stp>
        <stp>15</stp>
        <stp>-225</stp>
        <stp>All</stp>
        <stp/>
        <stp/>
        <stp>FALSE</stp>
        <stp>T</stp>
        <tr r="F227" s="3"/>
        <tr r="F227" s="3"/>
      </tp>
      <tp>
        <v>15923.71</v>
        <stp/>
        <stp>StudyData</stp>
        <stp>HSIC</stp>
        <stp>Bar</stp>
        <stp/>
        <stp>Low</stp>
        <stp>15</stp>
        <stp>-235</stp>
        <stp>All</stp>
        <stp/>
        <stp/>
        <stp>FALSE</stp>
        <stp>T</stp>
        <tr r="F237" s="3"/>
        <tr r="F237" s="3"/>
      </tp>
      <tp>
        <v>15920.54</v>
        <stp/>
        <stp>StudyData</stp>
        <stp>HSIC</stp>
        <stp>Bar</stp>
        <stp/>
        <stp>Low</stp>
        <stp>15</stp>
        <stp>-205</stp>
        <stp>All</stp>
        <stp/>
        <stp/>
        <stp>FALSE</stp>
        <stp>T</stp>
        <tr r="F207" s="3"/>
        <tr r="F207" s="3"/>
      </tp>
      <tp>
        <v>15949.87</v>
        <stp/>
        <stp>StudyData</stp>
        <stp>HSIC</stp>
        <stp>Bar</stp>
        <stp/>
        <stp>Low</stp>
        <stp>15</stp>
        <stp>-215</stp>
        <stp>All</stp>
        <stp/>
        <stp/>
        <stp>FALSE</stp>
        <stp>T</stp>
        <tr r="F217" s="3"/>
        <tr r="F217" s="3"/>
      </tp>
      <tp>
        <v>15861.69</v>
        <stp/>
        <stp>StudyData</stp>
        <stp>HSIC</stp>
        <stp>Bar</stp>
        <stp/>
        <stp>Low</stp>
        <stp>15</stp>
        <stp>-285</stp>
        <stp>All</stp>
        <stp/>
        <stp/>
        <stp>FALSE</stp>
        <stp>T</stp>
        <tr r="F287" s="3"/>
        <tr r="F287" s="3"/>
      </tp>
      <tp>
        <v>15767.43</v>
        <stp/>
        <stp>StudyData</stp>
        <stp>HSIC</stp>
        <stp>Bar</stp>
        <stp/>
        <stp>Low</stp>
        <stp>15</stp>
        <stp>-295</stp>
        <stp>All</stp>
        <stp/>
        <stp/>
        <stp>FALSE</stp>
        <stp>T</stp>
        <tr r="F297" s="3"/>
        <tr r="F297" s="3"/>
      </tp>
      <tp>
        <v>15948.71</v>
        <stp/>
        <stp>StudyData</stp>
        <stp>HSIC</stp>
        <stp>Bar</stp>
        <stp/>
        <stp>Low</stp>
        <stp>15</stp>
        <stp>-165</stp>
        <stp>All</stp>
        <stp/>
        <stp/>
        <stp>FALSE</stp>
        <stp>T</stp>
        <tr r="F167" s="3"/>
        <tr r="F167" s="3"/>
      </tp>
      <tp>
        <v>15935.72</v>
        <stp/>
        <stp>StudyData</stp>
        <stp>HSIC</stp>
        <stp>Bar</stp>
        <stp/>
        <stp>Low</stp>
        <stp>15</stp>
        <stp>-175</stp>
        <stp>All</stp>
        <stp/>
        <stp/>
        <stp>FALSE</stp>
        <stp>T</stp>
        <tr r="F177" s="3"/>
        <tr r="F177" s="3"/>
      </tp>
      <tp>
        <v>15938.04</v>
        <stp/>
        <stp>StudyData</stp>
        <stp>HSIC</stp>
        <stp>Bar</stp>
        <stp/>
        <stp>Low</stp>
        <stp>15</stp>
        <stp>-145</stp>
        <stp>All</stp>
        <stp/>
        <stp/>
        <stp>FALSE</stp>
        <stp>T</stp>
        <tr r="F147" s="3"/>
        <tr r="F147" s="3"/>
      </tp>
      <tp>
        <v>16010.01</v>
        <stp/>
        <stp>StudyData</stp>
        <stp>HSIC</stp>
        <stp>Bar</stp>
        <stp/>
        <stp>Low</stp>
        <stp>15</stp>
        <stp>-155</stp>
        <stp>All</stp>
        <stp/>
        <stp/>
        <stp>FALSE</stp>
        <stp>T</stp>
        <tr r="F157" s="3"/>
        <tr r="F157" s="3"/>
      </tp>
      <tp>
        <v>16078</v>
        <stp/>
        <stp>StudyData</stp>
        <stp>HSIC</stp>
        <stp>Bar</stp>
        <stp/>
        <stp>Low</stp>
        <stp>15</stp>
        <stp>-125</stp>
        <stp>All</stp>
        <stp/>
        <stp/>
        <stp>FALSE</stp>
        <stp>T</stp>
        <tr r="F127" s="3"/>
        <tr r="F127" s="3"/>
      </tp>
      <tp>
        <v>15943.93</v>
        <stp/>
        <stp>StudyData</stp>
        <stp>HSIC</stp>
        <stp>Bar</stp>
        <stp/>
        <stp>Low</stp>
        <stp>15</stp>
        <stp>-135</stp>
        <stp>All</stp>
        <stp/>
        <stp/>
        <stp>FALSE</stp>
        <stp>T</stp>
        <tr r="F137" s="3"/>
        <tr r="F137" s="3"/>
      </tp>
      <tp>
        <v>16145</v>
        <stp/>
        <stp>StudyData</stp>
        <stp>HSIC</stp>
        <stp>Bar</stp>
        <stp/>
        <stp>Low</stp>
        <stp>15</stp>
        <stp>-105</stp>
        <stp>All</stp>
        <stp/>
        <stp/>
        <stp>FALSE</stp>
        <stp>T</stp>
        <tr r="F107" s="3"/>
        <tr r="F107" s="3"/>
      </tp>
      <tp>
        <v>16084.52</v>
        <stp/>
        <stp>StudyData</stp>
        <stp>HSIC</stp>
        <stp>Bar</stp>
        <stp/>
        <stp>Low</stp>
        <stp>15</stp>
        <stp>-115</stp>
        <stp>All</stp>
        <stp/>
        <stp/>
        <stp>FALSE</stp>
        <stp>T</stp>
        <tr r="F117" s="3"/>
        <tr r="F117" s="3"/>
      </tp>
      <tp>
        <v>15885</v>
        <stp/>
        <stp>StudyData</stp>
        <stp>HSIC</stp>
        <stp>Bar</stp>
        <stp/>
        <stp>Low</stp>
        <stp>15</stp>
        <stp>-185</stp>
        <stp>All</stp>
        <stp/>
        <stp/>
        <stp>FALSE</stp>
        <stp>T</stp>
        <tr r="F187" s="3"/>
        <tr r="F187" s="3"/>
      </tp>
      <tp>
        <v>15913.99</v>
        <stp/>
        <stp>StudyData</stp>
        <stp>HSIC</stp>
        <stp>Bar</stp>
        <stp/>
        <stp>Low</stp>
        <stp>15</stp>
        <stp>-195</stp>
        <stp>All</stp>
        <stp/>
        <stp/>
        <stp>FALSE</stp>
        <stp>T</stp>
        <tr r="F197" s="3"/>
        <tr r="F197" s="3"/>
      </tp>
      <tp>
        <v>2150.5</v>
        <stp/>
        <stp>ContractData</stp>
        <stp>X.US.AHXH</stp>
        <stp>LastPrice</stp>
        <stp/>
        <stp>T</stp>
        <tr r="I7" s="2"/>
      </tp>
      <tp>
        <v>3603.71</v>
        <stp/>
        <stp>ContractData</stp>
        <stp>X.US.HSITHI</stp>
        <stp>Low</stp>
        <stp/>
        <stp>T</stp>
        <tr r="O13" s="2"/>
      </tp>
      <tp>
        <v>14173.4</v>
        <stp/>
        <stp>ContractData</stp>
        <stp>X.US.HFINLI</stp>
        <stp>Low</stp>
        <stp/>
        <stp>T</stp>
        <tr r="O25" s="2"/>
      </tp>
      <tp>
        <v>416.07</v>
        <stp/>
        <stp>ContractData</stp>
        <stp>X.US.HFINSI</stp>
        <stp>Low</stp>
        <stp/>
        <stp>T</stp>
        <tr r="O23" s="2"/>
      </tp>
      <tp>
        <v>1571.89</v>
        <stp/>
        <stp>ContractData</stp>
        <stp>X.US.HSMOGI</stp>
        <stp>LastPrice</stp>
        <stp/>
        <stp>T</stp>
        <tr r="I16" s="2"/>
      </tp>
      <tp>
        <v>-0.71999999999999886</v>
        <stp/>
        <stp>ContractData</stp>
        <stp>F.CLE</stp>
        <stp>NetLastTrade</stp>
        <stp/>
        <stp>T</stp>
        <tr r="J35" s="2"/>
      </tp>
      <tp>
        <v>5.7000000000000384E-3</v>
        <stp/>
        <stp>ContractData</stp>
        <stp>F.CUS</stp>
        <stp>NetLastTrade</stp>
        <stp/>
        <stp>T</stp>
        <tr r="J33" s="2"/>
      </tp>
      <tp>
        <v>1569.1000000000001</v>
        <stp/>
        <stp>ContractData</stp>
        <stp>X.US.HSMOGI</stp>
        <stp>Low</stp>
        <stp/>
        <stp>T</stp>
        <tr r="O16" s="2"/>
      </tp>
      <tp>
        <v>2.7999618187024723E-2</v>
        <stp/>
        <stp>ContractData</stp>
        <stp>X.US.HSMOGI</stp>
        <stp>PerCentNetLastTrade</stp>
        <stp/>
        <stp>T</stp>
        <tr r="K13" s="1"/>
        <tr r="C16" s="1"/>
      </tp>
      <tp>
        <v>6.7820999999999998</v>
        <stp/>
        <stp>DOMData</stp>
        <stp>F.CUS</stp>
        <stp>Price</stp>
        <stp>4</stp>
        <stp>T</stp>
        <tr r="H38" s="2"/>
      </tp>
      <tp>
        <v>14255.07</v>
        <stp/>
        <stp>ContractData</stp>
        <stp>X.US.HFINLI</stp>
        <stp>LastPrice</stp>
        <stp/>
        <stp>T</stp>
        <tr r="I25" s="2"/>
      </tp>
      <tp>
        <v>-15</v>
        <stp/>
        <stp>ContractData</stp>
        <stp>F.HHI</stp>
        <stp>NetLastTrade</stp>
        <stp/>
        <stp>T</stp>
        <tr r="J32" s="2"/>
      </tp>
      <tp>
        <v>-43</v>
        <stp/>
        <stp>ContractData</stp>
        <stp>F.HSI</stp>
        <stp>NetLastTrade</stp>
        <stp/>
        <stp>T</stp>
        <tr r="J31" s="2"/>
      </tp>
      <tp>
        <v>6.7830000000000004</v>
        <stp/>
        <stp>DOMData</stp>
        <stp>F.CUS</stp>
        <stp>Price</stp>
        <stp>5</stp>
        <stp>T</stp>
        <tr r="H37" s="2"/>
      </tp>
      <tp>
        <v>14.02</v>
        <stp/>
        <stp>ContractData</stp>
        <stp>X.US.VHSI</stp>
        <stp>LastPrice</stp>
        <stp/>
        <stp>T</stp>
        <tr r="I28" s="2"/>
      </tp>
      <tp>
        <v>1.620699063942578</v>
        <stp/>
        <stp>ContractData</stp>
        <stp>X.US.HSITHI</stp>
        <stp>PerCentNetLastTrade</stp>
        <stp/>
        <stp>T</stp>
        <tr r="K3" s="1"/>
        <tr r="C13" s="1"/>
      </tp>
      <tp>
        <v>0.96016147880590674</v>
        <stp/>
        <stp>ContractData</stp>
        <stp>X.US.HFINLI</stp>
        <stp>PerCentNetLastTrade</stp>
        <stp/>
        <stp>T</stp>
        <tr r="C10" s="1"/>
      </tp>
      <tp>
        <v>-0.48130763182348879</v>
        <stp/>
        <stp>ContractData</stp>
        <stp>X.US.HFINSI</stp>
        <stp>PerCentNetLastTrade</stp>
        <stp/>
        <stp>T</stp>
        <tr r="C11" s="1"/>
      </tp>
      <tp>
        <v>3649.87</v>
        <stp/>
        <stp>ContractData</stp>
        <stp>X.US.HSITHI</stp>
        <stp>LastPrice</stp>
        <stp/>
        <stp>T</stp>
        <tr r="I13" s="2"/>
      </tp>
      <tp>
        <v>6.7804000000000002</v>
        <stp/>
        <stp>DOMData</stp>
        <stp>F.CUS</stp>
        <stp>Price</stp>
        <stp>1</stp>
        <stp>T</stp>
        <tr r="H41" s="2"/>
      </tp>
      <tp>
        <v>6.7805999999999997</v>
        <stp/>
        <stp>DOMData</stp>
        <stp>F.CUS</stp>
        <stp>Price</stp>
        <stp>2</stp>
        <stp>T</stp>
        <tr r="H40" s="2"/>
      </tp>
      <tp>
        <v>20.069999999999709</v>
        <stp/>
        <stp>ContractData</stp>
        <stp>X.US.HSAHHHTR</stp>
        <stp>NetLastTrade</stp>
        <stp/>
        <stp>T</stp>
        <tr r="J8" s="2"/>
      </tp>
      <tp>
        <v>6.7809999999999997</v>
        <stp/>
        <stp>DOMData</stp>
        <stp>F.CUS</stp>
        <stp>Price</stp>
        <stp>3</stp>
        <stp>T</stp>
        <tr r="H39" s="2"/>
      </tp>
      <tp>
        <v>16296.42</v>
        <stp/>
        <stp>StudyData</stp>
        <stp>HSIC</stp>
        <stp>Bar</stp>
        <stp/>
        <stp>Close</stp>
        <stp>15</stp>
        <stp>-7</stp>
        <stp>All</stp>
        <stp/>
        <stp/>
        <stp>FALSE</stp>
        <stp>T</stp>
        <tr r="G9" s="3"/>
        <tr r="G9" s="3"/>
      </tp>
      <tp>
        <v>16187.49</v>
        <stp/>
        <stp>StudyData</stp>
        <stp>HSIC</stp>
        <stp>Bar</stp>
        <stp/>
        <stp>Open</stp>
        <stp>15</stp>
        <stp>-99</stp>
        <stp>All</stp>
        <stp/>
        <stp/>
        <stp>FALSE</stp>
        <stp>T</stp>
        <tr r="D101" s="3"/>
        <tr r="D101" s="3"/>
      </tp>
      <tp>
        <v>16163.52</v>
        <stp/>
        <stp>StudyData</stp>
        <stp>HSIC</stp>
        <stp>Bar</stp>
        <stp/>
        <stp>Open</stp>
        <stp>15</stp>
        <stp>-89</stp>
        <stp>All</stp>
        <stp/>
        <stp/>
        <stp>FALSE</stp>
        <stp>T</stp>
        <tr r="D91" s="3"/>
        <tr r="D91" s="3"/>
      </tp>
      <tp>
        <v>16167.89</v>
        <stp/>
        <stp>StudyData</stp>
        <stp>HSIC</stp>
        <stp>Bar</stp>
        <stp/>
        <stp>Open</stp>
        <stp>15</stp>
        <stp>-59</stp>
        <stp>All</stp>
        <stp/>
        <stp/>
        <stp>FALSE</stp>
        <stp>T</stp>
        <tr r="D61" s="3"/>
        <tr r="D61" s="3"/>
      </tp>
      <tp>
        <v>16144.87</v>
        <stp/>
        <stp>StudyData</stp>
        <stp>HSIC</stp>
        <stp>Bar</stp>
        <stp/>
        <stp>Open</stp>
        <stp>15</stp>
        <stp>-49</stp>
        <stp>All</stp>
        <stp/>
        <stp/>
        <stp>FALSE</stp>
        <stp>T</stp>
        <tr r="D51" s="3"/>
        <tr r="D51" s="3"/>
      </tp>
      <tp>
        <v>16235.97</v>
        <stp/>
        <stp>StudyData</stp>
        <stp>HSIC</stp>
        <stp>Bar</stp>
        <stp/>
        <stp>Open</stp>
        <stp>15</stp>
        <stp>-79</stp>
        <stp>All</stp>
        <stp/>
        <stp/>
        <stp>FALSE</stp>
        <stp>T</stp>
        <tr r="D81" s="3"/>
        <tr r="D81" s="3"/>
      </tp>
      <tp>
        <v>16251.7</v>
        <stp/>
        <stp>StudyData</stp>
        <stp>HSIC</stp>
        <stp>Bar</stp>
        <stp/>
        <stp>Open</stp>
        <stp>15</stp>
        <stp>-69</stp>
        <stp>All</stp>
        <stp/>
        <stp/>
        <stp>FALSE</stp>
        <stp>T</stp>
        <tr r="D71" s="3"/>
        <tr r="D71" s="3"/>
      </tp>
      <tp>
        <v>16273.68</v>
        <stp/>
        <stp>StudyData</stp>
        <stp>HSIC</stp>
        <stp>Bar</stp>
        <stp/>
        <stp>Open</stp>
        <stp>15</stp>
        <stp>-19</stp>
        <stp>All</stp>
        <stp/>
        <stp/>
        <stp>FALSE</stp>
        <stp>T</stp>
        <tr r="D21" s="3"/>
        <tr r="D21" s="3"/>
      </tp>
      <tp>
        <v>16137.53</v>
        <stp/>
        <stp>StudyData</stp>
        <stp>HSIC</stp>
        <stp>Bar</stp>
        <stp/>
        <stp>Open</stp>
        <stp>15</stp>
        <stp>-39</stp>
        <stp>All</stp>
        <stp/>
        <stp/>
        <stp>FALSE</stp>
        <stp>T</stp>
        <tr r="D41" s="3"/>
        <tr r="D41" s="3"/>
      </tp>
      <tp>
        <v>16137.92</v>
        <stp/>
        <stp>StudyData</stp>
        <stp>HSIC</stp>
        <stp>Bar</stp>
        <stp/>
        <stp>Open</stp>
        <stp>15</stp>
        <stp>-29</stp>
        <stp>All</stp>
        <stp/>
        <stp/>
        <stp>FALSE</stp>
        <stp>T</stp>
        <tr r="D31" s="3"/>
        <tr r="D31" s="3"/>
      </tp>
      <tp>
        <v>16322.26</v>
        <stp/>
        <stp>ContractData</stp>
        <stp>X.US.HSIC</stp>
        <stp>LastPrice</stp>
        <stp/>
        <stp>T</stp>
        <tr r="I10" s="2"/>
      </tp>
      <tp>
        <v>37922.730000000003</v>
        <stp/>
        <stp>ContractData</stp>
        <stp>X.US.HSIF</stp>
        <stp>LastPrice</stp>
        <stp/>
        <stp>T</stp>
        <tr r="I11" s="2"/>
      </tp>
      <tp>
        <v>49.59</v>
        <stp/>
        <stp>ContractData</stp>
        <stp>F.CLE</stp>
        <stp>Open</stp>
        <stp/>
        <stp>T</stp>
        <tr r="M35" s="2"/>
      </tp>
      <tp>
        <v>6.7783000000000007</v>
        <stp/>
        <stp>ContractData</stp>
        <stp>F.CUS</stp>
        <stp>Open</stp>
        <stp/>
        <stp>T</stp>
        <tr r="M33" s="2"/>
      </tp>
      <tp>
        <v>37862.81</v>
        <stp/>
        <stp>ContractData</stp>
        <stp>X.US.HSIP</stp>
        <stp>LastPrice</stp>
        <stp/>
        <stp>T</stp>
        <tr r="I18" s="2"/>
      </tp>
      <tp>
        <v>58940.950000000004</v>
        <stp/>
        <stp>ContractData</stp>
        <stp>X.US.HSIU</stp>
        <stp>LastPrice</stp>
        <stp/>
        <stp>T</stp>
        <tr r="I20" s="2"/>
      </tp>
      <tp>
        <v>27690.36</v>
        <stp/>
        <stp>ContractData</stp>
        <stp>X.US.HSIX</stp>
        <stp>LastPrice</stp>
        <stp/>
        <stp>T</stp>
        <tr r="I12" s="2"/>
      </tp>
      <tp>
        <v>16312.36</v>
        <stp/>
        <stp>StudyData</stp>
        <stp>HSIC</stp>
        <stp>Bar</stp>
        <stp/>
        <stp>Close</stp>
        <stp>15</stp>
        <stp>-6</stp>
        <stp>All</stp>
        <stp/>
        <stp/>
        <stp>FALSE</stp>
        <stp>T</stp>
        <tr r="G8" s="3"/>
        <tr r="G8" s="3"/>
      </tp>
      <tp>
        <v>0.17192556634304207</v>
        <stp/>
        <stp>ContractData</stp>
        <stp>EP</stp>
        <stp>PerCentNetLastTrade</stp>
        <stp/>
        <stp>T</stp>
        <tr r="C27" s="1"/>
      </tp>
      <tp>
        <v>16189.61</v>
        <stp/>
        <stp>StudyData</stp>
        <stp>HSIC</stp>
        <stp>Bar</stp>
        <stp/>
        <stp>Open</stp>
        <stp>15</stp>
        <stp>-98</stp>
        <stp>All</stp>
        <stp/>
        <stp/>
        <stp>FALSE</stp>
        <stp>T</stp>
        <tr r="D100" s="3"/>
        <tr r="D100" s="3"/>
      </tp>
      <tp>
        <v>16157.34</v>
        <stp/>
        <stp>StudyData</stp>
        <stp>HSIC</stp>
        <stp>Bar</stp>
        <stp/>
        <stp>Open</stp>
        <stp>15</stp>
        <stp>-88</stp>
        <stp>All</stp>
        <stp/>
        <stp/>
        <stp>FALSE</stp>
        <stp>T</stp>
        <tr r="D90" s="3"/>
        <tr r="D90" s="3"/>
      </tp>
      <tp>
        <v>16182.1</v>
        <stp/>
        <stp>StudyData</stp>
        <stp>HSIC</stp>
        <stp>Bar</stp>
        <stp/>
        <stp>Open</stp>
        <stp>15</stp>
        <stp>-58</stp>
        <stp>All</stp>
        <stp/>
        <stp/>
        <stp>FALSE</stp>
        <stp>T</stp>
        <tr r="D60" s="3"/>
        <tr r="D60" s="3"/>
      </tp>
      <tp>
        <v>16134.01</v>
        <stp/>
        <stp>StudyData</stp>
        <stp>HSIC</stp>
        <stp>Bar</stp>
        <stp/>
        <stp>Open</stp>
        <stp>15</stp>
        <stp>-48</stp>
        <stp>All</stp>
        <stp/>
        <stp/>
        <stp>FALSE</stp>
        <stp>T</stp>
        <tr r="D50" s="3"/>
        <tr r="D50" s="3"/>
      </tp>
      <tp>
        <v>16227.61</v>
        <stp/>
        <stp>StudyData</stp>
        <stp>HSIC</stp>
        <stp>Bar</stp>
        <stp/>
        <stp>Open</stp>
        <stp>15</stp>
        <stp>-78</stp>
        <stp>All</stp>
        <stp/>
        <stp/>
        <stp>FALSE</stp>
        <stp>T</stp>
        <tr r="D80" s="3"/>
        <tr r="D80" s="3"/>
      </tp>
      <tp>
        <v>16209.06</v>
        <stp/>
        <stp>StudyData</stp>
        <stp>HSIC</stp>
        <stp>Bar</stp>
        <stp/>
        <stp>Open</stp>
        <stp>15</stp>
        <stp>-68</stp>
        <stp>All</stp>
        <stp/>
        <stp/>
        <stp>FALSE</stp>
        <stp>T</stp>
        <tr r="D70" s="3"/>
        <tr r="D70" s="3"/>
      </tp>
      <tp>
        <v>16292.27</v>
        <stp/>
        <stp>StudyData</stp>
        <stp>HSIC</stp>
        <stp>Bar</stp>
        <stp/>
        <stp>Open</stp>
        <stp>15</stp>
        <stp>-18</stp>
        <stp>All</stp>
        <stp/>
        <stp/>
        <stp>FALSE</stp>
        <stp>T</stp>
        <tr r="D20" s="3"/>
        <tr r="D20" s="3"/>
      </tp>
      <tp>
        <v>16149.65</v>
        <stp/>
        <stp>StudyData</stp>
        <stp>HSIC</stp>
        <stp>Bar</stp>
        <stp/>
        <stp>Open</stp>
        <stp>15</stp>
        <stp>-38</stp>
        <stp>All</stp>
        <stp/>
        <stp/>
        <stp>FALSE</stp>
        <stp>T</stp>
        <tr r="D40" s="3"/>
        <tr r="D40" s="3"/>
      </tp>
      <tp>
        <v>16157.16</v>
        <stp/>
        <stp>StudyData</stp>
        <stp>HSIC</stp>
        <stp>Bar</stp>
        <stp/>
        <stp>Open</stp>
        <stp>15</stp>
        <stp>-28</stp>
        <stp>All</stp>
        <stp/>
        <stp/>
        <stp>FALSE</stp>
        <stp>T</stp>
        <tr r="D30" s="3"/>
        <tr r="D30" s="3"/>
      </tp>
      <tp>
        <v>16303.29</v>
        <stp/>
        <stp>StudyData</stp>
        <stp>HSIC</stp>
        <stp>Bar</stp>
        <stp/>
        <stp>Close</stp>
        <stp>15</stp>
        <stp>-5</stp>
        <stp>All</stp>
        <stp/>
        <stp/>
        <stp>FALSE</stp>
        <stp>T</stp>
        <tr r="G7" s="3"/>
        <tr r="G7" s="3"/>
      </tp>
      <tp>
        <v>16150.16</v>
        <stp/>
        <stp>StudyData</stp>
        <stp>HSIC</stp>
        <stp>Bar</stp>
        <stp/>
        <stp>High</stp>
        <stp>15</stp>
        <stp>-49</stp>
        <stp>All</stp>
        <stp/>
        <stp/>
        <stp>FALSE</stp>
        <stp>T</stp>
        <tr r="E51" s="3"/>
        <tr r="E51" s="3"/>
      </tp>
      <tp>
        <v>16183.63</v>
        <stp/>
        <stp>StudyData</stp>
        <stp>HSIC</stp>
        <stp>Bar</stp>
        <stp/>
        <stp>High</stp>
        <stp>15</stp>
        <stp>-59</stp>
        <stp>All</stp>
        <stp/>
        <stp/>
        <stp>FALSE</stp>
        <stp>T</stp>
        <tr r="E61" s="3"/>
        <tr r="E61" s="3"/>
      </tp>
      <tp>
        <v>16251.7</v>
        <stp/>
        <stp>StudyData</stp>
        <stp>HSIC</stp>
        <stp>Bar</stp>
        <stp/>
        <stp>High</stp>
        <stp>15</stp>
        <stp>-69</stp>
        <stp>All</stp>
        <stp/>
        <stp/>
        <stp>FALSE</stp>
        <stp>T</stp>
        <tr r="E71" s="3"/>
        <tr r="E71" s="3"/>
      </tp>
      <tp>
        <v>16235.97</v>
        <stp/>
        <stp>StudyData</stp>
        <stp>HSIC</stp>
        <stp>Bar</stp>
        <stp/>
        <stp>High</stp>
        <stp>15</stp>
        <stp>-79</stp>
        <stp>All</stp>
        <stp/>
        <stp/>
        <stp>FALSE</stp>
        <stp>T</stp>
        <tr r="E81" s="3"/>
        <tr r="E81" s="3"/>
      </tp>
      <tp>
        <v>16306.05</v>
        <stp/>
        <stp>StudyData</stp>
        <stp>HSIC</stp>
        <stp>Bar</stp>
        <stp/>
        <stp>High</stp>
        <stp>15</stp>
        <stp>-19</stp>
        <stp>All</stp>
        <stp/>
        <stp/>
        <stp>FALSE</stp>
        <stp>T</stp>
        <tr r="E21" s="3"/>
        <tr r="E21" s="3"/>
      </tp>
      <tp>
        <v>16158.8</v>
        <stp/>
        <stp>StudyData</stp>
        <stp>HSIC</stp>
        <stp>Bar</stp>
        <stp/>
        <stp>High</stp>
        <stp>15</stp>
        <stp>-29</stp>
        <stp>All</stp>
        <stp/>
        <stp/>
        <stp>FALSE</stp>
        <stp>T</stp>
        <tr r="E31" s="3"/>
        <tr r="E31" s="3"/>
      </tp>
      <tp>
        <v>16165.89</v>
        <stp/>
        <stp>StudyData</stp>
        <stp>HSIC</stp>
        <stp>Bar</stp>
        <stp/>
        <stp>High</stp>
        <stp>15</stp>
        <stp>-39</stp>
        <stp>All</stp>
        <stp/>
        <stp/>
        <stp>FALSE</stp>
        <stp>T</stp>
        <tr r="E41" s="3"/>
        <tr r="E41" s="3"/>
      </tp>
      <tp>
        <v>16167.98</v>
        <stp/>
        <stp>StudyData</stp>
        <stp>HSIC</stp>
        <stp>Bar</stp>
        <stp/>
        <stp>High</stp>
        <stp>15</stp>
        <stp>-89</stp>
        <stp>All</stp>
        <stp/>
        <stp/>
        <stp>FALSE</stp>
        <stp>T</stp>
        <tr r="E91" s="3"/>
        <tr r="E91" s="3"/>
      </tp>
      <tp>
        <v>16197.69</v>
        <stp/>
        <stp>StudyData</stp>
        <stp>HSIC</stp>
        <stp>Bar</stp>
        <stp/>
        <stp>High</stp>
        <stp>15</stp>
        <stp>-99</stp>
        <stp>All</stp>
        <stp/>
        <stp/>
        <stp>FALSE</stp>
        <stp>T</stp>
        <tr r="E101" s="3"/>
        <tr r="E101" s="3"/>
      </tp>
      <tp>
        <v>11031</v>
        <stp/>
        <stp>DOMData</stp>
        <stp>F.HHI</stp>
        <stp>Price</stp>
        <stp>4</stp>
        <stp>T</stp>
        <tr r="E38" s="2"/>
      </tp>
      <tp>
        <v>27580</v>
        <stp/>
        <stp>DOMData</stp>
        <stp>F.HSI</stp>
        <stp>Price</stp>
        <stp>4</stp>
        <stp>T</stp>
        <tr r="B38" s="2"/>
      </tp>
      <tp>
        <v>0.01</v>
        <stp/>
        <stp>ContractData</stp>
        <stp>Tsize(F.CLE)</stp>
        <stp>LastQuoteToday</stp>
        <stp/>
        <stp>T</stp>
        <tr r="P35" s="2"/>
      </tp>
      <tp>
        <v>16301.04</v>
        <stp/>
        <stp>StudyData</stp>
        <stp>HSIC</stp>
        <stp>Bar</stp>
        <stp/>
        <stp>Close</stp>
        <stp>15</stp>
        <stp>-4</stp>
        <stp>All</stp>
        <stp/>
        <stp/>
        <stp>FALSE</stp>
        <stp>T</stp>
        <tr r="G6" s="3"/>
        <tr r="G6" s="3"/>
      </tp>
      <tp>
        <v>16333.98</v>
        <stp/>
        <stp>StudyData</stp>
        <stp>HSIC</stp>
        <stp>Bar</stp>
        <stp/>
        <stp>High</stp>
        <stp>15</stp>
        <stp>0</stp>
        <stp>All</stp>
        <stp/>
        <stp/>
        <stp>FALSE</stp>
        <stp>T</stp>
        <tr r="E2" s="3"/>
        <tr r="E2" s="3"/>
      </tp>
      <tp>
        <v>16142.87</v>
        <stp/>
        <stp>StudyData</stp>
        <stp>HSIC</stp>
        <stp>Bar</stp>
        <stp/>
        <stp>High</stp>
        <stp>15</stp>
        <stp>-48</stp>
        <stp>All</stp>
        <stp/>
        <stp/>
        <stp>FALSE</stp>
        <stp>T</stp>
        <tr r="E50" s="3"/>
        <tr r="E50" s="3"/>
      </tp>
      <tp>
        <v>16192.9</v>
        <stp/>
        <stp>StudyData</stp>
        <stp>HSIC</stp>
        <stp>Bar</stp>
        <stp/>
        <stp>High</stp>
        <stp>15</stp>
        <stp>-58</stp>
        <stp>All</stp>
        <stp/>
        <stp/>
        <stp>FALSE</stp>
        <stp>T</stp>
        <tr r="E60" s="3"/>
        <tr r="E60" s="3"/>
      </tp>
      <tp>
        <v>16209.06</v>
        <stp/>
        <stp>StudyData</stp>
        <stp>HSIC</stp>
        <stp>Bar</stp>
        <stp/>
        <stp>High</stp>
        <stp>15</stp>
        <stp>-68</stp>
        <stp>All</stp>
        <stp/>
        <stp/>
        <stp>FALSE</stp>
        <stp>T</stp>
        <tr r="E70" s="3"/>
        <tr r="E70" s="3"/>
      </tp>
      <tp>
        <v>16228.53</v>
        <stp/>
        <stp>StudyData</stp>
        <stp>HSIC</stp>
        <stp>Bar</stp>
        <stp/>
        <stp>High</stp>
        <stp>15</stp>
        <stp>-78</stp>
        <stp>All</stp>
        <stp/>
        <stp/>
        <stp>FALSE</stp>
        <stp>T</stp>
        <tr r="E80" s="3"/>
        <tr r="E80" s="3"/>
      </tp>
      <tp>
        <v>16326.29</v>
        <stp/>
        <stp>StudyData</stp>
        <stp>HSIC</stp>
        <stp>Bar</stp>
        <stp/>
        <stp>High</stp>
        <stp>15</stp>
        <stp>-18</stp>
        <stp>All</stp>
        <stp/>
        <stp/>
        <stp>FALSE</stp>
        <stp>T</stp>
        <tr r="E20" s="3"/>
        <tr r="E20" s="3"/>
      </tp>
      <tp>
        <v>16161.97</v>
        <stp/>
        <stp>StudyData</stp>
        <stp>HSIC</stp>
        <stp>Bar</stp>
        <stp/>
        <stp>High</stp>
        <stp>15</stp>
        <stp>-28</stp>
        <stp>All</stp>
        <stp/>
        <stp/>
        <stp>FALSE</stp>
        <stp>T</stp>
        <tr r="E30" s="3"/>
        <tr r="E30" s="3"/>
      </tp>
      <tp>
        <v>16171.41</v>
        <stp/>
        <stp>StudyData</stp>
        <stp>HSIC</stp>
        <stp>Bar</stp>
        <stp/>
        <stp>High</stp>
        <stp>15</stp>
        <stp>-38</stp>
        <stp>All</stp>
        <stp/>
        <stp/>
        <stp>FALSE</stp>
        <stp>T</stp>
        <tr r="E40" s="3"/>
        <tr r="E40" s="3"/>
      </tp>
      <tp>
        <v>16168.72</v>
        <stp/>
        <stp>StudyData</stp>
        <stp>HSIC</stp>
        <stp>Bar</stp>
        <stp/>
        <stp>High</stp>
        <stp>15</stp>
        <stp>-88</stp>
        <stp>All</stp>
        <stp/>
        <stp/>
        <stp>FALSE</stp>
        <stp>T</stp>
        <tr r="E90" s="3"/>
        <tr r="E90" s="3"/>
      </tp>
      <tp>
        <v>16199.44</v>
        <stp/>
        <stp>StudyData</stp>
        <stp>HSIC</stp>
        <stp>Bar</stp>
        <stp/>
        <stp>High</stp>
        <stp>15</stp>
        <stp>-98</stp>
        <stp>All</stp>
        <stp/>
        <stp/>
        <stp>FALSE</stp>
        <stp>T</stp>
        <tr r="E100" s="3"/>
        <tr r="E100" s="3"/>
      </tp>
      <tp>
        <v>0.64667463598372199</v>
        <stp/>
        <stp>ContractData</stp>
        <stp>X.US.HSAHHHTR</stp>
        <stp>PerCentNetLastTrade</stp>
        <stp/>
        <stp>T</stp>
        <tr r="K6" s="1"/>
        <tr r="C4" s="1"/>
      </tp>
      <tp>
        <v>11032</v>
        <stp/>
        <stp>DOMData</stp>
        <stp>F.HHI</stp>
        <stp>Price</stp>
        <stp>5</stp>
        <stp>T</stp>
        <tr r="E37" s="2"/>
      </tp>
      <tp>
        <v>27581</v>
        <stp/>
        <stp>DOMData</stp>
        <stp>F.HSI</stp>
        <stp>Price</stp>
        <stp>5</stp>
        <stp>T</stp>
        <tr r="B37" s="2"/>
      </tp>
      <tp>
        <v>16322.34</v>
        <stp/>
        <stp>StudyData</stp>
        <stp>HSIC</stp>
        <stp>Bar</stp>
        <stp/>
        <stp>Open</stp>
        <stp>15</stp>
        <stp>0</stp>
        <stp>All</stp>
        <stp/>
        <stp/>
        <stp>FALSE</stp>
        <stp>T</stp>
        <tr r="D2" s="3"/>
        <tr r="D2" s="3"/>
      </tp>
      <tp>
        <v>16302.15</v>
        <stp/>
        <stp>StudyData</stp>
        <stp>HSIC</stp>
        <stp>Bar</stp>
        <stp/>
        <stp>Close</stp>
        <stp>15</stp>
        <stp>-3</stp>
        <stp>All</stp>
        <stp/>
        <stp/>
        <stp>FALSE</stp>
        <stp>T</stp>
        <tr r="G5" s="3"/>
        <tr r="G5" s="3"/>
      </tp>
      <tp>
        <v>11027</v>
        <stp/>
        <stp>DOMData</stp>
        <stp>F.HHI</stp>
        <stp>Price</stp>
        <stp>2</stp>
        <stp>T</stp>
        <tr r="E40" s="2"/>
      </tp>
      <tp>
        <v>27576</v>
        <stp/>
        <stp>DOMData</stp>
        <stp>F.HSI</stp>
        <stp>Price</stp>
        <stp>2</stp>
        <stp>T</stp>
        <tr r="B40" s="2"/>
      </tp>
      <tp>
        <v>16327.71</v>
        <stp/>
        <stp>StudyData</stp>
        <stp>HSIC</stp>
        <stp>Bar</stp>
        <stp/>
        <stp>Close</stp>
        <stp>15</stp>
        <stp>-2</stp>
        <stp>All</stp>
        <stp/>
        <stp/>
        <stp>FALSE</stp>
        <stp>T</stp>
        <tr r="G4" s="3"/>
        <tr r="G4" s="3"/>
      </tp>
      <tp>
        <v>11028</v>
        <stp/>
        <stp>DOMData</stp>
        <stp>F.HHI</stp>
        <stp>Price</stp>
        <stp>3</stp>
        <stp>T</stp>
        <tr r="E39" s="2"/>
      </tp>
      <tp>
        <v>27577</v>
        <stp/>
        <stp>DOMData</stp>
        <stp>F.HSI</stp>
        <stp>Price</stp>
        <stp>3</stp>
        <stp>T</stp>
        <tr r="B39" s="2"/>
      </tp>
      <tp>
        <v>16316.41</v>
        <stp/>
        <stp>StudyData</stp>
        <stp>HSIC</stp>
        <stp>Bar</stp>
        <stp/>
        <stp>Close</stp>
        <stp>15</stp>
        <stp>-1</stp>
        <stp>All</stp>
        <stp/>
        <stp/>
        <stp>FALSE</stp>
        <stp>T</stp>
        <tr r="G3" s="3"/>
        <tr r="G3" s="3"/>
      </tp>
      <tp>
        <v>417.67</v>
        <stp/>
        <stp>ContractData</stp>
        <stp>X.US.HFINSI</stp>
        <stp>LastPrice</stp>
        <stp/>
        <stp>T</stp>
        <tr r="I23" s="2"/>
      </tp>
      <tp>
        <v>0.49794776057095336</v>
        <stp/>
        <stp>ContractData</stp>
        <stp>X.US.HSMBI</stp>
        <stp>PerCentNetLastTrade</stp>
        <stp/>
        <stp>T</stp>
        <tr r="K7" s="1"/>
        <tr r="C14" s="1"/>
      </tp>
      <tp>
        <v>-8.4858421056427241E-2</v>
        <stp/>
        <stp>ContractData</stp>
        <stp>X.US.HSMHI</stp>
        <stp>PerCentNetLastTrade</stp>
        <stp/>
        <stp>T</stp>
        <tr r="K14" s="1"/>
        <tr r="C15" s="1"/>
      </tp>
      <tp>
        <v>-1.5019911039407383</v>
        <stp/>
        <stp>ContractData</stp>
        <stp>X.US.HSMPI</stp>
        <stp>PerCentNetLastTrade</stp>
        <stp/>
        <stp>T</stp>
        <tr r="K16" s="1"/>
        <tr r="C17" s="1"/>
      </tp>
      <tp>
        <v>0.44941099217372876</v>
        <stp/>
        <stp>ContractData</stp>
        <stp>X.US.HSCCI</stp>
        <stp>PerCentNetLastTrade</stp>
        <stp/>
        <stp>T</stp>
        <tr r="K10" s="1"/>
        <tr r="C2" s="1"/>
      </tp>
      <tp>
        <v>0.46650574202859563</v>
        <stp/>
        <stp>ContractData</stp>
        <stp>X.US.HSCEI</stp>
        <stp>PerCentNetLastTrade</stp>
        <stp/>
        <stp>T</stp>
        <tr r="K8" s="1"/>
        <tr r="C5" s="1"/>
      </tp>
      <tp>
        <v>1.9621571137016154</v>
        <stp/>
        <stp>ContractData</stp>
        <stp>X.US.HSSSI</stp>
        <stp>PerCentNetLastTrade</stp>
        <stp/>
        <stp>T</stp>
        <tr r="K2" s="1"/>
        <tr r="C19" s="1"/>
      </tp>
      <tp>
        <v>6.7808999999999999</v>
        <stp/>
        <stp>ContractData</stp>
        <stp>F.CUS</stp>
        <stp>High</stp>
        <stp/>
        <stp>T</stp>
        <tr r="N33" s="2"/>
      </tp>
      <tp>
        <v>49.730000000000004</v>
        <stp/>
        <stp>ContractData</stp>
        <stp>F.CLE</stp>
        <stp>High</stp>
        <stp/>
        <stp>T</stp>
        <tr r="N35" s="2"/>
      </tp>
      <tp>
        <v>11026</v>
        <stp/>
        <stp>DOMData</stp>
        <stp>F.HHI</stp>
        <stp>Price</stp>
        <stp>1</stp>
        <stp>T</stp>
        <tr r="E41" s="2"/>
      </tp>
      <tp>
        <v>27575</v>
        <stp/>
        <stp>DOMData</stp>
        <stp>F.HSI</stp>
        <stp>Price</stp>
        <stp>1</stp>
        <stp>T</stp>
        <tr r="B41" s="2"/>
      </tp>
      <tp>
        <v>16166.58</v>
        <stp/>
        <stp>StudyData</stp>
        <stp>HSIC</stp>
        <stp>Bar</stp>
        <stp/>
        <stp>Open</stp>
        <stp>15</stp>
        <stp>-91</stp>
        <stp>All</stp>
        <stp/>
        <stp/>
        <stp>FALSE</stp>
        <stp>T</stp>
        <tr r="D93" s="3"/>
        <tr r="D93" s="3"/>
      </tp>
      <tp>
        <v>16214.72</v>
        <stp/>
        <stp>StudyData</stp>
        <stp>HSIC</stp>
        <stp>Bar</stp>
        <stp/>
        <stp>Open</stp>
        <stp>15</stp>
        <stp>-81</stp>
        <stp>All</stp>
        <stp/>
        <stp/>
        <stp>FALSE</stp>
        <stp>T</stp>
        <tr r="D83" s="3"/>
        <tr r="D83" s="3"/>
      </tp>
      <tp>
        <v>16165.15</v>
        <stp/>
        <stp>StudyData</stp>
        <stp>HSIC</stp>
        <stp>Bar</stp>
        <stp/>
        <stp>Open</stp>
        <stp>15</stp>
        <stp>-51</stp>
        <stp>All</stp>
        <stp/>
        <stp/>
        <stp>FALSE</stp>
        <stp>T</stp>
        <tr r="D53" s="3"/>
        <tr r="D53" s="3"/>
      </tp>
      <tp>
        <v>16155.04</v>
        <stp/>
        <stp>StudyData</stp>
        <stp>HSIC</stp>
        <stp>Bar</stp>
        <stp/>
        <stp>Open</stp>
        <stp>15</stp>
        <stp>-41</stp>
        <stp>All</stp>
        <stp/>
        <stp/>
        <stp>FALSE</stp>
        <stp>T</stp>
        <tr r="D43" s="3"/>
        <tr r="D43" s="3"/>
      </tp>
      <tp>
        <v>16250.9</v>
        <stp/>
        <stp>StudyData</stp>
        <stp>HSIC</stp>
        <stp>Bar</stp>
        <stp/>
        <stp>Open</stp>
        <stp>15</stp>
        <stp>-71</stp>
        <stp>All</stp>
        <stp/>
        <stp/>
        <stp>FALSE</stp>
        <stp>T</stp>
        <tr r="D73" s="3"/>
        <tr r="D73" s="3"/>
      </tp>
      <tp>
        <v>16120.72</v>
        <stp/>
        <stp>StudyData</stp>
        <stp>HSIC</stp>
        <stp>Bar</stp>
        <stp/>
        <stp>Open</stp>
        <stp>15</stp>
        <stp>-61</stp>
        <stp>All</stp>
        <stp/>
        <stp/>
        <stp>FALSE</stp>
        <stp>T</stp>
        <tr r="D63" s="3"/>
        <tr r="D63" s="3"/>
      </tp>
      <tp>
        <v>16290.34</v>
        <stp/>
        <stp>StudyData</stp>
        <stp>HSIC</stp>
        <stp>Bar</stp>
        <stp/>
        <stp>Open</stp>
        <stp>15</stp>
        <stp>-11</stp>
        <stp>All</stp>
        <stp/>
        <stp/>
        <stp>FALSE</stp>
        <stp>T</stp>
        <tr r="D13" s="3"/>
        <tr r="D13" s="3"/>
      </tp>
      <tp>
        <v>16136.22</v>
        <stp/>
        <stp>StudyData</stp>
        <stp>HSIC</stp>
        <stp>Bar</stp>
        <stp/>
        <stp>Open</stp>
        <stp>15</stp>
        <stp>-31</stp>
        <stp>All</stp>
        <stp/>
        <stp/>
        <stp>FALSE</stp>
        <stp>T</stp>
        <tr r="D33" s="3"/>
        <tr r="D33" s="3"/>
      </tp>
      <tp>
        <v>16223.73</v>
        <stp/>
        <stp>StudyData</stp>
        <stp>HSIC</stp>
        <stp>Bar</stp>
        <stp/>
        <stp>Open</stp>
        <stp>15</stp>
        <stp>-21</stp>
        <stp>All</stp>
        <stp/>
        <stp/>
        <stp>FALSE</stp>
        <stp>T</stp>
        <tr r="D23" s="3"/>
        <tr r="D23" s="3"/>
      </tp>
      <tp>
        <v>16138.03</v>
        <stp/>
        <stp>StudyData</stp>
        <stp>HSIC</stp>
        <stp>Bar</stp>
        <stp/>
        <stp>High</stp>
        <stp>15</stp>
        <stp>-43</stp>
        <stp>All</stp>
        <stp/>
        <stp/>
        <stp>FALSE</stp>
        <stp>T</stp>
        <tr r="E45" s="3"/>
        <tr r="E45" s="3"/>
      </tp>
      <tp>
        <v>16193.47</v>
        <stp/>
        <stp>StudyData</stp>
        <stp>HSIC</stp>
        <stp>Bar</stp>
        <stp/>
        <stp>High</stp>
        <stp>15</stp>
        <stp>-53</stp>
        <stp>All</stp>
        <stp/>
        <stp/>
        <stp>FALSE</stp>
        <stp>T</stp>
        <tr r="E55" s="3"/>
        <tr r="E55" s="3"/>
      </tp>
      <tp>
        <v>16138.3</v>
        <stp/>
        <stp>StudyData</stp>
        <stp>HSIC</stp>
        <stp>Bar</stp>
        <stp/>
        <stp>High</stp>
        <stp>15</stp>
        <stp>-63</stp>
        <stp>All</stp>
        <stp/>
        <stp/>
        <stp>FALSE</stp>
        <stp>T</stp>
        <tr r="E65" s="3"/>
        <tr r="E65" s="3"/>
      </tp>
      <tp>
        <v>16263.07</v>
        <stp/>
        <stp>StudyData</stp>
        <stp>HSIC</stp>
        <stp>Bar</stp>
        <stp/>
        <stp>High</stp>
        <stp>15</stp>
        <stp>-73</stp>
        <stp>All</stp>
        <stp/>
        <stp/>
        <stp>FALSE</stp>
        <stp>T</stp>
        <tr r="E75" s="3"/>
        <tr r="E75" s="3"/>
      </tp>
      <tp>
        <v>16286.72</v>
        <stp/>
        <stp>StudyData</stp>
        <stp>HSIC</stp>
        <stp>Bar</stp>
        <stp/>
        <stp>High</stp>
        <stp>15</stp>
        <stp>-13</stp>
        <stp>All</stp>
        <stp/>
        <stp/>
        <stp>FALSE</stp>
        <stp>T</stp>
        <tr r="E15" s="3"/>
        <tr r="E15" s="3"/>
      </tp>
      <tp>
        <v>16165.57</v>
        <stp/>
        <stp>StudyData</stp>
        <stp>HSIC</stp>
        <stp>Bar</stp>
        <stp/>
        <stp>High</stp>
        <stp>15</stp>
        <stp>-23</stp>
        <stp>All</stp>
        <stp/>
        <stp/>
        <stp>FALSE</stp>
        <stp>T</stp>
        <tr r="E25" s="3"/>
        <tr r="E25" s="3"/>
      </tp>
      <tp>
        <v>16165.07</v>
        <stp/>
        <stp>StudyData</stp>
        <stp>HSIC</stp>
        <stp>Bar</stp>
        <stp/>
        <stp>High</stp>
        <stp>15</stp>
        <stp>-33</stp>
        <stp>All</stp>
        <stp/>
        <stp/>
        <stp>FALSE</stp>
        <stp>T</stp>
        <tr r="E35" s="3"/>
        <tr r="E35" s="3"/>
      </tp>
      <tp>
        <v>16214.16</v>
        <stp/>
        <stp>StudyData</stp>
        <stp>HSIC</stp>
        <stp>Bar</stp>
        <stp/>
        <stp>High</stp>
        <stp>15</stp>
        <stp>-83</stp>
        <stp>All</stp>
        <stp/>
        <stp/>
        <stp>FALSE</stp>
        <stp>T</stp>
        <tr r="E85" s="3"/>
        <tr r="E85" s="3"/>
      </tp>
      <tp>
        <v>16175.54</v>
        <stp/>
        <stp>StudyData</stp>
        <stp>HSIC</stp>
        <stp>Bar</stp>
        <stp/>
        <stp>High</stp>
        <stp>15</stp>
        <stp>-93</stp>
        <stp>All</stp>
        <stp/>
        <stp/>
        <stp>FALSE</stp>
        <stp>T</stp>
        <tr r="E95" s="3"/>
        <tr r="E95" s="3"/>
      </tp>
      <tp>
        <v>48.88</v>
        <stp/>
        <stp>DOMData</stp>
        <stp>F.CLE</stp>
        <stp>Price</stp>
        <stp>2</stp>
        <stp>T</stp>
        <tr r="N40" s="2"/>
      </tp>
      <tp>
        <v>4298.05</v>
        <stp/>
        <stp>ContractData</stp>
        <stp>X.US.HSCCI</stp>
        <stp>Low</stp>
        <stp/>
        <stp>T</stp>
        <tr r="O6" s="2"/>
      </tp>
      <tp>
        <v>11023.95</v>
        <stp/>
        <stp>ContractData</stp>
        <stp>X.US.HSCEI</stp>
        <stp>Low</stp>
        <stp/>
        <stp>T</stp>
        <tr r="O9" s="2"/>
      </tp>
      <tp>
        <v>3002.92</v>
        <stp/>
        <stp>ContractData</stp>
        <stp>X.US.HSMBI</stp>
        <stp>Low</stp>
        <stp/>
        <stp>T</stp>
        <tr r="O14" s="2"/>
      </tp>
      <tp>
        <v>4147.1000000000004</v>
        <stp/>
        <stp>ContractData</stp>
        <stp>X.US.HSMHI</stp>
        <stp>Low</stp>
        <stp/>
        <stp>T</stp>
        <tr r="O15" s="2"/>
      </tp>
      <tp>
        <v>5179.99</v>
        <stp/>
        <stp>ContractData</stp>
        <stp>X.US.HSMPI</stp>
        <stp>Low</stp>
        <stp/>
        <stp>T</stp>
        <tr r="O17" s="2"/>
      </tp>
      <tp>
        <v>16160.47</v>
        <stp/>
        <stp>StudyData</stp>
        <stp>HSIC</stp>
        <stp>Bar</stp>
        <stp/>
        <stp>Open</stp>
        <stp>15</stp>
        <stp>-90</stp>
        <stp>All</stp>
        <stp/>
        <stp/>
        <stp>FALSE</stp>
        <stp>T</stp>
        <tr r="D92" s="3"/>
        <tr r="D92" s="3"/>
      </tp>
      <tp>
        <v>16226.23</v>
        <stp/>
        <stp>StudyData</stp>
        <stp>HSIC</stp>
        <stp>Bar</stp>
        <stp/>
        <stp>Open</stp>
        <stp>15</stp>
        <stp>-80</stp>
        <stp>All</stp>
        <stp/>
        <stp/>
        <stp>FALSE</stp>
        <stp>T</stp>
        <tr r="D82" s="3"/>
        <tr r="D82" s="3"/>
      </tp>
      <tp>
        <v>16159.14</v>
        <stp/>
        <stp>StudyData</stp>
        <stp>HSIC</stp>
        <stp>Bar</stp>
        <stp/>
        <stp>Open</stp>
        <stp>15</stp>
        <stp>-50</stp>
        <stp>All</stp>
        <stp/>
        <stp/>
        <stp>FALSE</stp>
        <stp>T</stp>
        <tr r="D52" s="3"/>
        <tr r="D52" s="3"/>
      </tp>
      <tp>
        <v>16127.96</v>
        <stp/>
        <stp>StudyData</stp>
        <stp>HSIC</stp>
        <stp>Bar</stp>
        <stp/>
        <stp>Open</stp>
        <stp>15</stp>
        <stp>-40</stp>
        <stp>All</stp>
        <stp/>
        <stp/>
        <stp>FALSE</stp>
        <stp>T</stp>
        <tr r="D42" s="3"/>
        <tr r="D42" s="3"/>
      </tp>
      <tp>
        <v>16245.36</v>
        <stp/>
        <stp>StudyData</stp>
        <stp>HSIC</stp>
        <stp>Bar</stp>
        <stp/>
        <stp>Open</stp>
        <stp>15</stp>
        <stp>-70</stp>
        <stp>All</stp>
        <stp/>
        <stp/>
        <stp>FALSE</stp>
        <stp>T</stp>
        <tr r="D72" s="3"/>
        <tr r="D72" s="3"/>
      </tp>
      <tp>
        <v>16180.15</v>
        <stp/>
        <stp>StudyData</stp>
        <stp>HSIC</stp>
        <stp>Bar</stp>
        <stp/>
        <stp>Open</stp>
        <stp>15</stp>
        <stp>-60</stp>
        <stp>All</stp>
        <stp/>
        <stp/>
        <stp>FALSE</stp>
        <stp>T</stp>
        <tr r="D62" s="3"/>
        <tr r="D62" s="3"/>
      </tp>
      <tp>
        <v>16284.62</v>
        <stp/>
        <stp>StudyData</stp>
        <stp>HSIC</stp>
        <stp>Bar</stp>
        <stp/>
        <stp>Open</stp>
        <stp>15</stp>
        <stp>-10</stp>
        <stp>All</stp>
        <stp/>
        <stp/>
        <stp>FALSE</stp>
        <stp>T</stp>
        <tr r="D12" s="3"/>
        <tr r="D12" s="3"/>
      </tp>
      <tp>
        <v>16141.03</v>
        <stp/>
        <stp>StudyData</stp>
        <stp>HSIC</stp>
        <stp>Bar</stp>
        <stp/>
        <stp>Open</stp>
        <stp>15</stp>
        <stp>-30</stp>
        <stp>All</stp>
        <stp/>
        <stp/>
        <stp>FALSE</stp>
        <stp>T</stp>
        <tr r="D32" s="3"/>
        <tr r="D32" s="3"/>
      </tp>
      <tp>
        <v>16252.42</v>
        <stp/>
        <stp>StudyData</stp>
        <stp>HSIC</stp>
        <stp>Bar</stp>
        <stp/>
        <stp>Open</stp>
        <stp>15</stp>
        <stp>-20</stp>
        <stp>All</stp>
        <stp/>
        <stp/>
        <stp>FALSE</stp>
        <stp>T</stp>
        <tr r="D22" s="3"/>
        <tr r="D22" s="3"/>
      </tp>
      <tp>
        <v>16178.14</v>
        <stp/>
        <stp>StudyData</stp>
        <stp>HSIC</stp>
        <stp>Bar</stp>
        <stp/>
        <stp>High</stp>
        <stp>15</stp>
        <stp>-42</stp>
        <stp>All</stp>
        <stp/>
        <stp/>
        <stp>FALSE</stp>
        <stp>T</stp>
        <tr r="E44" s="3"/>
        <tr r="E44" s="3"/>
      </tp>
      <tp>
        <v>16172.39</v>
        <stp/>
        <stp>StudyData</stp>
        <stp>HSIC</stp>
        <stp>Bar</stp>
        <stp/>
        <stp>High</stp>
        <stp>15</stp>
        <stp>-52</stp>
        <stp>All</stp>
        <stp/>
        <stp/>
        <stp>FALSE</stp>
        <stp>T</stp>
        <tr r="E54" s="3"/>
        <tr r="E54" s="3"/>
      </tp>
      <tp>
        <v>16135.78</v>
        <stp/>
        <stp>StudyData</stp>
        <stp>HSIC</stp>
        <stp>Bar</stp>
        <stp/>
        <stp>High</stp>
        <stp>15</stp>
        <stp>-62</stp>
        <stp>All</stp>
        <stp/>
        <stp/>
        <stp>FALSE</stp>
        <stp>T</stp>
        <tr r="E64" s="3"/>
        <tr r="E64" s="3"/>
      </tp>
      <tp>
        <v>16257.6</v>
        <stp/>
        <stp>StudyData</stp>
        <stp>HSIC</stp>
        <stp>Bar</stp>
        <stp/>
        <stp>High</stp>
        <stp>15</stp>
        <stp>-72</stp>
        <stp>All</stp>
        <stp/>
        <stp/>
        <stp>FALSE</stp>
        <stp>T</stp>
        <tr r="E74" s="3"/>
        <tr r="E74" s="3"/>
      </tp>
      <tp>
        <v>16288.86</v>
        <stp/>
        <stp>StudyData</stp>
        <stp>HSIC</stp>
        <stp>Bar</stp>
        <stp/>
        <stp>High</stp>
        <stp>15</stp>
        <stp>-12</stp>
        <stp>All</stp>
        <stp/>
        <stp/>
        <stp>FALSE</stp>
        <stp>T</stp>
        <tr r="E14" s="3"/>
        <tr r="E14" s="3"/>
      </tp>
      <tp>
        <v>16173.97</v>
        <stp/>
        <stp>StudyData</stp>
        <stp>HSIC</stp>
        <stp>Bar</stp>
        <stp/>
        <stp>High</stp>
        <stp>15</stp>
        <stp>-22</stp>
        <stp>All</stp>
        <stp/>
        <stp/>
        <stp>FALSE</stp>
        <stp>T</stp>
        <tr r="E24" s="3"/>
        <tr r="E24" s="3"/>
      </tp>
      <tp>
        <v>16147.52</v>
        <stp/>
        <stp>StudyData</stp>
        <stp>HSIC</stp>
        <stp>Bar</stp>
        <stp/>
        <stp>High</stp>
        <stp>15</stp>
        <stp>-32</stp>
        <stp>All</stp>
        <stp/>
        <stp/>
        <stp>FALSE</stp>
        <stp>T</stp>
        <tr r="E34" s="3"/>
        <tr r="E34" s="3"/>
      </tp>
      <tp>
        <v>16228.34</v>
        <stp/>
        <stp>StudyData</stp>
        <stp>HSIC</stp>
        <stp>Bar</stp>
        <stp/>
        <stp>High</stp>
        <stp>15</stp>
        <stp>-82</stp>
        <stp>All</stp>
        <stp/>
        <stp/>
        <stp>FALSE</stp>
        <stp>T</stp>
        <tr r="E84" s="3"/>
        <tr r="E84" s="3"/>
      </tp>
      <tp>
        <v>16174.17</v>
        <stp/>
        <stp>StudyData</stp>
        <stp>HSIC</stp>
        <stp>Bar</stp>
        <stp/>
        <stp>High</stp>
        <stp>15</stp>
        <stp>-92</stp>
        <stp>All</stp>
        <stp/>
        <stp/>
        <stp>FALSE</stp>
        <stp>T</stp>
        <tr r="E94" s="3"/>
        <tr r="E94" s="3"/>
      </tp>
      <tp>
        <v>7264.53</v>
        <stp/>
        <stp>ContractData</stp>
        <stp>X.US.HSSSI</stp>
        <stp>Low</stp>
        <stp/>
        <stp>T</stp>
        <tr r="O19" s="2"/>
      </tp>
      <tp>
        <v>-0.962952873876328</v>
        <stp/>
        <stp>ContractData</stp>
        <stp>X.US.HFIN2SI</stp>
        <stp>PercentNetLastTrade</stp>
        <stp/>
        <stp>T</stp>
        <tr r="K24" s="2"/>
      </tp>
      <tp>
        <v>48.89</v>
        <stp/>
        <stp>DOMData</stp>
        <stp>F.CLE</stp>
        <stp>Price</stp>
        <stp>3</stp>
        <stp>T</stp>
        <tr r="N39" s="2"/>
      </tp>
      <tp>
        <v>16166.59</v>
        <stp/>
        <stp>StudyData</stp>
        <stp>HSIC</stp>
        <stp>Bar</stp>
        <stp/>
        <stp>Open</stp>
        <stp>15</stp>
        <stp>-93</stp>
        <stp>All</stp>
        <stp/>
        <stp/>
        <stp>FALSE</stp>
        <stp>T</stp>
        <tr r="D95" s="3"/>
        <tr r="D95" s="3"/>
      </tp>
      <tp>
        <v>16198.58</v>
        <stp/>
        <stp>StudyData</stp>
        <stp>HSIC</stp>
        <stp>Bar</stp>
        <stp/>
        <stp>Open</stp>
        <stp>15</stp>
        <stp>-83</stp>
        <stp>All</stp>
        <stp/>
        <stp/>
        <stp>FALSE</stp>
        <stp>T</stp>
        <tr r="D85" s="3"/>
        <tr r="D85" s="3"/>
      </tp>
      <tp>
        <v>16193.47</v>
        <stp/>
        <stp>StudyData</stp>
        <stp>HSIC</stp>
        <stp>Bar</stp>
        <stp/>
        <stp>Open</stp>
        <stp>15</stp>
        <stp>-53</stp>
        <stp>All</stp>
        <stp/>
        <stp/>
        <stp>FALSE</stp>
        <stp>T</stp>
        <tr r="D55" s="3"/>
        <tr r="D55" s="3"/>
      </tp>
      <tp>
        <v>16123.46</v>
        <stp/>
        <stp>StudyData</stp>
        <stp>HSIC</stp>
        <stp>Bar</stp>
        <stp/>
        <stp>Open</stp>
        <stp>15</stp>
        <stp>-43</stp>
        <stp>All</stp>
        <stp/>
        <stp/>
        <stp>FALSE</stp>
        <stp>T</stp>
        <tr r="D45" s="3"/>
        <tr r="D45" s="3"/>
      </tp>
      <tp>
        <v>16251.18</v>
        <stp/>
        <stp>StudyData</stp>
        <stp>HSIC</stp>
        <stp>Bar</stp>
        <stp/>
        <stp>Open</stp>
        <stp>15</stp>
        <stp>-73</stp>
        <stp>All</stp>
        <stp/>
        <stp/>
        <stp>FALSE</stp>
        <stp>T</stp>
        <tr r="D75" s="3"/>
        <tr r="D75" s="3"/>
      </tp>
      <tp>
        <v>16124.31</v>
        <stp/>
        <stp>StudyData</stp>
        <stp>HSIC</stp>
        <stp>Bar</stp>
        <stp/>
        <stp>Open</stp>
        <stp>15</stp>
        <stp>-63</stp>
        <stp>All</stp>
        <stp/>
        <stp/>
        <stp>FALSE</stp>
        <stp>T</stp>
        <tr r="D65" s="3"/>
        <tr r="D65" s="3"/>
      </tp>
      <tp>
        <v>16281.99</v>
        <stp/>
        <stp>StudyData</stp>
        <stp>HSIC</stp>
        <stp>Bar</stp>
        <stp/>
        <stp>Open</stp>
        <stp>15</stp>
        <stp>-13</stp>
        <stp>All</stp>
        <stp/>
        <stp/>
        <stp>FALSE</stp>
        <stp>T</stp>
        <tr r="D15" s="3"/>
        <tr r="D15" s="3"/>
      </tp>
      <tp>
        <v>16131.52</v>
        <stp/>
        <stp>StudyData</stp>
        <stp>HSIC</stp>
        <stp>Bar</stp>
        <stp/>
        <stp>Open</stp>
        <stp>15</stp>
        <stp>-33</stp>
        <stp>All</stp>
        <stp/>
        <stp/>
        <stp>FALSE</stp>
        <stp>T</stp>
        <tr r="D35" s="3"/>
        <tr r="D35" s="3"/>
      </tp>
      <tp>
        <v>16139.02</v>
        <stp/>
        <stp>StudyData</stp>
        <stp>HSIC</stp>
        <stp>Bar</stp>
        <stp/>
        <stp>Open</stp>
        <stp>15</stp>
        <stp>-23</stp>
        <stp>All</stp>
        <stp/>
        <stp/>
        <stp>FALSE</stp>
        <stp>T</stp>
        <tr r="D25" s="3"/>
        <tr r="D25" s="3"/>
      </tp>
      <tp>
        <v>16156.3</v>
        <stp/>
        <stp>StudyData</stp>
        <stp>HSIC</stp>
        <stp>Bar</stp>
        <stp/>
        <stp>High</stp>
        <stp>15</stp>
        <stp>-41</stp>
        <stp>All</stp>
        <stp/>
        <stp/>
        <stp>FALSE</stp>
        <stp>T</stp>
        <tr r="E43" s="3"/>
        <tr r="E43" s="3"/>
      </tp>
      <tp>
        <v>16178.48</v>
        <stp/>
        <stp>StudyData</stp>
        <stp>HSIC</stp>
        <stp>Bar</stp>
        <stp/>
        <stp>High</stp>
        <stp>15</stp>
        <stp>-51</stp>
        <stp>All</stp>
        <stp/>
        <stp/>
        <stp>FALSE</stp>
        <stp>T</stp>
        <tr r="E53" s="3"/>
        <tr r="E53" s="3"/>
      </tp>
      <tp>
        <v>16202.09</v>
        <stp/>
        <stp>StudyData</stp>
        <stp>HSIC</stp>
        <stp>Bar</stp>
        <stp/>
        <stp>High</stp>
        <stp>15</stp>
        <stp>-61</stp>
        <stp>All</stp>
        <stp/>
        <stp/>
        <stp>FALSE</stp>
        <stp>T</stp>
        <tr r="E63" s="3"/>
        <tr r="E63" s="3"/>
      </tp>
      <tp>
        <v>16254.16</v>
        <stp/>
        <stp>StudyData</stp>
        <stp>HSIC</stp>
        <stp>Bar</stp>
        <stp/>
        <stp>High</stp>
        <stp>15</stp>
        <stp>-71</stp>
        <stp>All</stp>
        <stp/>
        <stp/>
        <stp>FALSE</stp>
        <stp>T</stp>
        <tr r="E73" s="3"/>
        <tr r="E73" s="3"/>
      </tp>
      <tp>
        <v>16294.87</v>
        <stp/>
        <stp>StudyData</stp>
        <stp>HSIC</stp>
        <stp>Bar</stp>
        <stp/>
        <stp>High</stp>
        <stp>15</stp>
        <stp>-11</stp>
        <stp>All</stp>
        <stp/>
        <stp/>
        <stp>FALSE</stp>
        <stp>T</stp>
        <tr r="E13" s="3"/>
        <tr r="E13" s="3"/>
      </tp>
      <tp>
        <v>16285.72</v>
        <stp/>
        <stp>StudyData</stp>
        <stp>HSIC</stp>
        <stp>Bar</stp>
        <stp/>
        <stp>High</stp>
        <stp>15</stp>
        <stp>-21</stp>
        <stp>All</stp>
        <stp/>
        <stp/>
        <stp>FALSE</stp>
        <stp>T</stp>
        <tr r="E23" s="3"/>
        <tr r="E23" s="3"/>
      </tp>
      <tp>
        <v>16151.19</v>
        <stp/>
        <stp>StudyData</stp>
        <stp>HSIC</stp>
        <stp>Bar</stp>
        <stp/>
        <stp>High</stp>
        <stp>15</stp>
        <stp>-31</stp>
        <stp>All</stp>
        <stp/>
        <stp/>
        <stp>FALSE</stp>
        <stp>T</stp>
        <tr r="E33" s="3"/>
        <tr r="E33" s="3"/>
      </tp>
      <tp>
        <v>16232.65</v>
        <stp/>
        <stp>StudyData</stp>
        <stp>HSIC</stp>
        <stp>Bar</stp>
        <stp/>
        <stp>High</stp>
        <stp>15</stp>
        <stp>-81</stp>
        <stp>All</stp>
        <stp/>
        <stp/>
        <stp>FALSE</stp>
        <stp>T</stp>
        <tr r="E83" s="3"/>
        <tr r="E83" s="3"/>
      </tp>
      <tp>
        <v>16175.39</v>
        <stp/>
        <stp>StudyData</stp>
        <stp>HSIC</stp>
        <stp>Bar</stp>
        <stp/>
        <stp>High</stp>
        <stp>15</stp>
        <stp>-91</stp>
        <stp>All</stp>
        <stp/>
        <stp/>
        <stp>FALSE</stp>
        <stp>T</stp>
        <tr r="E93" s="3"/>
        <tr r="E93" s="3"/>
      </tp>
      <tp>
        <v>3123.64</v>
        <stp/>
        <stp>ContractData</stp>
        <stp>X.US.HSAHHHTR</stp>
        <stp>High</stp>
        <stp/>
        <stp>T</stp>
        <tr r="N8" s="2"/>
      </tp>
      <tp>
        <v>16169.66</v>
        <stp/>
        <stp>StudyData</stp>
        <stp>HSIC</stp>
        <stp>Bar</stp>
        <stp/>
        <stp>Open</stp>
        <stp>15</stp>
        <stp>-92</stp>
        <stp>All</stp>
        <stp/>
        <stp/>
        <stp>FALSE</stp>
        <stp>T</stp>
        <tr r="D94" s="3"/>
        <tr r="D94" s="3"/>
      </tp>
      <tp>
        <v>16210.29</v>
        <stp/>
        <stp>StudyData</stp>
        <stp>HSIC</stp>
        <stp>Bar</stp>
        <stp/>
        <stp>Open</stp>
        <stp>15</stp>
        <stp>-82</stp>
        <stp>All</stp>
        <stp/>
        <stp/>
        <stp>FALSE</stp>
        <stp>T</stp>
        <tr r="D84" s="3"/>
        <tr r="D84" s="3"/>
      </tp>
      <tp>
        <v>16161.91</v>
        <stp/>
        <stp>StudyData</stp>
        <stp>HSIC</stp>
        <stp>Bar</stp>
        <stp/>
        <stp>Open</stp>
        <stp>15</stp>
        <stp>-52</stp>
        <stp>All</stp>
        <stp/>
        <stp/>
        <stp>FALSE</stp>
        <stp>T</stp>
        <tr r="D54" s="3"/>
        <tr r="D54" s="3"/>
      </tp>
      <tp>
        <v>16112.86</v>
        <stp/>
        <stp>StudyData</stp>
        <stp>HSIC</stp>
        <stp>Bar</stp>
        <stp/>
        <stp>Open</stp>
        <stp>15</stp>
        <stp>-42</stp>
        <stp>All</stp>
        <stp/>
        <stp/>
        <stp>FALSE</stp>
        <stp>T</stp>
        <tr r="D44" s="3"/>
        <tr r="D44" s="3"/>
      </tp>
      <tp>
        <v>16246.29</v>
        <stp/>
        <stp>StudyData</stp>
        <stp>HSIC</stp>
        <stp>Bar</stp>
        <stp/>
        <stp>Open</stp>
        <stp>15</stp>
        <stp>-72</stp>
        <stp>All</stp>
        <stp/>
        <stp/>
        <stp>FALSE</stp>
        <stp>T</stp>
        <tr r="D74" s="3"/>
        <tr r="D74" s="3"/>
      </tp>
      <tp>
        <v>16089.54</v>
        <stp/>
        <stp>StudyData</stp>
        <stp>HSIC</stp>
        <stp>Bar</stp>
        <stp/>
        <stp>Open</stp>
        <stp>15</stp>
        <stp>-62</stp>
        <stp>All</stp>
        <stp/>
        <stp/>
        <stp>FALSE</stp>
        <stp>T</stp>
        <tr r="D64" s="3"/>
        <tr r="D64" s="3"/>
      </tp>
      <tp>
        <v>16281.75</v>
        <stp/>
        <stp>StudyData</stp>
        <stp>HSIC</stp>
        <stp>Bar</stp>
        <stp/>
        <stp>Open</stp>
        <stp>15</stp>
        <stp>-12</stp>
        <stp>All</stp>
        <stp/>
        <stp/>
        <stp>FALSE</stp>
        <stp>T</stp>
        <tr r="D14" s="3"/>
        <tr r="D14" s="3"/>
      </tp>
      <tp>
        <v>16134.43</v>
        <stp/>
        <stp>StudyData</stp>
        <stp>HSIC</stp>
        <stp>Bar</stp>
        <stp/>
        <stp>Open</stp>
        <stp>15</stp>
        <stp>-32</stp>
        <stp>All</stp>
        <stp/>
        <stp/>
        <stp>FALSE</stp>
        <stp>T</stp>
        <tr r="D34" s="3"/>
        <tr r="D34" s="3"/>
      </tp>
      <tp>
        <v>16159.37</v>
        <stp/>
        <stp>StudyData</stp>
        <stp>HSIC</stp>
        <stp>Bar</stp>
        <stp/>
        <stp>Open</stp>
        <stp>15</stp>
        <stp>-22</stp>
        <stp>All</stp>
        <stp/>
        <stp/>
        <stp>FALSE</stp>
        <stp>T</stp>
        <tr r="D24" s="3"/>
        <tr r="D24" s="3"/>
      </tp>
      <tp>
        <v>16156.58</v>
        <stp/>
        <stp>StudyData</stp>
        <stp>HSIC</stp>
        <stp>Bar</stp>
        <stp/>
        <stp>High</stp>
        <stp>15</stp>
        <stp>-40</stp>
        <stp>All</stp>
        <stp/>
        <stp/>
        <stp>FALSE</stp>
        <stp>T</stp>
        <tr r="E42" s="3"/>
        <tr r="E42" s="3"/>
      </tp>
      <tp>
        <v>16162.54</v>
        <stp/>
        <stp>StudyData</stp>
        <stp>HSIC</stp>
        <stp>Bar</stp>
        <stp/>
        <stp>High</stp>
        <stp>15</stp>
        <stp>-50</stp>
        <stp>All</stp>
        <stp/>
        <stp/>
        <stp>FALSE</stp>
        <stp>T</stp>
        <tr r="E52" s="3"/>
        <tr r="E52" s="3"/>
      </tp>
      <tp>
        <v>16186.17</v>
        <stp/>
        <stp>StudyData</stp>
        <stp>HSIC</stp>
        <stp>Bar</stp>
        <stp/>
        <stp>High</stp>
        <stp>15</stp>
        <stp>-60</stp>
        <stp>All</stp>
        <stp/>
        <stp/>
        <stp>FALSE</stp>
        <stp>T</stp>
        <tr r="E62" s="3"/>
        <tr r="E62" s="3"/>
      </tp>
      <tp>
        <v>16258.64</v>
        <stp/>
        <stp>StudyData</stp>
        <stp>HSIC</stp>
        <stp>Bar</stp>
        <stp/>
        <stp>High</stp>
        <stp>15</stp>
        <stp>-70</stp>
        <stp>All</stp>
        <stp/>
        <stp/>
        <stp>FALSE</stp>
        <stp>T</stp>
        <tr r="E72" s="3"/>
        <tr r="E72" s="3"/>
      </tp>
      <tp>
        <v>16318.24</v>
        <stp/>
        <stp>StudyData</stp>
        <stp>HSIC</stp>
        <stp>Bar</stp>
        <stp/>
        <stp>High</stp>
        <stp>15</stp>
        <stp>-10</stp>
        <stp>All</stp>
        <stp/>
        <stp/>
        <stp>FALSE</stp>
        <stp>T</stp>
        <tr r="E12" s="3"/>
        <tr r="E12" s="3"/>
      </tp>
      <tp>
        <v>16288.03</v>
        <stp/>
        <stp>StudyData</stp>
        <stp>HSIC</stp>
        <stp>Bar</stp>
        <stp/>
        <stp>High</stp>
        <stp>15</stp>
        <stp>-20</stp>
        <stp>All</stp>
        <stp/>
        <stp/>
        <stp>FALSE</stp>
        <stp>T</stp>
        <tr r="E22" s="3"/>
        <tr r="E22" s="3"/>
      </tp>
      <tp>
        <v>16151.67</v>
        <stp/>
        <stp>StudyData</stp>
        <stp>HSIC</stp>
        <stp>Bar</stp>
        <stp/>
        <stp>High</stp>
        <stp>15</stp>
        <stp>-30</stp>
        <stp>All</stp>
        <stp/>
        <stp/>
        <stp>FALSE</stp>
        <stp>T</stp>
        <tr r="E32" s="3"/>
        <tr r="E32" s="3"/>
      </tp>
      <tp>
        <v>16242.01</v>
        <stp/>
        <stp>StudyData</stp>
        <stp>HSIC</stp>
        <stp>Bar</stp>
        <stp/>
        <stp>High</stp>
        <stp>15</stp>
        <stp>-80</stp>
        <stp>All</stp>
        <stp/>
        <stp/>
        <stp>FALSE</stp>
        <stp>T</stp>
        <tr r="E82" s="3"/>
        <tr r="E82" s="3"/>
      </tp>
      <tp>
        <v>16173.41</v>
        <stp/>
        <stp>StudyData</stp>
        <stp>HSIC</stp>
        <stp>Bar</stp>
        <stp/>
        <stp>High</stp>
        <stp>15</stp>
        <stp>-90</stp>
        <stp>All</stp>
        <stp/>
        <stp/>
        <stp>FALSE</stp>
        <stp>T</stp>
        <tr r="E92" s="3"/>
        <tr r="E92" s="3"/>
      </tp>
      <tp>
        <v>11037</v>
        <stp/>
        <stp>ContractData</stp>
        <stp>F.HHI</stp>
        <stp>Open</stp>
        <stp/>
        <stp>T</stp>
        <tr r="M32" s="2"/>
      </tp>
      <tp>
        <v>27613</v>
        <stp/>
        <stp>ContractData</stp>
        <stp>F.HSI</stp>
        <stp>Open</stp>
        <stp/>
        <stp>T</stp>
        <tr r="M31" s="2"/>
      </tp>
      <tp>
        <v>48.87</v>
        <stp/>
        <stp>DOMData</stp>
        <stp>F.CLE</stp>
        <stp>Price</stp>
        <stp>1</stp>
        <stp>T</stp>
        <tr r="N41" s="2"/>
      </tp>
      <tp>
        <v>16166.14</v>
        <stp/>
        <stp>StudyData</stp>
        <stp>HSIC</stp>
        <stp>Bar</stp>
        <stp/>
        <stp>Open</stp>
        <stp>15</stp>
        <stp>-95</stp>
        <stp>All</stp>
        <stp/>
        <stp/>
        <stp>FALSE</stp>
        <stp>T</stp>
        <tr r="D97" s="3"/>
        <tr r="D97" s="3"/>
      </tp>
      <tp>
        <v>16211.55</v>
        <stp/>
        <stp>StudyData</stp>
        <stp>HSIC</stp>
        <stp>Bar</stp>
        <stp/>
        <stp>Open</stp>
        <stp>15</stp>
        <stp>-85</stp>
        <stp>All</stp>
        <stp/>
        <stp/>
        <stp>FALSE</stp>
        <stp>T</stp>
        <tr r="D87" s="3"/>
        <tr r="D87" s="3"/>
      </tp>
      <tp>
        <v>16187.6</v>
        <stp/>
        <stp>StudyData</stp>
        <stp>HSIC</stp>
        <stp>Bar</stp>
        <stp/>
        <stp>Open</stp>
        <stp>15</stp>
        <stp>-55</stp>
        <stp>All</stp>
        <stp/>
        <stp/>
        <stp>FALSE</stp>
        <stp>T</stp>
        <tr r="D57" s="3"/>
        <tr r="D57" s="3"/>
      </tp>
      <tp>
        <v>16109.13</v>
        <stp/>
        <stp>StudyData</stp>
        <stp>HSIC</stp>
        <stp>Bar</stp>
        <stp/>
        <stp>Open</stp>
        <stp>15</stp>
        <stp>-45</stp>
        <stp>All</stp>
        <stp/>
        <stp/>
        <stp>FALSE</stp>
        <stp>T</stp>
        <tr r="D47" s="3"/>
        <tr r="D47" s="3"/>
      </tp>
      <tp>
        <v>16254.08</v>
        <stp/>
        <stp>StudyData</stp>
        <stp>HSIC</stp>
        <stp>Bar</stp>
        <stp/>
        <stp>Open</stp>
        <stp>15</stp>
        <stp>-75</stp>
        <stp>All</stp>
        <stp/>
        <stp/>
        <stp>FALSE</stp>
        <stp>T</stp>
        <tr r="D77" s="3"/>
        <tr r="D77" s="3"/>
      </tp>
      <tp>
        <v>16150.27</v>
        <stp/>
        <stp>StudyData</stp>
        <stp>HSIC</stp>
        <stp>Bar</stp>
        <stp/>
        <stp>Open</stp>
        <stp>15</stp>
        <stp>-65</stp>
        <stp>All</stp>
        <stp/>
        <stp/>
        <stp>FALSE</stp>
        <stp>T</stp>
        <tr r="D67" s="3"/>
        <tr r="D67" s="3"/>
      </tp>
      <tp>
        <v>16285.46</v>
        <stp/>
        <stp>StudyData</stp>
        <stp>HSIC</stp>
        <stp>Bar</stp>
        <stp/>
        <stp>Open</stp>
        <stp>15</stp>
        <stp>-15</stp>
        <stp>All</stp>
        <stp/>
        <stp/>
        <stp>FALSE</stp>
        <stp>T</stp>
        <tr r="D17" s="3"/>
        <tr r="D17" s="3"/>
      </tp>
      <tp>
        <v>16144.92</v>
        <stp/>
        <stp>StudyData</stp>
        <stp>HSIC</stp>
        <stp>Bar</stp>
        <stp/>
        <stp>Open</stp>
        <stp>15</stp>
        <stp>-35</stp>
        <stp>All</stp>
        <stp/>
        <stp/>
        <stp>FALSE</stp>
        <stp>T</stp>
        <tr r="D37" s="3"/>
        <tr r="D37" s="3"/>
      </tp>
      <tp>
        <v>16146.59</v>
        <stp/>
        <stp>StudyData</stp>
        <stp>HSIC</stp>
        <stp>Bar</stp>
        <stp/>
        <stp>Open</stp>
        <stp>15</stp>
        <stp>-25</stp>
        <stp>All</stp>
        <stp/>
        <stp/>
        <stp>FALSE</stp>
        <stp>T</stp>
        <tr r="D27" s="3"/>
        <tr r="D27" s="3"/>
      </tp>
      <tp>
        <v>16135.36</v>
        <stp/>
        <stp>StudyData</stp>
        <stp>HSIC</stp>
        <stp>Bar</stp>
        <stp/>
        <stp>High</stp>
        <stp>15</stp>
        <stp>-47</stp>
        <stp>All</stp>
        <stp/>
        <stp/>
        <stp>FALSE</stp>
        <stp>T</stp>
        <tr r="E49" s="3"/>
        <tr r="E49" s="3"/>
      </tp>
      <tp>
        <v>16197.35</v>
        <stp/>
        <stp>StudyData</stp>
        <stp>HSIC</stp>
        <stp>Bar</stp>
        <stp/>
        <stp>High</stp>
        <stp>15</stp>
        <stp>-57</stp>
        <stp>All</stp>
        <stp/>
        <stp/>
        <stp>FALSE</stp>
        <stp>T</stp>
        <tr r="E59" s="3"/>
        <tr r="E59" s="3"/>
      </tp>
      <tp>
        <v>16201.41</v>
        <stp/>
        <stp>StudyData</stp>
        <stp>HSIC</stp>
        <stp>Bar</stp>
        <stp/>
        <stp>High</stp>
        <stp>15</stp>
        <stp>-67</stp>
        <stp>All</stp>
        <stp/>
        <stp/>
        <stp>FALSE</stp>
        <stp>T</stp>
        <tr r="E69" s="3"/>
        <tr r="E69" s="3"/>
      </tp>
      <tp>
        <v>16254.25</v>
        <stp/>
        <stp>StudyData</stp>
        <stp>HSIC</stp>
        <stp>Bar</stp>
        <stp/>
        <stp>High</stp>
        <stp>15</stp>
        <stp>-77</stp>
        <stp>All</stp>
        <stp/>
        <stp/>
        <stp>FALSE</stp>
        <stp>T</stp>
        <tr r="E79" s="3"/>
        <tr r="E79" s="3"/>
      </tp>
      <tp>
        <v>16312.9</v>
        <stp/>
        <stp>StudyData</stp>
        <stp>HSIC</stp>
        <stp>Bar</stp>
        <stp/>
        <stp>High</stp>
        <stp>15</stp>
        <stp>-17</stp>
        <stp>All</stp>
        <stp/>
        <stp/>
        <stp>FALSE</stp>
        <stp>T</stp>
        <tr r="E19" s="3"/>
        <tr r="E19" s="3"/>
      </tp>
      <tp>
        <v>16154.45</v>
        <stp/>
        <stp>StudyData</stp>
        <stp>HSIC</stp>
        <stp>Bar</stp>
        <stp/>
        <stp>High</stp>
        <stp>15</stp>
        <stp>-27</stp>
        <stp>All</stp>
        <stp/>
        <stp/>
        <stp>FALSE</stp>
        <stp>T</stp>
        <tr r="E29" s="3"/>
        <tr r="E29" s="3"/>
      </tp>
      <tp>
        <v>16177.27</v>
        <stp/>
        <stp>StudyData</stp>
        <stp>HSIC</stp>
        <stp>Bar</stp>
        <stp/>
        <stp>High</stp>
        <stp>15</stp>
        <stp>-37</stp>
        <stp>All</stp>
        <stp/>
        <stp/>
        <stp>FALSE</stp>
        <stp>T</stp>
        <tr r="E39" s="3"/>
        <tr r="E39" s="3"/>
      </tp>
      <tp>
        <v>16250.92</v>
        <stp/>
        <stp>StudyData</stp>
        <stp>HSIC</stp>
        <stp>Bar</stp>
        <stp/>
        <stp>High</stp>
        <stp>15</stp>
        <stp>-87</stp>
        <stp>All</stp>
        <stp/>
        <stp/>
        <stp>FALSE</stp>
        <stp>T</stp>
        <tr r="E89" s="3"/>
        <tr r="E89" s="3"/>
      </tp>
      <tp>
        <v>16173.14</v>
        <stp/>
        <stp>StudyData</stp>
        <stp>HSIC</stp>
        <stp>Bar</stp>
        <stp/>
        <stp>High</stp>
        <stp>15</stp>
        <stp>-97</stp>
        <stp>All</stp>
        <stp/>
        <stp/>
        <stp>FALSE</stp>
        <stp>T</stp>
        <tr r="E99" s="3"/>
        <tr r="E99" s="3"/>
      </tp>
      <tp>
        <v>27623</v>
        <stp/>
        <stp>ContractData</stp>
        <stp>F.HSI</stp>
        <stp>High</stp>
        <stp/>
        <stp>T</stp>
        <tr r="N31" s="2"/>
      </tp>
      <tp>
        <v>11041</v>
        <stp/>
        <stp>ContractData</stp>
        <stp>F.HHI</stp>
        <stp>High</stp>
        <stp/>
        <stp>T</stp>
        <tr r="N32" s="2"/>
      </tp>
      <tp>
        <v>16169.04</v>
        <stp/>
        <stp>StudyData</stp>
        <stp>HSIC</stp>
        <stp>Bar</stp>
        <stp/>
        <stp>Open</stp>
        <stp>15</stp>
        <stp>-94</stp>
        <stp>All</stp>
        <stp/>
        <stp/>
        <stp>FALSE</stp>
        <stp>T</stp>
        <tr r="D96" s="3"/>
        <tr r="D96" s="3"/>
      </tp>
      <tp>
        <v>16233.33</v>
        <stp/>
        <stp>StudyData</stp>
        <stp>HSIC</stp>
        <stp>Bar</stp>
        <stp/>
        <stp>Open</stp>
        <stp>15</stp>
        <stp>-84</stp>
        <stp>All</stp>
        <stp/>
        <stp/>
        <stp>FALSE</stp>
        <stp>T</stp>
        <tr r="D86" s="3"/>
        <tr r="D86" s="3"/>
      </tp>
      <tp>
        <v>16184.78</v>
        <stp/>
        <stp>StudyData</stp>
        <stp>HSIC</stp>
        <stp>Bar</stp>
        <stp/>
        <stp>Open</stp>
        <stp>15</stp>
        <stp>-54</stp>
        <stp>All</stp>
        <stp/>
        <stp/>
        <stp>FALSE</stp>
        <stp>T</stp>
        <tr r="D56" s="3"/>
        <tr r="D56" s="3"/>
      </tp>
      <tp>
        <v>16142.09</v>
        <stp/>
        <stp>StudyData</stp>
        <stp>HSIC</stp>
        <stp>Bar</stp>
        <stp/>
        <stp>Open</stp>
        <stp>15</stp>
        <stp>-44</stp>
        <stp>All</stp>
        <stp/>
        <stp/>
        <stp>FALSE</stp>
        <stp>T</stp>
        <tr r="D46" s="3"/>
        <tr r="D46" s="3"/>
      </tp>
      <tp>
        <v>16252.43</v>
        <stp/>
        <stp>StudyData</stp>
        <stp>HSIC</stp>
        <stp>Bar</stp>
        <stp/>
        <stp>Open</stp>
        <stp>15</stp>
        <stp>-74</stp>
        <stp>All</stp>
        <stp/>
        <stp/>
        <stp>FALSE</stp>
        <stp>T</stp>
        <tr r="D76" s="3"/>
        <tr r="D76" s="3"/>
      </tp>
      <tp>
        <v>16191.5</v>
        <stp/>
        <stp>StudyData</stp>
        <stp>HSIC</stp>
        <stp>Bar</stp>
        <stp/>
        <stp>Open</stp>
        <stp>15</stp>
        <stp>-64</stp>
        <stp>All</stp>
        <stp/>
        <stp/>
        <stp>FALSE</stp>
        <stp>T</stp>
        <tr r="D66" s="3"/>
        <tr r="D66" s="3"/>
      </tp>
      <tp>
        <v>16293.37</v>
        <stp/>
        <stp>StudyData</stp>
        <stp>HSIC</stp>
        <stp>Bar</stp>
        <stp/>
        <stp>Open</stp>
        <stp>15</stp>
        <stp>-14</stp>
        <stp>All</stp>
        <stp/>
        <stp/>
        <stp>FALSE</stp>
        <stp>T</stp>
        <tr r="D16" s="3"/>
        <tr r="D16" s="3"/>
      </tp>
      <tp>
        <v>16137.57</v>
        <stp/>
        <stp>StudyData</stp>
        <stp>HSIC</stp>
        <stp>Bar</stp>
        <stp/>
        <stp>Open</stp>
        <stp>15</stp>
        <stp>-34</stp>
        <stp>All</stp>
        <stp/>
        <stp/>
        <stp>FALSE</stp>
        <stp>T</stp>
        <tr r="D36" s="3"/>
        <tr r="D36" s="3"/>
      </tp>
      <tp>
        <v>16129.18</v>
        <stp/>
        <stp>StudyData</stp>
        <stp>HSIC</stp>
        <stp>Bar</stp>
        <stp/>
        <stp>Open</stp>
        <stp>15</stp>
        <stp>-24</stp>
        <stp>All</stp>
        <stp/>
        <stp/>
        <stp>FALSE</stp>
        <stp>T</stp>
        <tr r="D26" s="3"/>
        <tr r="D26" s="3"/>
      </tp>
      <tp>
        <v>16127.42</v>
        <stp/>
        <stp>StudyData</stp>
        <stp>HSIC</stp>
        <stp>Bar</stp>
        <stp/>
        <stp>High</stp>
        <stp>15</stp>
        <stp>-46</stp>
        <stp>All</stp>
        <stp/>
        <stp/>
        <stp>FALSE</stp>
        <stp>T</stp>
        <tr r="E48" s="3"/>
        <tr r="E48" s="3"/>
      </tp>
      <tp>
        <v>16200.61</v>
        <stp/>
        <stp>StudyData</stp>
        <stp>HSIC</stp>
        <stp>Bar</stp>
        <stp/>
        <stp>High</stp>
        <stp>15</stp>
        <stp>-56</stp>
        <stp>All</stp>
        <stp/>
        <stp/>
        <stp>FALSE</stp>
        <stp>T</stp>
        <tr r="E58" s="3"/>
        <tr r="E58" s="3"/>
      </tp>
      <tp>
        <v>16214.86</v>
        <stp/>
        <stp>StudyData</stp>
        <stp>HSIC</stp>
        <stp>Bar</stp>
        <stp/>
        <stp>High</stp>
        <stp>15</stp>
        <stp>-66</stp>
        <stp>All</stp>
        <stp/>
        <stp/>
        <stp>FALSE</stp>
        <stp>T</stp>
        <tr r="E68" s="3"/>
        <tr r="E68" s="3"/>
      </tp>
      <tp>
        <v>16259.97</v>
        <stp/>
        <stp>StudyData</stp>
        <stp>HSIC</stp>
        <stp>Bar</stp>
        <stp/>
        <stp>High</stp>
        <stp>15</stp>
        <stp>-76</stp>
        <stp>All</stp>
        <stp/>
        <stp/>
        <stp>FALSE</stp>
        <stp>T</stp>
        <tr r="E78" s="3"/>
        <tr r="E78" s="3"/>
      </tp>
      <tp>
        <v>16290.13</v>
        <stp/>
        <stp>StudyData</stp>
        <stp>HSIC</stp>
        <stp>Bar</stp>
        <stp/>
        <stp>High</stp>
        <stp>15</stp>
        <stp>-16</stp>
        <stp>All</stp>
        <stp/>
        <stp/>
        <stp>FALSE</stp>
        <stp>T</stp>
        <tr r="E18" s="3"/>
        <tr r="E18" s="3"/>
      </tp>
      <tp>
        <v>16153.84</v>
        <stp/>
        <stp>StudyData</stp>
        <stp>HSIC</stp>
        <stp>Bar</stp>
        <stp/>
        <stp>High</stp>
        <stp>15</stp>
        <stp>-26</stp>
        <stp>All</stp>
        <stp/>
        <stp/>
        <stp>FALSE</stp>
        <stp>T</stp>
        <tr r="E28" s="3"/>
        <tr r="E28" s="3"/>
      </tp>
      <tp>
        <v>16150.09</v>
        <stp/>
        <stp>StudyData</stp>
        <stp>HSIC</stp>
        <stp>Bar</stp>
        <stp/>
        <stp>High</stp>
        <stp>15</stp>
        <stp>-36</stp>
        <stp>All</stp>
        <stp/>
        <stp/>
        <stp>FALSE</stp>
        <stp>T</stp>
        <tr r="E38" s="3"/>
        <tr r="E38" s="3"/>
      </tp>
      <tp>
        <v>16231.8</v>
        <stp/>
        <stp>StudyData</stp>
        <stp>HSIC</stp>
        <stp>Bar</stp>
        <stp/>
        <stp>High</stp>
        <stp>15</stp>
        <stp>-86</stp>
        <stp>All</stp>
        <stp/>
        <stp/>
        <stp>FALSE</stp>
        <stp>T</stp>
        <tr r="E88" s="3"/>
        <tr r="E88" s="3"/>
      </tp>
      <tp>
        <v>16178.8</v>
        <stp/>
        <stp>StudyData</stp>
        <stp>HSIC</stp>
        <stp>Bar</stp>
        <stp/>
        <stp>High</stp>
        <stp>15</stp>
        <stp>-96</stp>
        <stp>All</stp>
        <stp/>
        <stp/>
        <stp>FALSE</stp>
        <stp>T</stp>
        <tr r="E98" s="3"/>
        <tr r="E98" s="3"/>
      </tp>
      <tp>
        <v>3123.64</v>
        <stp/>
        <stp>ContractData</stp>
        <stp>X.US.HSAHHHTR</stp>
        <stp>Open</stp>
        <stp/>
        <stp>T</stp>
        <tr r="M8" s="2"/>
      </tp>
      <tp>
        <v>48.54</v>
        <stp/>
        <stp>ContractData</stp>
        <stp>F.CLE</stp>
        <stp>Low</stp>
        <stp/>
        <stp>T</stp>
        <tr r="O35" s="2"/>
      </tp>
      <tp>
        <v>6.7773000000000003</v>
        <stp/>
        <stp>ContractData</stp>
        <stp>F.CUS</stp>
        <stp>Low</stp>
        <stp/>
        <stp>T</stp>
        <tr r="O33" s="2"/>
      </tp>
      <tp>
        <v>11011</v>
        <stp/>
        <stp>ContractData</stp>
        <stp>F.HHI</stp>
        <stp>Low</stp>
        <stp/>
        <stp>T</stp>
        <tr r="O32" s="2"/>
      </tp>
      <tp>
        <v>27550</v>
        <stp/>
        <stp>ContractData</stp>
        <stp>F.HSI</stp>
        <stp>Low</stp>
        <stp/>
        <stp>T</stp>
        <tr r="O31" s="2"/>
      </tp>
      <tp>
        <v>3123.64</v>
        <stp/>
        <stp>ContractData</stp>
        <stp>X.US.HSAHHHTR</stp>
        <stp>Low</stp>
        <stp/>
        <stp>T</stp>
        <tr r="O8" s="2"/>
      </tp>
      <tp>
        <v>16288.54</v>
        <stp/>
        <stp>StudyData</stp>
        <stp>HSIC</stp>
        <stp>Bar</stp>
        <stp/>
        <stp>Close</stp>
        <stp>15</stp>
        <stp>-9</stp>
        <stp>All</stp>
        <stp/>
        <stp/>
        <stp>FALSE</stp>
        <stp>T</stp>
        <tr r="G11" s="3"/>
        <tr r="G11" s="3"/>
      </tp>
      <tp>
        <v>16172.52</v>
        <stp/>
        <stp>StudyData</stp>
        <stp>HSIC</stp>
        <stp>Bar</stp>
        <stp/>
        <stp>Open</stp>
        <stp>15</stp>
        <stp>-97</stp>
        <stp>All</stp>
        <stp/>
        <stp/>
        <stp>FALSE</stp>
        <stp>T</stp>
        <tr r="D99" s="3"/>
        <tr r="D99" s="3"/>
      </tp>
      <tp>
        <v>16206.23</v>
        <stp/>
        <stp>StudyData</stp>
        <stp>HSIC</stp>
        <stp>Bar</stp>
        <stp/>
        <stp>Open</stp>
        <stp>15</stp>
        <stp>-87</stp>
        <stp>All</stp>
        <stp/>
        <stp/>
        <stp>FALSE</stp>
        <stp>T</stp>
        <tr r="D89" s="3"/>
        <tr r="D89" s="3"/>
      </tp>
      <tp>
        <v>16179.8</v>
        <stp/>
        <stp>StudyData</stp>
        <stp>HSIC</stp>
        <stp>Bar</stp>
        <stp/>
        <stp>Open</stp>
        <stp>15</stp>
        <stp>-57</stp>
        <stp>All</stp>
        <stp/>
        <stp/>
        <stp>FALSE</stp>
        <stp>T</stp>
        <tr r="D59" s="3"/>
        <tr r="D59" s="3"/>
      </tp>
      <tp>
        <v>16126.09</v>
        <stp/>
        <stp>StudyData</stp>
        <stp>HSIC</stp>
        <stp>Bar</stp>
        <stp/>
        <stp>Open</stp>
        <stp>15</stp>
        <stp>-47</stp>
        <stp>All</stp>
        <stp/>
        <stp/>
        <stp>FALSE</stp>
        <stp>T</stp>
        <tr r="D49" s="3"/>
        <tr r="D49" s="3"/>
      </tp>
      <tp>
        <v>16228.41</v>
        <stp/>
        <stp>StudyData</stp>
        <stp>HSIC</stp>
        <stp>Bar</stp>
        <stp/>
        <stp>Open</stp>
        <stp>15</stp>
        <stp>-77</stp>
        <stp>All</stp>
        <stp/>
        <stp/>
        <stp>FALSE</stp>
        <stp>T</stp>
        <tr r="D79" s="3"/>
        <tr r="D79" s="3"/>
      </tp>
      <tp>
        <v>16182.59</v>
        <stp/>
        <stp>StudyData</stp>
        <stp>HSIC</stp>
        <stp>Bar</stp>
        <stp/>
        <stp>Open</stp>
        <stp>15</stp>
        <stp>-67</stp>
        <stp>All</stp>
        <stp/>
        <stp/>
        <stp>FALSE</stp>
        <stp>T</stp>
        <tr r="D69" s="3"/>
        <tr r="D69" s="3"/>
      </tp>
      <tp>
        <v>16303.31</v>
        <stp/>
        <stp>StudyData</stp>
        <stp>HSIC</stp>
        <stp>Bar</stp>
        <stp/>
        <stp>Open</stp>
        <stp>15</stp>
        <stp>-17</stp>
        <stp>All</stp>
        <stp/>
        <stp/>
        <stp>FALSE</stp>
        <stp>T</stp>
        <tr r="D19" s="3"/>
        <tr r="D19" s="3"/>
      </tp>
      <tp>
        <v>16164.66</v>
        <stp/>
        <stp>StudyData</stp>
        <stp>HSIC</stp>
        <stp>Bar</stp>
        <stp/>
        <stp>Open</stp>
        <stp>15</stp>
        <stp>-37</stp>
        <stp>All</stp>
        <stp/>
        <stp/>
        <stp>FALSE</stp>
        <stp>T</stp>
        <tr r="D39" s="3"/>
        <tr r="D39" s="3"/>
      </tp>
      <tp>
        <v>16146.36</v>
        <stp/>
        <stp>StudyData</stp>
        <stp>HSIC</stp>
        <stp>Bar</stp>
        <stp/>
        <stp>Open</stp>
        <stp>15</stp>
        <stp>-27</stp>
        <stp>All</stp>
        <stp/>
        <stp/>
        <stp>FALSE</stp>
        <stp>T</stp>
        <tr r="D29" s="3"/>
        <tr r="D29" s="3"/>
      </tp>
      <tp>
        <v>16145.68</v>
        <stp/>
        <stp>StudyData</stp>
        <stp>HSIC</stp>
        <stp>Bar</stp>
        <stp/>
        <stp>High</stp>
        <stp>15</stp>
        <stp>-45</stp>
        <stp>All</stp>
        <stp/>
        <stp/>
        <stp>FALSE</stp>
        <stp>T</stp>
        <tr r="E47" s="3"/>
        <tr r="E47" s="3"/>
      </tp>
      <tp>
        <v>16194.29</v>
        <stp/>
        <stp>StudyData</stp>
        <stp>HSIC</stp>
        <stp>Bar</stp>
        <stp/>
        <stp>High</stp>
        <stp>15</stp>
        <stp>-55</stp>
        <stp>All</stp>
        <stp/>
        <stp/>
        <stp>FALSE</stp>
        <stp>T</stp>
        <tr r="E57" s="3"/>
        <tr r="E57" s="3"/>
      </tp>
      <tp>
        <v>16217.63</v>
        <stp/>
        <stp>StudyData</stp>
        <stp>HSIC</stp>
        <stp>Bar</stp>
        <stp/>
        <stp>High</stp>
        <stp>15</stp>
        <stp>-65</stp>
        <stp>All</stp>
        <stp/>
        <stp/>
        <stp>FALSE</stp>
        <stp>T</stp>
        <tr r="E67" s="3"/>
        <tr r="E67" s="3"/>
      </tp>
      <tp>
        <v>16269.72</v>
        <stp/>
        <stp>StudyData</stp>
        <stp>HSIC</stp>
        <stp>Bar</stp>
        <stp/>
        <stp>High</stp>
        <stp>15</stp>
        <stp>-75</stp>
        <stp>All</stp>
        <stp/>
        <stp/>
        <stp>FALSE</stp>
        <stp>T</stp>
        <tr r="E77" s="3"/>
        <tr r="E77" s="3"/>
      </tp>
      <tp>
        <v>16293.37</v>
        <stp/>
        <stp>StudyData</stp>
        <stp>HSIC</stp>
        <stp>Bar</stp>
        <stp/>
        <stp>High</stp>
        <stp>15</stp>
        <stp>-15</stp>
        <stp>All</stp>
        <stp/>
        <stp/>
        <stp>FALSE</stp>
        <stp>T</stp>
        <tr r="E17" s="3"/>
        <tr r="E17" s="3"/>
      </tp>
      <tp>
        <v>16152.68</v>
        <stp/>
        <stp>StudyData</stp>
        <stp>HSIC</stp>
        <stp>Bar</stp>
        <stp/>
        <stp>High</stp>
        <stp>15</stp>
        <stp>-25</stp>
        <stp>All</stp>
        <stp/>
        <stp/>
        <stp>FALSE</stp>
        <stp>T</stp>
        <tr r="E27" s="3"/>
        <tr r="E27" s="3"/>
      </tp>
      <tp>
        <v>16146.93</v>
        <stp/>
        <stp>StudyData</stp>
        <stp>HSIC</stp>
        <stp>Bar</stp>
        <stp/>
        <stp>High</stp>
        <stp>15</stp>
        <stp>-35</stp>
        <stp>All</stp>
        <stp/>
        <stp/>
        <stp>FALSE</stp>
        <stp>T</stp>
        <tr r="E37" s="3"/>
        <tr r="E37" s="3"/>
      </tp>
      <tp>
        <v>16249.73</v>
        <stp/>
        <stp>StudyData</stp>
        <stp>HSIC</stp>
        <stp>Bar</stp>
        <stp/>
        <stp>High</stp>
        <stp>15</stp>
        <stp>-85</stp>
        <stp>All</stp>
        <stp/>
        <stp/>
        <stp>FALSE</stp>
        <stp>T</stp>
        <tr r="E87" s="3"/>
        <tr r="E87" s="3"/>
      </tp>
      <tp>
        <v>16176.06</v>
        <stp/>
        <stp>StudyData</stp>
        <stp>HSIC</stp>
        <stp>Bar</stp>
        <stp/>
        <stp>High</stp>
        <stp>15</stp>
        <stp>-95</stp>
        <stp>All</stp>
        <stp/>
        <stp/>
        <stp>FALSE</stp>
        <stp>T</stp>
        <tr r="E97" s="3"/>
        <tr r="E97" s="3"/>
      </tp>
      <tp>
        <v>-0.13588187335809404</v>
        <stp/>
        <stp>ContractData</stp>
        <stp>HHI</stp>
        <stp>PerCentNetLastTrade</stp>
        <stp/>
        <stp>T</stp>
        <tr r="C25" s="1"/>
      </tp>
      <tp>
        <v>-0.15572375330460289</v>
        <stp/>
        <stp>ContractData</stp>
        <stp>HSI</stp>
        <stp>PerCentNetLastTrade</stp>
        <stp/>
        <stp>T</stp>
        <tr r="C26" s="1"/>
      </tp>
      <tp>
        <v>48.9</v>
        <stp/>
        <stp>DOMData</stp>
        <stp>F.CLE</stp>
        <stp>Price</stp>
        <stp>4</stp>
        <stp>T</stp>
        <tr r="N38" s="2"/>
      </tp>
      <tp>
        <v>16299.78</v>
        <stp/>
        <stp>StudyData</stp>
        <stp>HSIC</stp>
        <stp>Bar</stp>
        <stp/>
        <stp>Close</stp>
        <stp>15</stp>
        <stp>-8</stp>
        <stp>All</stp>
        <stp/>
        <stp/>
        <stp>FALSE</stp>
        <stp>T</stp>
        <tr r="G10" s="3"/>
        <tr r="G10" s="3"/>
      </tp>
      <tp>
        <v>16168</v>
        <stp/>
        <stp>StudyData</stp>
        <stp>HSIC</stp>
        <stp>Bar</stp>
        <stp/>
        <stp>Open</stp>
        <stp>15</stp>
        <stp>-96</stp>
        <stp>All</stp>
        <stp/>
        <stp/>
        <stp>FALSE</stp>
        <stp>T</stp>
        <tr r="D98" s="3"/>
        <tr r="D98" s="3"/>
      </tp>
      <tp>
        <v>16222.23</v>
        <stp/>
        <stp>StudyData</stp>
        <stp>HSIC</stp>
        <stp>Bar</stp>
        <stp/>
        <stp>Open</stp>
        <stp>15</stp>
        <stp>-86</stp>
        <stp>All</stp>
        <stp/>
        <stp/>
        <stp>FALSE</stp>
        <stp>T</stp>
        <tr r="D88" s="3"/>
        <tr r="D88" s="3"/>
      </tp>
      <tp>
        <v>16190.1</v>
        <stp/>
        <stp>StudyData</stp>
        <stp>HSIC</stp>
        <stp>Bar</stp>
        <stp/>
        <stp>Open</stp>
        <stp>15</stp>
        <stp>-56</stp>
        <stp>All</stp>
        <stp/>
        <stp/>
        <stp>FALSE</stp>
        <stp>T</stp>
        <tr r="D58" s="3"/>
        <tr r="D58" s="3"/>
      </tp>
      <tp>
        <v>16123.51</v>
        <stp/>
        <stp>StudyData</stp>
        <stp>HSIC</stp>
        <stp>Bar</stp>
        <stp/>
        <stp>Open</stp>
        <stp>15</stp>
        <stp>-46</stp>
        <stp>All</stp>
        <stp/>
        <stp/>
        <stp>FALSE</stp>
        <stp>T</stp>
        <tr r="D48" s="3"/>
        <tr r="D48" s="3"/>
      </tp>
      <tp>
        <v>16249.05</v>
        <stp/>
        <stp>StudyData</stp>
        <stp>HSIC</stp>
        <stp>Bar</stp>
        <stp/>
        <stp>Open</stp>
        <stp>15</stp>
        <stp>-76</stp>
        <stp>All</stp>
        <stp/>
        <stp/>
        <stp>FALSE</stp>
        <stp>T</stp>
        <tr r="D78" s="3"/>
        <tr r="D78" s="3"/>
      </tp>
      <tp>
        <v>16196.73</v>
        <stp/>
        <stp>StudyData</stp>
        <stp>HSIC</stp>
        <stp>Bar</stp>
        <stp/>
        <stp>Open</stp>
        <stp>15</stp>
        <stp>-66</stp>
        <stp>All</stp>
        <stp/>
        <stp/>
        <stp>FALSE</stp>
        <stp>T</stp>
        <tr r="D68" s="3"/>
        <tr r="D68" s="3"/>
      </tp>
      <tp>
        <v>16279.02</v>
        <stp/>
        <stp>StudyData</stp>
        <stp>HSIC</stp>
        <stp>Bar</stp>
        <stp/>
        <stp>Open</stp>
        <stp>15</stp>
        <stp>-16</stp>
        <stp>All</stp>
        <stp/>
        <stp/>
        <stp>FALSE</stp>
        <stp>T</stp>
        <tr r="D18" s="3"/>
        <tr r="D18" s="3"/>
      </tp>
      <tp>
        <v>16141.87</v>
        <stp/>
        <stp>StudyData</stp>
        <stp>HSIC</stp>
        <stp>Bar</stp>
        <stp/>
        <stp>Open</stp>
        <stp>15</stp>
        <stp>-36</stp>
        <stp>All</stp>
        <stp/>
        <stp/>
        <stp>FALSE</stp>
        <stp>T</stp>
        <tr r="D38" s="3"/>
        <tr r="D38" s="3"/>
      </tp>
      <tp>
        <v>16147.8</v>
        <stp/>
        <stp>StudyData</stp>
        <stp>HSIC</stp>
        <stp>Bar</stp>
        <stp/>
        <stp>Open</stp>
        <stp>15</stp>
        <stp>-26</stp>
        <stp>All</stp>
        <stp/>
        <stp/>
        <stp>FALSE</stp>
        <stp>T</stp>
        <tr r="D28" s="3"/>
        <tr r="D28" s="3"/>
      </tp>
      <tp>
        <v>16152.47</v>
        <stp/>
        <stp>StudyData</stp>
        <stp>HSIC</stp>
        <stp>Bar</stp>
        <stp/>
        <stp>High</stp>
        <stp>15</stp>
        <stp>-44</stp>
        <stp>All</stp>
        <stp/>
        <stp/>
        <stp>FALSE</stp>
        <stp>T</stp>
        <tr r="E46" s="3"/>
        <tr r="E46" s="3"/>
      </tp>
      <tp>
        <v>16199.17</v>
        <stp/>
        <stp>StudyData</stp>
        <stp>HSIC</stp>
        <stp>Bar</stp>
        <stp/>
        <stp>High</stp>
        <stp>15</stp>
        <stp>-54</stp>
        <stp>All</stp>
        <stp/>
        <stp/>
        <stp>FALSE</stp>
        <stp>T</stp>
        <tr r="E56" s="3"/>
        <tr r="E56" s="3"/>
      </tp>
      <tp>
        <v>16192.01</v>
        <stp/>
        <stp>StudyData</stp>
        <stp>HSIC</stp>
        <stp>Bar</stp>
        <stp/>
        <stp>High</stp>
        <stp>15</stp>
        <stp>-64</stp>
        <stp>All</stp>
        <stp/>
        <stp/>
        <stp>FALSE</stp>
        <stp>T</stp>
        <tr r="E66" s="3"/>
        <tr r="E66" s="3"/>
      </tp>
      <tp>
        <v>16261.69</v>
        <stp/>
        <stp>StudyData</stp>
        <stp>HSIC</stp>
        <stp>Bar</stp>
        <stp/>
        <stp>High</stp>
        <stp>15</stp>
        <stp>-74</stp>
        <stp>All</stp>
        <stp/>
        <stp/>
        <stp>FALSE</stp>
        <stp>T</stp>
        <tr r="E76" s="3"/>
        <tr r="E76" s="3"/>
      </tp>
      <tp>
        <v>16294.01</v>
        <stp/>
        <stp>StudyData</stp>
        <stp>HSIC</stp>
        <stp>Bar</stp>
        <stp/>
        <stp>High</stp>
        <stp>15</stp>
        <stp>-14</stp>
        <stp>All</stp>
        <stp/>
        <stp/>
        <stp>FALSE</stp>
        <stp>T</stp>
        <tr r="E16" s="3"/>
        <tr r="E16" s="3"/>
      </tp>
      <tp>
        <v>16142.45</v>
        <stp/>
        <stp>StudyData</stp>
        <stp>HSIC</stp>
        <stp>Bar</stp>
        <stp/>
        <stp>High</stp>
        <stp>15</stp>
        <stp>-24</stp>
        <stp>All</stp>
        <stp/>
        <stp/>
        <stp>FALSE</stp>
        <stp>T</stp>
        <tr r="E26" s="3"/>
        <tr r="E26" s="3"/>
      </tp>
      <tp>
        <v>16141.63</v>
        <stp/>
        <stp>StudyData</stp>
        <stp>HSIC</stp>
        <stp>Bar</stp>
        <stp/>
        <stp>High</stp>
        <stp>15</stp>
        <stp>-34</stp>
        <stp>All</stp>
        <stp/>
        <stp/>
        <stp>FALSE</stp>
        <stp>T</stp>
        <tr r="E36" s="3"/>
        <tr r="E36" s="3"/>
      </tp>
      <tp>
        <v>16233.33</v>
        <stp/>
        <stp>StudyData</stp>
        <stp>HSIC</stp>
        <stp>Bar</stp>
        <stp/>
        <stp>High</stp>
        <stp>15</stp>
        <stp>-84</stp>
        <stp>All</stp>
        <stp/>
        <stp/>
        <stp>FALSE</stp>
        <stp>T</stp>
        <tr r="E86" s="3"/>
        <tr r="E86" s="3"/>
      </tp>
      <tp>
        <v>16186.53</v>
        <stp/>
        <stp>StudyData</stp>
        <stp>HSIC</stp>
        <stp>Bar</stp>
        <stp/>
        <stp>High</stp>
        <stp>15</stp>
        <stp>-94</stp>
        <stp>All</stp>
        <stp/>
        <stp/>
        <stp>FALSE</stp>
        <stp>T</stp>
        <tr r="E96" s="3"/>
        <tr r="E96" s="3"/>
      </tp>
      <tp>
        <v>48.91</v>
        <stp/>
        <stp>DOMData</stp>
        <stp>F.CLE</stp>
        <stp>Price</stp>
        <stp>5</stp>
        <stp>T</stp>
        <tr r="N37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67412396113735E-2"/>
          <c:y val="2.7019454951539616E-2"/>
          <c:w val="0.89116038656087526"/>
          <c:h val="0.8687991746696403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42954.114583333336</c:v>
                </c:pt>
                <c:pt idx="1">
                  <c:v>42954.104166666664</c:v>
                </c:pt>
                <c:pt idx="2">
                  <c:v>42954.09375</c:v>
                </c:pt>
                <c:pt idx="3">
                  <c:v>42954.083333333336</c:v>
                </c:pt>
                <c:pt idx="4">
                  <c:v>42954.072916666664</c:v>
                </c:pt>
                <c:pt idx="5">
                  <c:v>42954.0625</c:v>
                </c:pt>
                <c:pt idx="6">
                  <c:v>42954.052083333336</c:v>
                </c:pt>
                <c:pt idx="7">
                  <c:v>42954.041666666664</c:v>
                </c:pt>
                <c:pt idx="8">
                  <c:v>42954.03125</c:v>
                </c:pt>
                <c:pt idx="9">
                  <c:v>42954.020833333336</c:v>
                </c:pt>
                <c:pt idx="10">
                  <c:v>42954.010416666664</c:v>
                </c:pt>
                <c:pt idx="11">
                  <c:v>42954</c:v>
                </c:pt>
                <c:pt idx="12">
                  <c:v>42953.947916666664</c:v>
                </c:pt>
                <c:pt idx="13">
                  <c:v>42953.9375</c:v>
                </c:pt>
                <c:pt idx="14">
                  <c:v>42953.927083333336</c:v>
                </c:pt>
                <c:pt idx="15">
                  <c:v>42953.916666666664</c:v>
                </c:pt>
                <c:pt idx="16">
                  <c:v>42953.90625</c:v>
                </c:pt>
                <c:pt idx="17">
                  <c:v>42953.895833333336</c:v>
                </c:pt>
                <c:pt idx="18">
                  <c:v>42953.885416666664</c:v>
                </c:pt>
                <c:pt idx="19">
                  <c:v>42953.875</c:v>
                </c:pt>
                <c:pt idx="20">
                  <c:v>42953.864583333336</c:v>
                </c:pt>
                <c:pt idx="21">
                  <c:v>42953.854166666664</c:v>
                </c:pt>
                <c:pt idx="22">
                  <c:v>42951.114583333336</c:v>
                </c:pt>
                <c:pt idx="23">
                  <c:v>42951.104166666664</c:v>
                </c:pt>
                <c:pt idx="24">
                  <c:v>42951.09375</c:v>
                </c:pt>
                <c:pt idx="25">
                  <c:v>42951.083333333336</c:v>
                </c:pt>
                <c:pt idx="26">
                  <c:v>42951.072916666664</c:v>
                </c:pt>
                <c:pt idx="27">
                  <c:v>42951.0625</c:v>
                </c:pt>
                <c:pt idx="28">
                  <c:v>42951.052083333336</c:v>
                </c:pt>
                <c:pt idx="29">
                  <c:v>42951.041666666664</c:v>
                </c:pt>
                <c:pt idx="30">
                  <c:v>42951.03125</c:v>
                </c:pt>
                <c:pt idx="31">
                  <c:v>42951.020833333336</c:v>
                </c:pt>
                <c:pt idx="32">
                  <c:v>42951.010416666664</c:v>
                </c:pt>
                <c:pt idx="33">
                  <c:v>42951</c:v>
                </c:pt>
                <c:pt idx="34">
                  <c:v>42950.947916666664</c:v>
                </c:pt>
                <c:pt idx="35">
                  <c:v>42950.9375</c:v>
                </c:pt>
                <c:pt idx="36">
                  <c:v>42950.927083333336</c:v>
                </c:pt>
                <c:pt idx="37">
                  <c:v>42950.916666666664</c:v>
                </c:pt>
                <c:pt idx="38">
                  <c:v>42950.90625</c:v>
                </c:pt>
                <c:pt idx="39">
                  <c:v>42950.895833333336</c:v>
                </c:pt>
                <c:pt idx="40">
                  <c:v>42950.885416666664</c:v>
                </c:pt>
                <c:pt idx="41">
                  <c:v>42950.875</c:v>
                </c:pt>
                <c:pt idx="42">
                  <c:v>42950.864583333336</c:v>
                </c:pt>
                <c:pt idx="43">
                  <c:v>42950.854166666664</c:v>
                </c:pt>
                <c:pt idx="44">
                  <c:v>42950.114583333336</c:v>
                </c:pt>
                <c:pt idx="45">
                  <c:v>42950.104166666664</c:v>
                </c:pt>
                <c:pt idx="46">
                  <c:v>42950.09375</c:v>
                </c:pt>
                <c:pt idx="47">
                  <c:v>42950.083333333336</c:v>
                </c:pt>
              </c:numCache>
            </c:numRef>
          </c:cat>
          <c:val>
            <c:numRef>
              <c:f>Sheet3!$D$2:$D$47</c:f>
              <c:numCache>
                <c:formatCode>0.00</c:formatCode>
                <c:ptCount val="46"/>
                <c:pt idx="0">
                  <c:v>16322.34</c:v>
                </c:pt>
                <c:pt idx="1">
                  <c:v>16327.71</c:v>
                </c:pt>
                <c:pt idx="2">
                  <c:v>16302.15</c:v>
                </c:pt>
                <c:pt idx="3">
                  <c:v>16301.04</c:v>
                </c:pt>
                <c:pt idx="4">
                  <c:v>16302.91</c:v>
                </c:pt>
                <c:pt idx="5">
                  <c:v>16309.17</c:v>
                </c:pt>
                <c:pt idx="6">
                  <c:v>16296.42</c:v>
                </c:pt>
                <c:pt idx="7">
                  <c:v>16298.36</c:v>
                </c:pt>
                <c:pt idx="8">
                  <c:v>16291.73</c:v>
                </c:pt>
                <c:pt idx="9">
                  <c:v>16306.26</c:v>
                </c:pt>
                <c:pt idx="10">
                  <c:v>16284.62</c:v>
                </c:pt>
                <c:pt idx="11">
                  <c:v>16290.34</c:v>
                </c:pt>
                <c:pt idx="12">
                  <c:v>16281.75</c:v>
                </c:pt>
                <c:pt idx="13">
                  <c:v>16281.99</c:v>
                </c:pt>
                <c:pt idx="14">
                  <c:v>16293.37</c:v>
                </c:pt>
                <c:pt idx="15">
                  <c:v>16285.46</c:v>
                </c:pt>
                <c:pt idx="16">
                  <c:v>16279.02</c:v>
                </c:pt>
                <c:pt idx="17">
                  <c:v>16303.31</c:v>
                </c:pt>
                <c:pt idx="18">
                  <c:v>16292.27</c:v>
                </c:pt>
                <c:pt idx="19">
                  <c:v>16273.68</c:v>
                </c:pt>
                <c:pt idx="20">
                  <c:v>16252.42</c:v>
                </c:pt>
                <c:pt idx="21">
                  <c:v>16223.73</c:v>
                </c:pt>
                <c:pt idx="22">
                  <c:v>16159.37</c:v>
                </c:pt>
                <c:pt idx="23">
                  <c:v>16139.02</c:v>
                </c:pt>
                <c:pt idx="24">
                  <c:v>16129.18</c:v>
                </c:pt>
                <c:pt idx="25">
                  <c:v>16146.59</c:v>
                </c:pt>
                <c:pt idx="26">
                  <c:v>16147.8</c:v>
                </c:pt>
                <c:pt idx="27">
                  <c:v>16146.36</c:v>
                </c:pt>
                <c:pt idx="28">
                  <c:v>16157.16</c:v>
                </c:pt>
                <c:pt idx="29">
                  <c:v>16137.92</c:v>
                </c:pt>
                <c:pt idx="30">
                  <c:v>16141.03</c:v>
                </c:pt>
                <c:pt idx="31">
                  <c:v>16136.22</c:v>
                </c:pt>
                <c:pt idx="32">
                  <c:v>16134.43</c:v>
                </c:pt>
                <c:pt idx="33">
                  <c:v>16131.52</c:v>
                </c:pt>
                <c:pt idx="34">
                  <c:v>16137.57</c:v>
                </c:pt>
                <c:pt idx="35">
                  <c:v>16144.92</c:v>
                </c:pt>
                <c:pt idx="36">
                  <c:v>16141.87</c:v>
                </c:pt>
                <c:pt idx="37">
                  <c:v>16164.66</c:v>
                </c:pt>
                <c:pt idx="38">
                  <c:v>16149.65</c:v>
                </c:pt>
                <c:pt idx="39">
                  <c:v>16137.53</c:v>
                </c:pt>
                <c:pt idx="40">
                  <c:v>16127.96</c:v>
                </c:pt>
                <c:pt idx="41">
                  <c:v>16155.04</c:v>
                </c:pt>
                <c:pt idx="42">
                  <c:v>16112.86</c:v>
                </c:pt>
                <c:pt idx="43">
                  <c:v>16123.46</c:v>
                </c:pt>
                <c:pt idx="44">
                  <c:v>16142.09</c:v>
                </c:pt>
                <c:pt idx="45">
                  <c:v>16109.13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42954.114583333336</c:v>
                </c:pt>
                <c:pt idx="1">
                  <c:v>42954.104166666664</c:v>
                </c:pt>
                <c:pt idx="2">
                  <c:v>42954.09375</c:v>
                </c:pt>
                <c:pt idx="3">
                  <c:v>42954.083333333336</c:v>
                </c:pt>
                <c:pt idx="4">
                  <c:v>42954.072916666664</c:v>
                </c:pt>
                <c:pt idx="5">
                  <c:v>42954.0625</c:v>
                </c:pt>
                <c:pt idx="6">
                  <c:v>42954.052083333336</c:v>
                </c:pt>
                <c:pt idx="7">
                  <c:v>42954.041666666664</c:v>
                </c:pt>
                <c:pt idx="8">
                  <c:v>42954.03125</c:v>
                </c:pt>
                <c:pt idx="9">
                  <c:v>42954.020833333336</c:v>
                </c:pt>
                <c:pt idx="10">
                  <c:v>42954.010416666664</c:v>
                </c:pt>
                <c:pt idx="11">
                  <c:v>42954</c:v>
                </c:pt>
                <c:pt idx="12">
                  <c:v>42953.947916666664</c:v>
                </c:pt>
                <c:pt idx="13">
                  <c:v>42953.9375</c:v>
                </c:pt>
                <c:pt idx="14">
                  <c:v>42953.927083333336</c:v>
                </c:pt>
                <c:pt idx="15">
                  <c:v>42953.916666666664</c:v>
                </c:pt>
                <c:pt idx="16">
                  <c:v>42953.90625</c:v>
                </c:pt>
                <c:pt idx="17">
                  <c:v>42953.895833333336</c:v>
                </c:pt>
                <c:pt idx="18">
                  <c:v>42953.885416666664</c:v>
                </c:pt>
                <c:pt idx="19">
                  <c:v>42953.875</c:v>
                </c:pt>
                <c:pt idx="20">
                  <c:v>42953.864583333336</c:v>
                </c:pt>
                <c:pt idx="21">
                  <c:v>42953.854166666664</c:v>
                </c:pt>
                <c:pt idx="22">
                  <c:v>42951.114583333336</c:v>
                </c:pt>
                <c:pt idx="23">
                  <c:v>42951.104166666664</c:v>
                </c:pt>
                <c:pt idx="24">
                  <c:v>42951.09375</c:v>
                </c:pt>
                <c:pt idx="25">
                  <c:v>42951.083333333336</c:v>
                </c:pt>
                <c:pt idx="26">
                  <c:v>42951.072916666664</c:v>
                </c:pt>
                <c:pt idx="27">
                  <c:v>42951.0625</c:v>
                </c:pt>
                <c:pt idx="28">
                  <c:v>42951.052083333336</c:v>
                </c:pt>
                <c:pt idx="29">
                  <c:v>42951.041666666664</c:v>
                </c:pt>
                <c:pt idx="30">
                  <c:v>42951.03125</c:v>
                </c:pt>
                <c:pt idx="31">
                  <c:v>42951.020833333336</c:v>
                </c:pt>
                <c:pt idx="32">
                  <c:v>42951.010416666664</c:v>
                </c:pt>
                <c:pt idx="33">
                  <c:v>42951</c:v>
                </c:pt>
                <c:pt idx="34">
                  <c:v>42950.947916666664</c:v>
                </c:pt>
                <c:pt idx="35">
                  <c:v>42950.9375</c:v>
                </c:pt>
                <c:pt idx="36">
                  <c:v>42950.927083333336</c:v>
                </c:pt>
                <c:pt idx="37">
                  <c:v>42950.916666666664</c:v>
                </c:pt>
                <c:pt idx="38">
                  <c:v>42950.90625</c:v>
                </c:pt>
                <c:pt idx="39">
                  <c:v>42950.895833333336</c:v>
                </c:pt>
                <c:pt idx="40">
                  <c:v>42950.885416666664</c:v>
                </c:pt>
                <c:pt idx="41">
                  <c:v>42950.875</c:v>
                </c:pt>
                <c:pt idx="42">
                  <c:v>42950.864583333336</c:v>
                </c:pt>
                <c:pt idx="43">
                  <c:v>42950.854166666664</c:v>
                </c:pt>
                <c:pt idx="44">
                  <c:v>42950.114583333336</c:v>
                </c:pt>
                <c:pt idx="45">
                  <c:v>42950.104166666664</c:v>
                </c:pt>
                <c:pt idx="46">
                  <c:v>42950.09375</c:v>
                </c:pt>
                <c:pt idx="47">
                  <c:v>42950.083333333336</c:v>
                </c:pt>
              </c:numCache>
            </c:numRef>
          </c:cat>
          <c:val>
            <c:numRef>
              <c:f>Sheet3!$E$2:$E$47</c:f>
              <c:numCache>
                <c:formatCode>0.00</c:formatCode>
                <c:ptCount val="46"/>
                <c:pt idx="0">
                  <c:v>16333.98</c:v>
                </c:pt>
                <c:pt idx="1">
                  <c:v>16331.36</c:v>
                </c:pt>
                <c:pt idx="2">
                  <c:v>16327.82</c:v>
                </c:pt>
                <c:pt idx="3">
                  <c:v>16312.46</c:v>
                </c:pt>
                <c:pt idx="4">
                  <c:v>16308.43</c:v>
                </c:pt>
                <c:pt idx="5">
                  <c:v>16313.09</c:v>
                </c:pt>
                <c:pt idx="6">
                  <c:v>16323.16</c:v>
                </c:pt>
                <c:pt idx="7">
                  <c:v>16306.01</c:v>
                </c:pt>
                <c:pt idx="8">
                  <c:v>16307.44</c:v>
                </c:pt>
                <c:pt idx="9">
                  <c:v>16308.69</c:v>
                </c:pt>
                <c:pt idx="10">
                  <c:v>16318.24</c:v>
                </c:pt>
                <c:pt idx="11">
                  <c:v>16294.87</c:v>
                </c:pt>
                <c:pt idx="12">
                  <c:v>16288.86</c:v>
                </c:pt>
                <c:pt idx="13">
                  <c:v>16286.72</c:v>
                </c:pt>
                <c:pt idx="14">
                  <c:v>16294.01</c:v>
                </c:pt>
                <c:pt idx="15">
                  <c:v>16293.37</c:v>
                </c:pt>
                <c:pt idx="16">
                  <c:v>16290.13</c:v>
                </c:pt>
                <c:pt idx="17">
                  <c:v>16312.9</c:v>
                </c:pt>
                <c:pt idx="18">
                  <c:v>16326.29</c:v>
                </c:pt>
                <c:pt idx="19">
                  <c:v>16306.05</c:v>
                </c:pt>
                <c:pt idx="20">
                  <c:v>16288.03</c:v>
                </c:pt>
                <c:pt idx="21">
                  <c:v>16285.72</c:v>
                </c:pt>
                <c:pt idx="22">
                  <c:v>16173.97</c:v>
                </c:pt>
                <c:pt idx="23">
                  <c:v>16165.57</c:v>
                </c:pt>
                <c:pt idx="24">
                  <c:v>16142.45</c:v>
                </c:pt>
                <c:pt idx="25">
                  <c:v>16152.68</c:v>
                </c:pt>
                <c:pt idx="26">
                  <c:v>16153.84</c:v>
                </c:pt>
                <c:pt idx="27">
                  <c:v>16154.45</c:v>
                </c:pt>
                <c:pt idx="28">
                  <c:v>16161.97</c:v>
                </c:pt>
                <c:pt idx="29">
                  <c:v>16158.8</c:v>
                </c:pt>
                <c:pt idx="30">
                  <c:v>16151.67</c:v>
                </c:pt>
                <c:pt idx="31">
                  <c:v>16151.19</c:v>
                </c:pt>
                <c:pt idx="32">
                  <c:v>16147.52</c:v>
                </c:pt>
                <c:pt idx="33">
                  <c:v>16165.07</c:v>
                </c:pt>
                <c:pt idx="34">
                  <c:v>16141.63</c:v>
                </c:pt>
                <c:pt idx="35">
                  <c:v>16146.93</c:v>
                </c:pt>
                <c:pt idx="36">
                  <c:v>16150.09</c:v>
                </c:pt>
                <c:pt idx="37">
                  <c:v>16177.27</c:v>
                </c:pt>
                <c:pt idx="38">
                  <c:v>16171.41</c:v>
                </c:pt>
                <c:pt idx="39">
                  <c:v>16165.89</c:v>
                </c:pt>
                <c:pt idx="40">
                  <c:v>16156.58</c:v>
                </c:pt>
                <c:pt idx="41">
                  <c:v>16156.3</c:v>
                </c:pt>
                <c:pt idx="42">
                  <c:v>16178.14</c:v>
                </c:pt>
                <c:pt idx="43">
                  <c:v>16138.03</c:v>
                </c:pt>
                <c:pt idx="44">
                  <c:v>16152.47</c:v>
                </c:pt>
                <c:pt idx="45">
                  <c:v>16145.68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42954.114583333336</c:v>
                </c:pt>
                <c:pt idx="1">
                  <c:v>42954.104166666664</c:v>
                </c:pt>
                <c:pt idx="2">
                  <c:v>42954.09375</c:v>
                </c:pt>
                <c:pt idx="3">
                  <c:v>42954.083333333336</c:v>
                </c:pt>
                <c:pt idx="4">
                  <c:v>42954.072916666664</c:v>
                </c:pt>
                <c:pt idx="5">
                  <c:v>42954.0625</c:v>
                </c:pt>
                <c:pt idx="6">
                  <c:v>42954.052083333336</c:v>
                </c:pt>
                <c:pt idx="7">
                  <c:v>42954.041666666664</c:v>
                </c:pt>
                <c:pt idx="8">
                  <c:v>42954.03125</c:v>
                </c:pt>
                <c:pt idx="9">
                  <c:v>42954.020833333336</c:v>
                </c:pt>
                <c:pt idx="10">
                  <c:v>42954.010416666664</c:v>
                </c:pt>
                <c:pt idx="11">
                  <c:v>42954</c:v>
                </c:pt>
                <c:pt idx="12">
                  <c:v>42953.947916666664</c:v>
                </c:pt>
                <c:pt idx="13">
                  <c:v>42953.9375</c:v>
                </c:pt>
                <c:pt idx="14">
                  <c:v>42953.927083333336</c:v>
                </c:pt>
                <c:pt idx="15">
                  <c:v>42953.916666666664</c:v>
                </c:pt>
                <c:pt idx="16">
                  <c:v>42953.90625</c:v>
                </c:pt>
                <c:pt idx="17">
                  <c:v>42953.895833333336</c:v>
                </c:pt>
                <c:pt idx="18">
                  <c:v>42953.885416666664</c:v>
                </c:pt>
                <c:pt idx="19">
                  <c:v>42953.875</c:v>
                </c:pt>
                <c:pt idx="20">
                  <c:v>42953.864583333336</c:v>
                </c:pt>
                <c:pt idx="21">
                  <c:v>42953.854166666664</c:v>
                </c:pt>
                <c:pt idx="22">
                  <c:v>42951.114583333336</c:v>
                </c:pt>
                <c:pt idx="23">
                  <c:v>42951.104166666664</c:v>
                </c:pt>
                <c:pt idx="24">
                  <c:v>42951.09375</c:v>
                </c:pt>
                <c:pt idx="25">
                  <c:v>42951.083333333336</c:v>
                </c:pt>
                <c:pt idx="26">
                  <c:v>42951.072916666664</c:v>
                </c:pt>
                <c:pt idx="27">
                  <c:v>42951.0625</c:v>
                </c:pt>
                <c:pt idx="28">
                  <c:v>42951.052083333336</c:v>
                </c:pt>
                <c:pt idx="29">
                  <c:v>42951.041666666664</c:v>
                </c:pt>
                <c:pt idx="30">
                  <c:v>42951.03125</c:v>
                </c:pt>
                <c:pt idx="31">
                  <c:v>42951.020833333336</c:v>
                </c:pt>
                <c:pt idx="32">
                  <c:v>42951.010416666664</c:v>
                </c:pt>
                <c:pt idx="33">
                  <c:v>42951</c:v>
                </c:pt>
                <c:pt idx="34">
                  <c:v>42950.947916666664</c:v>
                </c:pt>
                <c:pt idx="35">
                  <c:v>42950.9375</c:v>
                </c:pt>
                <c:pt idx="36">
                  <c:v>42950.927083333336</c:v>
                </c:pt>
                <c:pt idx="37">
                  <c:v>42950.916666666664</c:v>
                </c:pt>
                <c:pt idx="38">
                  <c:v>42950.90625</c:v>
                </c:pt>
                <c:pt idx="39">
                  <c:v>42950.895833333336</c:v>
                </c:pt>
                <c:pt idx="40">
                  <c:v>42950.885416666664</c:v>
                </c:pt>
                <c:pt idx="41">
                  <c:v>42950.875</c:v>
                </c:pt>
                <c:pt idx="42">
                  <c:v>42950.864583333336</c:v>
                </c:pt>
                <c:pt idx="43">
                  <c:v>42950.854166666664</c:v>
                </c:pt>
                <c:pt idx="44">
                  <c:v>42950.114583333336</c:v>
                </c:pt>
                <c:pt idx="45">
                  <c:v>42950.104166666664</c:v>
                </c:pt>
                <c:pt idx="46">
                  <c:v>42950.09375</c:v>
                </c:pt>
                <c:pt idx="47">
                  <c:v>42950.083333333336</c:v>
                </c:pt>
              </c:numCache>
            </c:numRef>
          </c:cat>
          <c:val>
            <c:numRef>
              <c:f>Sheet3!$F$2:$F$47</c:f>
              <c:numCache>
                <c:formatCode>0.00</c:formatCode>
                <c:ptCount val="46"/>
                <c:pt idx="0">
                  <c:v>16315.75</c:v>
                </c:pt>
                <c:pt idx="1">
                  <c:v>16314.84</c:v>
                </c:pt>
                <c:pt idx="2">
                  <c:v>16296.46</c:v>
                </c:pt>
                <c:pt idx="3">
                  <c:v>16293.53</c:v>
                </c:pt>
                <c:pt idx="4">
                  <c:v>16294.42</c:v>
                </c:pt>
                <c:pt idx="5">
                  <c:v>16289.58</c:v>
                </c:pt>
                <c:pt idx="6">
                  <c:v>16292.29</c:v>
                </c:pt>
                <c:pt idx="7">
                  <c:v>16293.7</c:v>
                </c:pt>
                <c:pt idx="8">
                  <c:v>16280.92</c:v>
                </c:pt>
                <c:pt idx="9">
                  <c:v>16282.69</c:v>
                </c:pt>
                <c:pt idx="10">
                  <c:v>16275.95</c:v>
                </c:pt>
                <c:pt idx="11">
                  <c:v>16274.45</c:v>
                </c:pt>
                <c:pt idx="12">
                  <c:v>16270.83</c:v>
                </c:pt>
                <c:pt idx="13">
                  <c:v>16276.89</c:v>
                </c:pt>
                <c:pt idx="14">
                  <c:v>16268.97</c:v>
                </c:pt>
                <c:pt idx="15">
                  <c:v>16268.76</c:v>
                </c:pt>
                <c:pt idx="16">
                  <c:v>16275.25</c:v>
                </c:pt>
                <c:pt idx="17">
                  <c:v>16277.52</c:v>
                </c:pt>
                <c:pt idx="18">
                  <c:v>16286.93</c:v>
                </c:pt>
                <c:pt idx="19">
                  <c:v>16261.27</c:v>
                </c:pt>
                <c:pt idx="20">
                  <c:v>16246.73</c:v>
                </c:pt>
                <c:pt idx="21">
                  <c:v>16223.73</c:v>
                </c:pt>
                <c:pt idx="22">
                  <c:v>16149.14</c:v>
                </c:pt>
                <c:pt idx="23">
                  <c:v>16131.56</c:v>
                </c:pt>
                <c:pt idx="24">
                  <c:v>16120.45</c:v>
                </c:pt>
                <c:pt idx="25">
                  <c:v>16129.18</c:v>
                </c:pt>
                <c:pt idx="26">
                  <c:v>16139.73</c:v>
                </c:pt>
                <c:pt idx="27">
                  <c:v>16138.01</c:v>
                </c:pt>
                <c:pt idx="28">
                  <c:v>16142.46</c:v>
                </c:pt>
                <c:pt idx="29">
                  <c:v>16137.28</c:v>
                </c:pt>
                <c:pt idx="30">
                  <c:v>16134.34</c:v>
                </c:pt>
                <c:pt idx="31">
                  <c:v>16134.69</c:v>
                </c:pt>
                <c:pt idx="32">
                  <c:v>16131.86</c:v>
                </c:pt>
                <c:pt idx="33">
                  <c:v>16130.49</c:v>
                </c:pt>
                <c:pt idx="34">
                  <c:v>16122.18</c:v>
                </c:pt>
                <c:pt idx="35">
                  <c:v>16123.73</c:v>
                </c:pt>
                <c:pt idx="36">
                  <c:v>16129.79</c:v>
                </c:pt>
                <c:pt idx="37">
                  <c:v>16135.17</c:v>
                </c:pt>
                <c:pt idx="38">
                  <c:v>16134.71</c:v>
                </c:pt>
                <c:pt idx="39">
                  <c:v>16132.33</c:v>
                </c:pt>
                <c:pt idx="40">
                  <c:v>16124.98</c:v>
                </c:pt>
                <c:pt idx="41">
                  <c:v>16119.89</c:v>
                </c:pt>
                <c:pt idx="42">
                  <c:v>16110.39</c:v>
                </c:pt>
                <c:pt idx="43">
                  <c:v>16083.34</c:v>
                </c:pt>
                <c:pt idx="44">
                  <c:v>16127.93</c:v>
                </c:pt>
                <c:pt idx="45">
                  <c:v>16107.5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42954.114583333336</c:v>
                </c:pt>
                <c:pt idx="1">
                  <c:v>42954.104166666664</c:v>
                </c:pt>
                <c:pt idx="2">
                  <c:v>42954.09375</c:v>
                </c:pt>
                <c:pt idx="3">
                  <c:v>42954.083333333336</c:v>
                </c:pt>
                <c:pt idx="4">
                  <c:v>42954.072916666664</c:v>
                </c:pt>
                <c:pt idx="5">
                  <c:v>42954.0625</c:v>
                </c:pt>
                <c:pt idx="6">
                  <c:v>42954.052083333336</c:v>
                </c:pt>
                <c:pt idx="7">
                  <c:v>42954.041666666664</c:v>
                </c:pt>
                <c:pt idx="8">
                  <c:v>42954.03125</c:v>
                </c:pt>
                <c:pt idx="9">
                  <c:v>42954.020833333336</c:v>
                </c:pt>
                <c:pt idx="10">
                  <c:v>42954.010416666664</c:v>
                </c:pt>
                <c:pt idx="11">
                  <c:v>42954</c:v>
                </c:pt>
                <c:pt idx="12">
                  <c:v>42953.947916666664</c:v>
                </c:pt>
                <c:pt idx="13">
                  <c:v>42953.9375</c:v>
                </c:pt>
                <c:pt idx="14">
                  <c:v>42953.927083333336</c:v>
                </c:pt>
                <c:pt idx="15">
                  <c:v>42953.916666666664</c:v>
                </c:pt>
                <c:pt idx="16">
                  <c:v>42953.90625</c:v>
                </c:pt>
                <c:pt idx="17">
                  <c:v>42953.895833333336</c:v>
                </c:pt>
                <c:pt idx="18">
                  <c:v>42953.885416666664</c:v>
                </c:pt>
                <c:pt idx="19">
                  <c:v>42953.875</c:v>
                </c:pt>
                <c:pt idx="20">
                  <c:v>42953.864583333336</c:v>
                </c:pt>
                <c:pt idx="21">
                  <c:v>42953.854166666664</c:v>
                </c:pt>
                <c:pt idx="22">
                  <c:v>42951.114583333336</c:v>
                </c:pt>
                <c:pt idx="23">
                  <c:v>42951.104166666664</c:v>
                </c:pt>
                <c:pt idx="24">
                  <c:v>42951.09375</c:v>
                </c:pt>
                <c:pt idx="25">
                  <c:v>42951.083333333336</c:v>
                </c:pt>
                <c:pt idx="26">
                  <c:v>42951.072916666664</c:v>
                </c:pt>
                <c:pt idx="27">
                  <c:v>42951.0625</c:v>
                </c:pt>
                <c:pt idx="28">
                  <c:v>42951.052083333336</c:v>
                </c:pt>
                <c:pt idx="29">
                  <c:v>42951.041666666664</c:v>
                </c:pt>
                <c:pt idx="30">
                  <c:v>42951.03125</c:v>
                </c:pt>
                <c:pt idx="31">
                  <c:v>42951.020833333336</c:v>
                </c:pt>
                <c:pt idx="32">
                  <c:v>42951.010416666664</c:v>
                </c:pt>
                <c:pt idx="33">
                  <c:v>42951</c:v>
                </c:pt>
                <c:pt idx="34">
                  <c:v>42950.947916666664</c:v>
                </c:pt>
                <c:pt idx="35">
                  <c:v>42950.9375</c:v>
                </c:pt>
                <c:pt idx="36">
                  <c:v>42950.927083333336</c:v>
                </c:pt>
                <c:pt idx="37">
                  <c:v>42950.916666666664</c:v>
                </c:pt>
                <c:pt idx="38">
                  <c:v>42950.90625</c:v>
                </c:pt>
                <c:pt idx="39">
                  <c:v>42950.895833333336</c:v>
                </c:pt>
                <c:pt idx="40">
                  <c:v>42950.885416666664</c:v>
                </c:pt>
                <c:pt idx="41">
                  <c:v>42950.875</c:v>
                </c:pt>
                <c:pt idx="42">
                  <c:v>42950.864583333336</c:v>
                </c:pt>
                <c:pt idx="43">
                  <c:v>42950.854166666664</c:v>
                </c:pt>
                <c:pt idx="44">
                  <c:v>42950.114583333336</c:v>
                </c:pt>
                <c:pt idx="45">
                  <c:v>42950.104166666664</c:v>
                </c:pt>
                <c:pt idx="46">
                  <c:v>42950.09375</c:v>
                </c:pt>
                <c:pt idx="47">
                  <c:v>42950.083333333336</c:v>
                </c:pt>
              </c:numCache>
            </c:numRef>
          </c:cat>
          <c:val>
            <c:numRef>
              <c:f>Sheet3!$G$2:$G$47</c:f>
              <c:numCache>
                <c:formatCode>0.00</c:formatCode>
                <c:ptCount val="46"/>
                <c:pt idx="0">
                  <c:v>16322.26</c:v>
                </c:pt>
                <c:pt idx="1">
                  <c:v>16316.41</c:v>
                </c:pt>
                <c:pt idx="2">
                  <c:v>16327.71</c:v>
                </c:pt>
                <c:pt idx="3">
                  <c:v>16302.15</c:v>
                </c:pt>
                <c:pt idx="4">
                  <c:v>16301.04</c:v>
                </c:pt>
                <c:pt idx="5">
                  <c:v>16303.29</c:v>
                </c:pt>
                <c:pt idx="6">
                  <c:v>16312.36</c:v>
                </c:pt>
                <c:pt idx="7">
                  <c:v>16296.42</c:v>
                </c:pt>
                <c:pt idx="8">
                  <c:v>16299.78</c:v>
                </c:pt>
                <c:pt idx="9">
                  <c:v>16288.54</c:v>
                </c:pt>
                <c:pt idx="10">
                  <c:v>16306.26</c:v>
                </c:pt>
                <c:pt idx="11">
                  <c:v>16284.62</c:v>
                </c:pt>
                <c:pt idx="12">
                  <c:v>16288.86</c:v>
                </c:pt>
                <c:pt idx="13">
                  <c:v>16281.75</c:v>
                </c:pt>
                <c:pt idx="14">
                  <c:v>16278.8</c:v>
                </c:pt>
                <c:pt idx="15">
                  <c:v>16293.37</c:v>
                </c:pt>
                <c:pt idx="16">
                  <c:v>16285.1</c:v>
                </c:pt>
                <c:pt idx="17">
                  <c:v>16279.02</c:v>
                </c:pt>
                <c:pt idx="18">
                  <c:v>16303.87</c:v>
                </c:pt>
                <c:pt idx="19">
                  <c:v>16292.27</c:v>
                </c:pt>
                <c:pt idx="20">
                  <c:v>16276.48</c:v>
                </c:pt>
                <c:pt idx="21">
                  <c:v>16255.32</c:v>
                </c:pt>
                <c:pt idx="22">
                  <c:v>16149.14</c:v>
                </c:pt>
                <c:pt idx="23">
                  <c:v>16158.49</c:v>
                </c:pt>
                <c:pt idx="24">
                  <c:v>16139.41</c:v>
                </c:pt>
                <c:pt idx="25">
                  <c:v>16129.18</c:v>
                </c:pt>
                <c:pt idx="26">
                  <c:v>16143.44</c:v>
                </c:pt>
                <c:pt idx="27">
                  <c:v>16147.8</c:v>
                </c:pt>
                <c:pt idx="28">
                  <c:v>16148.6</c:v>
                </c:pt>
                <c:pt idx="29">
                  <c:v>16157.16</c:v>
                </c:pt>
                <c:pt idx="30">
                  <c:v>16139.54</c:v>
                </c:pt>
                <c:pt idx="31">
                  <c:v>16141.03</c:v>
                </c:pt>
                <c:pt idx="32">
                  <c:v>16136.22</c:v>
                </c:pt>
                <c:pt idx="33">
                  <c:v>16134.43</c:v>
                </c:pt>
                <c:pt idx="34">
                  <c:v>16133.49</c:v>
                </c:pt>
                <c:pt idx="35">
                  <c:v>16135.26</c:v>
                </c:pt>
                <c:pt idx="36">
                  <c:v>16148.11</c:v>
                </c:pt>
                <c:pt idx="37">
                  <c:v>16141.87</c:v>
                </c:pt>
                <c:pt idx="38">
                  <c:v>16163.04</c:v>
                </c:pt>
                <c:pt idx="39">
                  <c:v>16149.65</c:v>
                </c:pt>
                <c:pt idx="40">
                  <c:v>16133.16</c:v>
                </c:pt>
                <c:pt idx="41">
                  <c:v>16130.54</c:v>
                </c:pt>
                <c:pt idx="42">
                  <c:v>16151.45</c:v>
                </c:pt>
                <c:pt idx="43">
                  <c:v>16112.86</c:v>
                </c:pt>
                <c:pt idx="44">
                  <c:v>16127.93</c:v>
                </c:pt>
                <c:pt idx="45">
                  <c:v>16140.25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4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2468512"/>
        <c:axId val="232469072"/>
      </c:stockChart>
      <c:catAx>
        <c:axId val="232468512"/>
        <c:scaling>
          <c:orientation val="maxMin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69072"/>
        <c:crosses val="autoZero"/>
        <c:auto val="0"/>
        <c:lblAlgn val="ctr"/>
        <c:lblOffset val="100"/>
        <c:tickLblSkip val="10"/>
        <c:noMultiLvlLbl val="0"/>
      </c:catAx>
      <c:valAx>
        <c:axId val="2324690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6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447937118096451"/>
          <c:y val="2.0087884494664157E-2"/>
          <c:w val="0.56627303476829172"/>
          <c:h val="0.9447583176396735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79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06FB34A-89BE-4238-98F5-143AB34D68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DDBF181-C7D8-47BA-B161-CCB47014CD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2C97740-B969-4323-A378-FF53DCF138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E429068-193C-47B7-A32A-B8A4DCCB79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25A4A74-E102-4987-855F-B82AD7A402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0488AFB-D9B6-457C-A5D6-916C05FD07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5AFDAF4-36D8-410A-ADDC-D0A77D3E83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0D5DA8E2-7939-406C-ABE0-E98D07F10F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FA3AFA27-A41E-4347-98A2-8C3511924C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5DDDEDB7-BA70-4234-93B0-89E198680E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4D4DC8D-6D9F-4038-9B56-7EFD48B69D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68B7C296-A757-4AC0-85B9-D61F398A7C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28CC9CCB-760D-4279-9D26-2B39B7EEA9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1C196B76-CAAB-4DD2-8EC7-66F2413713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E22A07C2-D81C-4BA0-8D26-5C15CA7DF4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Sheet1!$L$2:$L$16</c:f>
              <c:strCache>
                <c:ptCount val="15"/>
                <c:pt idx="0">
                  <c:v>Hang Seng Software &amp; Services Index</c:v>
                </c:pt>
                <c:pt idx="1">
                  <c:v>Hang Seng IT Hardware Index</c:v>
                </c:pt>
                <c:pt idx="2">
                  <c:v>Hang Seng Commerce &amp; Industry Index</c:v>
                </c:pt>
                <c:pt idx="3">
                  <c:v>Hang Seng China AH (H) Index</c:v>
                </c:pt>
                <c:pt idx="4">
                  <c:v>Hang Seng China AH (H) Index TR</c:v>
                </c:pt>
                <c:pt idx="5">
                  <c:v>Hang Seng Mainland Banks Index</c:v>
                </c:pt>
                <c:pt idx="6">
                  <c:v>Hang Seng China Enterprises Index</c:v>
                </c:pt>
                <c:pt idx="7">
                  <c:v>Hang Seng Index</c:v>
                </c:pt>
                <c:pt idx="8">
                  <c:v>Hang Seng China AFF Corporations Index</c:v>
                </c:pt>
                <c:pt idx="9">
                  <c:v>Hang Seng Finance Index</c:v>
                </c:pt>
                <c:pt idx="10">
                  <c:v>Hang Seng Utilities Index</c:v>
                </c:pt>
                <c:pt idx="11">
                  <c:v>Hang Seng Mainland Oil &amp; Gas Index</c:v>
                </c:pt>
                <c:pt idx="12">
                  <c:v>Hang Seng Mainland Healthcare Index</c:v>
                </c:pt>
                <c:pt idx="13">
                  <c:v>Hang Seng properties Index</c:v>
                </c:pt>
                <c:pt idx="14">
                  <c:v>Hang Seng Mainland Properties Index</c:v>
                </c:pt>
              </c:strCache>
            </c:strRef>
          </c:cat>
          <c:val>
            <c:numRef>
              <c:f>Sheet1!$M$2:$M$16</c:f>
              <c:numCache>
                <c:formatCode>0.00%</c:formatCode>
                <c:ptCount val="15"/>
                <c:pt idx="0">
                  <c:v>1.9621571137016153E-2</c:v>
                </c:pt>
                <c:pt idx="1">
                  <c:v>1.6206990639425781E-2</c:v>
                </c:pt>
                <c:pt idx="2">
                  <c:v>1.0720075496280297E-2</c:v>
                </c:pt>
                <c:pt idx="3">
                  <c:v>6.4679783589493981E-3</c:v>
                </c:pt>
                <c:pt idx="4">
                  <c:v>6.4667463598372197E-3</c:v>
                </c:pt>
                <c:pt idx="5">
                  <c:v>4.9794776057095333E-3</c:v>
                </c:pt>
                <c:pt idx="6">
                  <c:v>4.6650574202859564E-3</c:v>
                </c:pt>
                <c:pt idx="7">
                  <c:v>4.6323507002947462E-3</c:v>
                </c:pt>
                <c:pt idx="8">
                  <c:v>4.4941099217372877E-3</c:v>
                </c:pt>
                <c:pt idx="9">
                  <c:v>1.8535069085137414E-3</c:v>
                </c:pt>
                <c:pt idx="10">
                  <c:v>1.1904019763934184E-3</c:v>
                </c:pt>
                <c:pt idx="11">
                  <c:v>2.7999618187024724E-4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Sheet1!$P$2:$P$20</c15:f>
                <c15:dlblRangeCache>
                  <c:ptCount val="19"/>
                  <c:pt idx="0">
                    <c:v>1.96%</c:v>
                  </c:pt>
                  <c:pt idx="1">
                    <c:v>1.62%</c:v>
                  </c:pt>
                  <c:pt idx="2">
                    <c:v>1.07%</c:v>
                  </c:pt>
                  <c:pt idx="3">
                    <c:v>0.65%</c:v>
                  </c:pt>
                  <c:pt idx="4">
                    <c:v>0.65%</c:v>
                  </c:pt>
                  <c:pt idx="5">
                    <c:v>0.50%</c:v>
                  </c:pt>
                  <c:pt idx="6">
                    <c:v>0.47%</c:v>
                  </c:pt>
                  <c:pt idx="7">
                    <c:v>0.46%</c:v>
                  </c:pt>
                  <c:pt idx="8">
                    <c:v>0.45%</c:v>
                  </c:pt>
                  <c:pt idx="9">
                    <c:v>0.19%</c:v>
                  </c:pt>
                  <c:pt idx="10">
                    <c:v>0.12%</c:v>
                  </c:pt>
                  <c:pt idx="11">
                    <c:v>0.03%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FF0000"/>
                </a:gs>
                <a:gs pos="48000">
                  <a:srgbClr val="CC3300"/>
                </a:gs>
                <a:gs pos="79000">
                  <a:srgbClr val="FF0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4A4D70C-5514-4D2F-B693-3E3A197F29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A97873E-A452-4912-B837-ECC6965158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48AC7C4-DC54-477C-9394-894682DDB0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418D24C-ADFA-47A6-B153-9963BC20FB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4207C18-0591-4C7C-A8C2-B7FBD49EB1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0D54D2F-7C3D-4BB1-B8AD-2060DA556A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E099E62-A871-4D93-8717-7C577AA4C4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A3CE126-D71C-45E5-A79A-9F99308E90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362019A6-49D7-44C9-91E5-E6C97AF7E1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D711EB79-29EC-4949-A5B3-63EB2106F6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95A394C-8570-455C-A52A-5BCCC5A6C0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5074A888-3379-4953-8465-CD615618AF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DBC93EAE-FAE3-468F-92FC-1ED1EF6B11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7EEA86AC-1B58-4C19-884A-912C801355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EA895611-827A-4684-8B2F-FEF138C24A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Sheet1!$L$2:$L$16</c:f>
              <c:strCache>
                <c:ptCount val="15"/>
                <c:pt idx="0">
                  <c:v>Hang Seng Software &amp; Services Index</c:v>
                </c:pt>
                <c:pt idx="1">
                  <c:v>Hang Seng IT Hardware Index</c:v>
                </c:pt>
                <c:pt idx="2">
                  <c:v>Hang Seng Commerce &amp; Industry Index</c:v>
                </c:pt>
                <c:pt idx="3">
                  <c:v>Hang Seng China AH (H) Index</c:v>
                </c:pt>
                <c:pt idx="4">
                  <c:v>Hang Seng China AH (H) Index TR</c:v>
                </c:pt>
                <c:pt idx="5">
                  <c:v>Hang Seng Mainland Banks Index</c:v>
                </c:pt>
                <c:pt idx="6">
                  <c:v>Hang Seng China Enterprises Index</c:v>
                </c:pt>
                <c:pt idx="7">
                  <c:v>Hang Seng Index</c:v>
                </c:pt>
                <c:pt idx="8">
                  <c:v>Hang Seng China AFF Corporations Index</c:v>
                </c:pt>
                <c:pt idx="9">
                  <c:v>Hang Seng Finance Index</c:v>
                </c:pt>
                <c:pt idx="10">
                  <c:v>Hang Seng Utilities Index</c:v>
                </c:pt>
                <c:pt idx="11">
                  <c:v>Hang Seng Mainland Oil &amp; Gas Index</c:v>
                </c:pt>
                <c:pt idx="12">
                  <c:v>Hang Seng Mainland Healthcare Index</c:v>
                </c:pt>
                <c:pt idx="13">
                  <c:v>Hang Seng properties Index</c:v>
                </c:pt>
                <c:pt idx="14">
                  <c:v>Hang Seng Mainland Properties Index</c:v>
                </c:pt>
              </c:strCache>
            </c:strRef>
          </c:cat>
          <c:val>
            <c:numRef>
              <c:f>Sheet1!$N$2:$N$16</c:f>
              <c:numCache>
                <c:formatCode>0.00%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8.4858421056427239E-4</c:v>
                </c:pt>
                <c:pt idx="13">
                  <c:v>9.1984546807231157E-4</c:v>
                </c:pt>
                <c:pt idx="14">
                  <c:v>1.5019911039407384E-2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Sheet1!$Q$2:$Q$20</c15:f>
                <c15:dlblRangeCache>
                  <c:ptCount val="19"/>
                  <c:pt idx="12">
                    <c:v>-0.08%</c:v>
                  </c:pt>
                  <c:pt idx="13">
                    <c:v>-0.09%</c:v>
                  </c:pt>
                  <c:pt idx="14">
                    <c:v>-1.50%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72432"/>
        <c:axId val="232472992"/>
      </c:barChart>
      <c:catAx>
        <c:axId val="232472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72992"/>
        <c:crosses val="autoZero"/>
        <c:auto val="1"/>
        <c:lblAlgn val="ctr"/>
        <c:lblOffset val="100"/>
        <c:noMultiLvlLbl val="0"/>
      </c:catAx>
      <c:valAx>
        <c:axId val="2324729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7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30</xdr:row>
      <xdr:rowOff>28576</xdr:rowOff>
    </xdr:from>
    <xdr:to>
      <xdr:col>26</xdr:col>
      <xdr:colOff>657225</xdr:colOff>
      <xdr:row>45</xdr:row>
      <xdr:rowOff>190500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590550</xdr:colOff>
      <xdr:row>1</xdr:row>
      <xdr:rowOff>95251</xdr:rowOff>
    </xdr:from>
    <xdr:to>
      <xdr:col>3</xdr:col>
      <xdr:colOff>417324</xdr:colOff>
      <xdr:row>2</xdr:row>
      <xdr:rowOff>166094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04801"/>
          <a:ext cx="1198374" cy="280393"/>
        </a:xfrm>
        <a:prstGeom prst="rect">
          <a:avLst/>
        </a:prstGeom>
      </xdr:spPr>
    </xdr:pic>
    <xdr:clientData/>
  </xdr:twoCellAnchor>
  <xdr:twoCellAnchor>
    <xdr:from>
      <xdr:col>16</xdr:col>
      <xdr:colOff>19051</xdr:colOff>
      <xdr:row>3</xdr:row>
      <xdr:rowOff>209550</xdr:rowOff>
    </xdr:from>
    <xdr:to>
      <xdr:col>26</xdr:col>
      <xdr:colOff>419101</xdr:colOff>
      <xdr:row>27</xdr:row>
      <xdr:rowOff>200025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247651</xdr:colOff>
      <xdr:row>30</xdr:row>
      <xdr:rowOff>104775</xdr:rowOff>
    </xdr:from>
    <xdr:to>
      <xdr:col>17</xdr:col>
      <xdr:colOff>160396</xdr:colOff>
      <xdr:row>31</xdr:row>
      <xdr:rowOff>34470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6334125"/>
          <a:ext cx="598545" cy="13924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3</xdr:row>
      <xdr:rowOff>47625</xdr:rowOff>
    </xdr:from>
    <xdr:to>
      <xdr:col>18</xdr:col>
      <xdr:colOff>84195</xdr:colOff>
      <xdr:row>3</xdr:row>
      <xdr:rowOff>186870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571500"/>
          <a:ext cx="598545" cy="13924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</xdr:row>
      <xdr:rowOff>47625</xdr:rowOff>
    </xdr:from>
    <xdr:to>
      <xdr:col>25</xdr:col>
      <xdr:colOff>598545</xdr:colOff>
      <xdr:row>3</xdr:row>
      <xdr:rowOff>186870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3025" y="571500"/>
          <a:ext cx="598545" cy="139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showRowColHeaders="0" tabSelected="1" workbookViewId="0">
      <selection activeCell="V47" sqref="V47"/>
    </sheetView>
  </sheetViews>
  <sheetFormatPr defaultRowHeight="16.5" x14ac:dyDescent="0.3"/>
  <cols>
    <col min="1" max="1" width="1.625" style="1" customWidth="1"/>
    <col min="2" max="16384" width="9" style="1"/>
  </cols>
  <sheetData>
    <row r="1" spans="1:27" ht="8.25" customHeight="1" x14ac:dyDescent="0.3"/>
    <row r="2" spans="1:27" x14ac:dyDescent="0.3">
      <c r="A2" s="53"/>
      <c r="B2" s="54"/>
      <c r="C2" s="55"/>
      <c r="D2" s="55"/>
      <c r="E2" s="58" t="s">
        <v>52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60">
        <f>RTD("cqg.rtd", ,"SystemInfo", "Linetime")+V47/24</f>
        <v>42955.016932870363</v>
      </c>
      <c r="Z2" s="60"/>
      <c r="AA2" s="61"/>
    </row>
    <row r="3" spans="1:27" x14ac:dyDescent="0.3">
      <c r="A3" s="53"/>
      <c r="B3" s="56"/>
      <c r="C3" s="57"/>
      <c r="D3" s="57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2"/>
      <c r="Z3" s="62"/>
      <c r="AA3" s="63"/>
    </row>
    <row r="4" spans="1:27" ht="17.25" x14ac:dyDescent="0.3">
      <c r="B4" s="43" t="s">
        <v>32</v>
      </c>
      <c r="C4" s="44"/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Q4" s="40" t="s">
        <v>31</v>
      </c>
      <c r="R4" s="41"/>
      <c r="S4" s="41"/>
      <c r="T4" s="41"/>
      <c r="U4" s="41"/>
      <c r="V4" s="41"/>
      <c r="W4" s="41"/>
      <c r="X4" s="41"/>
      <c r="Y4" s="41"/>
      <c r="Z4" s="41"/>
      <c r="AA4" s="42"/>
    </row>
    <row r="5" spans="1:27" ht="17.25" x14ac:dyDescent="0.3">
      <c r="B5" s="39" t="s">
        <v>23</v>
      </c>
      <c r="C5" s="39"/>
      <c r="D5" s="39" t="s">
        <v>30</v>
      </c>
      <c r="E5" s="39"/>
      <c r="F5" s="39"/>
      <c r="G5" s="39"/>
      <c r="H5" s="39"/>
      <c r="I5" s="2" t="s">
        <v>24</v>
      </c>
      <c r="J5" s="2" t="s">
        <v>25</v>
      </c>
      <c r="K5" s="37" t="s">
        <v>26</v>
      </c>
      <c r="L5" s="38"/>
      <c r="M5" s="2" t="s">
        <v>27</v>
      </c>
      <c r="N5" s="2" t="s">
        <v>28</v>
      </c>
      <c r="O5" s="3" t="s">
        <v>29</v>
      </c>
      <c r="P5" s="4"/>
      <c r="Q5" s="15"/>
      <c r="R5" s="16"/>
      <c r="S5" s="16"/>
      <c r="T5" s="16"/>
      <c r="U5" s="16"/>
      <c r="V5" s="16"/>
      <c r="W5" s="16"/>
      <c r="X5" s="16"/>
      <c r="Y5" s="16"/>
      <c r="Z5" s="16"/>
      <c r="AA5" s="17"/>
    </row>
    <row r="6" spans="1:27" x14ac:dyDescent="0.3">
      <c r="A6" s="53"/>
      <c r="B6" s="64" t="s">
        <v>0</v>
      </c>
      <c r="C6" s="64"/>
      <c r="D6" s="64" t="str">
        <f>RTD("cqg.rtd", ,"ContractData",B6, "LOngDescription",, "T")</f>
        <v>Hang Seng China AFF Corporations Index</v>
      </c>
      <c r="E6" s="64"/>
      <c r="F6" s="64"/>
      <c r="G6" s="64"/>
      <c r="H6" s="64"/>
      <c r="I6" s="65">
        <f>RTD("cqg.rtd", ,"ContractData",B6, "LastTrade",, "T")</f>
        <v>4313.8100000000004</v>
      </c>
      <c r="J6" s="65">
        <f>RTD("cqg.rtd", ,"ContractData",B6, "NetLastTrade",, "T")</f>
        <v>19.300000000000182</v>
      </c>
      <c r="K6" s="66">
        <f>RTD("cqg.rtd", ,"ContractData",B6, "PercentNetLastTrade",, "T")/100</f>
        <v>4.4941099217372877E-3</v>
      </c>
      <c r="L6" s="65">
        <f>K6</f>
        <v>4.4941099217372877E-3</v>
      </c>
      <c r="M6" s="65">
        <f>RTD("cqg.rtd", ,"ContractData",B6, "Open",, "T")</f>
        <v>4310.84</v>
      </c>
      <c r="N6" s="65">
        <f>RTD("cqg.rtd", ,"ContractData",B6, "High",, "T")</f>
        <v>4322.8900000000003</v>
      </c>
      <c r="O6" s="67">
        <f>RTD("cqg.rtd", ,"ContractData",B6, "Low",, "T")</f>
        <v>4298.05</v>
      </c>
      <c r="P6" s="68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</row>
    <row r="7" spans="1:27" x14ac:dyDescent="0.3">
      <c r="A7" s="53"/>
      <c r="B7" s="64" t="s">
        <v>14</v>
      </c>
      <c r="C7" s="64"/>
      <c r="D7" s="64" t="str">
        <f>RTD("cqg.rtd", ,"ContractData",B7, "LOngDescription",, "T")</f>
        <v>Hang Seng China AH (H) Index</v>
      </c>
      <c r="E7" s="64"/>
      <c r="F7" s="64"/>
      <c r="G7" s="64"/>
      <c r="H7" s="64"/>
      <c r="I7" s="65">
        <f>RTD("cqg.rtd", ,"ContractData",B7, "LastPrice",, "T")</f>
        <v>2150.5</v>
      </c>
      <c r="J7" s="65">
        <f>RTD("cqg.rtd", ,"ContractData",B7, "NetLastTrade",, "T")</f>
        <v>13.820000000000164</v>
      </c>
      <c r="K7" s="66">
        <f>RTD("cqg.rtd", ,"ContractData",B7, "PercentNetLastTrade",, "T")/100</f>
        <v>6.4679783589493981E-3</v>
      </c>
      <c r="L7" s="65">
        <f t="shared" ref="L7:L20" si="0">K7</f>
        <v>6.4679783589493981E-3</v>
      </c>
      <c r="M7" s="65">
        <f>RTD("cqg.rtd", ,"ContractData",B7, "Open",, "T")</f>
        <v>2144.83</v>
      </c>
      <c r="N7" s="65">
        <f>RTD("cqg.rtd", ,"ContractData",B7, "High",, "T")</f>
        <v>2154.71</v>
      </c>
      <c r="O7" s="67">
        <f>RTD("cqg.rtd", ,"ContractData",B7, "Low",, "T")</f>
        <v>2141.5100000000002</v>
      </c>
      <c r="P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</row>
    <row r="8" spans="1:27" x14ac:dyDescent="0.3">
      <c r="A8" s="53"/>
      <c r="B8" s="64" t="s">
        <v>15</v>
      </c>
      <c r="C8" s="64"/>
      <c r="D8" s="64" t="str">
        <f>RTD("cqg.rtd", ,"ContractData",B8, "LOngDescription",, "T")</f>
        <v>Hang Seng China AH (H) Index TR</v>
      </c>
      <c r="E8" s="64"/>
      <c r="F8" s="64"/>
      <c r="G8" s="64"/>
      <c r="H8" s="64"/>
      <c r="I8" s="65">
        <f>RTD("cqg.rtd", ,"ContractData",B8, "LastPrice",, "T")</f>
        <v>3123.64</v>
      </c>
      <c r="J8" s="65">
        <f>RTD("cqg.rtd", ,"ContractData",B8, "NetLastTrade",, "T")</f>
        <v>20.069999999999709</v>
      </c>
      <c r="K8" s="66">
        <f>RTD("cqg.rtd", ,"ContractData",B8, "PercentNetLastTrade",, "T")/100</f>
        <v>6.4667463598372197E-3</v>
      </c>
      <c r="L8" s="65">
        <f t="shared" si="0"/>
        <v>6.4667463598372197E-3</v>
      </c>
      <c r="M8" s="65">
        <f>RTD("cqg.rtd", ,"ContractData",B8, "Open",, "T")</f>
        <v>3123.64</v>
      </c>
      <c r="N8" s="65">
        <f>RTD("cqg.rtd", ,"ContractData",B8, "High",, "T")</f>
        <v>3123.64</v>
      </c>
      <c r="O8" s="67">
        <f>RTD("cqg.rtd", ,"ContractData",B8, "Low",, "T")</f>
        <v>3123.64</v>
      </c>
      <c r="P8" s="68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</row>
    <row r="9" spans="1:27" x14ac:dyDescent="0.3">
      <c r="A9" s="53"/>
      <c r="B9" s="64" t="s">
        <v>1</v>
      </c>
      <c r="C9" s="64"/>
      <c r="D9" s="64" t="str">
        <f>RTD("cqg.rtd", ,"ContractData",B9, "LOngDescription",, "T")</f>
        <v>Hang Seng China Enterprises Index</v>
      </c>
      <c r="E9" s="64"/>
      <c r="F9" s="64"/>
      <c r="G9" s="64"/>
      <c r="H9" s="64"/>
      <c r="I9" s="65">
        <f>RTD("cqg.rtd", ,"ContractData",B9, "LastPrice",, "T")</f>
        <v>11054.41</v>
      </c>
      <c r="J9" s="65">
        <f>RTD("cqg.rtd", ,"ContractData",B9, "NetLastTrade",, "T")</f>
        <v>51.329999999999927</v>
      </c>
      <c r="K9" s="66">
        <f>RTD("cqg.rtd", ,"ContractData",B9, "PercentNetLastTrade",, "T")/100</f>
        <v>4.6650574202859564E-3</v>
      </c>
      <c r="L9" s="65">
        <f t="shared" si="0"/>
        <v>4.6650574202859564E-3</v>
      </c>
      <c r="M9" s="65">
        <f>RTD("cqg.rtd", ,"ContractData",B9, "Open",, "T")</f>
        <v>11050.25</v>
      </c>
      <c r="N9" s="65">
        <f>RTD("cqg.rtd", ,"ContractData",B9, "High",, "T")</f>
        <v>11098.67</v>
      </c>
      <c r="O9" s="67">
        <f>RTD("cqg.rtd", ,"ContractData",B9, "Low",, "T")</f>
        <v>11023.95</v>
      </c>
      <c r="P9" s="68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</row>
    <row r="10" spans="1:27" x14ac:dyDescent="0.3">
      <c r="A10" s="53"/>
      <c r="B10" s="64" t="s">
        <v>2</v>
      </c>
      <c r="C10" s="64"/>
      <c r="D10" s="64" t="str">
        <f>RTD("cqg.rtd", ,"ContractData",B10, "LOngDescription",, "T")</f>
        <v>Hang Seng Commerce &amp; Industry Index</v>
      </c>
      <c r="E10" s="64"/>
      <c r="F10" s="64"/>
      <c r="G10" s="64"/>
      <c r="H10" s="64"/>
      <c r="I10" s="65">
        <f>RTD("cqg.rtd", ,"ContractData",B10, "LastPrice",, "T")</f>
        <v>16322.26</v>
      </c>
      <c r="J10" s="65">
        <f>RTD("cqg.rtd", ,"ContractData",B10, "NetLastTrade",, "T")</f>
        <v>173.11999999999898</v>
      </c>
      <c r="K10" s="66">
        <f>RTD("cqg.rtd", ,"ContractData",B10, "PercentNetLastTrade",, "T")/100</f>
        <v>1.0720075496280297E-2</v>
      </c>
      <c r="L10" s="65">
        <f t="shared" si="0"/>
        <v>1.0720075496280297E-2</v>
      </c>
      <c r="M10" s="65">
        <f>RTD("cqg.rtd", ,"ContractData",B10, "Open",, "T")</f>
        <v>16223.73</v>
      </c>
      <c r="N10" s="65">
        <f>RTD("cqg.rtd", ,"ContractData",B10, "High",, "T")</f>
        <v>16333.98</v>
      </c>
      <c r="O10" s="67">
        <f>RTD("cqg.rtd", ,"ContractData",B10, "Low",, "T")</f>
        <v>16223.73</v>
      </c>
      <c r="P10" s="68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</row>
    <row r="11" spans="1:27" x14ac:dyDescent="0.3">
      <c r="A11" s="53"/>
      <c r="B11" s="64" t="s">
        <v>3</v>
      </c>
      <c r="C11" s="64"/>
      <c r="D11" s="64" t="str">
        <f>RTD("cqg.rtd", ,"ContractData",B11, "LOngDescription",, "T")</f>
        <v>Hang Seng Finance Index</v>
      </c>
      <c r="E11" s="64"/>
      <c r="F11" s="64"/>
      <c r="G11" s="64"/>
      <c r="H11" s="64"/>
      <c r="I11" s="65">
        <f>RTD("cqg.rtd", ,"ContractData",B11, "LastPrice",, "T")</f>
        <v>37922.730000000003</v>
      </c>
      <c r="J11" s="65">
        <f>RTD("cqg.rtd", ,"ContractData",B11, "NetLastTrade",, "T")</f>
        <v>70.160000000003492</v>
      </c>
      <c r="K11" s="66">
        <f>RTD("cqg.rtd", ,"ContractData",B11, "PercentNetLastTrade",, "T")/100</f>
        <v>1.8535069085137414E-3</v>
      </c>
      <c r="L11" s="65">
        <f t="shared" si="0"/>
        <v>1.8535069085137414E-3</v>
      </c>
      <c r="M11" s="65">
        <f>RTD("cqg.rtd", ,"ContractData",B11, "Open",, "T")</f>
        <v>37955.72</v>
      </c>
      <c r="N11" s="65">
        <f>RTD("cqg.rtd", ,"ContractData",B11, "High",, "T")</f>
        <v>38054.78</v>
      </c>
      <c r="O11" s="67">
        <f>RTD("cqg.rtd", ,"ContractData",B11, "Low",, "T")</f>
        <v>37881.300000000003</v>
      </c>
      <c r="P11" s="68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</row>
    <row r="12" spans="1:27" x14ac:dyDescent="0.3">
      <c r="A12" s="53"/>
      <c r="B12" s="64" t="s">
        <v>6</v>
      </c>
      <c r="C12" s="64"/>
      <c r="D12" s="64" t="str">
        <f>RTD("cqg.rtd", ,"ContractData",B12, "LOngDescription",, "T")</f>
        <v>Hang Seng Index</v>
      </c>
      <c r="E12" s="64"/>
      <c r="F12" s="64"/>
      <c r="G12" s="64"/>
      <c r="H12" s="64"/>
      <c r="I12" s="65">
        <f>RTD("cqg.rtd", ,"ContractData",B12, "LastPrice",, "T")</f>
        <v>27690.36</v>
      </c>
      <c r="J12" s="65">
        <f>RTD("cqg.rtd", ,"ContractData",B12, "NetLastTrade",, "T")</f>
        <v>127.68000000000029</v>
      </c>
      <c r="K12" s="66">
        <f>RTD("cqg.rtd", ,"ContractData",B12, "PercentNetLastTrade",, "T")/100</f>
        <v>4.6323507002947462E-3</v>
      </c>
      <c r="L12" s="65">
        <f t="shared" si="0"/>
        <v>4.6323507002947462E-3</v>
      </c>
      <c r="M12" s="65">
        <f>RTD("cqg.rtd", ,"ContractData",B12, "Open",, "T")</f>
        <v>27665.71</v>
      </c>
      <c r="N12" s="65">
        <f>RTD("cqg.rtd", ,"ContractData",B12, "High",, "T")</f>
        <v>27731.920000000002</v>
      </c>
      <c r="O12" s="67">
        <f>RTD("cqg.rtd", ,"ContractData",B12, "Low",, "T")</f>
        <v>27629.200000000001</v>
      </c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</row>
    <row r="13" spans="1:27" x14ac:dyDescent="0.3">
      <c r="A13" s="53"/>
      <c r="B13" s="64" t="s">
        <v>8</v>
      </c>
      <c r="C13" s="64"/>
      <c r="D13" s="64" t="str">
        <f>RTD("cqg.rtd", ,"ContractData",B13, "LOngDescription",, "T")</f>
        <v>Hang Seng IT Hardware Index</v>
      </c>
      <c r="E13" s="64"/>
      <c r="F13" s="64"/>
      <c r="G13" s="64"/>
      <c r="H13" s="64"/>
      <c r="I13" s="65">
        <f>RTD("cqg.rtd", ,"ContractData",B13, "LastPrice",, "T")</f>
        <v>3649.87</v>
      </c>
      <c r="J13" s="65">
        <f>RTD("cqg.rtd", ,"ContractData",B13, "NetLastTrade",, "T")</f>
        <v>58.210000000000036</v>
      </c>
      <c r="K13" s="66">
        <f>RTD("cqg.rtd", ,"ContractData",B13, "PercentNetLastTrade",, "T")/100</f>
        <v>1.6206990639425781E-2</v>
      </c>
      <c r="L13" s="65">
        <f t="shared" si="0"/>
        <v>1.6206990639425781E-2</v>
      </c>
      <c r="M13" s="65">
        <f>RTD("cqg.rtd", ,"ContractData",B13, "Open",, "T")</f>
        <v>3603.83</v>
      </c>
      <c r="N13" s="65">
        <f>RTD("cqg.rtd", ,"ContractData",B13, "High",, "T")</f>
        <v>3670.7000000000003</v>
      </c>
      <c r="O13" s="67">
        <f>RTD("cqg.rtd", ,"ContractData",B13, "Low",, "T")</f>
        <v>3603.71</v>
      </c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</row>
    <row r="14" spans="1:27" x14ac:dyDescent="0.3">
      <c r="A14" s="53"/>
      <c r="B14" s="64" t="s">
        <v>9</v>
      </c>
      <c r="C14" s="64"/>
      <c r="D14" s="64" t="str">
        <f>RTD("cqg.rtd", ,"ContractData",B14, "LOngDescription",, "T")</f>
        <v>Hang Seng Mainland Banks Index</v>
      </c>
      <c r="E14" s="64"/>
      <c r="F14" s="64"/>
      <c r="G14" s="64"/>
      <c r="H14" s="64"/>
      <c r="I14" s="65">
        <f>RTD("cqg.rtd", ,"ContractData",B14, "LastPrice",, "T")</f>
        <v>3009.2000000000003</v>
      </c>
      <c r="J14" s="65">
        <f>RTD("cqg.rtd", ,"ContractData",B14, "NetLastTrade",, "T")</f>
        <v>14.910000000000309</v>
      </c>
      <c r="K14" s="66">
        <f>RTD("cqg.rtd", ,"ContractData",B14, "PercentNetLastTrade",, "T")/100</f>
        <v>4.9794776057095333E-3</v>
      </c>
      <c r="L14" s="65">
        <f t="shared" si="0"/>
        <v>4.9794776057095333E-3</v>
      </c>
      <c r="M14" s="65">
        <f>RTD("cqg.rtd", ,"ContractData",B14, "Open",, "T")</f>
        <v>3007.23</v>
      </c>
      <c r="N14" s="65">
        <f>RTD("cqg.rtd", ,"ContractData",B14, "High",, "T")</f>
        <v>3020.81</v>
      </c>
      <c r="O14" s="67">
        <f>RTD("cqg.rtd", ,"ContractData",B14, "Low",, "T")</f>
        <v>3002.92</v>
      </c>
      <c r="P14" s="68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</row>
    <row r="15" spans="1:27" x14ac:dyDescent="0.3">
      <c r="A15" s="53"/>
      <c r="B15" s="64" t="s">
        <v>10</v>
      </c>
      <c r="C15" s="64"/>
      <c r="D15" s="64" t="str">
        <f>RTD("cqg.rtd", ,"ContractData",B15, "LOngDescription",, "T")</f>
        <v>Hang Seng Mainland Healthcare Index</v>
      </c>
      <c r="E15" s="64"/>
      <c r="F15" s="64"/>
      <c r="G15" s="64"/>
      <c r="H15" s="64"/>
      <c r="I15" s="65">
        <f>RTD("cqg.rtd", ,"ContractData",B15, "LastPrice",, "T")</f>
        <v>4156.34</v>
      </c>
      <c r="J15" s="65">
        <f>RTD("cqg.rtd", ,"ContractData",B15, "NetLastTrade",, "T")</f>
        <v>-3.5299999999997453</v>
      </c>
      <c r="K15" s="66">
        <f>RTD("cqg.rtd", ,"ContractData",B15, "PercentNetLastTrade",, "T")/100</f>
        <v>-8.4858421056427239E-4</v>
      </c>
      <c r="L15" s="65">
        <f t="shared" si="0"/>
        <v>-8.4858421056427239E-4</v>
      </c>
      <c r="M15" s="65">
        <f>RTD("cqg.rtd", ,"ContractData",B15, "Open",, "T")</f>
        <v>4171.59</v>
      </c>
      <c r="N15" s="65">
        <f>RTD("cqg.rtd", ,"ContractData",B15, "High",, "T")</f>
        <v>4179.2300000000005</v>
      </c>
      <c r="O15" s="67">
        <f>RTD("cqg.rtd", ,"ContractData",B15, "Low",, "T")</f>
        <v>4147.1000000000004</v>
      </c>
      <c r="P15" s="68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</row>
    <row r="16" spans="1:27" x14ac:dyDescent="0.3">
      <c r="A16" s="53"/>
      <c r="B16" s="64" t="s">
        <v>11</v>
      </c>
      <c r="C16" s="64"/>
      <c r="D16" s="64" t="str">
        <f>RTD("cqg.rtd", ,"ContractData",B16, "LOngDescription",, "T")</f>
        <v>Hang Seng Mainland Oil &amp; Gas Index</v>
      </c>
      <c r="E16" s="64"/>
      <c r="F16" s="64"/>
      <c r="G16" s="64"/>
      <c r="H16" s="64"/>
      <c r="I16" s="65">
        <f>RTD("cqg.rtd", ,"ContractData",B16, "LastPrice",, "T")</f>
        <v>1571.89</v>
      </c>
      <c r="J16" s="65">
        <f>RTD("cqg.rtd", ,"ContractData",B16, "NetLastTrade",, "T")</f>
        <v>0.44000000000005457</v>
      </c>
      <c r="K16" s="66">
        <f>RTD("cqg.rtd", ,"ContractData",B16, "PercentNetLastTrade",, "T")/100</f>
        <v>2.7999618187024724E-4</v>
      </c>
      <c r="L16" s="65">
        <f t="shared" si="0"/>
        <v>2.7999618187024724E-4</v>
      </c>
      <c r="M16" s="65">
        <f>RTD("cqg.rtd", ,"ContractData",B16, "Open",, "T")</f>
        <v>1577.63</v>
      </c>
      <c r="N16" s="65">
        <f>RTD("cqg.rtd", ,"ContractData",B16, "High",, "T")</f>
        <v>1582.94</v>
      </c>
      <c r="O16" s="67">
        <f>RTD("cqg.rtd", ,"ContractData",B16, "Low",, "T")</f>
        <v>1569.1000000000001</v>
      </c>
      <c r="P16" s="68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</row>
    <row r="17" spans="1:27" x14ac:dyDescent="0.3">
      <c r="A17" s="53"/>
      <c r="B17" s="64" t="s">
        <v>12</v>
      </c>
      <c r="C17" s="64"/>
      <c r="D17" s="64" t="str">
        <f>RTD("cqg.rtd", ,"ContractData",B17, "LOngDescription",, "T")</f>
        <v>Hang Seng Mainland Properties Index</v>
      </c>
      <c r="E17" s="64"/>
      <c r="F17" s="64"/>
      <c r="G17" s="64"/>
      <c r="H17" s="64"/>
      <c r="I17" s="65">
        <f>RTD("cqg.rtd", ,"ContractData",B17, "LastPrice",, "T")</f>
        <v>5201.67</v>
      </c>
      <c r="J17" s="65">
        <f>RTD("cqg.rtd", ,"ContractData",B17, "NetLastTrade",, "T")</f>
        <v>-79.319999999999709</v>
      </c>
      <c r="K17" s="66">
        <f>RTD("cqg.rtd", ,"ContractData",B17, "PercentNetLastTrade",, "T")/100</f>
        <v>-1.5019911039407384E-2</v>
      </c>
      <c r="L17" s="65">
        <f t="shared" si="0"/>
        <v>-1.5019911039407384E-2</v>
      </c>
      <c r="M17" s="65">
        <f>RTD("cqg.rtd", ,"ContractData",B17, "Open",, "T")</f>
        <v>5317.4800000000005</v>
      </c>
      <c r="N17" s="65">
        <f>RTD("cqg.rtd", ,"ContractData",B17, "High",, "T")</f>
        <v>5323.1900000000005</v>
      </c>
      <c r="O17" s="67">
        <f>RTD("cqg.rtd", ,"ContractData",B17, "Low",, "T")</f>
        <v>5179.99</v>
      </c>
      <c r="P17" s="68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</row>
    <row r="18" spans="1:27" x14ac:dyDescent="0.3">
      <c r="A18" s="53"/>
      <c r="B18" s="64" t="s">
        <v>4</v>
      </c>
      <c r="C18" s="64"/>
      <c r="D18" s="64" t="str">
        <f>RTD("cqg.rtd", ,"ContractData",B18, "LOngDescription",, "T")</f>
        <v>Hang Seng properties Index</v>
      </c>
      <c r="E18" s="64"/>
      <c r="F18" s="64"/>
      <c r="G18" s="64"/>
      <c r="H18" s="64"/>
      <c r="I18" s="65">
        <f>RTD("cqg.rtd", ,"ContractData",B18, "LastPrice",, "T")</f>
        <v>37862.81</v>
      </c>
      <c r="J18" s="65">
        <f>RTD("cqg.rtd", ,"ContractData",B18, "NetLastTrade",, "T")</f>
        <v>-34.860000000000582</v>
      </c>
      <c r="K18" s="66">
        <f>RTD("cqg.rtd", ,"ContractData",B18, "PercentNetLastTrade",, "T")/100</f>
        <v>-9.1984546807231157E-4</v>
      </c>
      <c r="L18" s="65">
        <f t="shared" si="0"/>
        <v>-9.1984546807231157E-4</v>
      </c>
      <c r="M18" s="65">
        <f>RTD("cqg.rtd", ,"ContractData",B18, "Open",, "T")</f>
        <v>38090.520000000004</v>
      </c>
      <c r="N18" s="65">
        <f>RTD("cqg.rtd", ,"ContractData",B18, "High",, "T")</f>
        <v>38112.39</v>
      </c>
      <c r="O18" s="67">
        <f>RTD("cqg.rtd", ,"ContractData",B18, "Low",, "T")</f>
        <v>37632.53</v>
      </c>
      <c r="P18" s="68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</row>
    <row r="19" spans="1:27" x14ac:dyDescent="0.3">
      <c r="A19" s="53"/>
      <c r="B19" s="64" t="s">
        <v>13</v>
      </c>
      <c r="C19" s="64"/>
      <c r="D19" s="64" t="str">
        <f>RTD("cqg.rtd", ,"ContractData",B19, "LOngDescription",, "T")</f>
        <v>Hang Seng Software &amp; Services Index</v>
      </c>
      <c r="E19" s="64"/>
      <c r="F19" s="64"/>
      <c r="G19" s="64"/>
      <c r="H19" s="64"/>
      <c r="I19" s="65">
        <f>RTD("cqg.rtd", ,"ContractData",B19, "LastPrice",, "T")</f>
        <v>7369.06</v>
      </c>
      <c r="J19" s="65">
        <f>RTD("cqg.rtd", ,"ContractData",B19, "NetLastTrade",, "T")</f>
        <v>141.8100000000004</v>
      </c>
      <c r="K19" s="66">
        <f>RTD("cqg.rtd", ,"ContractData",B19, "PercentNetLastTrade",, "T")/100</f>
        <v>1.9621571137016153E-2</v>
      </c>
      <c r="L19" s="65">
        <f t="shared" si="0"/>
        <v>1.9621571137016153E-2</v>
      </c>
      <c r="M19" s="65">
        <f>RTD("cqg.rtd", ,"ContractData",B19, "Open",, "T")</f>
        <v>7264.53</v>
      </c>
      <c r="N19" s="65">
        <f>RTD("cqg.rtd", ,"ContractData",B19, "High",, "T")</f>
        <v>7398.13</v>
      </c>
      <c r="O19" s="67">
        <f>RTD("cqg.rtd", ,"ContractData",B19, "Low",, "T")</f>
        <v>7264.53</v>
      </c>
      <c r="P19" s="68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</row>
    <row r="20" spans="1:27" x14ac:dyDescent="0.3">
      <c r="A20" s="53"/>
      <c r="B20" s="64" t="s">
        <v>5</v>
      </c>
      <c r="C20" s="64"/>
      <c r="D20" s="64" t="str">
        <f>RTD("cqg.rtd", ,"ContractData",B20, "LOngDescription",, "T")</f>
        <v>Hang Seng Utilities Index</v>
      </c>
      <c r="E20" s="64"/>
      <c r="F20" s="64"/>
      <c r="G20" s="64"/>
      <c r="H20" s="64"/>
      <c r="I20" s="65">
        <f>RTD("cqg.rtd", ,"ContractData",B20, "LastPrice",, "T")</f>
        <v>58940.950000000004</v>
      </c>
      <c r="J20" s="65">
        <f>RTD("cqg.rtd", ,"ContractData",B20, "NetLastTrade",, "T")</f>
        <v>70.080000000001746</v>
      </c>
      <c r="K20" s="66">
        <f>RTD("cqg.rtd", ,"ContractData",B20, "PercentNetLastTrade",, "T")/100</f>
        <v>1.1904019763934184E-3</v>
      </c>
      <c r="L20" s="65">
        <f t="shared" si="0"/>
        <v>1.1904019763934184E-3</v>
      </c>
      <c r="M20" s="65">
        <f>RTD("cqg.rtd", ,"ContractData",B20, "Open",, "T")</f>
        <v>59135.78</v>
      </c>
      <c r="N20" s="65">
        <f>RTD("cqg.rtd", ,"ContractData",B20, "High",, "T")</f>
        <v>59179.51</v>
      </c>
      <c r="O20" s="67">
        <f>RTD("cqg.rtd", ,"ContractData",B20, "Low",, "T")</f>
        <v>58859.880000000005</v>
      </c>
      <c r="P20" s="68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</row>
    <row r="21" spans="1:27" x14ac:dyDescent="0.3">
      <c r="A21" s="53"/>
      <c r="B21" s="53"/>
      <c r="C21" s="53"/>
      <c r="D21" s="53"/>
      <c r="E21" s="53"/>
      <c r="F21" s="53"/>
      <c r="G21" s="53"/>
      <c r="H21" s="53"/>
      <c r="I21" s="71"/>
      <c r="J21" s="71"/>
      <c r="K21" s="71"/>
      <c r="L21" s="71"/>
      <c r="M21" s="71"/>
      <c r="N21" s="71"/>
      <c r="O21" s="71"/>
      <c r="P21" s="72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</row>
    <row r="22" spans="1:27" ht="17.25" x14ac:dyDescent="0.3">
      <c r="A22" s="53"/>
      <c r="B22" s="34" t="s">
        <v>33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72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</row>
    <row r="23" spans="1:27" x14ac:dyDescent="0.3">
      <c r="A23" s="53"/>
      <c r="B23" s="64" t="s">
        <v>18</v>
      </c>
      <c r="C23" s="64"/>
      <c r="D23" s="64" t="str">
        <f>RTD("cqg.rtd", ,"ContractData",B23, "LOngDescription",, "T")</f>
        <v>Hang Seng H-Financials Short index</v>
      </c>
      <c r="E23" s="64"/>
      <c r="F23" s="64"/>
      <c r="G23" s="64"/>
      <c r="H23" s="64"/>
      <c r="I23" s="65">
        <f>RTD("cqg.rtd", ,"ContractData",B23, "LastPrice",, "T")</f>
        <v>417.67</v>
      </c>
      <c r="J23" s="65">
        <f>RTD("cqg.rtd", ,"ContractData",B23, "NetLastTrade",, "T")</f>
        <v>-2.0199999999999818</v>
      </c>
      <c r="K23" s="66">
        <f>RTD("cqg.rtd", ,"ContractData",B23, "PercentNetLastTrade",, "T")/100</f>
        <v>-4.8130763182348876E-3</v>
      </c>
      <c r="L23" s="65">
        <f>K23</f>
        <v>-4.8130763182348876E-3</v>
      </c>
      <c r="M23" s="65">
        <f>RTD("cqg.rtd", ,"ContractData",B23, "Open",, "T")</f>
        <v>417.98</v>
      </c>
      <c r="N23" s="65">
        <f>RTD("cqg.rtd", ,"ContractData",B23, "High",, "T")</f>
        <v>418.89</v>
      </c>
      <c r="O23" s="67">
        <f>RTD("cqg.rtd", ,"ContractData",B23, "Low",, "T")</f>
        <v>416.07</v>
      </c>
      <c r="P23" s="72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</row>
    <row r="24" spans="1:27" x14ac:dyDescent="0.3">
      <c r="A24" s="53"/>
      <c r="B24" s="64" t="s">
        <v>16</v>
      </c>
      <c r="C24" s="64"/>
      <c r="D24" s="64" t="str">
        <f>RTD("cqg.rtd", ,"ContractData",B24, "LOngDescription",, "T")</f>
        <v>Hang Seng H-Financials 2x Short Index</v>
      </c>
      <c r="E24" s="64"/>
      <c r="F24" s="64"/>
      <c r="G24" s="64"/>
      <c r="H24" s="64"/>
      <c r="I24" s="65">
        <f>RTD("cqg.rtd", ,"ContractData",B24, "LastPrice",, "T")</f>
        <v>727.13</v>
      </c>
      <c r="J24" s="65">
        <f>RTD("cqg.rtd", ,"ContractData",B24, "NetLastTrade",, "T")</f>
        <v>-7.07000000000005</v>
      </c>
      <c r="K24" s="66">
        <f>RTD("cqg.rtd", ,"ContractData",B24, "PercentNetLastTrade",, "T")/100</f>
        <v>-9.6295287387632798E-3</v>
      </c>
      <c r="L24" s="65">
        <f t="shared" ref="L24:L25" si="1">K24</f>
        <v>-9.6295287387632798E-3</v>
      </c>
      <c r="M24" s="65">
        <f>RTD("cqg.rtd", ,"ContractData",B24, "Open",, "T")</f>
        <v>728.23</v>
      </c>
      <c r="N24" s="65">
        <f>RTD("cqg.rtd", ,"ContractData",B24, "High",, "T")</f>
        <v>731.4</v>
      </c>
      <c r="O24" s="67">
        <f>RTD("cqg.rtd", ,"ContractData",B24, "Low",, "T")</f>
        <v>721.52</v>
      </c>
      <c r="P24" s="68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</row>
    <row r="25" spans="1:27" x14ac:dyDescent="0.3">
      <c r="A25" s="53"/>
      <c r="B25" s="64" t="s">
        <v>17</v>
      </c>
      <c r="C25" s="64"/>
      <c r="D25" s="64" t="str">
        <f>RTD("cqg.rtd", ,"ContractData",B25, "LOngDescription",, "T")</f>
        <v>Hang Seng H-Financials Leveraged index</v>
      </c>
      <c r="E25" s="64"/>
      <c r="F25" s="64"/>
      <c r="G25" s="64"/>
      <c r="H25" s="64"/>
      <c r="I25" s="65">
        <f>RTD("cqg.rtd", ,"ContractData",B25, "LastPrice",, "T")</f>
        <v>14255.07</v>
      </c>
      <c r="J25" s="65">
        <f>RTD("cqg.rtd", ,"ContractData",B25, "NetLastTrade",, "T")</f>
        <v>135.56999999999971</v>
      </c>
      <c r="K25" s="66">
        <f>RTD("cqg.rtd", ,"ContractData",B25, "PercentNetLastTrade",, "T")/100</f>
        <v>9.6016147880590673E-3</v>
      </c>
      <c r="L25" s="65">
        <f t="shared" si="1"/>
        <v>9.6016147880590673E-3</v>
      </c>
      <c r="M25" s="65">
        <f>RTD("cqg.rtd", ,"ContractData",B25, "Open",, "T")</f>
        <v>14234.130000000001</v>
      </c>
      <c r="N25" s="65">
        <f>RTD("cqg.rtd", ,"ContractData",B25, "High",, "T")</f>
        <v>14362.6</v>
      </c>
      <c r="O25" s="67">
        <f>RTD("cqg.rtd", ,"ContractData",B25, "Low",, "T")</f>
        <v>14173.4</v>
      </c>
      <c r="P25" s="68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</row>
    <row r="26" spans="1:27" x14ac:dyDescent="0.3">
      <c r="A26" s="53"/>
      <c r="B26" s="74"/>
      <c r="C26" s="75"/>
      <c r="D26" s="75"/>
      <c r="E26" s="75"/>
      <c r="F26" s="75"/>
      <c r="G26" s="75"/>
      <c r="H26" s="75"/>
      <c r="I26" s="76"/>
      <c r="J26" s="76"/>
      <c r="K26" s="77"/>
      <c r="L26" s="76"/>
      <c r="M26" s="76"/>
      <c r="N26" s="76"/>
      <c r="O26" s="78"/>
      <c r="P26" s="72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</row>
    <row r="27" spans="1:27" ht="17.25" x14ac:dyDescent="0.3">
      <c r="A27" s="53"/>
      <c r="B27" s="34" t="s">
        <v>34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72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</row>
    <row r="28" spans="1:27" x14ac:dyDescent="0.3">
      <c r="A28" s="53"/>
      <c r="B28" s="64" t="s">
        <v>7</v>
      </c>
      <c r="C28" s="64"/>
      <c r="D28" s="64" t="str">
        <f>RTD("cqg.rtd", ,"ContractData",B28, "LOngDescription",, "T")</f>
        <v>HSI Volatility Index</v>
      </c>
      <c r="E28" s="64"/>
      <c r="F28" s="64"/>
      <c r="G28" s="64"/>
      <c r="H28" s="64"/>
      <c r="I28" s="65">
        <f>RTD("cqg.rtd", ,"ContractData",B28, "LastPrice",, "T")</f>
        <v>14.02</v>
      </c>
      <c r="J28" s="65">
        <f>RTD("cqg.rtd", ,"ContractData",B28, "NetLastTrade",, "T")</f>
        <v>0</v>
      </c>
      <c r="K28" s="66">
        <f>RTD("cqg.rtd", ,"ContractData",B28, "PercentNetLastTrade",, "T")/100</f>
        <v>0</v>
      </c>
      <c r="L28" s="65"/>
      <c r="M28" s="65">
        <f>RTD("cqg.rtd", ,"ContractData",B28, "Open",, "T")</f>
        <v>13.63</v>
      </c>
      <c r="N28" s="65">
        <f>RTD("cqg.rtd", ,"ContractData",B28, "High",, "T")</f>
        <v>14.08</v>
      </c>
      <c r="O28" s="67">
        <f>RTD("cqg.rtd", ,"ContractData",B28, "Low",, "T")</f>
        <v>13.59</v>
      </c>
      <c r="P28" s="72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1"/>
    </row>
    <row r="29" spans="1:27" x14ac:dyDescent="0.3">
      <c r="A29" s="53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53"/>
      <c r="Q29" s="10" t="s">
        <v>39</v>
      </c>
      <c r="R29" s="18" t="s">
        <v>53</v>
      </c>
      <c r="S29" s="8" t="s">
        <v>45</v>
      </c>
      <c r="T29" s="9"/>
      <c r="U29" s="23" t="str">
        <f>$H$49</f>
        <v>Hang Seng Commerce &amp; Industry Index   Last Trade 16322.26   NC 173.12</v>
      </c>
      <c r="V29" s="24"/>
      <c r="W29" s="24"/>
      <c r="X29" s="24"/>
      <c r="Y29" s="24"/>
      <c r="Z29" s="24"/>
      <c r="AA29" s="25"/>
    </row>
    <row r="30" spans="1:27" ht="17.25" x14ac:dyDescent="0.3">
      <c r="A30" s="53"/>
      <c r="B30" s="34" t="s">
        <v>40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53"/>
      <c r="Q30" s="19" t="s">
        <v>47</v>
      </c>
      <c r="R30" s="20">
        <v>2</v>
      </c>
      <c r="S30" s="21" t="s">
        <v>46</v>
      </c>
      <c r="T30" s="22">
        <v>15</v>
      </c>
      <c r="U30" s="26"/>
      <c r="V30" s="27"/>
      <c r="W30" s="27"/>
      <c r="X30" s="27"/>
      <c r="Y30" s="27"/>
      <c r="Z30" s="27"/>
      <c r="AA30" s="28"/>
    </row>
    <row r="31" spans="1:27" x14ac:dyDescent="0.3">
      <c r="A31" s="53"/>
      <c r="B31" s="82" t="s">
        <v>37</v>
      </c>
      <c r="C31" s="82"/>
      <c r="D31" s="64" t="str">
        <f>RTD("cqg.rtd", ,"ContractData",B31, "LOngDescription",, "T")</f>
        <v>Hang Seng Index, Aug 17</v>
      </c>
      <c r="E31" s="64"/>
      <c r="F31" s="64"/>
      <c r="G31" s="64"/>
      <c r="H31" s="64"/>
      <c r="I31" s="83">
        <f>RTD("cqg.rtd", ,"ContractData",B31, "LastPrice",, "T")</f>
        <v>27575</v>
      </c>
      <c r="J31" s="83">
        <f>RTD("cqg.rtd", ,"ContractData",B31, "NetLastTrade",, "T")</f>
        <v>-43</v>
      </c>
      <c r="K31" s="66">
        <f>RTD("cqg.rtd", ,"ContractData",B31, "PercentNetLastTrade",, "T")/100</f>
        <v>-1.5572375330460289E-3</v>
      </c>
      <c r="L31" s="65">
        <f>K31</f>
        <v>-1.5572375330460289E-3</v>
      </c>
      <c r="M31" s="83">
        <f>RTD("cqg.rtd", ,"ContractData",B31, "Open",, "T")</f>
        <v>27613</v>
      </c>
      <c r="N31" s="83">
        <f>RTD("cqg.rtd", ,"ContractData",B31, "High",, "T")</f>
        <v>27623</v>
      </c>
      <c r="O31" s="84">
        <f>RTD("cqg.rtd", ,"ContractData",B31, "Low",, "T")</f>
        <v>27550</v>
      </c>
      <c r="P31" s="53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7"/>
    </row>
    <row r="32" spans="1:27" x14ac:dyDescent="0.3">
      <c r="A32" s="53"/>
      <c r="B32" s="82" t="s">
        <v>36</v>
      </c>
      <c r="C32" s="82"/>
      <c r="D32" s="64" t="str">
        <f>RTD("cqg.rtd", ,"ContractData",B32, "LOngDescription",, "T")</f>
        <v>H-Shares Index, Aug 17</v>
      </c>
      <c r="E32" s="64"/>
      <c r="F32" s="64"/>
      <c r="G32" s="64"/>
      <c r="H32" s="64"/>
      <c r="I32" s="83">
        <f>RTD("cqg.rtd", ,"ContractData",B32, "LastPrice",, "T")</f>
        <v>11024</v>
      </c>
      <c r="J32" s="83">
        <f>RTD("cqg.rtd", ,"ContractData",B32, "NetLastTrade",, "T")</f>
        <v>-15</v>
      </c>
      <c r="K32" s="66">
        <f>RTD("cqg.rtd", ,"ContractData",B32, "PercentNetLastTrade",, "T")/100</f>
        <v>-1.3588187335809405E-3</v>
      </c>
      <c r="L32" s="65">
        <f t="shared" ref="L32:L35" si="2">K32</f>
        <v>-1.3588187335809405E-3</v>
      </c>
      <c r="M32" s="83">
        <f>RTD("cqg.rtd", ,"ContractData",B32, "Open",, "T")</f>
        <v>11037</v>
      </c>
      <c r="N32" s="83">
        <f>RTD("cqg.rtd", ,"ContractData",B32, "High",, "T")</f>
        <v>11041</v>
      </c>
      <c r="O32" s="84">
        <f>RTD("cqg.rtd", ,"ContractData",B32, "Low",, "T")</f>
        <v>11011</v>
      </c>
      <c r="P32" s="53"/>
      <c r="Q32" s="88"/>
      <c r="R32" s="69"/>
      <c r="S32" s="69"/>
      <c r="T32" s="69"/>
      <c r="U32" s="69"/>
      <c r="V32" s="69"/>
      <c r="W32" s="69"/>
      <c r="X32" s="69"/>
      <c r="Y32" s="69"/>
      <c r="Z32" s="69"/>
      <c r="AA32" s="70"/>
    </row>
    <row r="33" spans="1:27" x14ac:dyDescent="0.3">
      <c r="A33" s="53"/>
      <c r="B33" s="82" t="s">
        <v>35</v>
      </c>
      <c r="C33" s="82"/>
      <c r="D33" s="64" t="str">
        <f>RTD("cqg.rtd", ,"ContractData",B33, "LOngDescription",, "T")</f>
        <v>USD/CNH Futures, Dec 17</v>
      </c>
      <c r="E33" s="64"/>
      <c r="F33" s="64"/>
      <c r="G33" s="64"/>
      <c r="H33" s="64"/>
      <c r="I33" s="89">
        <f>RTD("cqg.rtd", ,"ContractData",B33, "LastPrice",, "T")</f>
        <v>6.7775000000000007</v>
      </c>
      <c r="J33" s="89">
        <f>RTD("cqg.rtd", ,"ContractData",B33, "NetLastTrade",, "T")</f>
        <v>5.7000000000000384E-3</v>
      </c>
      <c r="K33" s="66">
        <f>RTD("cqg.rtd", ,"ContractData",B33, "PercentNetLastTrade",, "T")/100</f>
        <v>8.41452612931798E-4</v>
      </c>
      <c r="L33" s="65">
        <f t="shared" si="2"/>
        <v>8.41452612931798E-4</v>
      </c>
      <c r="M33" s="89">
        <f>RTD("cqg.rtd", ,"ContractData",B33, "Open",, "T")</f>
        <v>6.7783000000000007</v>
      </c>
      <c r="N33" s="89">
        <f>RTD("cqg.rtd", ,"ContractData",B33, "High",, "T")</f>
        <v>6.7808999999999999</v>
      </c>
      <c r="O33" s="90">
        <f>RTD("cqg.rtd", ,"ContractData",B33, "Low",, "T")</f>
        <v>6.7773000000000003</v>
      </c>
      <c r="P33" s="73"/>
      <c r="Q33" s="88"/>
      <c r="R33" s="69"/>
      <c r="S33" s="69"/>
      <c r="T33" s="69"/>
      <c r="U33" s="69"/>
      <c r="V33" s="69"/>
      <c r="W33" s="69"/>
      <c r="X33" s="69"/>
      <c r="Y33" s="69"/>
      <c r="Z33" s="69"/>
      <c r="AA33" s="70"/>
    </row>
    <row r="34" spans="1:27" x14ac:dyDescent="0.3">
      <c r="A34" s="53"/>
      <c r="B34" s="82" t="s">
        <v>41</v>
      </c>
      <c r="C34" s="82"/>
      <c r="D34" s="64" t="str">
        <f>RTD("cqg.rtd", ,"ContractData",B34, "LOngDescription",, "T")</f>
        <v>E-Mini S&amp;P 500, Sep 17</v>
      </c>
      <c r="E34" s="64"/>
      <c r="F34" s="64"/>
      <c r="G34" s="64"/>
      <c r="H34" s="64"/>
      <c r="I34" s="65">
        <f>RTD("cqg.rtd", ,"ContractData",B34, "LastPrice",, "T")</f>
        <v>2476.25</v>
      </c>
      <c r="J34" s="65">
        <f>RTD("cqg.rtd", ,"ContractData",B34, "NetLastTrade",, "T")</f>
        <v>4.25</v>
      </c>
      <c r="K34" s="66">
        <f>RTD("cqg.rtd", ,"ContractData",B34, "PercentNetLastTrade",, "T")/100</f>
        <v>1.7192556634304207E-3</v>
      </c>
      <c r="L34" s="65">
        <f t="shared" si="2"/>
        <v>1.7192556634304207E-3</v>
      </c>
      <c r="M34" s="65">
        <f>RTD("cqg.rtd", ,"ContractData",B34, "Open",, "T")</f>
        <v>2472.25</v>
      </c>
      <c r="N34" s="65">
        <f>RTD("cqg.rtd", ,"ContractData",B34, "High",, "T")</f>
        <v>2477.5</v>
      </c>
      <c r="O34" s="67">
        <f>RTD("cqg.rtd", ,"ContractData",B34, "Low",, "T")</f>
        <v>2472</v>
      </c>
      <c r="P34" s="73">
        <f>RTD("cqg.rtd", ,"ContractData", "Tsize("&amp;B34&amp;")", "LastQuoteToday",,"T")*2</f>
        <v>0.5</v>
      </c>
      <c r="Q34" s="88"/>
      <c r="R34" s="69"/>
      <c r="S34" s="69"/>
      <c r="T34" s="69"/>
      <c r="U34" s="69"/>
      <c r="V34" s="69"/>
      <c r="W34" s="69"/>
      <c r="X34" s="69"/>
      <c r="Y34" s="69"/>
      <c r="Z34" s="69"/>
      <c r="AA34" s="70"/>
    </row>
    <row r="35" spans="1:27" x14ac:dyDescent="0.3">
      <c r="A35" s="53"/>
      <c r="B35" s="82" t="s">
        <v>42</v>
      </c>
      <c r="C35" s="82"/>
      <c r="D35" s="64" t="str">
        <f>RTD("cqg.rtd", ,"ContractData",B35, "LOngDescription",, "T")</f>
        <v>Crude Light (Globex), Sep 17</v>
      </c>
      <c r="E35" s="64"/>
      <c r="F35" s="64"/>
      <c r="G35" s="64"/>
      <c r="H35" s="64"/>
      <c r="I35" s="65">
        <f>RTD("cqg.rtd", ,"ContractData",B35, "LastPrice",, "T")</f>
        <v>48.870000000000005</v>
      </c>
      <c r="J35" s="65">
        <f>RTD("cqg.rtd", ,"ContractData",B35, "NetLastTrade",, "T")</f>
        <v>-0.71999999999999886</v>
      </c>
      <c r="K35" s="66">
        <f>RTD("cqg.rtd", ,"ContractData",B35, "PercentNetLastTrade",, "T")/100</f>
        <v>-1.4521984671238402E-2</v>
      </c>
      <c r="L35" s="65">
        <f t="shared" si="2"/>
        <v>-1.4521984671238402E-2</v>
      </c>
      <c r="M35" s="65">
        <f>RTD("cqg.rtd", ,"ContractData",B35, "Open",, "T")</f>
        <v>49.59</v>
      </c>
      <c r="N35" s="65">
        <f>RTD("cqg.rtd", ,"ContractData",B35, "High",, "T")</f>
        <v>49.730000000000004</v>
      </c>
      <c r="O35" s="67">
        <f>RTD("cqg.rtd", ,"ContractData",B35, "Low",, "T")</f>
        <v>48.54</v>
      </c>
      <c r="P35" s="73">
        <f>RTD("cqg.rtd", ,"ContractData", "Tsize("&amp;B35&amp;")", "LastQuoteToday",,"T")*2</f>
        <v>0.02</v>
      </c>
      <c r="Q35" s="88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1:27" x14ac:dyDescent="0.3">
      <c r="A36" s="53"/>
      <c r="B36" s="30" t="str">
        <f>" "&amp;RTD("cqg.rtd",,"ContractData",B31,"LongDescription",,"T")&amp;"                "&amp;RTD("cqg.rtd",,"ContractData",B32,"LongDescription",,"T")</f>
        <v xml:space="preserve"> Hang Seng Index, Aug 17                H-Shares Index, Aug 17</v>
      </c>
      <c r="C36" s="31"/>
      <c r="D36" s="31"/>
      <c r="E36" s="31"/>
      <c r="F36" s="31"/>
      <c r="G36" s="7"/>
      <c r="H36" s="31" t="str">
        <f>RTD("cqg.rtd",,"ContractData",B33,"LongDescription",,"T")&amp;"                      "&amp;RTD("cqg.rtd",,"ContractData",B34,"LongDescription",,"T")</f>
        <v>USD/CNH Futures, Dec 17                      E-Mini S&amp;P 500, Sep 17</v>
      </c>
      <c r="I36" s="31"/>
      <c r="J36" s="31"/>
      <c r="K36" s="31"/>
      <c r="L36" s="31"/>
      <c r="M36" s="32" t="str">
        <f>RTD("cqg.rtd",,"ContractData",B35,"LongDescription",,"T")</f>
        <v>Crude Light (Globex), Sep 17</v>
      </c>
      <c r="N36" s="32"/>
      <c r="O36" s="32"/>
      <c r="P36" s="73"/>
      <c r="Q36" s="88"/>
      <c r="R36" s="69"/>
      <c r="S36" s="69"/>
      <c r="T36" s="69"/>
      <c r="U36" s="69"/>
      <c r="V36" s="69"/>
      <c r="W36" s="69"/>
      <c r="X36" s="69"/>
      <c r="Y36" s="69"/>
      <c r="Z36" s="69"/>
      <c r="AA36" s="70"/>
    </row>
    <row r="37" spans="1:27" x14ac:dyDescent="0.3">
      <c r="A37" s="73">
        <v>5</v>
      </c>
      <c r="B37" s="91">
        <f>RTD("cqg.rtd",,"DOMData",$B$31,"Price",A37,"T")</f>
        <v>27581</v>
      </c>
      <c r="C37" s="91">
        <f>RTD("cqg.rtd",,"DOMData",$B$31,"Volume",A37,"D")</f>
        <v>1</v>
      </c>
      <c r="D37" s="53"/>
      <c r="E37" s="91">
        <f>RTD("cqg.rtd",,"DOMData",$B$32,"Price",A37,"T")</f>
        <v>11032</v>
      </c>
      <c r="F37" s="91">
        <f>RTD("cqg.rtd",,"DOMData",$B$32,"Volume",A37,"D")</f>
        <v>7</v>
      </c>
      <c r="G37" s="53"/>
      <c r="H37" s="92">
        <f>RTD("cqg.rtd",,"DOMData",$B$33,"Price",A37,"T")</f>
        <v>6.7830000000000004</v>
      </c>
      <c r="I37" s="91">
        <f>RTD("cqg.rtd",,"DOMData",$B$33,"Volume",A37,"D")</f>
        <v>10</v>
      </c>
      <c r="J37" s="53"/>
      <c r="K37" s="93">
        <f>RTD("cqg.rtd",,"DOMData",$B$34,"Price",A37,"T")</f>
        <v>2477.25</v>
      </c>
      <c r="L37" s="94">
        <f>RTD("cqg.rtd",,"DOMData",$B$34,"Volume",A37,"D")</f>
        <v>1831</v>
      </c>
      <c r="M37" s="53"/>
      <c r="N37" s="93">
        <f>RTD("cqg.rtd",,"DOMData",$B$35,"Price",A37,"T")</f>
        <v>48.91</v>
      </c>
      <c r="O37" s="94">
        <f>RTD("cqg.rtd",,"DOMData",$B$35,"Volume",A37,"D")</f>
        <v>85</v>
      </c>
      <c r="P37" s="53"/>
      <c r="Q37" s="88"/>
      <c r="R37" s="69"/>
      <c r="S37" s="69"/>
      <c r="T37" s="69"/>
      <c r="U37" s="69"/>
      <c r="V37" s="69"/>
      <c r="W37" s="69"/>
      <c r="X37" s="69"/>
      <c r="Y37" s="69"/>
      <c r="Z37" s="69"/>
      <c r="AA37" s="70"/>
    </row>
    <row r="38" spans="1:27" x14ac:dyDescent="0.3">
      <c r="A38" s="73">
        <v>4</v>
      </c>
      <c r="B38" s="94">
        <f>RTD("cqg.rtd",,"DOMData",$B$31,"Price",A38,"T")</f>
        <v>27580</v>
      </c>
      <c r="C38" s="94">
        <f>RTD("cqg.rtd",,"DOMData",$B$31,"Volume",A38,"D")</f>
        <v>2</v>
      </c>
      <c r="D38" s="53"/>
      <c r="E38" s="94">
        <f>RTD("cqg.rtd",,"DOMData",$B$32,"Price",A38,"T")</f>
        <v>11031</v>
      </c>
      <c r="F38" s="94">
        <f>RTD("cqg.rtd",,"DOMData",$B$32,"Volume",A38,"D")</f>
        <v>6</v>
      </c>
      <c r="G38" s="53"/>
      <c r="H38" s="95">
        <f>RTD("cqg.rtd",,"DOMData",$B$33,"Price",A38,"T")</f>
        <v>6.7820999999999998</v>
      </c>
      <c r="I38" s="94">
        <f>RTD("cqg.rtd",,"DOMData",$B$33,"Volume",A38,"D")</f>
        <v>1</v>
      </c>
      <c r="J38" s="53"/>
      <c r="K38" s="96">
        <f>RTD("cqg.rtd",,"DOMData",$B$34,"Price",A38,"T")</f>
        <v>2477</v>
      </c>
      <c r="L38" s="91">
        <f>RTD("cqg.rtd",,"DOMData",$B$34,"Volume",A38,"D")</f>
        <v>2026</v>
      </c>
      <c r="M38" s="53"/>
      <c r="N38" s="96">
        <f>RTD("cqg.rtd",,"DOMData",$B$35,"Price",A38,"T")</f>
        <v>48.9</v>
      </c>
      <c r="O38" s="94">
        <f>RTD("cqg.rtd",,"DOMData",$B$35,"Volume",A38,"D")</f>
        <v>184</v>
      </c>
      <c r="P38" s="53"/>
      <c r="Q38" s="88"/>
      <c r="R38" s="69"/>
      <c r="S38" s="69"/>
      <c r="T38" s="69"/>
      <c r="U38" s="69"/>
      <c r="V38" s="69"/>
      <c r="W38" s="69"/>
      <c r="X38" s="69"/>
      <c r="Y38" s="69"/>
      <c r="Z38" s="69"/>
      <c r="AA38" s="70"/>
    </row>
    <row r="39" spans="1:27" x14ac:dyDescent="0.3">
      <c r="A39" s="73">
        <v>3</v>
      </c>
      <c r="B39" s="94">
        <f>RTD("cqg.rtd",,"DOMData",$B$31,"Price",A39,"T")</f>
        <v>27577</v>
      </c>
      <c r="C39" s="94">
        <f>RTD("cqg.rtd",,"DOMData",$B$31,"Volume",A39,"D")</f>
        <v>1</v>
      </c>
      <c r="D39" s="53"/>
      <c r="E39" s="94">
        <f>RTD("cqg.rtd",,"DOMData",$B$32,"Price",A39,"T")</f>
        <v>11028</v>
      </c>
      <c r="F39" s="94">
        <f>RTD("cqg.rtd",,"DOMData",$B$32,"Volume",A39,"D")</f>
        <v>4</v>
      </c>
      <c r="G39" s="53"/>
      <c r="H39" s="95">
        <f>RTD("cqg.rtd",,"DOMData",$B$33,"Price",A39,"T")</f>
        <v>6.7809999999999997</v>
      </c>
      <c r="I39" s="94">
        <f>RTD("cqg.rtd",,"DOMData",$B$33,"Volume",A39,"D")</f>
        <v>1</v>
      </c>
      <c r="J39" s="53"/>
      <c r="K39" s="96">
        <f>RTD("cqg.rtd",,"DOMData",$B$34,"Price",A39,"T")</f>
        <v>2476.75</v>
      </c>
      <c r="L39" s="91">
        <f>RTD("cqg.rtd",,"DOMData",$B$34,"Volume",A39,"D")</f>
        <v>1626</v>
      </c>
      <c r="M39" s="53"/>
      <c r="N39" s="96">
        <f>RTD("cqg.rtd",,"DOMData",$B$35,"Price",A39,"T")</f>
        <v>48.89</v>
      </c>
      <c r="O39" s="94">
        <f>RTD("cqg.rtd",,"DOMData",$B$35,"Volume",A39,"D")</f>
        <v>106</v>
      </c>
      <c r="P39" s="53"/>
      <c r="Q39" s="88"/>
      <c r="R39" s="69"/>
      <c r="S39" s="69"/>
      <c r="T39" s="69"/>
      <c r="U39" s="69"/>
      <c r="V39" s="69"/>
      <c r="W39" s="69"/>
      <c r="X39" s="69"/>
      <c r="Y39" s="69"/>
      <c r="Z39" s="69"/>
      <c r="AA39" s="70"/>
    </row>
    <row r="40" spans="1:27" x14ac:dyDescent="0.3">
      <c r="A40" s="73">
        <v>2</v>
      </c>
      <c r="B40" s="94">
        <f>RTD("cqg.rtd",,"DOMData",$B$31,"Price",A40,"T")</f>
        <v>27576</v>
      </c>
      <c r="C40" s="94">
        <f>RTD("cqg.rtd",,"DOMData",$B$31,"Volume",A40,"D")</f>
        <v>1</v>
      </c>
      <c r="D40" s="53"/>
      <c r="E40" s="94">
        <f>RTD("cqg.rtd",,"DOMData",$B$32,"Price",A40,"T")</f>
        <v>11027</v>
      </c>
      <c r="F40" s="94">
        <f>RTD("cqg.rtd",,"DOMData",$B$32,"Volume",A40,"D")</f>
        <v>5</v>
      </c>
      <c r="G40" s="53"/>
      <c r="H40" s="95">
        <f>RTD("cqg.rtd",,"DOMData",$B$33,"Price",A40,"T")</f>
        <v>6.7805999999999997</v>
      </c>
      <c r="I40" s="94">
        <f>RTD("cqg.rtd",,"DOMData",$B$33,"Volume",A40,"D")</f>
        <v>1</v>
      </c>
      <c r="J40" s="53"/>
      <c r="K40" s="96">
        <f>RTD("cqg.rtd",,"DOMData",$B$34,"Price",A40,"T")</f>
        <v>2476.5</v>
      </c>
      <c r="L40" s="91">
        <f>RTD("cqg.rtd",,"DOMData",$B$34,"Volume",A40,"D")</f>
        <v>1892</v>
      </c>
      <c r="M40" s="53"/>
      <c r="N40" s="96">
        <f>RTD("cqg.rtd",,"DOMData",$B$35,"Price",A40,"T")</f>
        <v>48.88</v>
      </c>
      <c r="O40" s="94">
        <f>RTD("cqg.rtd",,"DOMData",$B$35,"Volume",A40,"D")</f>
        <v>171</v>
      </c>
      <c r="P40" s="53"/>
      <c r="Q40" s="88"/>
      <c r="R40" s="69"/>
      <c r="S40" s="69"/>
      <c r="T40" s="69"/>
      <c r="U40" s="69"/>
      <c r="V40" s="69"/>
      <c r="W40" s="69"/>
      <c r="X40" s="69"/>
      <c r="Y40" s="69"/>
      <c r="Z40" s="69"/>
      <c r="AA40" s="70"/>
    </row>
    <row r="41" spans="1:27" x14ac:dyDescent="0.3">
      <c r="A41" s="73">
        <v>1</v>
      </c>
      <c r="B41" s="94">
        <f>RTD("cqg.rtd",,"DOMData",$B$31,"Price",A41,"T")</f>
        <v>27575</v>
      </c>
      <c r="C41" s="94">
        <f>RTD("cqg.rtd",,"DOMData",$B$31,"Volume",A41,"D")</f>
        <v>3</v>
      </c>
      <c r="D41" s="53"/>
      <c r="E41" s="94">
        <f>RTD("cqg.rtd",,"DOMData",$B$32,"Price",A41,"T")</f>
        <v>11026</v>
      </c>
      <c r="F41" s="94">
        <f>RTD("cqg.rtd",,"DOMData",$B$32,"Volume",A41,"D")</f>
        <v>3</v>
      </c>
      <c r="G41" s="53"/>
      <c r="H41" s="95">
        <f>RTD("cqg.rtd",,"DOMData",$B$33,"Price",A41,"T")</f>
        <v>6.7804000000000002</v>
      </c>
      <c r="I41" s="94">
        <f>RTD("cqg.rtd",,"DOMData",$B$33,"Volume",A41,"D")</f>
        <v>2</v>
      </c>
      <c r="J41" s="53"/>
      <c r="K41" s="96">
        <f>RTD("cqg.rtd",,"DOMData",$B$34,"Price",A41,"T")</f>
        <v>2476.25</v>
      </c>
      <c r="L41" s="91">
        <f>RTD("cqg.rtd",,"DOMData",$B$34,"Volume",A41,"D")</f>
        <v>399</v>
      </c>
      <c r="M41" s="53"/>
      <c r="N41" s="96">
        <f>RTD("cqg.rtd",,"DOMData",$B$35,"Price",A41,"T")</f>
        <v>48.87</v>
      </c>
      <c r="O41" s="94">
        <f>RTD("cqg.rtd",,"DOMData",$B$35,"Volume",A41,"D")</f>
        <v>84</v>
      </c>
      <c r="P41" s="53"/>
      <c r="Q41" s="88"/>
      <c r="R41" s="69"/>
      <c r="S41" s="69"/>
      <c r="T41" s="69"/>
      <c r="U41" s="69"/>
      <c r="V41" s="69"/>
      <c r="W41" s="69"/>
      <c r="X41" s="69"/>
      <c r="Y41" s="69"/>
      <c r="Z41" s="69"/>
      <c r="AA41" s="70"/>
    </row>
    <row r="42" spans="1:27" x14ac:dyDescent="0.3">
      <c r="A42" s="73">
        <v>-1</v>
      </c>
      <c r="B42" s="94">
        <f>RTD("cqg.rtd",,"DOMData",$B$31,"Price",A42,"T")</f>
        <v>27570</v>
      </c>
      <c r="C42" s="94">
        <f>RTD("cqg.rtd",,"DOMData",$B$31,"Volume",A42,"D")</f>
        <v>4</v>
      </c>
      <c r="D42" s="53"/>
      <c r="E42" s="94">
        <f>RTD("cqg.rtd",,"DOMData",$B$32,"Price",A42,"T")</f>
        <v>11024</v>
      </c>
      <c r="F42" s="94">
        <f>RTD("cqg.rtd",,"DOMData",$B$32,"Volume",A42,"D")</f>
        <v>1</v>
      </c>
      <c r="G42" s="53"/>
      <c r="H42" s="95">
        <f>RTD("cqg.rtd",,"DOMData",$B$33,"Price",A42,"T")</f>
        <v>6.7774999999999999</v>
      </c>
      <c r="I42" s="94">
        <f>RTD("cqg.rtd",,"DOMData",$B$33,"Volume",A42,"D")</f>
        <v>6</v>
      </c>
      <c r="J42" s="53"/>
      <c r="K42" s="96">
        <f>RTD("cqg.rtd",,"DOMData",$B$34,"Price",A42,"T")</f>
        <v>2476</v>
      </c>
      <c r="L42" s="91">
        <f>RTD("cqg.rtd",,"DOMData",$B$34,"Volume",A42,"D")</f>
        <v>742</v>
      </c>
      <c r="M42" s="53"/>
      <c r="N42" s="96">
        <f>RTD("cqg.rtd",,"DOMData",$B$35,"Price",A42,"T")</f>
        <v>48.86</v>
      </c>
      <c r="O42" s="94">
        <f>RTD("cqg.rtd",,"DOMData",$B$35,"Volume",A42,"D")</f>
        <v>28</v>
      </c>
      <c r="P42" s="53"/>
      <c r="Q42" s="88"/>
      <c r="R42" s="69"/>
      <c r="S42" s="69"/>
      <c r="T42" s="69"/>
      <c r="U42" s="69"/>
      <c r="V42" s="69"/>
      <c r="W42" s="69"/>
      <c r="X42" s="69"/>
      <c r="Y42" s="69"/>
      <c r="Z42" s="69"/>
      <c r="AA42" s="70"/>
    </row>
    <row r="43" spans="1:27" x14ac:dyDescent="0.3">
      <c r="A43" s="73">
        <v>-2</v>
      </c>
      <c r="B43" s="94">
        <f>RTD("cqg.rtd",,"DOMData",$B$31,"Price",A43,"T")</f>
        <v>27569</v>
      </c>
      <c r="C43" s="94">
        <f>RTD("cqg.rtd",,"DOMData",$B$31,"Volume",A43,"D")</f>
        <v>2</v>
      </c>
      <c r="D43" s="53"/>
      <c r="E43" s="94">
        <f>RTD("cqg.rtd",,"DOMData",$B$32,"Price",A43,"T")</f>
        <v>11023</v>
      </c>
      <c r="F43" s="94">
        <f>RTD("cqg.rtd",,"DOMData",$B$32,"Volume",A43,"D")</f>
        <v>5</v>
      </c>
      <c r="G43" s="53"/>
      <c r="H43" s="95">
        <f>RTD("cqg.rtd",,"DOMData",$B$33,"Price",A43,"T")</f>
        <v>6.7774000000000001</v>
      </c>
      <c r="I43" s="94">
        <f>RTD("cqg.rtd",,"DOMData",$B$33,"Volume",A43,"D")</f>
        <v>6</v>
      </c>
      <c r="J43" s="53"/>
      <c r="K43" s="96">
        <f>RTD("cqg.rtd",,"DOMData",$B$34,"Price",A43,"T")</f>
        <v>2475.75</v>
      </c>
      <c r="L43" s="91">
        <f>RTD("cqg.rtd",,"DOMData",$B$34,"Volume",A43,"D")</f>
        <v>1545</v>
      </c>
      <c r="M43" s="53"/>
      <c r="N43" s="96">
        <f>RTD("cqg.rtd",,"DOMData",$B$35,"Price",A43,"T")</f>
        <v>48.85</v>
      </c>
      <c r="O43" s="94">
        <f>RTD("cqg.rtd",,"DOMData",$B$35,"Volume",A43,"D")</f>
        <v>122</v>
      </c>
      <c r="P43" s="53"/>
      <c r="Q43" s="88"/>
      <c r="R43" s="69"/>
      <c r="S43" s="69"/>
      <c r="T43" s="69"/>
      <c r="U43" s="69"/>
      <c r="V43" s="69"/>
      <c r="W43" s="69"/>
      <c r="X43" s="69"/>
      <c r="Y43" s="69"/>
      <c r="Z43" s="69"/>
      <c r="AA43" s="70"/>
    </row>
    <row r="44" spans="1:27" x14ac:dyDescent="0.3">
      <c r="A44" s="73">
        <v>-3</v>
      </c>
      <c r="B44" s="94">
        <f>RTD("cqg.rtd",,"DOMData",$B$31,"Price",A44,"T")</f>
        <v>27568</v>
      </c>
      <c r="C44" s="94">
        <f>RTD("cqg.rtd",,"DOMData",$B$31,"Volume",A44,"D")</f>
        <v>6</v>
      </c>
      <c r="D44" s="53"/>
      <c r="E44" s="94">
        <f>RTD("cqg.rtd",,"DOMData",$B$32,"Price",A44,"T")</f>
        <v>11022</v>
      </c>
      <c r="F44" s="94">
        <f>RTD("cqg.rtd",,"DOMData",$B$32,"Volume",A44,"D")</f>
        <v>8</v>
      </c>
      <c r="G44" s="53"/>
      <c r="H44" s="95">
        <f>RTD("cqg.rtd",,"DOMData",$B$33,"Price",A44,"T")</f>
        <v>6.7765000000000004</v>
      </c>
      <c r="I44" s="94">
        <f>RTD("cqg.rtd",,"DOMData",$B$33,"Volume",A44,"D")</f>
        <v>11</v>
      </c>
      <c r="J44" s="53"/>
      <c r="K44" s="96">
        <f>RTD("cqg.rtd",,"DOMData",$B$34,"Price",A44,"T")</f>
        <v>2475.5</v>
      </c>
      <c r="L44" s="91">
        <f>RTD("cqg.rtd",,"DOMData",$B$34,"Volume",A44,"D")</f>
        <v>1309</v>
      </c>
      <c r="M44" s="53"/>
      <c r="N44" s="96">
        <f>RTD("cqg.rtd",,"DOMData",$B$35,"Price",A44,"T")</f>
        <v>48.84</v>
      </c>
      <c r="O44" s="94">
        <f>RTD("cqg.rtd",,"DOMData",$B$35,"Volume",A44,"D")</f>
        <v>143</v>
      </c>
      <c r="P44" s="53"/>
      <c r="Q44" s="88"/>
      <c r="R44" s="69"/>
      <c r="S44" s="69"/>
      <c r="T44" s="69"/>
      <c r="U44" s="69"/>
      <c r="V44" s="69"/>
      <c r="W44" s="69"/>
      <c r="X44" s="69"/>
      <c r="Y44" s="69"/>
      <c r="Z44" s="69"/>
      <c r="AA44" s="70"/>
    </row>
    <row r="45" spans="1:27" x14ac:dyDescent="0.3">
      <c r="A45" s="73">
        <v>-4</v>
      </c>
      <c r="B45" s="94">
        <f>RTD("cqg.rtd",,"DOMData",$B$31,"Price",A45,"T")</f>
        <v>27567</v>
      </c>
      <c r="C45" s="94">
        <f>RTD("cqg.rtd",,"DOMData",$B$31,"Volume",A45,"D")</f>
        <v>2</v>
      </c>
      <c r="D45" s="53"/>
      <c r="E45" s="94">
        <f>RTD("cqg.rtd",,"DOMData",$B$32,"Price",A45,"T")</f>
        <v>11021</v>
      </c>
      <c r="F45" s="94">
        <f>RTD("cqg.rtd",,"DOMData",$B$32,"Volume",A45,"D")</f>
        <v>3</v>
      </c>
      <c r="G45" s="53"/>
      <c r="H45" s="95">
        <f>RTD("cqg.rtd",,"DOMData",$B$33,"Price",A45,"T")</f>
        <v>6.7756999999999996</v>
      </c>
      <c r="I45" s="94">
        <f>RTD("cqg.rtd",,"DOMData",$B$33,"Volume",A45,"D")</f>
        <v>5</v>
      </c>
      <c r="J45" s="53"/>
      <c r="K45" s="96">
        <f>RTD("cqg.rtd",,"DOMData",$B$34,"Price",A45,"T")</f>
        <v>2475.25</v>
      </c>
      <c r="L45" s="91">
        <f>RTD("cqg.rtd",,"DOMData",$B$34,"Volume",A45,"D")</f>
        <v>1332</v>
      </c>
      <c r="M45" s="53"/>
      <c r="N45" s="96">
        <f>RTD("cqg.rtd",,"DOMData",$B$35,"Price",A45,"T")</f>
        <v>48.83</v>
      </c>
      <c r="O45" s="94">
        <f>RTD("cqg.rtd",,"DOMData",$B$35,"Volume",A45,"D")</f>
        <v>104</v>
      </c>
      <c r="P45" s="53"/>
      <c r="Q45" s="88"/>
      <c r="R45" s="69"/>
      <c r="S45" s="69"/>
      <c r="T45" s="69"/>
      <c r="U45" s="69"/>
      <c r="V45" s="69"/>
      <c r="W45" s="69"/>
      <c r="X45" s="69"/>
      <c r="Y45" s="69"/>
      <c r="Z45" s="69"/>
      <c r="AA45" s="70"/>
    </row>
    <row r="46" spans="1:27" x14ac:dyDescent="0.3">
      <c r="A46" s="73">
        <v>-5</v>
      </c>
      <c r="B46" s="97">
        <f>RTD("cqg.rtd",,"DOMData",$B$31,"Price",A46,"T")</f>
        <v>27566</v>
      </c>
      <c r="C46" s="97">
        <f>RTD("cqg.rtd",,"DOMData",$B$31,"Volume",A46,"D")</f>
        <v>2</v>
      </c>
      <c r="D46" s="53"/>
      <c r="E46" s="97">
        <f>RTD("cqg.rtd",,"DOMData",$B$32,"Price",A46,"T")</f>
        <v>11020</v>
      </c>
      <c r="F46" s="97">
        <f>RTD("cqg.rtd",,"DOMData",$B$32,"Volume",A46,"D")</f>
        <v>8</v>
      </c>
      <c r="G46" s="53"/>
      <c r="H46" s="98">
        <f>RTD("cqg.rtd",,"DOMData",$B$33,"Price",A46,"T")</f>
        <v>6.7755000000000001</v>
      </c>
      <c r="I46" s="97">
        <f>RTD("cqg.rtd",,"DOMData",$B$33,"Volume",A46,"D")</f>
        <v>1</v>
      </c>
      <c r="J46" s="53"/>
      <c r="K46" s="99">
        <f>RTD("cqg.rtd",,"DOMData",$B$34,"Price",A46,"T")</f>
        <v>2475</v>
      </c>
      <c r="L46" s="100">
        <f>RTD("cqg.rtd",,"DOMData",$B$34,"Volume",A46,"D")</f>
        <v>1311</v>
      </c>
      <c r="M46" s="53"/>
      <c r="N46" s="99">
        <f>RTD("cqg.rtd",,"DOMData",$B$35,"Price",A46,"T")</f>
        <v>48.82</v>
      </c>
      <c r="O46" s="97">
        <f>RTD("cqg.rtd",,"DOMData",$B$35,"Volume",A46,"D")</f>
        <v>87</v>
      </c>
      <c r="P46" s="53"/>
      <c r="Q46" s="88"/>
      <c r="R46" s="69"/>
      <c r="S46" s="69"/>
      <c r="T46" s="69"/>
      <c r="U46" s="69"/>
      <c r="V46" s="69"/>
      <c r="W46" s="69"/>
      <c r="X46" s="69"/>
      <c r="Y46" s="69"/>
      <c r="Z46" s="69"/>
      <c r="AA46" s="70"/>
    </row>
    <row r="47" spans="1:27" x14ac:dyDescent="0.3">
      <c r="B47" s="6"/>
      <c r="C47" s="11" t="s">
        <v>48</v>
      </c>
      <c r="D47" s="11"/>
      <c r="E47" s="11"/>
      <c r="F47" s="11"/>
      <c r="G47" s="11" t="s">
        <v>49</v>
      </c>
      <c r="H47" s="12"/>
      <c r="I47" s="11"/>
      <c r="J47" s="33" t="s">
        <v>51</v>
      </c>
      <c r="K47" s="33"/>
      <c r="L47" s="33"/>
      <c r="M47" s="33"/>
      <c r="N47" s="33"/>
      <c r="O47" s="33"/>
      <c r="P47" s="33"/>
      <c r="Q47" s="33"/>
      <c r="R47" s="33"/>
      <c r="S47" s="33"/>
      <c r="T47" s="29" t="s">
        <v>38</v>
      </c>
      <c r="U47" s="29"/>
      <c r="V47" s="13">
        <v>13</v>
      </c>
      <c r="W47" s="11"/>
      <c r="X47" s="11"/>
      <c r="Y47" s="11"/>
      <c r="Z47" s="11"/>
      <c r="AA47" s="14"/>
    </row>
    <row r="48" spans="1:27" x14ac:dyDescent="0.3">
      <c r="H48" s="5" t="str">
        <f>RTD("cqg.rtd",,"ContractData",R29,"LongDescription",,"T")&amp;"   "&amp;"Last Trade "&amp;TEXT(RTD("cqg.rtd",,"ContractData",R29,"LastTradeToday",,"T"),"#.00")&amp;"   "&amp;"NC "&amp;TEXT(RTD("cqg.rtd",,"ContractData",R29,"NetLastTradeToday",,"T"),"#.00")</f>
        <v>Hang Seng Commerce &amp; Industry Index   Last Trade 16322.26   NC 173.12</v>
      </c>
      <c r="I48" s="5"/>
      <c r="J48" s="5" t="s">
        <v>50</v>
      </c>
      <c r="K48" s="5"/>
      <c r="L48" s="5"/>
      <c r="M48" s="5"/>
      <c r="S48" s="5" t="str">
        <f>IF(R30=0,"#",IF(R30=1,"#.0",IF(R30=2,"#.00",IF(R30=3,"#.000",IF(R30=4,"#.0000",IF(R30=5,"#.00000",IF(R30=6,"#.000000",IF(R30=7,"#.0000000"))))))))</f>
        <v>#.00</v>
      </c>
    </row>
    <row r="49" spans="8:13" x14ac:dyDescent="0.3">
      <c r="H49" s="5" t="str">
        <f>RTD("cqg.rtd",,"ContractData",R29,"LongDescription",,"T")&amp;"   "&amp;"Last Trade "&amp;TEXT(RTD("cqg.rtd",,"ContractData",R29,"LastTradeToday",,"T"),S48)&amp;"   "&amp;"NC "&amp;TEXT(RTD("cqg.rtd",,"ContractData",R29,"NetLastTradeToday",,"T"),S48)</f>
        <v>Hang Seng Commerce &amp; Industry Index   Last Trade 16322.26   NC 173.12</v>
      </c>
      <c r="I49" s="5"/>
      <c r="J49" s="5"/>
      <c r="K49" s="5"/>
      <c r="L49" s="5"/>
      <c r="M49" s="5"/>
    </row>
  </sheetData>
  <sheetProtection algorithmName="SHA-512" hashValue="QTmlEpPrZClUy9H8n3M2otSmIR1Mx9NJhfaImTcxli7UpZOyYZTApRILJ0pvnwAUGB2Eo4QHwkRtPeuKPSFcjw==" saltValue="aAWUKTOhgRn2NIi5ZFrkQw==" spinCount="100000" sheet="1" objects="1" scenarios="1" selectLockedCells="1"/>
  <mergeCells count="65">
    <mergeCell ref="Y2:AA3"/>
    <mergeCell ref="E2:X3"/>
    <mergeCell ref="D6:H6"/>
    <mergeCell ref="B6:C6"/>
    <mergeCell ref="Q4:AA4"/>
    <mergeCell ref="B2:D3"/>
    <mergeCell ref="B4:O4"/>
    <mergeCell ref="B27:O27"/>
    <mergeCell ref="B22:O22"/>
    <mergeCell ref="D17:H17"/>
    <mergeCell ref="D18:H18"/>
    <mergeCell ref="D19:H19"/>
    <mergeCell ref="B19:C19"/>
    <mergeCell ref="B18:C18"/>
    <mergeCell ref="B17:C17"/>
    <mergeCell ref="D20:H20"/>
    <mergeCell ref="B25:C25"/>
    <mergeCell ref="D25:H25"/>
    <mergeCell ref="B11:C11"/>
    <mergeCell ref="B16:C16"/>
    <mergeCell ref="B15:C15"/>
    <mergeCell ref="D11:H11"/>
    <mergeCell ref="D15:H15"/>
    <mergeCell ref="D16:H16"/>
    <mergeCell ref="D12:H12"/>
    <mergeCell ref="D13:H13"/>
    <mergeCell ref="D14:H14"/>
    <mergeCell ref="D5:H5"/>
    <mergeCell ref="B23:C23"/>
    <mergeCell ref="D23:H23"/>
    <mergeCell ref="B24:C24"/>
    <mergeCell ref="D24:H24"/>
    <mergeCell ref="D10:H10"/>
    <mergeCell ref="D7:H7"/>
    <mergeCell ref="D8:H8"/>
    <mergeCell ref="D9:H9"/>
    <mergeCell ref="K5:L5"/>
    <mergeCell ref="B32:C32"/>
    <mergeCell ref="D32:H32"/>
    <mergeCell ref="B10:C10"/>
    <mergeCell ref="B9:C9"/>
    <mergeCell ref="B8:C8"/>
    <mergeCell ref="B7:C7"/>
    <mergeCell ref="B14:C14"/>
    <mergeCell ref="B13:C13"/>
    <mergeCell ref="B12:C12"/>
    <mergeCell ref="B20:C20"/>
    <mergeCell ref="B31:C31"/>
    <mergeCell ref="D31:H31"/>
    <mergeCell ref="B28:C28"/>
    <mergeCell ref="D28:H28"/>
    <mergeCell ref="B5:C5"/>
    <mergeCell ref="U29:AA30"/>
    <mergeCell ref="T47:U47"/>
    <mergeCell ref="B34:C34"/>
    <mergeCell ref="D34:H34"/>
    <mergeCell ref="D35:H35"/>
    <mergeCell ref="B33:C33"/>
    <mergeCell ref="D33:H33"/>
    <mergeCell ref="B36:F36"/>
    <mergeCell ref="H36:L36"/>
    <mergeCell ref="M36:O36"/>
    <mergeCell ref="J47:S47"/>
    <mergeCell ref="B30:O30"/>
    <mergeCell ref="B35:C35"/>
  </mergeCells>
  <conditionalFormatting sqref="K6:K20">
    <cfRule type="colorScale" priority="148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L6:L20">
    <cfRule type="dataBar" priority="1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{6ADFD72C-6982-4C63-9E39-51345477D7EF}</x14:id>
        </ext>
      </extLst>
    </cfRule>
  </conditionalFormatting>
  <conditionalFormatting sqref="B37:B41">
    <cfRule type="colorScale" priority="135">
      <colorScale>
        <cfvo type="min"/>
        <cfvo type="max"/>
        <color rgb="FFC00000"/>
        <color rgb="FF00000F"/>
      </colorScale>
    </cfRule>
  </conditionalFormatting>
  <conditionalFormatting sqref="E37:E41">
    <cfRule type="colorScale" priority="134">
      <colorScale>
        <cfvo type="min"/>
        <cfvo type="max"/>
        <color rgb="FFC00000"/>
        <color rgb="FF00000F"/>
      </colorScale>
    </cfRule>
  </conditionalFormatting>
  <conditionalFormatting sqref="H37:H41">
    <cfRule type="colorScale" priority="133">
      <colorScale>
        <cfvo type="min"/>
        <cfvo type="max"/>
        <color rgb="FFC00000"/>
        <color rgb="FF00000F"/>
      </colorScale>
    </cfRule>
  </conditionalFormatting>
  <conditionalFormatting sqref="B42:B46">
    <cfRule type="colorScale" priority="132">
      <colorScale>
        <cfvo type="min"/>
        <cfvo type="max"/>
        <color rgb="FF00000F"/>
        <color rgb="FF00B050"/>
      </colorScale>
    </cfRule>
  </conditionalFormatting>
  <conditionalFormatting sqref="E42:E46">
    <cfRule type="colorScale" priority="131">
      <colorScale>
        <cfvo type="min"/>
        <cfvo type="max"/>
        <color rgb="FF00000F"/>
        <color rgb="FF00B050"/>
      </colorScale>
    </cfRule>
  </conditionalFormatting>
  <conditionalFormatting sqref="H42:H46">
    <cfRule type="colorScale" priority="151">
      <colorScale>
        <cfvo type="min"/>
        <cfvo type="max"/>
        <color rgb="FF00000F"/>
        <color rgb="FF00B050"/>
      </colorScale>
    </cfRule>
  </conditionalFormatting>
  <conditionalFormatting sqref="K42:K46">
    <cfRule type="colorScale" priority="122">
      <colorScale>
        <cfvo type="min"/>
        <cfvo type="max"/>
        <color rgb="FF00000F"/>
        <color rgb="FF00B050"/>
      </colorScale>
    </cfRule>
  </conditionalFormatting>
  <conditionalFormatting sqref="K37:K41">
    <cfRule type="colorScale" priority="121">
      <colorScale>
        <cfvo type="min"/>
        <cfvo type="max"/>
        <color rgb="FFFF0000"/>
        <color rgb="FF00000F"/>
      </colorScale>
    </cfRule>
  </conditionalFormatting>
  <conditionalFormatting sqref="N37:N41">
    <cfRule type="colorScale" priority="119">
      <colorScale>
        <cfvo type="min"/>
        <cfvo type="max"/>
        <color rgb="FFFF0000"/>
        <color rgb="FF00000F"/>
      </colorScale>
    </cfRule>
  </conditionalFormatting>
  <conditionalFormatting sqref="N42:N46">
    <cfRule type="colorScale" priority="118">
      <colorScale>
        <cfvo type="min"/>
        <cfvo type="max"/>
        <color rgb="FF00000F"/>
        <color rgb="FF00B050"/>
      </colorScale>
    </cfRule>
  </conditionalFormatting>
  <conditionalFormatting sqref="L31:L35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{C1E2A38D-957C-4C9E-BC22-19C1C0FD857A}</x14:id>
        </ext>
      </extLst>
    </cfRule>
  </conditionalFormatting>
  <conditionalFormatting sqref="K31:K35">
    <cfRule type="colorScale" priority="116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K23:K25">
    <cfRule type="colorScale" priority="115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L23:L25">
    <cfRule type="dataBar" priority="1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{1B6ED38C-62A4-4433-9AFB-41E8B2612081}</x14:id>
        </ext>
      </extLst>
    </cfRule>
  </conditionalFormatting>
  <conditionalFormatting sqref="D6:H6">
    <cfRule type="expression" dxfId="67" priority="112">
      <formula>N6-I6&lt;=0.02</formula>
    </cfRule>
    <cfRule type="expression" dxfId="66" priority="110">
      <formula>I6-O6&lt;=0.02</formula>
    </cfRule>
  </conditionalFormatting>
  <conditionalFormatting sqref="N6">
    <cfRule type="expression" dxfId="65" priority="111">
      <formula>N6-I6&lt;=0.02</formula>
    </cfRule>
  </conditionalFormatting>
  <conditionalFormatting sqref="O6">
    <cfRule type="expression" dxfId="64" priority="109">
      <formula>I6-O6&lt;=0.02</formula>
    </cfRule>
  </conditionalFormatting>
  <conditionalFormatting sqref="N31">
    <cfRule type="expression" dxfId="63" priority="90">
      <formula>N31-I31&lt;=2</formula>
    </cfRule>
  </conditionalFormatting>
  <conditionalFormatting sqref="O31">
    <cfRule type="expression" dxfId="62" priority="89">
      <formula>I31-O31&lt;=2</formula>
    </cfRule>
  </conditionalFormatting>
  <conditionalFormatting sqref="N33">
    <cfRule type="expression" dxfId="61" priority="86">
      <formula>N33-I33&lt;=0.0002</formula>
    </cfRule>
  </conditionalFormatting>
  <conditionalFormatting sqref="O33">
    <cfRule type="expression" dxfId="60" priority="85">
      <formula>I33-O33&lt;=0.0002</formula>
    </cfRule>
  </conditionalFormatting>
  <conditionalFormatting sqref="D31:H31">
    <cfRule type="expression" dxfId="59" priority="73">
      <formula>I31-O31&lt;=2</formula>
    </cfRule>
    <cfRule type="expression" dxfId="58" priority="74">
      <formula>N31-I31&lt;=2</formula>
    </cfRule>
  </conditionalFormatting>
  <conditionalFormatting sqref="D33:H33">
    <cfRule type="expression" dxfId="57" priority="69">
      <formula>I33-O33&lt;=0.0002</formula>
    </cfRule>
    <cfRule type="expression" dxfId="56" priority="70">
      <formula>N33-I33&lt;=0.0002</formula>
    </cfRule>
  </conditionalFormatting>
  <conditionalFormatting sqref="D34:H34">
    <cfRule type="expression" dxfId="55" priority="67">
      <formula>I34-O34&lt;=P34</formula>
    </cfRule>
    <cfRule type="expression" dxfId="54" priority="68">
      <formula>N34-I34&lt;=P34</formula>
    </cfRule>
  </conditionalFormatting>
  <conditionalFormatting sqref="N34">
    <cfRule type="expression" dxfId="53" priority="64">
      <formula>N34-I34&lt;=P34</formula>
    </cfRule>
  </conditionalFormatting>
  <conditionalFormatting sqref="O34">
    <cfRule type="expression" dxfId="52" priority="63">
      <formula>I34-O34&lt;=P34</formula>
    </cfRule>
  </conditionalFormatting>
  <conditionalFormatting sqref="D7:H7 D9:H20">
    <cfRule type="expression" dxfId="51" priority="55">
      <formula>I7-O7&lt;=0.02</formula>
    </cfRule>
    <cfRule type="expression" dxfId="50" priority="56">
      <formula>N7-I7&lt;=0.02</formula>
    </cfRule>
  </conditionalFormatting>
  <conditionalFormatting sqref="N7">
    <cfRule type="expression" dxfId="49" priority="54">
      <formula>N7-I7&lt;=0.02</formula>
    </cfRule>
  </conditionalFormatting>
  <conditionalFormatting sqref="O7">
    <cfRule type="expression" dxfId="48" priority="53">
      <formula>I7-O7&lt;=0.02</formula>
    </cfRule>
  </conditionalFormatting>
  <conditionalFormatting sqref="N9">
    <cfRule type="expression" dxfId="47" priority="50">
      <formula>N9-I9&lt;=0.02</formula>
    </cfRule>
  </conditionalFormatting>
  <conditionalFormatting sqref="O9">
    <cfRule type="expression" dxfId="46" priority="49">
      <formula>I9-O9&lt;=0.02</formula>
    </cfRule>
  </conditionalFormatting>
  <conditionalFormatting sqref="N10">
    <cfRule type="expression" dxfId="45" priority="48">
      <formula>N10-I10&lt;=0.02</formula>
    </cfRule>
  </conditionalFormatting>
  <conditionalFormatting sqref="O10">
    <cfRule type="expression" dxfId="44" priority="47">
      <formula>I10-O10&lt;=0.02</formula>
    </cfRule>
  </conditionalFormatting>
  <conditionalFormatting sqref="N11">
    <cfRule type="expression" dxfId="43" priority="46">
      <formula>N11-I11&lt;=0.02</formula>
    </cfRule>
  </conditionalFormatting>
  <conditionalFormatting sqref="O11">
    <cfRule type="expression" dxfId="42" priority="45">
      <formula>I11-O11&lt;=0.02</formula>
    </cfRule>
  </conditionalFormatting>
  <conditionalFormatting sqref="N12">
    <cfRule type="expression" dxfId="41" priority="44">
      <formula>N12-I12&lt;=0.02</formula>
    </cfRule>
  </conditionalFormatting>
  <conditionalFormatting sqref="O12">
    <cfRule type="expression" dxfId="40" priority="43">
      <formula>I12-O12&lt;=0.02</formula>
    </cfRule>
  </conditionalFormatting>
  <conditionalFormatting sqref="N13">
    <cfRule type="expression" dxfId="39" priority="42">
      <formula>N13-I13&lt;=0.02</formula>
    </cfRule>
  </conditionalFormatting>
  <conditionalFormatting sqref="O13">
    <cfRule type="expression" dxfId="38" priority="41">
      <formula>I13-O13&lt;=0.02</formula>
    </cfRule>
  </conditionalFormatting>
  <conditionalFormatting sqref="N14">
    <cfRule type="expression" dxfId="37" priority="40">
      <formula>N14-I14&lt;=0.02</formula>
    </cfRule>
  </conditionalFormatting>
  <conditionalFormatting sqref="O14">
    <cfRule type="expression" dxfId="36" priority="39">
      <formula>I14-O14&lt;=0.02</formula>
    </cfRule>
  </conditionalFormatting>
  <conditionalFormatting sqref="N15">
    <cfRule type="expression" dxfId="35" priority="38">
      <formula>N15-I15&lt;=0.02</formula>
    </cfRule>
  </conditionalFormatting>
  <conditionalFormatting sqref="O15">
    <cfRule type="expression" dxfId="34" priority="37">
      <formula>I15-O15&lt;=0.02</formula>
    </cfRule>
  </conditionalFormatting>
  <conditionalFormatting sqref="N16">
    <cfRule type="expression" dxfId="33" priority="36">
      <formula>N16-I16&lt;=0.02</formula>
    </cfRule>
  </conditionalFormatting>
  <conditionalFormatting sqref="O16">
    <cfRule type="expression" dxfId="32" priority="35">
      <formula>I16-O16&lt;=0.02</formula>
    </cfRule>
  </conditionalFormatting>
  <conditionalFormatting sqref="N17">
    <cfRule type="expression" dxfId="31" priority="34">
      <formula>N17-I17&lt;=0.02</formula>
    </cfRule>
  </conditionalFormatting>
  <conditionalFormatting sqref="O17">
    <cfRule type="expression" dxfId="30" priority="33">
      <formula>I17-O17&lt;=0.02</formula>
    </cfRule>
  </conditionalFormatting>
  <conditionalFormatting sqref="N18">
    <cfRule type="expression" dxfId="29" priority="32">
      <formula>N18-I18&lt;=0.02</formula>
    </cfRule>
  </conditionalFormatting>
  <conditionalFormatting sqref="O18">
    <cfRule type="expression" dxfId="28" priority="31">
      <formula>I18-O18&lt;=0.02</formula>
    </cfRule>
  </conditionalFormatting>
  <conditionalFormatting sqref="N19">
    <cfRule type="expression" dxfId="27" priority="30">
      <formula>N19-I19&lt;=0.02</formula>
    </cfRule>
  </conditionalFormatting>
  <conditionalFormatting sqref="O19">
    <cfRule type="expression" dxfId="26" priority="29">
      <formula>I19-O19&lt;=0.02</formula>
    </cfRule>
  </conditionalFormatting>
  <conditionalFormatting sqref="N20">
    <cfRule type="expression" dxfId="25" priority="26">
      <formula>N20-I20&lt;=0.02</formula>
    </cfRule>
  </conditionalFormatting>
  <conditionalFormatting sqref="O20">
    <cfRule type="expression" dxfId="24" priority="25">
      <formula>I20-O20&lt;=0.02</formula>
    </cfRule>
  </conditionalFormatting>
  <conditionalFormatting sqref="D23:H23">
    <cfRule type="expression" dxfId="23" priority="23">
      <formula>I23-O23&lt;=0.02</formula>
    </cfRule>
    <cfRule type="expression" dxfId="22" priority="24">
      <formula>N23-I23&lt;=0.02</formula>
    </cfRule>
  </conditionalFormatting>
  <conditionalFormatting sqref="D24:H24">
    <cfRule type="expression" dxfId="21" priority="21">
      <formula>I24-O24&lt;=0.02</formula>
    </cfRule>
    <cfRule type="expression" dxfId="20" priority="22">
      <formula>N24-I24&lt;=0.02</formula>
    </cfRule>
  </conditionalFormatting>
  <conditionalFormatting sqref="D25:H25">
    <cfRule type="expression" dxfId="19" priority="19">
      <formula>I25-O25&lt;=0.02</formula>
    </cfRule>
    <cfRule type="expression" dxfId="18" priority="20">
      <formula>N25-I25&lt;=0.02</formula>
    </cfRule>
  </conditionalFormatting>
  <conditionalFormatting sqref="N23">
    <cfRule type="expression" dxfId="17" priority="18">
      <formula>N23-I23&lt;=0.02</formula>
    </cfRule>
  </conditionalFormatting>
  <conditionalFormatting sqref="O23">
    <cfRule type="expression" dxfId="16" priority="17">
      <formula>I23-O23&lt;=0.02</formula>
    </cfRule>
  </conditionalFormatting>
  <conditionalFormatting sqref="N24">
    <cfRule type="expression" dxfId="15" priority="16">
      <formula>N24-I24&lt;=0.02</formula>
    </cfRule>
  </conditionalFormatting>
  <conditionalFormatting sqref="O24">
    <cfRule type="expression" dxfId="14" priority="15">
      <formula>I24-O24&lt;=0.02</formula>
    </cfRule>
  </conditionalFormatting>
  <conditionalFormatting sqref="N25">
    <cfRule type="expression" dxfId="13" priority="14">
      <formula>N25-I25&lt;=0.02</formula>
    </cfRule>
  </conditionalFormatting>
  <conditionalFormatting sqref="O25">
    <cfRule type="expression" dxfId="12" priority="13">
      <formula>I25-O25&lt;=0.02</formula>
    </cfRule>
  </conditionalFormatting>
  <conditionalFormatting sqref="D28:H28">
    <cfRule type="expression" dxfId="11" priority="11">
      <formula>I28-O28&lt;=0.02</formula>
    </cfRule>
    <cfRule type="expression" dxfId="10" priority="12">
      <formula>N28-I28&lt;=0.02</formula>
    </cfRule>
  </conditionalFormatting>
  <conditionalFormatting sqref="N28">
    <cfRule type="expression" dxfId="9" priority="10">
      <formula>N28-I28&lt;=0.02</formula>
    </cfRule>
  </conditionalFormatting>
  <conditionalFormatting sqref="O28">
    <cfRule type="expression" dxfId="8" priority="9">
      <formula>I28-O28&lt;=0.02</formula>
    </cfRule>
  </conditionalFormatting>
  <conditionalFormatting sqref="D32:H32">
    <cfRule type="expression" dxfId="7" priority="7">
      <formula>I32-O32&lt;=2</formula>
    </cfRule>
    <cfRule type="expression" dxfId="6" priority="8">
      <formula>N32-I32&lt;=2</formula>
    </cfRule>
  </conditionalFormatting>
  <conditionalFormatting sqref="N32">
    <cfRule type="expression" dxfId="5" priority="6">
      <formula>N32-I32&lt;=2</formula>
    </cfRule>
  </conditionalFormatting>
  <conditionalFormatting sqref="O32">
    <cfRule type="expression" dxfId="4" priority="5">
      <formula>I32-O32&lt;=2</formula>
    </cfRule>
  </conditionalFormatting>
  <conditionalFormatting sqref="D35:H35">
    <cfRule type="expression" dxfId="3" priority="3">
      <formula>I35-O35&lt;=P35</formula>
    </cfRule>
    <cfRule type="expression" dxfId="2" priority="4">
      <formula>N35-I35&lt;=P35</formula>
    </cfRule>
  </conditionalFormatting>
  <conditionalFormatting sqref="N35">
    <cfRule type="expression" dxfId="1" priority="2">
      <formula>N35-I35&lt;=P35</formula>
    </cfRule>
  </conditionalFormatting>
  <conditionalFormatting sqref="O35">
    <cfRule type="expression" dxfId="0" priority="1">
      <formula>I35-O35&lt;=P35</formula>
    </cfRule>
  </conditionalFormatting>
  <pageMargins left="0.7" right="0.7" top="0.75" bottom="0.75" header="0.3" footer="0.3"/>
  <pageSetup orientation="portrait" horizontalDpi="4294967295" verticalDpi="4294967295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ADFD72C-6982-4C63-9E39-51345477D7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L6:L20</xm:sqref>
        </x14:conditionalFormatting>
        <x14:conditionalFormatting xmlns:xm="http://schemas.microsoft.com/office/excel/2006/main">
          <x14:cfRule type="dataBar" id="{C1E2A38D-957C-4C9E-BC22-19C1C0FD85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L31:L35</xm:sqref>
        </x14:conditionalFormatting>
        <x14:conditionalFormatting xmlns:xm="http://schemas.microsoft.com/office/excel/2006/main">
          <x14:cfRule type="dataBar" id="{1B6ED38C-62A4-4433-9AFB-41E8B2612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L23:L25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showRowColHeaders="0" workbookViewId="0">
      <selection activeCell="L3" sqref="L3"/>
    </sheetView>
  </sheetViews>
  <sheetFormatPr defaultRowHeight="16.5" x14ac:dyDescent="0.3"/>
  <cols>
    <col min="1" max="1" width="4.375" style="47" bestFit="1" customWidth="1"/>
    <col min="2" max="2" width="18.875" style="48" customWidth="1"/>
    <col min="3" max="3" width="7.5" style="49" customWidth="1"/>
    <col min="4" max="4" width="9.375" style="50" customWidth="1"/>
    <col min="5" max="5" width="8.5" style="50" customWidth="1"/>
    <col min="6" max="6" width="8.625" style="50" customWidth="1"/>
    <col min="7" max="7" width="8.5" style="50" customWidth="1"/>
    <col min="8" max="16384" width="9" style="47"/>
  </cols>
  <sheetData>
    <row r="1" spans="1:7" x14ac:dyDescent="0.3">
      <c r="A1" s="47">
        <f>Display!T30</f>
        <v>15</v>
      </c>
      <c r="B1" s="48" t="str">
        <f>Display!R29</f>
        <v>HSIC</v>
      </c>
      <c r="C1" s="47" t="b">
        <v>0</v>
      </c>
      <c r="D1" s="47" t="s">
        <v>43</v>
      </c>
      <c r="E1" s="47"/>
      <c r="F1" s="47" t="s">
        <v>44</v>
      </c>
      <c r="G1" s="47"/>
    </row>
    <row r="2" spans="1:7" x14ac:dyDescent="0.3">
      <c r="A2" s="47">
        <v>0</v>
      </c>
      <c r="B2" s="48">
        <f xml:space="preserve"> RTD("cqg.rtd",,"StudyData", $B$1, "Bar", "", "Time", $A$1,-$A2, $F$1,$E$1, "","False")</f>
        <v>42954.114583333336</v>
      </c>
      <c r="C2" s="49">
        <f xml:space="preserve"> RTD("cqg.rtd",,"StudyData", $B$1, "Bar", "", "Time", $A$1, -$A2,$F$1,$E$1, "","False")</f>
        <v>42954.114583333336</v>
      </c>
      <c r="D2" s="50">
        <f xml:space="preserve"> IF(RTD("cqg.rtd",,"StudyData", $B$1, "Bar", "", "Open", $A$1, -$A2, $F$1,$E$1,,$C$1,$D$1)="",NA(),RTD("cqg.rtd",,"StudyData", $B$1, "Bar", "", "Open", $A$1, -$A2, $F$1,$E$1,,$C$1,$D$1))</f>
        <v>16322.34</v>
      </c>
      <c r="E2" s="50">
        <f>IF(RTD("cqg.rtd",,"StudyData", $B$1, "Bar", "", "High", $A$1, -$A2, $F$1,$E$1,,$C$1,$D$1)="",NA(), RTD("cqg.rtd",,"StudyData", $B$1, "Bar", "", "High", $A$1, -$A2, $F$1,$E$1,,$C$1,$D$1))</f>
        <v>16333.98</v>
      </c>
      <c r="F2" s="50">
        <f>IF(RTD("cqg.rtd",,"StudyData", $B$1, "Bar", "", "Low", $A$1, -$A2, $F$1,$E$1,,$C$1,$D$1)="",NA(),RTD("cqg.rtd",,"StudyData", $B$1, "Bar", "", "Low", $A$1, -$A2, $F$1,$E$1,,$C$1,$D$1))</f>
        <v>16315.75</v>
      </c>
      <c r="G2" s="50">
        <f>IF(RTD("cqg.rtd",,"StudyData", $B$1, "Bar", "", "Close", $A$1, -$A2, $F$1,$E$1,,$C$1,$D$1)="",NA(),RTD("cqg.rtd",,"StudyData", $B$1, "Bar", "", "Close", $A$1, -$A2, $F$1,$E$1,,$C$1,$D$1))</f>
        <v>16322.26</v>
      </c>
    </row>
    <row r="3" spans="1:7" x14ac:dyDescent="0.3">
      <c r="A3" s="47">
        <f>A2+1</f>
        <v>1</v>
      </c>
      <c r="B3" s="48">
        <f xml:space="preserve"> RTD("cqg.rtd",,"StudyData", $B$1, "Bar", "", "Time", $A$1,-$A3, $F$1,$E$1, "","False")</f>
        <v>42954.104166666664</v>
      </c>
      <c r="C3" s="49">
        <f xml:space="preserve"> RTD("cqg.rtd",,"StudyData", $B$1, "Bar", "", "Time", $A$1, -$A3,$F$1,$E$1, "","False")</f>
        <v>42954.104166666664</v>
      </c>
      <c r="D3" s="50">
        <f xml:space="preserve"> IF(RTD("cqg.rtd",,"StudyData", $B$1, "Bar", "", "Open", $A$1, -$A3, $F$1,$E$1,,$C$1,$D$1)="",NA(),RTD("cqg.rtd",,"StudyData", $B$1, "Bar", "", "Open", $A$1, -$A3, $F$1,$E$1,,$C$1,$D$1))</f>
        <v>16327.71</v>
      </c>
      <c r="E3" s="50">
        <f>IF(RTD("cqg.rtd",,"StudyData", $B$1, "Bar", "", "High", $A$1, -$A3, $F$1,$E$1,,$C$1,$D$1)="",NA(), RTD("cqg.rtd",,"StudyData", $B$1, "Bar", "", "High", $A$1, -$A3, $F$1,$E$1,,$C$1,$D$1))</f>
        <v>16331.36</v>
      </c>
      <c r="F3" s="50">
        <f>IF(RTD("cqg.rtd",,"StudyData", $B$1, "Bar", "", "Low", $A$1, -$A3, $F$1,$E$1,,$C$1,$D$1)="",NA(),RTD("cqg.rtd",,"StudyData", $B$1, "Bar", "", "Low", $A$1, -$A3, $F$1,$E$1,,$C$1,$D$1))</f>
        <v>16314.84</v>
      </c>
      <c r="G3" s="50">
        <f>IF(RTD("cqg.rtd",,"StudyData", $B$1, "Bar", "", "Close", $A$1, -$A3, $F$1,$E$1,,$C$1,$D$1)="",NA(),RTD("cqg.rtd",,"StudyData", $B$1, "Bar", "", "Close", $A$1, -$A3, $F$1,$E$1,,$C$1,$D$1))</f>
        <v>16316.41</v>
      </c>
    </row>
    <row r="4" spans="1:7" x14ac:dyDescent="0.3">
      <c r="A4" s="47">
        <f t="shared" ref="A4:A67" si="0">A3+1</f>
        <v>2</v>
      </c>
      <c r="B4" s="48">
        <f xml:space="preserve"> RTD("cqg.rtd",,"StudyData", $B$1, "Bar", "", "Time", $A$1,-$A4, $F$1,$E$1, "","False")</f>
        <v>42954.09375</v>
      </c>
      <c r="C4" s="49">
        <f xml:space="preserve"> RTD("cqg.rtd",,"StudyData", $B$1, "Bar", "", "Time", $A$1, -$A4,$F$1,$E$1, "","False")</f>
        <v>42954.09375</v>
      </c>
      <c r="D4" s="50">
        <f xml:space="preserve"> IF(RTD("cqg.rtd",,"StudyData", $B$1, "Bar", "", "Open", $A$1, -$A4, $F$1,$E$1,,$C$1,$D$1)="",NA(),RTD("cqg.rtd",,"StudyData", $B$1, "Bar", "", "Open", $A$1, -$A4, $F$1,$E$1,,$C$1,$D$1))</f>
        <v>16302.15</v>
      </c>
      <c r="E4" s="50">
        <f>IF(RTD("cqg.rtd",,"StudyData", $B$1, "Bar", "", "High", $A$1, -$A4, $F$1,$E$1,,$C$1,$D$1)="",NA(), RTD("cqg.rtd",,"StudyData", $B$1, "Bar", "", "High", $A$1, -$A4, $F$1,$E$1,,$C$1,$D$1))</f>
        <v>16327.82</v>
      </c>
      <c r="F4" s="50">
        <f>IF(RTD("cqg.rtd",,"StudyData", $B$1, "Bar", "", "Low", $A$1, -$A4, $F$1,$E$1,,$C$1,$D$1)="",NA(),RTD("cqg.rtd",,"StudyData", $B$1, "Bar", "", "Low", $A$1, -$A4, $F$1,$E$1,,$C$1,$D$1))</f>
        <v>16296.46</v>
      </c>
      <c r="G4" s="50">
        <f>IF(RTD("cqg.rtd",,"StudyData", $B$1, "Bar", "", "Close", $A$1, -$A4, $F$1,$E$1,,$C$1,$D$1)="",NA(),RTD("cqg.rtd",,"StudyData", $B$1, "Bar", "", "Close", $A$1, -$A4, $F$1,$E$1,,$C$1,$D$1))</f>
        <v>16327.71</v>
      </c>
    </row>
    <row r="5" spans="1:7" x14ac:dyDescent="0.3">
      <c r="A5" s="47">
        <f t="shared" si="0"/>
        <v>3</v>
      </c>
      <c r="B5" s="48">
        <f xml:space="preserve"> RTD("cqg.rtd",,"StudyData", $B$1, "Bar", "", "Time", $A$1,-$A5, $F$1,$E$1, "","False")</f>
        <v>42954.083333333336</v>
      </c>
      <c r="C5" s="49">
        <f xml:space="preserve"> RTD("cqg.rtd",,"StudyData", $B$1, "Bar", "", "Time", $A$1, -$A5,$F$1,$E$1, "","False")</f>
        <v>42954.083333333336</v>
      </c>
      <c r="D5" s="50">
        <f xml:space="preserve"> IF(RTD("cqg.rtd",,"StudyData", $B$1, "Bar", "", "Open", $A$1, -$A5, $F$1,$E$1,,$C$1,$D$1)="",NA(),RTD("cqg.rtd",,"StudyData", $B$1, "Bar", "", "Open", $A$1, -$A5, $F$1,$E$1,,$C$1,$D$1))</f>
        <v>16301.04</v>
      </c>
      <c r="E5" s="50">
        <f>IF(RTD("cqg.rtd",,"StudyData", $B$1, "Bar", "", "High", $A$1, -$A5, $F$1,$E$1,,$C$1,$D$1)="",NA(), RTD("cqg.rtd",,"StudyData", $B$1, "Bar", "", "High", $A$1, -$A5, $F$1,$E$1,,$C$1,$D$1))</f>
        <v>16312.46</v>
      </c>
      <c r="F5" s="50">
        <f>IF(RTD("cqg.rtd",,"StudyData", $B$1, "Bar", "", "Low", $A$1, -$A5, $F$1,$E$1,,$C$1,$D$1)="",NA(),RTD("cqg.rtd",,"StudyData", $B$1, "Bar", "", "Low", $A$1, -$A5, $F$1,$E$1,,$C$1,$D$1))</f>
        <v>16293.53</v>
      </c>
      <c r="G5" s="50">
        <f>IF(RTD("cqg.rtd",,"StudyData", $B$1, "Bar", "", "Close", $A$1, -$A5, $F$1,$E$1,,$C$1,$D$1)="",NA(),RTD("cqg.rtd",,"StudyData", $B$1, "Bar", "", "Close", $A$1, -$A5, $F$1,$E$1,,$C$1,$D$1))</f>
        <v>16302.15</v>
      </c>
    </row>
    <row r="6" spans="1:7" x14ac:dyDescent="0.3">
      <c r="A6" s="47">
        <f t="shared" si="0"/>
        <v>4</v>
      </c>
      <c r="B6" s="48">
        <f xml:space="preserve"> RTD("cqg.rtd",,"StudyData", $B$1, "Bar", "", "Time", $A$1,-$A6, $F$1,$E$1, "","False")</f>
        <v>42954.072916666664</v>
      </c>
      <c r="C6" s="49">
        <f xml:space="preserve"> RTD("cqg.rtd",,"StudyData", $B$1, "Bar", "", "Time", $A$1, -$A6,$F$1,$E$1, "","False")</f>
        <v>42954.072916666664</v>
      </c>
      <c r="D6" s="50">
        <f xml:space="preserve"> IF(RTD("cqg.rtd",,"StudyData", $B$1, "Bar", "", "Open", $A$1, -$A6, $F$1,$E$1,,$C$1,$D$1)="",NA(),RTD("cqg.rtd",,"StudyData", $B$1, "Bar", "", "Open", $A$1, -$A6, $F$1,$E$1,,$C$1,$D$1))</f>
        <v>16302.91</v>
      </c>
      <c r="E6" s="50">
        <f>IF(RTD("cqg.rtd",,"StudyData", $B$1, "Bar", "", "High", $A$1, -$A6, $F$1,$E$1,,$C$1,$D$1)="",NA(), RTD("cqg.rtd",,"StudyData", $B$1, "Bar", "", "High", $A$1, -$A6, $F$1,$E$1,,$C$1,$D$1))</f>
        <v>16308.43</v>
      </c>
      <c r="F6" s="50">
        <f>IF(RTD("cqg.rtd",,"StudyData", $B$1, "Bar", "", "Low", $A$1, -$A6, $F$1,$E$1,,$C$1,$D$1)="",NA(),RTD("cqg.rtd",,"StudyData", $B$1, "Bar", "", "Low", $A$1, -$A6, $F$1,$E$1,,$C$1,$D$1))</f>
        <v>16294.42</v>
      </c>
      <c r="G6" s="50">
        <f>IF(RTD("cqg.rtd",,"StudyData", $B$1, "Bar", "", "Close", $A$1, -$A6, $F$1,$E$1,,$C$1,$D$1)="",NA(),RTD("cqg.rtd",,"StudyData", $B$1, "Bar", "", "Close", $A$1, -$A6, $F$1,$E$1,,$C$1,$D$1))</f>
        <v>16301.04</v>
      </c>
    </row>
    <row r="7" spans="1:7" x14ac:dyDescent="0.3">
      <c r="A7" s="47">
        <f t="shared" si="0"/>
        <v>5</v>
      </c>
      <c r="B7" s="48">
        <f xml:space="preserve"> RTD("cqg.rtd",,"StudyData", $B$1, "Bar", "", "Time", $A$1,-$A7, $F$1,$E$1, "","False")</f>
        <v>42954.0625</v>
      </c>
      <c r="C7" s="49">
        <f xml:space="preserve"> RTD("cqg.rtd",,"StudyData", $B$1, "Bar", "", "Time", $A$1, -$A7,$F$1,$E$1, "","False")</f>
        <v>42954.0625</v>
      </c>
      <c r="D7" s="50">
        <f xml:space="preserve"> IF(RTD("cqg.rtd",,"StudyData", $B$1, "Bar", "", "Open", $A$1, -$A7, $F$1,$E$1,,$C$1,$D$1)="",NA(),RTD("cqg.rtd",,"StudyData", $B$1, "Bar", "", "Open", $A$1, -$A7, $F$1,$E$1,,$C$1,$D$1))</f>
        <v>16309.17</v>
      </c>
      <c r="E7" s="50">
        <f>IF(RTD("cqg.rtd",,"StudyData", $B$1, "Bar", "", "High", $A$1, -$A7, $F$1,$E$1,,$C$1,$D$1)="",NA(), RTD("cqg.rtd",,"StudyData", $B$1, "Bar", "", "High", $A$1, -$A7, $F$1,$E$1,,$C$1,$D$1))</f>
        <v>16313.09</v>
      </c>
      <c r="F7" s="50">
        <f>IF(RTD("cqg.rtd",,"StudyData", $B$1, "Bar", "", "Low", $A$1, -$A7, $F$1,$E$1,,$C$1,$D$1)="",NA(),RTD("cqg.rtd",,"StudyData", $B$1, "Bar", "", "Low", $A$1, -$A7, $F$1,$E$1,,$C$1,$D$1))</f>
        <v>16289.58</v>
      </c>
      <c r="G7" s="50">
        <f>IF(RTD("cqg.rtd",,"StudyData", $B$1, "Bar", "", "Close", $A$1, -$A7, $F$1,$E$1,,$C$1,$D$1)="",NA(),RTD("cqg.rtd",,"StudyData", $B$1, "Bar", "", "Close", $A$1, -$A7, $F$1,$E$1,,$C$1,$D$1))</f>
        <v>16303.29</v>
      </c>
    </row>
    <row r="8" spans="1:7" x14ac:dyDescent="0.3">
      <c r="A8" s="47">
        <f t="shared" si="0"/>
        <v>6</v>
      </c>
      <c r="B8" s="48">
        <f xml:space="preserve"> RTD("cqg.rtd",,"StudyData", $B$1, "Bar", "", "Time", $A$1,-$A8, $F$1,$E$1, "","False")</f>
        <v>42954.052083333336</v>
      </c>
      <c r="C8" s="49">
        <f xml:space="preserve"> RTD("cqg.rtd",,"StudyData", $B$1, "Bar", "", "Time", $A$1, -$A8,$F$1,$E$1, "","False")</f>
        <v>42954.052083333336</v>
      </c>
      <c r="D8" s="50">
        <f xml:space="preserve"> IF(RTD("cqg.rtd",,"StudyData", $B$1, "Bar", "", "Open", $A$1, -$A8, $F$1,$E$1,,$C$1,$D$1)="",NA(),RTD("cqg.rtd",,"StudyData", $B$1, "Bar", "", "Open", $A$1, -$A8, $F$1,$E$1,,$C$1,$D$1))</f>
        <v>16296.42</v>
      </c>
      <c r="E8" s="50">
        <f>IF(RTD("cqg.rtd",,"StudyData", $B$1, "Bar", "", "High", $A$1, -$A8, $F$1,$E$1,,$C$1,$D$1)="",NA(), RTD("cqg.rtd",,"StudyData", $B$1, "Bar", "", "High", $A$1, -$A8, $F$1,$E$1,,$C$1,$D$1))</f>
        <v>16323.16</v>
      </c>
      <c r="F8" s="50">
        <f>IF(RTD("cqg.rtd",,"StudyData", $B$1, "Bar", "", "Low", $A$1, -$A8, $F$1,$E$1,,$C$1,$D$1)="",NA(),RTD("cqg.rtd",,"StudyData", $B$1, "Bar", "", "Low", $A$1, -$A8, $F$1,$E$1,,$C$1,$D$1))</f>
        <v>16292.29</v>
      </c>
      <c r="G8" s="50">
        <f>IF(RTD("cqg.rtd",,"StudyData", $B$1, "Bar", "", "Close", $A$1, -$A8, $F$1,$E$1,,$C$1,$D$1)="",NA(),RTD("cqg.rtd",,"StudyData", $B$1, "Bar", "", "Close", $A$1, -$A8, $F$1,$E$1,,$C$1,$D$1))</f>
        <v>16312.36</v>
      </c>
    </row>
    <row r="9" spans="1:7" x14ac:dyDescent="0.3">
      <c r="A9" s="47">
        <f t="shared" si="0"/>
        <v>7</v>
      </c>
      <c r="B9" s="48">
        <f xml:space="preserve"> RTD("cqg.rtd",,"StudyData", $B$1, "Bar", "", "Time", $A$1,-$A9, $F$1,$E$1, "","False")</f>
        <v>42954.041666666664</v>
      </c>
      <c r="C9" s="49">
        <f xml:space="preserve"> RTD("cqg.rtd",,"StudyData", $B$1, "Bar", "", "Time", $A$1, -$A9,$F$1,$E$1, "","False")</f>
        <v>42954.041666666664</v>
      </c>
      <c r="D9" s="50">
        <f xml:space="preserve"> IF(RTD("cqg.rtd",,"StudyData", $B$1, "Bar", "", "Open", $A$1, -$A9, $F$1,$E$1,,$C$1,$D$1)="",NA(),RTD("cqg.rtd",,"StudyData", $B$1, "Bar", "", "Open", $A$1, -$A9, $F$1,$E$1,,$C$1,$D$1))</f>
        <v>16298.36</v>
      </c>
      <c r="E9" s="50">
        <f>IF(RTD("cqg.rtd",,"StudyData", $B$1, "Bar", "", "High", $A$1, -$A9, $F$1,$E$1,,$C$1,$D$1)="",NA(), RTD("cqg.rtd",,"StudyData", $B$1, "Bar", "", "High", $A$1, -$A9, $F$1,$E$1,,$C$1,$D$1))</f>
        <v>16306.01</v>
      </c>
      <c r="F9" s="50">
        <f>IF(RTD("cqg.rtd",,"StudyData", $B$1, "Bar", "", "Low", $A$1, -$A9, $F$1,$E$1,,$C$1,$D$1)="",NA(),RTD("cqg.rtd",,"StudyData", $B$1, "Bar", "", "Low", $A$1, -$A9, $F$1,$E$1,,$C$1,$D$1))</f>
        <v>16293.7</v>
      </c>
      <c r="G9" s="50">
        <f>IF(RTD("cqg.rtd",,"StudyData", $B$1, "Bar", "", "Close", $A$1, -$A9, $F$1,$E$1,,$C$1,$D$1)="",NA(),RTD("cqg.rtd",,"StudyData", $B$1, "Bar", "", "Close", $A$1, -$A9, $F$1,$E$1,,$C$1,$D$1))</f>
        <v>16296.42</v>
      </c>
    </row>
    <row r="10" spans="1:7" x14ac:dyDescent="0.3">
      <c r="A10" s="47">
        <f t="shared" si="0"/>
        <v>8</v>
      </c>
      <c r="B10" s="48">
        <f xml:space="preserve"> RTD("cqg.rtd",,"StudyData", $B$1, "Bar", "", "Time", $A$1,-$A10, $F$1,$E$1, "","False")</f>
        <v>42954.03125</v>
      </c>
      <c r="C10" s="49">
        <f xml:space="preserve"> RTD("cqg.rtd",,"StudyData", $B$1, "Bar", "", "Time", $A$1, -$A10,$F$1,$E$1, "","False")</f>
        <v>42954.03125</v>
      </c>
      <c r="D10" s="50">
        <f xml:space="preserve"> IF(RTD("cqg.rtd",,"StudyData", $B$1, "Bar", "", "Open", $A$1, -$A10, $F$1,$E$1,,$C$1,$D$1)="",NA(),RTD("cqg.rtd",,"StudyData", $B$1, "Bar", "", "Open", $A$1, -$A10, $F$1,$E$1,,$C$1,$D$1))</f>
        <v>16291.73</v>
      </c>
      <c r="E10" s="50">
        <f>IF(RTD("cqg.rtd",,"StudyData", $B$1, "Bar", "", "High", $A$1, -$A10, $F$1,$E$1,,$C$1,$D$1)="",NA(), RTD("cqg.rtd",,"StudyData", $B$1, "Bar", "", "High", $A$1, -$A10, $F$1,$E$1,,$C$1,$D$1))</f>
        <v>16307.44</v>
      </c>
      <c r="F10" s="50">
        <f>IF(RTD("cqg.rtd",,"StudyData", $B$1, "Bar", "", "Low", $A$1, -$A10, $F$1,$E$1,,$C$1,$D$1)="",NA(),RTD("cqg.rtd",,"StudyData", $B$1, "Bar", "", "Low", $A$1, -$A10, $F$1,$E$1,,$C$1,$D$1))</f>
        <v>16280.92</v>
      </c>
      <c r="G10" s="50">
        <f>IF(RTD("cqg.rtd",,"StudyData", $B$1, "Bar", "", "Close", $A$1, -$A10, $F$1,$E$1,,$C$1,$D$1)="",NA(),RTD("cqg.rtd",,"StudyData", $B$1, "Bar", "", "Close", $A$1, -$A10, $F$1,$E$1,,$C$1,$D$1))</f>
        <v>16299.78</v>
      </c>
    </row>
    <row r="11" spans="1:7" x14ac:dyDescent="0.3">
      <c r="A11" s="47">
        <f t="shared" si="0"/>
        <v>9</v>
      </c>
      <c r="B11" s="48">
        <f xml:space="preserve"> RTD("cqg.rtd",,"StudyData", $B$1, "Bar", "", "Time", $A$1,-$A11, $F$1,$E$1, "","False")</f>
        <v>42954.020833333336</v>
      </c>
      <c r="C11" s="49">
        <f xml:space="preserve"> RTD("cqg.rtd",,"StudyData", $B$1, "Bar", "", "Time", $A$1, -$A11,$F$1,$E$1, "","False")</f>
        <v>42954.020833333336</v>
      </c>
      <c r="D11" s="50">
        <f xml:space="preserve"> IF(RTD("cqg.rtd",,"StudyData", $B$1, "Bar", "", "Open", $A$1, -$A11, $F$1,$E$1,,$C$1,$D$1)="",NA(),RTD("cqg.rtd",,"StudyData", $B$1, "Bar", "", "Open", $A$1, -$A11, $F$1,$E$1,,$C$1,$D$1))</f>
        <v>16306.26</v>
      </c>
      <c r="E11" s="50">
        <f>IF(RTD("cqg.rtd",,"StudyData", $B$1, "Bar", "", "High", $A$1, -$A11, $F$1,$E$1,,$C$1,$D$1)="",NA(), RTD("cqg.rtd",,"StudyData", $B$1, "Bar", "", "High", $A$1, -$A11, $F$1,$E$1,,$C$1,$D$1))</f>
        <v>16308.69</v>
      </c>
      <c r="F11" s="50">
        <f>IF(RTD("cqg.rtd",,"StudyData", $B$1, "Bar", "", "Low", $A$1, -$A11, $F$1,$E$1,,$C$1,$D$1)="",NA(),RTD("cqg.rtd",,"StudyData", $B$1, "Bar", "", "Low", $A$1, -$A11, $F$1,$E$1,,$C$1,$D$1))</f>
        <v>16282.69</v>
      </c>
      <c r="G11" s="50">
        <f>IF(RTD("cqg.rtd",,"StudyData", $B$1, "Bar", "", "Close", $A$1, -$A11, $F$1,$E$1,,$C$1,$D$1)="",NA(),RTD("cqg.rtd",,"StudyData", $B$1, "Bar", "", "Close", $A$1, -$A11, $F$1,$E$1,,$C$1,$D$1))</f>
        <v>16288.54</v>
      </c>
    </row>
    <row r="12" spans="1:7" x14ac:dyDescent="0.3">
      <c r="A12" s="47">
        <f t="shared" si="0"/>
        <v>10</v>
      </c>
      <c r="B12" s="48">
        <f xml:space="preserve"> RTD("cqg.rtd",,"StudyData", $B$1, "Bar", "", "Time", $A$1,-$A12, $F$1,$E$1, "","False")</f>
        <v>42954.010416666664</v>
      </c>
      <c r="C12" s="49">
        <f xml:space="preserve"> RTD("cqg.rtd",,"StudyData", $B$1, "Bar", "", "Time", $A$1, -$A12,$F$1,$E$1, "","False")</f>
        <v>42954.010416666664</v>
      </c>
      <c r="D12" s="50">
        <f xml:space="preserve"> IF(RTD("cqg.rtd",,"StudyData", $B$1, "Bar", "", "Open", $A$1, -$A12, $F$1,$E$1,,$C$1,$D$1)="",NA(),RTD("cqg.rtd",,"StudyData", $B$1, "Bar", "", "Open", $A$1, -$A12, $F$1,$E$1,,$C$1,$D$1))</f>
        <v>16284.62</v>
      </c>
      <c r="E12" s="50">
        <f>IF(RTD("cqg.rtd",,"StudyData", $B$1, "Bar", "", "High", $A$1, -$A12, $F$1,$E$1,,$C$1,$D$1)="",NA(), RTD("cqg.rtd",,"StudyData", $B$1, "Bar", "", "High", $A$1, -$A12, $F$1,$E$1,,$C$1,$D$1))</f>
        <v>16318.24</v>
      </c>
      <c r="F12" s="50">
        <f>IF(RTD("cqg.rtd",,"StudyData", $B$1, "Bar", "", "Low", $A$1, -$A12, $F$1,$E$1,,$C$1,$D$1)="",NA(),RTD("cqg.rtd",,"StudyData", $B$1, "Bar", "", "Low", $A$1, -$A12, $F$1,$E$1,,$C$1,$D$1))</f>
        <v>16275.95</v>
      </c>
      <c r="G12" s="50">
        <f>IF(RTD("cqg.rtd",,"StudyData", $B$1, "Bar", "", "Close", $A$1, -$A12, $F$1,$E$1,,$C$1,$D$1)="",NA(),RTD("cqg.rtd",,"StudyData", $B$1, "Bar", "", "Close", $A$1, -$A12, $F$1,$E$1,,$C$1,$D$1))</f>
        <v>16306.26</v>
      </c>
    </row>
    <row r="13" spans="1:7" x14ac:dyDescent="0.3">
      <c r="A13" s="47">
        <f t="shared" si="0"/>
        <v>11</v>
      </c>
      <c r="B13" s="48">
        <f xml:space="preserve"> RTD("cqg.rtd",,"StudyData", $B$1, "Bar", "", "Time", $A$1,-$A13, $F$1,$E$1, "","False")</f>
        <v>42954</v>
      </c>
      <c r="C13" s="49">
        <f xml:space="preserve"> RTD("cqg.rtd",,"StudyData", $B$1, "Bar", "", "Time", $A$1, -$A13,$F$1,$E$1, "","False")</f>
        <v>42954</v>
      </c>
      <c r="D13" s="50">
        <f xml:space="preserve"> IF(RTD("cqg.rtd",,"StudyData", $B$1, "Bar", "", "Open", $A$1, -$A13, $F$1,$E$1,,$C$1,$D$1)="",NA(),RTD("cqg.rtd",,"StudyData", $B$1, "Bar", "", "Open", $A$1, -$A13, $F$1,$E$1,,$C$1,$D$1))</f>
        <v>16290.34</v>
      </c>
      <c r="E13" s="50">
        <f>IF(RTD("cqg.rtd",,"StudyData", $B$1, "Bar", "", "High", $A$1, -$A13, $F$1,$E$1,,$C$1,$D$1)="",NA(), RTD("cqg.rtd",,"StudyData", $B$1, "Bar", "", "High", $A$1, -$A13, $F$1,$E$1,,$C$1,$D$1))</f>
        <v>16294.87</v>
      </c>
      <c r="F13" s="50">
        <f>IF(RTD("cqg.rtd",,"StudyData", $B$1, "Bar", "", "Low", $A$1, -$A13, $F$1,$E$1,,$C$1,$D$1)="",NA(),RTD("cqg.rtd",,"StudyData", $B$1, "Bar", "", "Low", $A$1, -$A13, $F$1,$E$1,,$C$1,$D$1))</f>
        <v>16274.45</v>
      </c>
      <c r="G13" s="50">
        <f>IF(RTD("cqg.rtd",,"StudyData", $B$1, "Bar", "", "Close", $A$1, -$A13, $F$1,$E$1,,$C$1,$D$1)="",NA(),RTD("cqg.rtd",,"StudyData", $B$1, "Bar", "", "Close", $A$1, -$A13, $F$1,$E$1,,$C$1,$D$1))</f>
        <v>16284.62</v>
      </c>
    </row>
    <row r="14" spans="1:7" x14ac:dyDescent="0.3">
      <c r="A14" s="47">
        <f t="shared" si="0"/>
        <v>12</v>
      </c>
      <c r="B14" s="48">
        <f xml:space="preserve"> RTD("cqg.rtd",,"StudyData", $B$1, "Bar", "", "Time", $A$1,-$A14, $F$1,$E$1, "","False")</f>
        <v>42953.947916666664</v>
      </c>
      <c r="C14" s="49">
        <f xml:space="preserve"> RTD("cqg.rtd",,"StudyData", $B$1, "Bar", "", "Time", $A$1, -$A14,$F$1,$E$1, "","False")</f>
        <v>42953.947916666664</v>
      </c>
      <c r="D14" s="50">
        <f xml:space="preserve"> IF(RTD("cqg.rtd",,"StudyData", $B$1, "Bar", "", "Open", $A$1, -$A14, $F$1,$E$1,,$C$1,$D$1)="",NA(),RTD("cqg.rtd",,"StudyData", $B$1, "Bar", "", "Open", $A$1, -$A14, $F$1,$E$1,,$C$1,$D$1))</f>
        <v>16281.75</v>
      </c>
      <c r="E14" s="50">
        <f>IF(RTD("cqg.rtd",,"StudyData", $B$1, "Bar", "", "High", $A$1, -$A14, $F$1,$E$1,,$C$1,$D$1)="",NA(), RTD("cqg.rtd",,"StudyData", $B$1, "Bar", "", "High", $A$1, -$A14, $F$1,$E$1,,$C$1,$D$1))</f>
        <v>16288.86</v>
      </c>
      <c r="F14" s="50">
        <f>IF(RTD("cqg.rtd",,"StudyData", $B$1, "Bar", "", "Low", $A$1, -$A14, $F$1,$E$1,,$C$1,$D$1)="",NA(),RTD("cqg.rtd",,"StudyData", $B$1, "Bar", "", "Low", $A$1, -$A14, $F$1,$E$1,,$C$1,$D$1))</f>
        <v>16270.83</v>
      </c>
      <c r="G14" s="50">
        <f>IF(RTD("cqg.rtd",,"StudyData", $B$1, "Bar", "", "Close", $A$1, -$A14, $F$1,$E$1,,$C$1,$D$1)="",NA(),RTD("cqg.rtd",,"StudyData", $B$1, "Bar", "", "Close", $A$1, -$A14, $F$1,$E$1,,$C$1,$D$1))</f>
        <v>16288.86</v>
      </c>
    </row>
    <row r="15" spans="1:7" x14ac:dyDescent="0.3">
      <c r="A15" s="47">
        <f t="shared" si="0"/>
        <v>13</v>
      </c>
      <c r="B15" s="48">
        <f xml:space="preserve"> RTD("cqg.rtd",,"StudyData", $B$1, "Bar", "", "Time", $A$1,-$A15, $F$1,$E$1, "","False")</f>
        <v>42953.9375</v>
      </c>
      <c r="C15" s="49">
        <f xml:space="preserve"> RTD("cqg.rtd",,"StudyData", $B$1, "Bar", "", "Time", $A$1, -$A15,$F$1,$E$1, "","False")</f>
        <v>42953.9375</v>
      </c>
      <c r="D15" s="50">
        <f xml:space="preserve"> IF(RTD("cqg.rtd",,"StudyData", $B$1, "Bar", "", "Open", $A$1, -$A15, $F$1,$E$1,,$C$1,$D$1)="",NA(),RTD("cqg.rtd",,"StudyData", $B$1, "Bar", "", "Open", $A$1, -$A15, $F$1,$E$1,,$C$1,$D$1))</f>
        <v>16281.99</v>
      </c>
      <c r="E15" s="50">
        <f>IF(RTD("cqg.rtd",,"StudyData", $B$1, "Bar", "", "High", $A$1, -$A15, $F$1,$E$1,,$C$1,$D$1)="",NA(), RTD("cqg.rtd",,"StudyData", $B$1, "Bar", "", "High", $A$1, -$A15, $F$1,$E$1,,$C$1,$D$1))</f>
        <v>16286.72</v>
      </c>
      <c r="F15" s="50">
        <f>IF(RTD("cqg.rtd",,"StudyData", $B$1, "Bar", "", "Low", $A$1, -$A15, $F$1,$E$1,,$C$1,$D$1)="",NA(),RTD("cqg.rtd",,"StudyData", $B$1, "Bar", "", "Low", $A$1, -$A15, $F$1,$E$1,,$C$1,$D$1))</f>
        <v>16276.89</v>
      </c>
      <c r="G15" s="50">
        <f>IF(RTD("cqg.rtd",,"StudyData", $B$1, "Bar", "", "Close", $A$1, -$A15, $F$1,$E$1,,$C$1,$D$1)="",NA(),RTD("cqg.rtd",,"StudyData", $B$1, "Bar", "", "Close", $A$1, -$A15, $F$1,$E$1,,$C$1,$D$1))</f>
        <v>16281.75</v>
      </c>
    </row>
    <row r="16" spans="1:7" x14ac:dyDescent="0.3">
      <c r="A16" s="47">
        <f t="shared" si="0"/>
        <v>14</v>
      </c>
      <c r="B16" s="48">
        <f xml:space="preserve"> RTD("cqg.rtd",,"StudyData", $B$1, "Bar", "", "Time", $A$1,-$A16, $F$1,$E$1, "","False")</f>
        <v>42953.927083333336</v>
      </c>
      <c r="C16" s="49">
        <f xml:space="preserve"> RTD("cqg.rtd",,"StudyData", $B$1, "Bar", "", "Time", $A$1, -$A16,$F$1,$E$1, "","False")</f>
        <v>42953.927083333336</v>
      </c>
      <c r="D16" s="50">
        <f xml:space="preserve"> IF(RTD("cqg.rtd",,"StudyData", $B$1, "Bar", "", "Open", $A$1, -$A16, $F$1,$E$1,,$C$1,$D$1)="",NA(),RTD("cqg.rtd",,"StudyData", $B$1, "Bar", "", "Open", $A$1, -$A16, $F$1,$E$1,,$C$1,$D$1))</f>
        <v>16293.37</v>
      </c>
      <c r="E16" s="50">
        <f>IF(RTD("cqg.rtd",,"StudyData", $B$1, "Bar", "", "High", $A$1, -$A16, $F$1,$E$1,,$C$1,$D$1)="",NA(), RTD("cqg.rtd",,"StudyData", $B$1, "Bar", "", "High", $A$1, -$A16, $F$1,$E$1,,$C$1,$D$1))</f>
        <v>16294.01</v>
      </c>
      <c r="F16" s="50">
        <f>IF(RTD("cqg.rtd",,"StudyData", $B$1, "Bar", "", "Low", $A$1, -$A16, $F$1,$E$1,,$C$1,$D$1)="",NA(),RTD("cqg.rtd",,"StudyData", $B$1, "Bar", "", "Low", $A$1, -$A16, $F$1,$E$1,,$C$1,$D$1))</f>
        <v>16268.97</v>
      </c>
      <c r="G16" s="50">
        <f>IF(RTD("cqg.rtd",,"StudyData", $B$1, "Bar", "", "Close", $A$1, -$A16, $F$1,$E$1,,$C$1,$D$1)="",NA(),RTD("cqg.rtd",,"StudyData", $B$1, "Bar", "", "Close", $A$1, -$A16, $F$1,$E$1,,$C$1,$D$1))</f>
        <v>16278.8</v>
      </c>
    </row>
    <row r="17" spans="1:7" x14ac:dyDescent="0.3">
      <c r="A17" s="47">
        <f t="shared" si="0"/>
        <v>15</v>
      </c>
      <c r="B17" s="48">
        <f xml:space="preserve"> RTD("cqg.rtd",,"StudyData", $B$1, "Bar", "", "Time", $A$1,-$A17, $F$1,$E$1, "","False")</f>
        <v>42953.916666666664</v>
      </c>
      <c r="C17" s="49">
        <f xml:space="preserve"> RTD("cqg.rtd",,"StudyData", $B$1, "Bar", "", "Time", $A$1, -$A17,$F$1,$E$1, "","False")</f>
        <v>42953.916666666664</v>
      </c>
      <c r="D17" s="50">
        <f xml:space="preserve"> IF(RTD("cqg.rtd",,"StudyData", $B$1, "Bar", "", "Open", $A$1, -$A17, $F$1,$E$1,,$C$1,$D$1)="",NA(),RTD("cqg.rtd",,"StudyData", $B$1, "Bar", "", "Open", $A$1, -$A17, $F$1,$E$1,,$C$1,$D$1))</f>
        <v>16285.46</v>
      </c>
      <c r="E17" s="50">
        <f>IF(RTD("cqg.rtd",,"StudyData", $B$1, "Bar", "", "High", $A$1, -$A17, $F$1,$E$1,,$C$1,$D$1)="",NA(), RTD("cqg.rtd",,"StudyData", $B$1, "Bar", "", "High", $A$1, -$A17, $F$1,$E$1,,$C$1,$D$1))</f>
        <v>16293.37</v>
      </c>
      <c r="F17" s="50">
        <f>IF(RTD("cqg.rtd",,"StudyData", $B$1, "Bar", "", "Low", $A$1, -$A17, $F$1,$E$1,,$C$1,$D$1)="",NA(),RTD("cqg.rtd",,"StudyData", $B$1, "Bar", "", "Low", $A$1, -$A17, $F$1,$E$1,,$C$1,$D$1))</f>
        <v>16268.76</v>
      </c>
      <c r="G17" s="50">
        <f>IF(RTD("cqg.rtd",,"StudyData", $B$1, "Bar", "", "Close", $A$1, -$A17, $F$1,$E$1,,$C$1,$D$1)="",NA(),RTD("cqg.rtd",,"StudyData", $B$1, "Bar", "", "Close", $A$1, -$A17, $F$1,$E$1,,$C$1,$D$1))</f>
        <v>16293.37</v>
      </c>
    </row>
    <row r="18" spans="1:7" x14ac:dyDescent="0.3">
      <c r="A18" s="47">
        <f t="shared" si="0"/>
        <v>16</v>
      </c>
      <c r="B18" s="48">
        <f xml:space="preserve"> RTD("cqg.rtd",,"StudyData", $B$1, "Bar", "", "Time", $A$1,-$A18, $F$1,$E$1, "","False")</f>
        <v>42953.90625</v>
      </c>
      <c r="C18" s="49">
        <f xml:space="preserve"> RTD("cqg.rtd",,"StudyData", $B$1, "Bar", "", "Time", $A$1, -$A18,$F$1,$E$1, "","False")</f>
        <v>42953.90625</v>
      </c>
      <c r="D18" s="50">
        <f xml:space="preserve"> IF(RTD("cqg.rtd",,"StudyData", $B$1, "Bar", "", "Open", $A$1, -$A18, $F$1,$E$1,,$C$1,$D$1)="",NA(),RTD("cqg.rtd",,"StudyData", $B$1, "Bar", "", "Open", $A$1, -$A18, $F$1,$E$1,,$C$1,$D$1))</f>
        <v>16279.02</v>
      </c>
      <c r="E18" s="50">
        <f>IF(RTD("cqg.rtd",,"StudyData", $B$1, "Bar", "", "High", $A$1, -$A18, $F$1,$E$1,,$C$1,$D$1)="",NA(), RTD("cqg.rtd",,"StudyData", $B$1, "Bar", "", "High", $A$1, -$A18, $F$1,$E$1,,$C$1,$D$1))</f>
        <v>16290.13</v>
      </c>
      <c r="F18" s="50">
        <f>IF(RTD("cqg.rtd",,"StudyData", $B$1, "Bar", "", "Low", $A$1, -$A18, $F$1,$E$1,,$C$1,$D$1)="",NA(),RTD("cqg.rtd",,"StudyData", $B$1, "Bar", "", "Low", $A$1, -$A18, $F$1,$E$1,,$C$1,$D$1))</f>
        <v>16275.25</v>
      </c>
      <c r="G18" s="50">
        <f>IF(RTD("cqg.rtd",,"StudyData", $B$1, "Bar", "", "Close", $A$1, -$A18, $F$1,$E$1,,$C$1,$D$1)="",NA(),RTD("cqg.rtd",,"StudyData", $B$1, "Bar", "", "Close", $A$1, -$A18, $F$1,$E$1,,$C$1,$D$1))</f>
        <v>16285.1</v>
      </c>
    </row>
    <row r="19" spans="1:7" x14ac:dyDescent="0.3">
      <c r="A19" s="47">
        <f t="shared" si="0"/>
        <v>17</v>
      </c>
      <c r="B19" s="48">
        <f xml:space="preserve"> RTD("cqg.rtd",,"StudyData", $B$1, "Bar", "", "Time", $A$1,-$A19, $F$1,$E$1, "","False")</f>
        <v>42953.895833333336</v>
      </c>
      <c r="C19" s="49">
        <f xml:space="preserve"> RTD("cqg.rtd",,"StudyData", $B$1, "Bar", "", "Time", $A$1, -$A19,$F$1,$E$1, "","False")</f>
        <v>42953.895833333336</v>
      </c>
      <c r="D19" s="50">
        <f xml:space="preserve"> IF(RTD("cqg.rtd",,"StudyData", $B$1, "Bar", "", "Open", $A$1, -$A19, $F$1,$E$1,,$C$1,$D$1)="",NA(),RTD("cqg.rtd",,"StudyData", $B$1, "Bar", "", "Open", $A$1, -$A19, $F$1,$E$1,,$C$1,$D$1))</f>
        <v>16303.31</v>
      </c>
      <c r="E19" s="50">
        <f>IF(RTD("cqg.rtd",,"StudyData", $B$1, "Bar", "", "High", $A$1, -$A19, $F$1,$E$1,,$C$1,$D$1)="",NA(), RTD("cqg.rtd",,"StudyData", $B$1, "Bar", "", "High", $A$1, -$A19, $F$1,$E$1,,$C$1,$D$1))</f>
        <v>16312.9</v>
      </c>
      <c r="F19" s="50">
        <f>IF(RTD("cqg.rtd",,"StudyData", $B$1, "Bar", "", "Low", $A$1, -$A19, $F$1,$E$1,,$C$1,$D$1)="",NA(),RTD("cqg.rtd",,"StudyData", $B$1, "Bar", "", "Low", $A$1, -$A19, $F$1,$E$1,,$C$1,$D$1))</f>
        <v>16277.52</v>
      </c>
      <c r="G19" s="50">
        <f>IF(RTD("cqg.rtd",,"StudyData", $B$1, "Bar", "", "Close", $A$1, -$A19, $F$1,$E$1,,$C$1,$D$1)="",NA(),RTD("cqg.rtd",,"StudyData", $B$1, "Bar", "", "Close", $A$1, -$A19, $F$1,$E$1,,$C$1,$D$1))</f>
        <v>16279.02</v>
      </c>
    </row>
    <row r="20" spans="1:7" x14ac:dyDescent="0.3">
      <c r="A20" s="47">
        <f t="shared" si="0"/>
        <v>18</v>
      </c>
      <c r="B20" s="48">
        <f xml:space="preserve"> RTD("cqg.rtd",,"StudyData", $B$1, "Bar", "", "Time", $A$1,-$A20, $F$1,$E$1, "","False")</f>
        <v>42953.885416666664</v>
      </c>
      <c r="C20" s="49">
        <f xml:space="preserve"> RTD("cqg.rtd",,"StudyData", $B$1, "Bar", "", "Time", $A$1, -$A20,$F$1,$E$1, "","False")</f>
        <v>42953.885416666664</v>
      </c>
      <c r="D20" s="50">
        <f xml:space="preserve"> IF(RTD("cqg.rtd",,"StudyData", $B$1, "Bar", "", "Open", $A$1, -$A20, $F$1,$E$1,,$C$1,$D$1)="",NA(),RTD("cqg.rtd",,"StudyData", $B$1, "Bar", "", "Open", $A$1, -$A20, $F$1,$E$1,,$C$1,$D$1))</f>
        <v>16292.27</v>
      </c>
      <c r="E20" s="50">
        <f>IF(RTD("cqg.rtd",,"StudyData", $B$1, "Bar", "", "High", $A$1, -$A20, $F$1,$E$1,,$C$1,$D$1)="",NA(), RTD("cqg.rtd",,"StudyData", $B$1, "Bar", "", "High", $A$1, -$A20, $F$1,$E$1,,$C$1,$D$1))</f>
        <v>16326.29</v>
      </c>
      <c r="F20" s="50">
        <f>IF(RTD("cqg.rtd",,"StudyData", $B$1, "Bar", "", "Low", $A$1, -$A20, $F$1,$E$1,,$C$1,$D$1)="",NA(),RTD("cqg.rtd",,"StudyData", $B$1, "Bar", "", "Low", $A$1, -$A20, $F$1,$E$1,,$C$1,$D$1))</f>
        <v>16286.93</v>
      </c>
      <c r="G20" s="50">
        <f>IF(RTD("cqg.rtd",,"StudyData", $B$1, "Bar", "", "Close", $A$1, -$A20, $F$1,$E$1,,$C$1,$D$1)="",NA(),RTD("cqg.rtd",,"StudyData", $B$1, "Bar", "", "Close", $A$1, -$A20, $F$1,$E$1,,$C$1,$D$1))</f>
        <v>16303.87</v>
      </c>
    </row>
    <row r="21" spans="1:7" x14ac:dyDescent="0.3">
      <c r="A21" s="47">
        <f t="shared" si="0"/>
        <v>19</v>
      </c>
      <c r="B21" s="48">
        <f xml:space="preserve"> RTD("cqg.rtd",,"StudyData", $B$1, "Bar", "", "Time", $A$1,-$A21, $F$1,$E$1, "","False")</f>
        <v>42953.875</v>
      </c>
      <c r="C21" s="49">
        <f xml:space="preserve"> RTD("cqg.rtd",,"StudyData", $B$1, "Bar", "", "Time", $A$1, -$A21,$F$1,$E$1, "","False")</f>
        <v>42953.875</v>
      </c>
      <c r="D21" s="50">
        <f xml:space="preserve"> IF(RTD("cqg.rtd",,"StudyData", $B$1, "Bar", "", "Open", $A$1, -$A21, $F$1,$E$1,,$C$1,$D$1)="",NA(),RTD("cqg.rtd",,"StudyData", $B$1, "Bar", "", "Open", $A$1, -$A21, $F$1,$E$1,,$C$1,$D$1))</f>
        <v>16273.68</v>
      </c>
      <c r="E21" s="50">
        <f>IF(RTD("cqg.rtd",,"StudyData", $B$1, "Bar", "", "High", $A$1, -$A21, $F$1,$E$1,,$C$1,$D$1)="",NA(), RTD("cqg.rtd",,"StudyData", $B$1, "Bar", "", "High", $A$1, -$A21, $F$1,$E$1,,$C$1,$D$1))</f>
        <v>16306.05</v>
      </c>
      <c r="F21" s="50">
        <f>IF(RTD("cqg.rtd",,"StudyData", $B$1, "Bar", "", "Low", $A$1, -$A21, $F$1,$E$1,,$C$1,$D$1)="",NA(),RTD("cqg.rtd",,"StudyData", $B$1, "Bar", "", "Low", $A$1, -$A21, $F$1,$E$1,,$C$1,$D$1))</f>
        <v>16261.27</v>
      </c>
      <c r="G21" s="50">
        <f>IF(RTD("cqg.rtd",,"StudyData", $B$1, "Bar", "", "Close", $A$1, -$A21, $F$1,$E$1,,$C$1,$D$1)="",NA(),RTD("cqg.rtd",,"StudyData", $B$1, "Bar", "", "Close", $A$1, -$A21, $F$1,$E$1,,$C$1,$D$1))</f>
        <v>16292.27</v>
      </c>
    </row>
    <row r="22" spans="1:7" x14ac:dyDescent="0.3">
      <c r="A22" s="47">
        <f t="shared" si="0"/>
        <v>20</v>
      </c>
      <c r="B22" s="48">
        <f xml:space="preserve"> RTD("cqg.rtd",,"StudyData", $B$1, "Bar", "", "Time", $A$1,-$A22, $F$1,$E$1, "","False")</f>
        <v>42953.864583333336</v>
      </c>
      <c r="C22" s="49">
        <f xml:space="preserve"> RTD("cqg.rtd",,"StudyData", $B$1, "Bar", "", "Time", $A$1, -$A22,$F$1,$E$1, "","False")</f>
        <v>42953.864583333336</v>
      </c>
      <c r="D22" s="50">
        <f xml:space="preserve"> IF(RTD("cqg.rtd",,"StudyData", $B$1, "Bar", "", "Open", $A$1, -$A22, $F$1,$E$1,,$C$1,$D$1)="",NA(),RTD("cqg.rtd",,"StudyData", $B$1, "Bar", "", "Open", $A$1, -$A22, $F$1,$E$1,,$C$1,$D$1))</f>
        <v>16252.42</v>
      </c>
      <c r="E22" s="50">
        <f>IF(RTD("cqg.rtd",,"StudyData", $B$1, "Bar", "", "High", $A$1, -$A22, $F$1,$E$1,,$C$1,$D$1)="",NA(), RTD("cqg.rtd",,"StudyData", $B$1, "Bar", "", "High", $A$1, -$A22, $F$1,$E$1,,$C$1,$D$1))</f>
        <v>16288.03</v>
      </c>
      <c r="F22" s="50">
        <f>IF(RTD("cqg.rtd",,"StudyData", $B$1, "Bar", "", "Low", $A$1, -$A22, $F$1,$E$1,,$C$1,$D$1)="",NA(),RTD("cqg.rtd",,"StudyData", $B$1, "Bar", "", "Low", $A$1, -$A22, $F$1,$E$1,,$C$1,$D$1))</f>
        <v>16246.73</v>
      </c>
      <c r="G22" s="50">
        <f>IF(RTD("cqg.rtd",,"StudyData", $B$1, "Bar", "", "Close", $A$1, -$A22, $F$1,$E$1,,$C$1,$D$1)="",NA(),RTD("cqg.rtd",,"StudyData", $B$1, "Bar", "", "Close", $A$1, -$A22, $F$1,$E$1,,$C$1,$D$1))</f>
        <v>16276.48</v>
      </c>
    </row>
    <row r="23" spans="1:7" x14ac:dyDescent="0.3">
      <c r="A23" s="47">
        <f t="shared" si="0"/>
        <v>21</v>
      </c>
      <c r="B23" s="48">
        <f xml:space="preserve"> RTD("cqg.rtd",,"StudyData", $B$1, "Bar", "", "Time", $A$1,-$A23, $F$1,$E$1, "","False")</f>
        <v>42953.854166666664</v>
      </c>
      <c r="C23" s="49">
        <f xml:space="preserve"> RTD("cqg.rtd",,"StudyData", $B$1, "Bar", "", "Time", $A$1, -$A23,$F$1,$E$1, "","False")</f>
        <v>42953.854166666664</v>
      </c>
      <c r="D23" s="50">
        <f xml:space="preserve"> IF(RTD("cqg.rtd",,"StudyData", $B$1, "Bar", "", "Open", $A$1, -$A23, $F$1,$E$1,,$C$1,$D$1)="",NA(),RTD("cqg.rtd",,"StudyData", $B$1, "Bar", "", "Open", $A$1, -$A23, $F$1,$E$1,,$C$1,$D$1))</f>
        <v>16223.73</v>
      </c>
      <c r="E23" s="50">
        <f>IF(RTD("cqg.rtd",,"StudyData", $B$1, "Bar", "", "High", $A$1, -$A23, $F$1,$E$1,,$C$1,$D$1)="",NA(), RTD("cqg.rtd",,"StudyData", $B$1, "Bar", "", "High", $A$1, -$A23, $F$1,$E$1,,$C$1,$D$1))</f>
        <v>16285.72</v>
      </c>
      <c r="F23" s="50">
        <f>IF(RTD("cqg.rtd",,"StudyData", $B$1, "Bar", "", "Low", $A$1, -$A23, $F$1,$E$1,,$C$1,$D$1)="",NA(),RTD("cqg.rtd",,"StudyData", $B$1, "Bar", "", "Low", $A$1, -$A23, $F$1,$E$1,,$C$1,$D$1))</f>
        <v>16223.73</v>
      </c>
      <c r="G23" s="50">
        <f>IF(RTD("cqg.rtd",,"StudyData", $B$1, "Bar", "", "Close", $A$1, -$A23, $F$1,$E$1,,$C$1,$D$1)="",NA(),RTD("cqg.rtd",,"StudyData", $B$1, "Bar", "", "Close", $A$1, -$A23, $F$1,$E$1,,$C$1,$D$1))</f>
        <v>16255.32</v>
      </c>
    </row>
    <row r="24" spans="1:7" x14ac:dyDescent="0.3">
      <c r="A24" s="47">
        <f t="shared" si="0"/>
        <v>22</v>
      </c>
      <c r="B24" s="48">
        <f xml:space="preserve"> RTD("cqg.rtd",,"StudyData", $B$1, "Bar", "", "Time", $A$1,-$A24, $F$1,$E$1, "","False")</f>
        <v>42951.114583333336</v>
      </c>
      <c r="C24" s="49">
        <f xml:space="preserve"> RTD("cqg.rtd",,"StudyData", $B$1, "Bar", "", "Time", $A$1, -$A24,$F$1,$E$1, "","False")</f>
        <v>42951.114583333336</v>
      </c>
      <c r="D24" s="50">
        <f xml:space="preserve"> IF(RTD("cqg.rtd",,"StudyData", $B$1, "Bar", "", "Open", $A$1, -$A24, $F$1,$E$1,,$C$1,$D$1)="",NA(),RTD("cqg.rtd",,"StudyData", $B$1, "Bar", "", "Open", $A$1, -$A24, $F$1,$E$1,,$C$1,$D$1))</f>
        <v>16159.37</v>
      </c>
      <c r="E24" s="50">
        <f>IF(RTD("cqg.rtd",,"StudyData", $B$1, "Bar", "", "High", $A$1, -$A24, $F$1,$E$1,,$C$1,$D$1)="",NA(), RTD("cqg.rtd",,"StudyData", $B$1, "Bar", "", "High", $A$1, -$A24, $F$1,$E$1,,$C$1,$D$1))</f>
        <v>16173.97</v>
      </c>
      <c r="F24" s="50">
        <f>IF(RTD("cqg.rtd",,"StudyData", $B$1, "Bar", "", "Low", $A$1, -$A24, $F$1,$E$1,,$C$1,$D$1)="",NA(),RTD("cqg.rtd",,"StudyData", $B$1, "Bar", "", "Low", $A$1, -$A24, $F$1,$E$1,,$C$1,$D$1))</f>
        <v>16149.14</v>
      </c>
      <c r="G24" s="50">
        <f>IF(RTD("cqg.rtd",,"StudyData", $B$1, "Bar", "", "Close", $A$1, -$A24, $F$1,$E$1,,$C$1,$D$1)="",NA(),RTD("cqg.rtd",,"StudyData", $B$1, "Bar", "", "Close", $A$1, -$A24, $F$1,$E$1,,$C$1,$D$1))</f>
        <v>16149.14</v>
      </c>
    </row>
    <row r="25" spans="1:7" x14ac:dyDescent="0.3">
      <c r="A25" s="47">
        <f t="shared" si="0"/>
        <v>23</v>
      </c>
      <c r="B25" s="48">
        <f xml:space="preserve"> RTD("cqg.rtd",,"StudyData", $B$1, "Bar", "", "Time", $A$1,-$A25, $F$1,$E$1, "","False")</f>
        <v>42951.104166666664</v>
      </c>
      <c r="C25" s="49">
        <f xml:space="preserve"> RTD("cqg.rtd",,"StudyData", $B$1, "Bar", "", "Time", $A$1, -$A25,$F$1,$E$1, "","False")</f>
        <v>42951.104166666664</v>
      </c>
      <c r="D25" s="50">
        <f xml:space="preserve"> IF(RTD("cqg.rtd",,"StudyData", $B$1, "Bar", "", "Open", $A$1, -$A25, $F$1,$E$1,,$C$1,$D$1)="",NA(),RTD("cqg.rtd",,"StudyData", $B$1, "Bar", "", "Open", $A$1, -$A25, $F$1,$E$1,,$C$1,$D$1))</f>
        <v>16139.02</v>
      </c>
      <c r="E25" s="50">
        <f>IF(RTD("cqg.rtd",,"StudyData", $B$1, "Bar", "", "High", $A$1, -$A25, $F$1,$E$1,,$C$1,$D$1)="",NA(), RTD("cqg.rtd",,"StudyData", $B$1, "Bar", "", "High", $A$1, -$A25, $F$1,$E$1,,$C$1,$D$1))</f>
        <v>16165.57</v>
      </c>
      <c r="F25" s="50">
        <f>IF(RTD("cqg.rtd",,"StudyData", $B$1, "Bar", "", "Low", $A$1, -$A25, $F$1,$E$1,,$C$1,$D$1)="",NA(),RTD("cqg.rtd",,"StudyData", $B$1, "Bar", "", "Low", $A$1, -$A25, $F$1,$E$1,,$C$1,$D$1))</f>
        <v>16131.56</v>
      </c>
      <c r="G25" s="50">
        <f>IF(RTD("cqg.rtd",,"StudyData", $B$1, "Bar", "", "Close", $A$1, -$A25, $F$1,$E$1,,$C$1,$D$1)="",NA(),RTD("cqg.rtd",,"StudyData", $B$1, "Bar", "", "Close", $A$1, -$A25, $F$1,$E$1,,$C$1,$D$1))</f>
        <v>16158.49</v>
      </c>
    </row>
    <row r="26" spans="1:7" x14ac:dyDescent="0.3">
      <c r="A26" s="47">
        <f t="shared" si="0"/>
        <v>24</v>
      </c>
      <c r="B26" s="48">
        <f xml:space="preserve"> RTD("cqg.rtd",,"StudyData", $B$1, "Bar", "", "Time", $A$1,-$A26, $F$1,$E$1, "","False")</f>
        <v>42951.09375</v>
      </c>
      <c r="C26" s="49">
        <f xml:space="preserve"> RTD("cqg.rtd",,"StudyData", $B$1, "Bar", "", "Time", $A$1, -$A26,$F$1,$E$1, "","False")</f>
        <v>42951.09375</v>
      </c>
      <c r="D26" s="50">
        <f xml:space="preserve"> IF(RTD("cqg.rtd",,"StudyData", $B$1, "Bar", "", "Open", $A$1, -$A26, $F$1,$E$1,,$C$1,$D$1)="",NA(),RTD("cqg.rtd",,"StudyData", $B$1, "Bar", "", "Open", $A$1, -$A26, $F$1,$E$1,,$C$1,$D$1))</f>
        <v>16129.18</v>
      </c>
      <c r="E26" s="50">
        <f>IF(RTD("cqg.rtd",,"StudyData", $B$1, "Bar", "", "High", $A$1, -$A26, $F$1,$E$1,,$C$1,$D$1)="",NA(), RTD("cqg.rtd",,"StudyData", $B$1, "Bar", "", "High", $A$1, -$A26, $F$1,$E$1,,$C$1,$D$1))</f>
        <v>16142.45</v>
      </c>
      <c r="F26" s="50">
        <f>IF(RTD("cqg.rtd",,"StudyData", $B$1, "Bar", "", "Low", $A$1, -$A26, $F$1,$E$1,,$C$1,$D$1)="",NA(),RTD("cqg.rtd",,"StudyData", $B$1, "Bar", "", "Low", $A$1, -$A26, $F$1,$E$1,,$C$1,$D$1))</f>
        <v>16120.45</v>
      </c>
      <c r="G26" s="50">
        <f>IF(RTD("cqg.rtd",,"StudyData", $B$1, "Bar", "", "Close", $A$1, -$A26, $F$1,$E$1,,$C$1,$D$1)="",NA(),RTD("cqg.rtd",,"StudyData", $B$1, "Bar", "", "Close", $A$1, -$A26, $F$1,$E$1,,$C$1,$D$1))</f>
        <v>16139.41</v>
      </c>
    </row>
    <row r="27" spans="1:7" x14ac:dyDescent="0.3">
      <c r="A27" s="47">
        <f t="shared" si="0"/>
        <v>25</v>
      </c>
      <c r="B27" s="48">
        <f xml:space="preserve"> RTD("cqg.rtd",,"StudyData", $B$1, "Bar", "", "Time", $A$1,-$A27, $F$1,$E$1, "","False")</f>
        <v>42951.083333333336</v>
      </c>
      <c r="C27" s="49">
        <f xml:space="preserve"> RTD("cqg.rtd",,"StudyData", $B$1, "Bar", "", "Time", $A$1, -$A27,$F$1,$E$1, "","False")</f>
        <v>42951.083333333336</v>
      </c>
      <c r="D27" s="50">
        <f xml:space="preserve"> IF(RTD("cqg.rtd",,"StudyData", $B$1, "Bar", "", "Open", $A$1, -$A27, $F$1,$E$1,,$C$1,$D$1)="",NA(),RTD("cqg.rtd",,"StudyData", $B$1, "Bar", "", "Open", $A$1, -$A27, $F$1,$E$1,,$C$1,$D$1))</f>
        <v>16146.59</v>
      </c>
      <c r="E27" s="50">
        <f>IF(RTD("cqg.rtd",,"StudyData", $B$1, "Bar", "", "High", $A$1, -$A27, $F$1,$E$1,,$C$1,$D$1)="",NA(), RTD("cqg.rtd",,"StudyData", $B$1, "Bar", "", "High", $A$1, -$A27, $F$1,$E$1,,$C$1,$D$1))</f>
        <v>16152.68</v>
      </c>
      <c r="F27" s="50">
        <f>IF(RTD("cqg.rtd",,"StudyData", $B$1, "Bar", "", "Low", $A$1, -$A27, $F$1,$E$1,,$C$1,$D$1)="",NA(),RTD("cqg.rtd",,"StudyData", $B$1, "Bar", "", "Low", $A$1, -$A27, $F$1,$E$1,,$C$1,$D$1))</f>
        <v>16129.18</v>
      </c>
      <c r="G27" s="50">
        <f>IF(RTD("cqg.rtd",,"StudyData", $B$1, "Bar", "", "Close", $A$1, -$A27, $F$1,$E$1,,$C$1,$D$1)="",NA(),RTD("cqg.rtd",,"StudyData", $B$1, "Bar", "", "Close", $A$1, -$A27, $F$1,$E$1,,$C$1,$D$1))</f>
        <v>16129.18</v>
      </c>
    </row>
    <row r="28" spans="1:7" x14ac:dyDescent="0.3">
      <c r="A28" s="47">
        <f t="shared" si="0"/>
        <v>26</v>
      </c>
      <c r="B28" s="48">
        <f xml:space="preserve"> RTD("cqg.rtd",,"StudyData", $B$1, "Bar", "", "Time", $A$1,-$A28, $F$1,$E$1, "","False")</f>
        <v>42951.072916666664</v>
      </c>
      <c r="C28" s="49">
        <f xml:space="preserve"> RTD("cqg.rtd",,"StudyData", $B$1, "Bar", "", "Time", $A$1, -$A28,$F$1,$E$1, "","False")</f>
        <v>42951.072916666664</v>
      </c>
      <c r="D28" s="50">
        <f xml:space="preserve"> IF(RTD("cqg.rtd",,"StudyData", $B$1, "Bar", "", "Open", $A$1, -$A28, $F$1,$E$1,,$C$1,$D$1)="",NA(),RTD("cqg.rtd",,"StudyData", $B$1, "Bar", "", "Open", $A$1, -$A28, $F$1,$E$1,,$C$1,$D$1))</f>
        <v>16147.8</v>
      </c>
      <c r="E28" s="50">
        <f>IF(RTD("cqg.rtd",,"StudyData", $B$1, "Bar", "", "High", $A$1, -$A28, $F$1,$E$1,,$C$1,$D$1)="",NA(), RTD("cqg.rtd",,"StudyData", $B$1, "Bar", "", "High", $A$1, -$A28, $F$1,$E$1,,$C$1,$D$1))</f>
        <v>16153.84</v>
      </c>
      <c r="F28" s="50">
        <f>IF(RTD("cqg.rtd",,"StudyData", $B$1, "Bar", "", "Low", $A$1, -$A28, $F$1,$E$1,,$C$1,$D$1)="",NA(),RTD("cqg.rtd",,"StudyData", $B$1, "Bar", "", "Low", $A$1, -$A28, $F$1,$E$1,,$C$1,$D$1))</f>
        <v>16139.73</v>
      </c>
      <c r="G28" s="50">
        <f>IF(RTD("cqg.rtd",,"StudyData", $B$1, "Bar", "", "Close", $A$1, -$A28, $F$1,$E$1,,$C$1,$D$1)="",NA(),RTD("cqg.rtd",,"StudyData", $B$1, "Bar", "", "Close", $A$1, -$A28, $F$1,$E$1,,$C$1,$D$1))</f>
        <v>16143.44</v>
      </c>
    </row>
    <row r="29" spans="1:7" x14ac:dyDescent="0.3">
      <c r="A29" s="47">
        <f t="shared" si="0"/>
        <v>27</v>
      </c>
      <c r="B29" s="48">
        <f xml:space="preserve"> RTD("cqg.rtd",,"StudyData", $B$1, "Bar", "", "Time", $A$1,-$A29, $F$1,$E$1, "","False")</f>
        <v>42951.0625</v>
      </c>
      <c r="C29" s="49">
        <f xml:space="preserve"> RTD("cqg.rtd",,"StudyData", $B$1, "Bar", "", "Time", $A$1, -$A29,$F$1,$E$1, "","False")</f>
        <v>42951.0625</v>
      </c>
      <c r="D29" s="50">
        <f xml:space="preserve"> IF(RTD("cqg.rtd",,"StudyData", $B$1, "Bar", "", "Open", $A$1, -$A29, $F$1,$E$1,,$C$1,$D$1)="",NA(),RTD("cqg.rtd",,"StudyData", $B$1, "Bar", "", "Open", $A$1, -$A29, $F$1,$E$1,,$C$1,$D$1))</f>
        <v>16146.36</v>
      </c>
      <c r="E29" s="50">
        <f>IF(RTD("cqg.rtd",,"StudyData", $B$1, "Bar", "", "High", $A$1, -$A29, $F$1,$E$1,,$C$1,$D$1)="",NA(), RTD("cqg.rtd",,"StudyData", $B$1, "Bar", "", "High", $A$1, -$A29, $F$1,$E$1,,$C$1,$D$1))</f>
        <v>16154.45</v>
      </c>
      <c r="F29" s="50">
        <f>IF(RTD("cqg.rtd",,"StudyData", $B$1, "Bar", "", "Low", $A$1, -$A29, $F$1,$E$1,,$C$1,$D$1)="",NA(),RTD("cqg.rtd",,"StudyData", $B$1, "Bar", "", "Low", $A$1, -$A29, $F$1,$E$1,,$C$1,$D$1))</f>
        <v>16138.01</v>
      </c>
      <c r="G29" s="50">
        <f>IF(RTD("cqg.rtd",,"StudyData", $B$1, "Bar", "", "Close", $A$1, -$A29, $F$1,$E$1,,$C$1,$D$1)="",NA(),RTD("cqg.rtd",,"StudyData", $B$1, "Bar", "", "Close", $A$1, -$A29, $F$1,$E$1,,$C$1,$D$1))</f>
        <v>16147.8</v>
      </c>
    </row>
    <row r="30" spans="1:7" x14ac:dyDescent="0.3">
      <c r="A30" s="47">
        <f t="shared" si="0"/>
        <v>28</v>
      </c>
      <c r="B30" s="48">
        <f xml:space="preserve"> RTD("cqg.rtd",,"StudyData", $B$1, "Bar", "", "Time", $A$1,-$A30, $F$1,$E$1, "","False")</f>
        <v>42951.052083333336</v>
      </c>
      <c r="C30" s="49">
        <f xml:space="preserve"> RTD("cqg.rtd",,"StudyData", $B$1, "Bar", "", "Time", $A$1, -$A30,$F$1,$E$1, "","False")</f>
        <v>42951.052083333336</v>
      </c>
      <c r="D30" s="50">
        <f xml:space="preserve"> IF(RTD("cqg.rtd",,"StudyData", $B$1, "Bar", "", "Open", $A$1, -$A30, $F$1,$E$1,,$C$1,$D$1)="",NA(),RTD("cqg.rtd",,"StudyData", $B$1, "Bar", "", "Open", $A$1, -$A30, $F$1,$E$1,,$C$1,$D$1))</f>
        <v>16157.16</v>
      </c>
      <c r="E30" s="50">
        <f>IF(RTD("cqg.rtd",,"StudyData", $B$1, "Bar", "", "High", $A$1, -$A30, $F$1,$E$1,,$C$1,$D$1)="",NA(), RTD("cqg.rtd",,"StudyData", $B$1, "Bar", "", "High", $A$1, -$A30, $F$1,$E$1,,$C$1,$D$1))</f>
        <v>16161.97</v>
      </c>
      <c r="F30" s="50">
        <f>IF(RTD("cqg.rtd",,"StudyData", $B$1, "Bar", "", "Low", $A$1, -$A30, $F$1,$E$1,,$C$1,$D$1)="",NA(),RTD("cqg.rtd",,"StudyData", $B$1, "Bar", "", "Low", $A$1, -$A30, $F$1,$E$1,,$C$1,$D$1))</f>
        <v>16142.46</v>
      </c>
      <c r="G30" s="50">
        <f>IF(RTD("cqg.rtd",,"StudyData", $B$1, "Bar", "", "Close", $A$1, -$A30, $F$1,$E$1,,$C$1,$D$1)="",NA(),RTD("cqg.rtd",,"StudyData", $B$1, "Bar", "", "Close", $A$1, -$A30, $F$1,$E$1,,$C$1,$D$1))</f>
        <v>16148.6</v>
      </c>
    </row>
    <row r="31" spans="1:7" x14ac:dyDescent="0.3">
      <c r="A31" s="47">
        <f t="shared" si="0"/>
        <v>29</v>
      </c>
      <c r="B31" s="48">
        <f xml:space="preserve"> RTD("cqg.rtd",,"StudyData", $B$1, "Bar", "", "Time", $A$1,-$A31, $F$1,$E$1, "","False")</f>
        <v>42951.041666666664</v>
      </c>
      <c r="C31" s="49">
        <f xml:space="preserve"> RTD("cqg.rtd",,"StudyData", $B$1, "Bar", "", "Time", $A$1, -$A31,$F$1,$E$1, "","False")</f>
        <v>42951.041666666664</v>
      </c>
      <c r="D31" s="50">
        <f xml:space="preserve"> IF(RTD("cqg.rtd",,"StudyData", $B$1, "Bar", "", "Open", $A$1, -$A31, $F$1,$E$1,,$C$1,$D$1)="",NA(),RTD("cqg.rtd",,"StudyData", $B$1, "Bar", "", "Open", $A$1, -$A31, $F$1,$E$1,,$C$1,$D$1))</f>
        <v>16137.92</v>
      </c>
      <c r="E31" s="50">
        <f>IF(RTD("cqg.rtd",,"StudyData", $B$1, "Bar", "", "High", $A$1, -$A31, $F$1,$E$1,,$C$1,$D$1)="",NA(), RTD("cqg.rtd",,"StudyData", $B$1, "Bar", "", "High", $A$1, -$A31, $F$1,$E$1,,$C$1,$D$1))</f>
        <v>16158.8</v>
      </c>
      <c r="F31" s="50">
        <f>IF(RTD("cqg.rtd",,"StudyData", $B$1, "Bar", "", "Low", $A$1, -$A31, $F$1,$E$1,,$C$1,$D$1)="",NA(),RTD("cqg.rtd",,"StudyData", $B$1, "Bar", "", "Low", $A$1, -$A31, $F$1,$E$1,,$C$1,$D$1))</f>
        <v>16137.28</v>
      </c>
      <c r="G31" s="50">
        <f>IF(RTD("cqg.rtd",,"StudyData", $B$1, "Bar", "", "Close", $A$1, -$A31, $F$1,$E$1,,$C$1,$D$1)="",NA(),RTD("cqg.rtd",,"StudyData", $B$1, "Bar", "", "Close", $A$1, -$A31, $F$1,$E$1,,$C$1,$D$1))</f>
        <v>16157.16</v>
      </c>
    </row>
    <row r="32" spans="1:7" x14ac:dyDescent="0.3">
      <c r="A32" s="47">
        <f t="shared" si="0"/>
        <v>30</v>
      </c>
      <c r="B32" s="48">
        <f xml:space="preserve"> RTD("cqg.rtd",,"StudyData", $B$1, "Bar", "", "Time", $A$1,-$A32, $F$1,$E$1, "","False")</f>
        <v>42951.03125</v>
      </c>
      <c r="C32" s="49">
        <f xml:space="preserve"> RTD("cqg.rtd",,"StudyData", $B$1, "Bar", "", "Time", $A$1, -$A32,$F$1,$E$1, "","False")</f>
        <v>42951.03125</v>
      </c>
      <c r="D32" s="50">
        <f xml:space="preserve"> IF(RTD("cqg.rtd",,"StudyData", $B$1, "Bar", "", "Open", $A$1, -$A32, $F$1,$E$1,,$C$1,$D$1)="",NA(),RTD("cqg.rtd",,"StudyData", $B$1, "Bar", "", "Open", $A$1, -$A32, $F$1,$E$1,,$C$1,$D$1))</f>
        <v>16141.03</v>
      </c>
      <c r="E32" s="50">
        <f>IF(RTD("cqg.rtd",,"StudyData", $B$1, "Bar", "", "High", $A$1, -$A32, $F$1,$E$1,,$C$1,$D$1)="",NA(), RTD("cqg.rtd",,"StudyData", $B$1, "Bar", "", "High", $A$1, -$A32, $F$1,$E$1,,$C$1,$D$1))</f>
        <v>16151.67</v>
      </c>
      <c r="F32" s="50">
        <f>IF(RTD("cqg.rtd",,"StudyData", $B$1, "Bar", "", "Low", $A$1, -$A32, $F$1,$E$1,,$C$1,$D$1)="",NA(),RTD("cqg.rtd",,"StudyData", $B$1, "Bar", "", "Low", $A$1, -$A32, $F$1,$E$1,,$C$1,$D$1))</f>
        <v>16134.34</v>
      </c>
      <c r="G32" s="50">
        <f>IF(RTD("cqg.rtd",,"StudyData", $B$1, "Bar", "", "Close", $A$1, -$A32, $F$1,$E$1,,$C$1,$D$1)="",NA(),RTD("cqg.rtd",,"StudyData", $B$1, "Bar", "", "Close", $A$1, -$A32, $F$1,$E$1,,$C$1,$D$1))</f>
        <v>16139.54</v>
      </c>
    </row>
    <row r="33" spans="1:7" x14ac:dyDescent="0.3">
      <c r="A33" s="47">
        <f t="shared" si="0"/>
        <v>31</v>
      </c>
      <c r="B33" s="48">
        <f xml:space="preserve"> RTD("cqg.rtd",,"StudyData", $B$1, "Bar", "", "Time", $A$1,-$A33, $F$1,$E$1, "","False")</f>
        <v>42951.020833333336</v>
      </c>
      <c r="C33" s="49">
        <f xml:space="preserve"> RTD("cqg.rtd",,"StudyData", $B$1, "Bar", "", "Time", $A$1, -$A33,$F$1,$E$1, "","False")</f>
        <v>42951.020833333336</v>
      </c>
      <c r="D33" s="50">
        <f xml:space="preserve"> IF(RTD("cqg.rtd",,"StudyData", $B$1, "Bar", "", "Open", $A$1, -$A33, $F$1,$E$1,,$C$1,$D$1)="",NA(),RTD("cqg.rtd",,"StudyData", $B$1, "Bar", "", "Open", $A$1, -$A33, $F$1,$E$1,,$C$1,$D$1))</f>
        <v>16136.22</v>
      </c>
      <c r="E33" s="50">
        <f>IF(RTD("cqg.rtd",,"StudyData", $B$1, "Bar", "", "High", $A$1, -$A33, $F$1,$E$1,,$C$1,$D$1)="",NA(), RTD("cqg.rtd",,"StudyData", $B$1, "Bar", "", "High", $A$1, -$A33, $F$1,$E$1,,$C$1,$D$1))</f>
        <v>16151.19</v>
      </c>
      <c r="F33" s="50">
        <f>IF(RTD("cqg.rtd",,"StudyData", $B$1, "Bar", "", "Low", $A$1, -$A33, $F$1,$E$1,,$C$1,$D$1)="",NA(),RTD("cqg.rtd",,"StudyData", $B$1, "Bar", "", "Low", $A$1, -$A33, $F$1,$E$1,,$C$1,$D$1))</f>
        <v>16134.69</v>
      </c>
      <c r="G33" s="50">
        <f>IF(RTD("cqg.rtd",,"StudyData", $B$1, "Bar", "", "Close", $A$1, -$A33, $F$1,$E$1,,$C$1,$D$1)="",NA(),RTD("cqg.rtd",,"StudyData", $B$1, "Bar", "", "Close", $A$1, -$A33, $F$1,$E$1,,$C$1,$D$1))</f>
        <v>16141.03</v>
      </c>
    </row>
    <row r="34" spans="1:7" x14ac:dyDescent="0.3">
      <c r="A34" s="47">
        <f t="shared" si="0"/>
        <v>32</v>
      </c>
      <c r="B34" s="48">
        <f xml:space="preserve"> RTD("cqg.rtd",,"StudyData", $B$1, "Bar", "", "Time", $A$1,-$A34, $F$1,$E$1, "","False")</f>
        <v>42951.010416666664</v>
      </c>
      <c r="C34" s="49">
        <f xml:space="preserve"> RTD("cqg.rtd",,"StudyData", $B$1, "Bar", "", "Time", $A$1, -$A34,$F$1,$E$1, "","False")</f>
        <v>42951.010416666664</v>
      </c>
      <c r="D34" s="50">
        <f xml:space="preserve"> IF(RTD("cqg.rtd",,"StudyData", $B$1, "Bar", "", "Open", $A$1, -$A34, $F$1,$E$1,,$C$1,$D$1)="",NA(),RTD("cqg.rtd",,"StudyData", $B$1, "Bar", "", "Open", $A$1, -$A34, $F$1,$E$1,,$C$1,$D$1))</f>
        <v>16134.43</v>
      </c>
      <c r="E34" s="50">
        <f>IF(RTD("cqg.rtd",,"StudyData", $B$1, "Bar", "", "High", $A$1, -$A34, $F$1,$E$1,,$C$1,$D$1)="",NA(), RTD("cqg.rtd",,"StudyData", $B$1, "Bar", "", "High", $A$1, -$A34, $F$1,$E$1,,$C$1,$D$1))</f>
        <v>16147.52</v>
      </c>
      <c r="F34" s="50">
        <f>IF(RTD("cqg.rtd",,"StudyData", $B$1, "Bar", "", "Low", $A$1, -$A34, $F$1,$E$1,,$C$1,$D$1)="",NA(),RTD("cqg.rtd",,"StudyData", $B$1, "Bar", "", "Low", $A$1, -$A34, $F$1,$E$1,,$C$1,$D$1))</f>
        <v>16131.86</v>
      </c>
      <c r="G34" s="50">
        <f>IF(RTD("cqg.rtd",,"StudyData", $B$1, "Bar", "", "Close", $A$1, -$A34, $F$1,$E$1,,$C$1,$D$1)="",NA(),RTD("cqg.rtd",,"StudyData", $B$1, "Bar", "", "Close", $A$1, -$A34, $F$1,$E$1,,$C$1,$D$1))</f>
        <v>16136.22</v>
      </c>
    </row>
    <row r="35" spans="1:7" x14ac:dyDescent="0.3">
      <c r="A35" s="47">
        <f t="shared" si="0"/>
        <v>33</v>
      </c>
      <c r="B35" s="48">
        <f xml:space="preserve"> RTD("cqg.rtd",,"StudyData", $B$1, "Bar", "", "Time", $A$1,-$A35, $F$1,$E$1, "","False")</f>
        <v>42951</v>
      </c>
      <c r="C35" s="49">
        <f xml:space="preserve"> RTD("cqg.rtd",,"StudyData", $B$1, "Bar", "", "Time", $A$1, -$A35,$F$1,$E$1, "","False")</f>
        <v>42951</v>
      </c>
      <c r="D35" s="50">
        <f xml:space="preserve"> IF(RTD("cqg.rtd",,"StudyData", $B$1, "Bar", "", "Open", $A$1, -$A35, $F$1,$E$1,,$C$1,$D$1)="",NA(),RTD("cqg.rtd",,"StudyData", $B$1, "Bar", "", "Open", $A$1, -$A35, $F$1,$E$1,,$C$1,$D$1))</f>
        <v>16131.52</v>
      </c>
      <c r="E35" s="50">
        <f>IF(RTD("cqg.rtd",,"StudyData", $B$1, "Bar", "", "High", $A$1, -$A35, $F$1,$E$1,,$C$1,$D$1)="",NA(), RTD("cqg.rtd",,"StudyData", $B$1, "Bar", "", "High", $A$1, -$A35, $F$1,$E$1,,$C$1,$D$1))</f>
        <v>16165.07</v>
      </c>
      <c r="F35" s="50">
        <f>IF(RTD("cqg.rtd",,"StudyData", $B$1, "Bar", "", "Low", $A$1, -$A35, $F$1,$E$1,,$C$1,$D$1)="",NA(),RTD("cqg.rtd",,"StudyData", $B$1, "Bar", "", "Low", $A$1, -$A35, $F$1,$E$1,,$C$1,$D$1))</f>
        <v>16130.49</v>
      </c>
      <c r="G35" s="50">
        <f>IF(RTD("cqg.rtd",,"StudyData", $B$1, "Bar", "", "Close", $A$1, -$A35, $F$1,$E$1,,$C$1,$D$1)="",NA(),RTD("cqg.rtd",,"StudyData", $B$1, "Bar", "", "Close", $A$1, -$A35, $F$1,$E$1,,$C$1,$D$1))</f>
        <v>16134.43</v>
      </c>
    </row>
    <row r="36" spans="1:7" x14ac:dyDescent="0.3">
      <c r="A36" s="47">
        <f t="shared" si="0"/>
        <v>34</v>
      </c>
      <c r="B36" s="48">
        <f xml:space="preserve"> RTD("cqg.rtd",,"StudyData", $B$1, "Bar", "", "Time", $A$1,-$A36, $F$1,$E$1, "","False")</f>
        <v>42950.947916666664</v>
      </c>
      <c r="C36" s="49">
        <f xml:space="preserve"> RTD("cqg.rtd",,"StudyData", $B$1, "Bar", "", "Time", $A$1, -$A36,$F$1,$E$1, "","False")</f>
        <v>42950.947916666664</v>
      </c>
      <c r="D36" s="50">
        <f xml:space="preserve"> IF(RTD("cqg.rtd",,"StudyData", $B$1, "Bar", "", "Open", $A$1, -$A36, $F$1,$E$1,,$C$1,$D$1)="",NA(),RTD("cqg.rtd",,"StudyData", $B$1, "Bar", "", "Open", $A$1, -$A36, $F$1,$E$1,,$C$1,$D$1))</f>
        <v>16137.57</v>
      </c>
      <c r="E36" s="50">
        <f>IF(RTD("cqg.rtd",,"StudyData", $B$1, "Bar", "", "High", $A$1, -$A36, $F$1,$E$1,,$C$1,$D$1)="",NA(), RTD("cqg.rtd",,"StudyData", $B$1, "Bar", "", "High", $A$1, -$A36, $F$1,$E$1,,$C$1,$D$1))</f>
        <v>16141.63</v>
      </c>
      <c r="F36" s="50">
        <f>IF(RTD("cqg.rtd",,"StudyData", $B$1, "Bar", "", "Low", $A$1, -$A36, $F$1,$E$1,,$C$1,$D$1)="",NA(),RTD("cqg.rtd",,"StudyData", $B$1, "Bar", "", "Low", $A$1, -$A36, $F$1,$E$1,,$C$1,$D$1))</f>
        <v>16122.18</v>
      </c>
      <c r="G36" s="50">
        <f>IF(RTD("cqg.rtd",,"StudyData", $B$1, "Bar", "", "Close", $A$1, -$A36, $F$1,$E$1,,$C$1,$D$1)="",NA(),RTD("cqg.rtd",,"StudyData", $B$1, "Bar", "", "Close", $A$1, -$A36, $F$1,$E$1,,$C$1,$D$1))</f>
        <v>16133.49</v>
      </c>
    </row>
    <row r="37" spans="1:7" x14ac:dyDescent="0.3">
      <c r="A37" s="47">
        <f t="shared" si="0"/>
        <v>35</v>
      </c>
      <c r="B37" s="48">
        <f xml:space="preserve"> RTD("cqg.rtd",,"StudyData", $B$1, "Bar", "", "Time", $A$1,-$A37, $F$1,$E$1, "","False")</f>
        <v>42950.9375</v>
      </c>
      <c r="C37" s="49">
        <f xml:space="preserve"> RTD("cqg.rtd",,"StudyData", $B$1, "Bar", "", "Time", $A$1, -$A37,$F$1,$E$1, "","False")</f>
        <v>42950.9375</v>
      </c>
      <c r="D37" s="50">
        <f xml:space="preserve"> IF(RTD("cqg.rtd",,"StudyData", $B$1, "Bar", "", "Open", $A$1, -$A37, $F$1,$E$1,,$C$1,$D$1)="",NA(),RTD("cqg.rtd",,"StudyData", $B$1, "Bar", "", "Open", $A$1, -$A37, $F$1,$E$1,,$C$1,$D$1))</f>
        <v>16144.92</v>
      </c>
      <c r="E37" s="50">
        <f>IF(RTD("cqg.rtd",,"StudyData", $B$1, "Bar", "", "High", $A$1, -$A37, $F$1,$E$1,,$C$1,$D$1)="",NA(), RTD("cqg.rtd",,"StudyData", $B$1, "Bar", "", "High", $A$1, -$A37, $F$1,$E$1,,$C$1,$D$1))</f>
        <v>16146.93</v>
      </c>
      <c r="F37" s="50">
        <f>IF(RTD("cqg.rtd",,"StudyData", $B$1, "Bar", "", "Low", $A$1, -$A37, $F$1,$E$1,,$C$1,$D$1)="",NA(),RTD("cqg.rtd",,"StudyData", $B$1, "Bar", "", "Low", $A$1, -$A37, $F$1,$E$1,,$C$1,$D$1))</f>
        <v>16123.73</v>
      </c>
      <c r="G37" s="50">
        <f>IF(RTD("cqg.rtd",,"StudyData", $B$1, "Bar", "", "Close", $A$1, -$A37, $F$1,$E$1,,$C$1,$D$1)="",NA(),RTD("cqg.rtd",,"StudyData", $B$1, "Bar", "", "Close", $A$1, -$A37, $F$1,$E$1,,$C$1,$D$1))</f>
        <v>16135.26</v>
      </c>
    </row>
    <row r="38" spans="1:7" x14ac:dyDescent="0.3">
      <c r="A38" s="47">
        <f t="shared" si="0"/>
        <v>36</v>
      </c>
      <c r="B38" s="48">
        <f xml:space="preserve"> RTD("cqg.rtd",,"StudyData", $B$1, "Bar", "", "Time", $A$1,-$A38, $F$1,$E$1, "","False")</f>
        <v>42950.927083333336</v>
      </c>
      <c r="C38" s="49">
        <f xml:space="preserve"> RTD("cqg.rtd",,"StudyData", $B$1, "Bar", "", "Time", $A$1, -$A38,$F$1,$E$1, "","False")</f>
        <v>42950.927083333336</v>
      </c>
      <c r="D38" s="50">
        <f xml:space="preserve"> IF(RTD("cqg.rtd",,"StudyData", $B$1, "Bar", "", "Open", $A$1, -$A38, $F$1,$E$1,,$C$1,$D$1)="",NA(),RTD("cqg.rtd",,"StudyData", $B$1, "Bar", "", "Open", $A$1, -$A38, $F$1,$E$1,,$C$1,$D$1))</f>
        <v>16141.87</v>
      </c>
      <c r="E38" s="50">
        <f>IF(RTD("cqg.rtd",,"StudyData", $B$1, "Bar", "", "High", $A$1, -$A38, $F$1,$E$1,,$C$1,$D$1)="",NA(), RTD("cqg.rtd",,"StudyData", $B$1, "Bar", "", "High", $A$1, -$A38, $F$1,$E$1,,$C$1,$D$1))</f>
        <v>16150.09</v>
      </c>
      <c r="F38" s="50">
        <f>IF(RTD("cqg.rtd",,"StudyData", $B$1, "Bar", "", "Low", $A$1, -$A38, $F$1,$E$1,,$C$1,$D$1)="",NA(),RTD("cqg.rtd",,"StudyData", $B$1, "Bar", "", "Low", $A$1, -$A38, $F$1,$E$1,,$C$1,$D$1))</f>
        <v>16129.79</v>
      </c>
      <c r="G38" s="50">
        <f>IF(RTD("cqg.rtd",,"StudyData", $B$1, "Bar", "", "Close", $A$1, -$A38, $F$1,$E$1,,$C$1,$D$1)="",NA(),RTD("cqg.rtd",,"StudyData", $B$1, "Bar", "", "Close", $A$1, -$A38, $F$1,$E$1,,$C$1,$D$1))</f>
        <v>16148.11</v>
      </c>
    </row>
    <row r="39" spans="1:7" x14ac:dyDescent="0.3">
      <c r="A39" s="47">
        <f t="shared" si="0"/>
        <v>37</v>
      </c>
      <c r="B39" s="48">
        <f xml:space="preserve"> RTD("cqg.rtd",,"StudyData", $B$1, "Bar", "", "Time", $A$1,-$A39, $F$1,$E$1, "","False")</f>
        <v>42950.916666666664</v>
      </c>
      <c r="C39" s="49">
        <f xml:space="preserve"> RTD("cqg.rtd",,"StudyData", $B$1, "Bar", "", "Time", $A$1, -$A39,$F$1,$E$1, "","False")</f>
        <v>42950.916666666664</v>
      </c>
      <c r="D39" s="50">
        <f xml:space="preserve"> IF(RTD("cqg.rtd",,"StudyData", $B$1, "Bar", "", "Open", $A$1, -$A39, $F$1,$E$1,,$C$1,$D$1)="",NA(),RTD("cqg.rtd",,"StudyData", $B$1, "Bar", "", "Open", $A$1, -$A39, $F$1,$E$1,,$C$1,$D$1))</f>
        <v>16164.66</v>
      </c>
      <c r="E39" s="50">
        <f>IF(RTD("cqg.rtd",,"StudyData", $B$1, "Bar", "", "High", $A$1, -$A39, $F$1,$E$1,,$C$1,$D$1)="",NA(), RTD("cqg.rtd",,"StudyData", $B$1, "Bar", "", "High", $A$1, -$A39, $F$1,$E$1,,$C$1,$D$1))</f>
        <v>16177.27</v>
      </c>
      <c r="F39" s="50">
        <f>IF(RTD("cqg.rtd",,"StudyData", $B$1, "Bar", "", "Low", $A$1, -$A39, $F$1,$E$1,,$C$1,$D$1)="",NA(),RTD("cqg.rtd",,"StudyData", $B$1, "Bar", "", "Low", $A$1, -$A39, $F$1,$E$1,,$C$1,$D$1))</f>
        <v>16135.17</v>
      </c>
      <c r="G39" s="50">
        <f>IF(RTD("cqg.rtd",,"StudyData", $B$1, "Bar", "", "Close", $A$1, -$A39, $F$1,$E$1,,$C$1,$D$1)="",NA(),RTD("cqg.rtd",,"StudyData", $B$1, "Bar", "", "Close", $A$1, -$A39, $F$1,$E$1,,$C$1,$D$1))</f>
        <v>16141.87</v>
      </c>
    </row>
    <row r="40" spans="1:7" x14ac:dyDescent="0.3">
      <c r="A40" s="47">
        <f t="shared" si="0"/>
        <v>38</v>
      </c>
      <c r="B40" s="48">
        <f xml:space="preserve"> RTD("cqg.rtd",,"StudyData", $B$1, "Bar", "", "Time", $A$1,-$A40, $F$1,$E$1, "","False")</f>
        <v>42950.90625</v>
      </c>
      <c r="C40" s="49">
        <f xml:space="preserve"> RTD("cqg.rtd",,"StudyData", $B$1, "Bar", "", "Time", $A$1, -$A40,$F$1,$E$1, "","False")</f>
        <v>42950.90625</v>
      </c>
      <c r="D40" s="50">
        <f xml:space="preserve"> IF(RTD("cqg.rtd",,"StudyData", $B$1, "Bar", "", "Open", $A$1, -$A40, $F$1,$E$1,,$C$1,$D$1)="",NA(),RTD("cqg.rtd",,"StudyData", $B$1, "Bar", "", "Open", $A$1, -$A40, $F$1,$E$1,,$C$1,$D$1))</f>
        <v>16149.65</v>
      </c>
      <c r="E40" s="50">
        <f>IF(RTD("cqg.rtd",,"StudyData", $B$1, "Bar", "", "High", $A$1, -$A40, $F$1,$E$1,,$C$1,$D$1)="",NA(), RTD("cqg.rtd",,"StudyData", $B$1, "Bar", "", "High", $A$1, -$A40, $F$1,$E$1,,$C$1,$D$1))</f>
        <v>16171.41</v>
      </c>
      <c r="F40" s="50">
        <f>IF(RTD("cqg.rtd",,"StudyData", $B$1, "Bar", "", "Low", $A$1, -$A40, $F$1,$E$1,,$C$1,$D$1)="",NA(),RTD("cqg.rtd",,"StudyData", $B$1, "Bar", "", "Low", $A$1, -$A40, $F$1,$E$1,,$C$1,$D$1))</f>
        <v>16134.71</v>
      </c>
      <c r="G40" s="50">
        <f>IF(RTD("cqg.rtd",,"StudyData", $B$1, "Bar", "", "Close", $A$1, -$A40, $F$1,$E$1,,$C$1,$D$1)="",NA(),RTD("cqg.rtd",,"StudyData", $B$1, "Bar", "", "Close", $A$1, -$A40, $F$1,$E$1,,$C$1,$D$1))</f>
        <v>16163.04</v>
      </c>
    </row>
    <row r="41" spans="1:7" x14ac:dyDescent="0.3">
      <c r="A41" s="47">
        <f t="shared" si="0"/>
        <v>39</v>
      </c>
      <c r="B41" s="48">
        <f xml:space="preserve"> RTD("cqg.rtd",,"StudyData", $B$1, "Bar", "", "Time", $A$1,-$A41, $F$1,$E$1, "","False")</f>
        <v>42950.895833333336</v>
      </c>
      <c r="C41" s="49">
        <f xml:space="preserve"> RTD("cqg.rtd",,"StudyData", $B$1, "Bar", "", "Time", $A$1, -$A41,$F$1,$E$1, "","False")</f>
        <v>42950.895833333336</v>
      </c>
      <c r="D41" s="50">
        <f xml:space="preserve"> IF(RTD("cqg.rtd",,"StudyData", $B$1, "Bar", "", "Open", $A$1, -$A41, $F$1,$E$1,,$C$1,$D$1)="",NA(),RTD("cqg.rtd",,"StudyData", $B$1, "Bar", "", "Open", $A$1, -$A41, $F$1,$E$1,,$C$1,$D$1))</f>
        <v>16137.53</v>
      </c>
      <c r="E41" s="50">
        <f>IF(RTD("cqg.rtd",,"StudyData", $B$1, "Bar", "", "High", $A$1, -$A41, $F$1,$E$1,,$C$1,$D$1)="",NA(), RTD("cqg.rtd",,"StudyData", $B$1, "Bar", "", "High", $A$1, -$A41, $F$1,$E$1,,$C$1,$D$1))</f>
        <v>16165.89</v>
      </c>
      <c r="F41" s="50">
        <f>IF(RTD("cqg.rtd",,"StudyData", $B$1, "Bar", "", "Low", $A$1, -$A41, $F$1,$E$1,,$C$1,$D$1)="",NA(),RTD("cqg.rtd",,"StudyData", $B$1, "Bar", "", "Low", $A$1, -$A41, $F$1,$E$1,,$C$1,$D$1))</f>
        <v>16132.33</v>
      </c>
      <c r="G41" s="50">
        <f>IF(RTD("cqg.rtd",,"StudyData", $B$1, "Bar", "", "Close", $A$1, -$A41, $F$1,$E$1,,$C$1,$D$1)="",NA(),RTD("cqg.rtd",,"StudyData", $B$1, "Bar", "", "Close", $A$1, -$A41, $F$1,$E$1,,$C$1,$D$1))</f>
        <v>16149.65</v>
      </c>
    </row>
    <row r="42" spans="1:7" x14ac:dyDescent="0.3">
      <c r="A42" s="47">
        <f t="shared" si="0"/>
        <v>40</v>
      </c>
      <c r="B42" s="48">
        <f xml:space="preserve"> RTD("cqg.rtd",,"StudyData", $B$1, "Bar", "", "Time", $A$1,-$A42, $F$1,$E$1, "","False")</f>
        <v>42950.885416666664</v>
      </c>
      <c r="C42" s="49">
        <f xml:space="preserve"> RTD("cqg.rtd",,"StudyData", $B$1, "Bar", "", "Time", $A$1, -$A42,$F$1,$E$1, "","False")</f>
        <v>42950.885416666664</v>
      </c>
      <c r="D42" s="50">
        <f xml:space="preserve"> IF(RTD("cqg.rtd",,"StudyData", $B$1, "Bar", "", "Open", $A$1, -$A42, $F$1,$E$1,,$C$1,$D$1)="",NA(),RTD("cqg.rtd",,"StudyData", $B$1, "Bar", "", "Open", $A$1, -$A42, $F$1,$E$1,,$C$1,$D$1))</f>
        <v>16127.96</v>
      </c>
      <c r="E42" s="50">
        <f>IF(RTD("cqg.rtd",,"StudyData", $B$1, "Bar", "", "High", $A$1, -$A42, $F$1,$E$1,,$C$1,$D$1)="",NA(), RTD("cqg.rtd",,"StudyData", $B$1, "Bar", "", "High", $A$1, -$A42, $F$1,$E$1,,$C$1,$D$1))</f>
        <v>16156.58</v>
      </c>
      <c r="F42" s="50">
        <f>IF(RTD("cqg.rtd",,"StudyData", $B$1, "Bar", "", "Low", $A$1, -$A42, $F$1,$E$1,,$C$1,$D$1)="",NA(),RTD("cqg.rtd",,"StudyData", $B$1, "Bar", "", "Low", $A$1, -$A42, $F$1,$E$1,,$C$1,$D$1))</f>
        <v>16124.98</v>
      </c>
      <c r="G42" s="50">
        <f>IF(RTD("cqg.rtd",,"StudyData", $B$1, "Bar", "", "Close", $A$1, -$A42, $F$1,$E$1,,$C$1,$D$1)="",NA(),RTD("cqg.rtd",,"StudyData", $B$1, "Bar", "", "Close", $A$1, -$A42, $F$1,$E$1,,$C$1,$D$1))</f>
        <v>16133.16</v>
      </c>
    </row>
    <row r="43" spans="1:7" x14ac:dyDescent="0.3">
      <c r="A43" s="47">
        <f t="shared" si="0"/>
        <v>41</v>
      </c>
      <c r="B43" s="48">
        <f xml:space="preserve"> RTD("cqg.rtd",,"StudyData", $B$1, "Bar", "", "Time", $A$1,-$A43, $F$1,$E$1, "","False")</f>
        <v>42950.875</v>
      </c>
      <c r="C43" s="49">
        <f xml:space="preserve"> RTD("cqg.rtd",,"StudyData", $B$1, "Bar", "", "Time", $A$1, -$A43,$F$1,$E$1, "","False")</f>
        <v>42950.875</v>
      </c>
      <c r="D43" s="50">
        <f xml:space="preserve"> IF(RTD("cqg.rtd",,"StudyData", $B$1, "Bar", "", "Open", $A$1, -$A43, $F$1,$E$1,,$C$1,$D$1)="",NA(),RTD("cqg.rtd",,"StudyData", $B$1, "Bar", "", "Open", $A$1, -$A43, $F$1,$E$1,,$C$1,$D$1))</f>
        <v>16155.04</v>
      </c>
      <c r="E43" s="50">
        <f>IF(RTD("cqg.rtd",,"StudyData", $B$1, "Bar", "", "High", $A$1, -$A43, $F$1,$E$1,,$C$1,$D$1)="",NA(), RTD("cqg.rtd",,"StudyData", $B$1, "Bar", "", "High", $A$1, -$A43, $F$1,$E$1,,$C$1,$D$1))</f>
        <v>16156.3</v>
      </c>
      <c r="F43" s="50">
        <f>IF(RTD("cqg.rtd",,"StudyData", $B$1, "Bar", "", "Low", $A$1, -$A43, $F$1,$E$1,,$C$1,$D$1)="",NA(),RTD("cqg.rtd",,"StudyData", $B$1, "Bar", "", "Low", $A$1, -$A43, $F$1,$E$1,,$C$1,$D$1))</f>
        <v>16119.89</v>
      </c>
      <c r="G43" s="50">
        <f>IF(RTD("cqg.rtd",,"StudyData", $B$1, "Bar", "", "Close", $A$1, -$A43, $F$1,$E$1,,$C$1,$D$1)="",NA(),RTD("cqg.rtd",,"StudyData", $B$1, "Bar", "", "Close", $A$1, -$A43, $F$1,$E$1,,$C$1,$D$1))</f>
        <v>16130.54</v>
      </c>
    </row>
    <row r="44" spans="1:7" x14ac:dyDescent="0.3">
      <c r="A44" s="47">
        <f t="shared" si="0"/>
        <v>42</v>
      </c>
      <c r="B44" s="48">
        <f xml:space="preserve"> RTD("cqg.rtd",,"StudyData", $B$1, "Bar", "", "Time", $A$1,-$A44, $F$1,$E$1, "","False")</f>
        <v>42950.864583333336</v>
      </c>
      <c r="C44" s="49">
        <f xml:space="preserve"> RTD("cqg.rtd",,"StudyData", $B$1, "Bar", "", "Time", $A$1, -$A44,$F$1,$E$1, "","False")</f>
        <v>42950.864583333336</v>
      </c>
      <c r="D44" s="50">
        <f xml:space="preserve"> IF(RTD("cqg.rtd",,"StudyData", $B$1, "Bar", "", "Open", $A$1, -$A44, $F$1,$E$1,,$C$1,$D$1)="",NA(),RTD("cqg.rtd",,"StudyData", $B$1, "Bar", "", "Open", $A$1, -$A44, $F$1,$E$1,,$C$1,$D$1))</f>
        <v>16112.86</v>
      </c>
      <c r="E44" s="50">
        <f>IF(RTD("cqg.rtd",,"StudyData", $B$1, "Bar", "", "High", $A$1, -$A44, $F$1,$E$1,,$C$1,$D$1)="",NA(), RTD("cqg.rtd",,"StudyData", $B$1, "Bar", "", "High", $A$1, -$A44, $F$1,$E$1,,$C$1,$D$1))</f>
        <v>16178.14</v>
      </c>
      <c r="F44" s="50">
        <f>IF(RTD("cqg.rtd",,"StudyData", $B$1, "Bar", "", "Low", $A$1, -$A44, $F$1,$E$1,,$C$1,$D$1)="",NA(),RTD("cqg.rtd",,"StudyData", $B$1, "Bar", "", "Low", $A$1, -$A44, $F$1,$E$1,,$C$1,$D$1))</f>
        <v>16110.39</v>
      </c>
      <c r="G44" s="50">
        <f>IF(RTD("cqg.rtd",,"StudyData", $B$1, "Bar", "", "Close", $A$1, -$A44, $F$1,$E$1,,$C$1,$D$1)="",NA(),RTD("cqg.rtd",,"StudyData", $B$1, "Bar", "", "Close", $A$1, -$A44, $F$1,$E$1,,$C$1,$D$1))</f>
        <v>16151.45</v>
      </c>
    </row>
    <row r="45" spans="1:7" x14ac:dyDescent="0.3">
      <c r="A45" s="47">
        <f t="shared" si="0"/>
        <v>43</v>
      </c>
      <c r="B45" s="48">
        <f xml:space="preserve"> RTD("cqg.rtd",,"StudyData", $B$1, "Bar", "", "Time", $A$1,-$A45, $F$1,$E$1, "","False")</f>
        <v>42950.854166666664</v>
      </c>
      <c r="C45" s="49">
        <f xml:space="preserve"> RTD("cqg.rtd",,"StudyData", $B$1, "Bar", "", "Time", $A$1, -$A45,$F$1,$E$1, "","False")</f>
        <v>42950.854166666664</v>
      </c>
      <c r="D45" s="50">
        <f xml:space="preserve"> IF(RTD("cqg.rtd",,"StudyData", $B$1, "Bar", "", "Open", $A$1, -$A45, $F$1,$E$1,,$C$1,$D$1)="",NA(),RTD("cqg.rtd",,"StudyData", $B$1, "Bar", "", "Open", $A$1, -$A45, $F$1,$E$1,,$C$1,$D$1))</f>
        <v>16123.46</v>
      </c>
      <c r="E45" s="50">
        <f>IF(RTD("cqg.rtd",,"StudyData", $B$1, "Bar", "", "High", $A$1, -$A45, $F$1,$E$1,,$C$1,$D$1)="",NA(), RTD("cqg.rtd",,"StudyData", $B$1, "Bar", "", "High", $A$1, -$A45, $F$1,$E$1,,$C$1,$D$1))</f>
        <v>16138.03</v>
      </c>
      <c r="F45" s="50">
        <f>IF(RTD("cqg.rtd",,"StudyData", $B$1, "Bar", "", "Low", $A$1, -$A45, $F$1,$E$1,,$C$1,$D$1)="",NA(),RTD("cqg.rtd",,"StudyData", $B$1, "Bar", "", "Low", $A$1, -$A45, $F$1,$E$1,,$C$1,$D$1))</f>
        <v>16083.34</v>
      </c>
      <c r="G45" s="50">
        <f>IF(RTD("cqg.rtd",,"StudyData", $B$1, "Bar", "", "Close", $A$1, -$A45, $F$1,$E$1,,$C$1,$D$1)="",NA(),RTD("cqg.rtd",,"StudyData", $B$1, "Bar", "", "Close", $A$1, -$A45, $F$1,$E$1,,$C$1,$D$1))</f>
        <v>16112.86</v>
      </c>
    </row>
    <row r="46" spans="1:7" x14ac:dyDescent="0.3">
      <c r="A46" s="47">
        <f t="shared" si="0"/>
        <v>44</v>
      </c>
      <c r="B46" s="48">
        <f xml:space="preserve"> RTD("cqg.rtd",,"StudyData", $B$1, "Bar", "", "Time", $A$1,-$A46, $F$1,$E$1, "","False")</f>
        <v>42950.114583333336</v>
      </c>
      <c r="C46" s="49">
        <f xml:space="preserve"> RTD("cqg.rtd",,"StudyData", $B$1, "Bar", "", "Time", $A$1, -$A46,$F$1,$E$1, "","False")</f>
        <v>42950.114583333336</v>
      </c>
      <c r="D46" s="50">
        <f xml:space="preserve"> IF(RTD("cqg.rtd",,"StudyData", $B$1, "Bar", "", "Open", $A$1, -$A46, $F$1,$E$1,,$C$1,$D$1)="",NA(),RTD("cqg.rtd",,"StudyData", $B$1, "Bar", "", "Open", $A$1, -$A46, $F$1,$E$1,,$C$1,$D$1))</f>
        <v>16142.09</v>
      </c>
      <c r="E46" s="50">
        <f>IF(RTD("cqg.rtd",,"StudyData", $B$1, "Bar", "", "High", $A$1, -$A46, $F$1,$E$1,,$C$1,$D$1)="",NA(), RTD("cqg.rtd",,"StudyData", $B$1, "Bar", "", "High", $A$1, -$A46, $F$1,$E$1,,$C$1,$D$1))</f>
        <v>16152.47</v>
      </c>
      <c r="F46" s="50">
        <f>IF(RTD("cqg.rtd",,"StudyData", $B$1, "Bar", "", "Low", $A$1, -$A46, $F$1,$E$1,,$C$1,$D$1)="",NA(),RTD("cqg.rtd",,"StudyData", $B$1, "Bar", "", "Low", $A$1, -$A46, $F$1,$E$1,,$C$1,$D$1))</f>
        <v>16127.93</v>
      </c>
      <c r="G46" s="50">
        <f>IF(RTD("cqg.rtd",,"StudyData", $B$1, "Bar", "", "Close", $A$1, -$A46, $F$1,$E$1,,$C$1,$D$1)="",NA(),RTD("cqg.rtd",,"StudyData", $B$1, "Bar", "", "Close", $A$1, -$A46, $F$1,$E$1,,$C$1,$D$1))</f>
        <v>16127.93</v>
      </c>
    </row>
    <row r="47" spans="1:7" x14ac:dyDescent="0.3">
      <c r="A47" s="47">
        <f t="shared" si="0"/>
        <v>45</v>
      </c>
      <c r="B47" s="48">
        <f xml:space="preserve"> RTD("cqg.rtd",,"StudyData", $B$1, "Bar", "", "Time", $A$1,-$A47, $F$1,$E$1, "","False")</f>
        <v>42950.104166666664</v>
      </c>
      <c r="C47" s="49">
        <f xml:space="preserve"> RTD("cqg.rtd",,"StudyData", $B$1, "Bar", "", "Time", $A$1, -$A47,$F$1,$E$1, "","False")</f>
        <v>42950.104166666664</v>
      </c>
      <c r="D47" s="50">
        <f xml:space="preserve"> IF(RTD("cqg.rtd",,"StudyData", $B$1, "Bar", "", "Open", $A$1, -$A47, $F$1,$E$1,,$C$1,$D$1)="",NA(),RTD("cqg.rtd",,"StudyData", $B$1, "Bar", "", "Open", $A$1, -$A47, $F$1,$E$1,,$C$1,$D$1))</f>
        <v>16109.13</v>
      </c>
      <c r="E47" s="50">
        <f>IF(RTD("cqg.rtd",,"StudyData", $B$1, "Bar", "", "High", $A$1, -$A47, $F$1,$E$1,,$C$1,$D$1)="",NA(), RTD("cqg.rtd",,"StudyData", $B$1, "Bar", "", "High", $A$1, -$A47, $F$1,$E$1,,$C$1,$D$1))</f>
        <v>16145.68</v>
      </c>
      <c r="F47" s="50">
        <f>IF(RTD("cqg.rtd",,"StudyData", $B$1, "Bar", "", "Low", $A$1, -$A47, $F$1,$E$1,,$C$1,$D$1)="",NA(),RTD("cqg.rtd",,"StudyData", $B$1, "Bar", "", "Low", $A$1, -$A47, $F$1,$E$1,,$C$1,$D$1))</f>
        <v>16107.5</v>
      </c>
      <c r="G47" s="50">
        <f>IF(RTD("cqg.rtd",,"StudyData", $B$1, "Bar", "", "Close", $A$1, -$A47, $F$1,$E$1,,$C$1,$D$1)="",NA(),RTD("cqg.rtd",,"StudyData", $B$1, "Bar", "", "Close", $A$1, -$A47, $F$1,$E$1,,$C$1,$D$1))</f>
        <v>16140.25</v>
      </c>
    </row>
    <row r="48" spans="1:7" x14ac:dyDescent="0.3">
      <c r="A48" s="47">
        <f t="shared" si="0"/>
        <v>46</v>
      </c>
      <c r="B48" s="48">
        <f xml:space="preserve"> RTD("cqg.rtd",,"StudyData", $B$1, "Bar", "", "Time", $A$1,-$A48, $F$1,$E$1, "","False")</f>
        <v>42950.09375</v>
      </c>
      <c r="C48" s="49">
        <f xml:space="preserve"> RTD("cqg.rtd",,"StudyData", $B$1, "Bar", "", "Time", $A$1, -$A48,$F$1,$E$1, "","False")</f>
        <v>42950.09375</v>
      </c>
      <c r="D48" s="50">
        <f xml:space="preserve"> IF(RTD("cqg.rtd",,"StudyData", $B$1, "Bar", "", "Open", $A$1, -$A48, $F$1,$E$1,,$C$1,$D$1)="",NA(),RTD("cqg.rtd",,"StudyData", $B$1, "Bar", "", "Open", $A$1, -$A48, $F$1,$E$1,,$C$1,$D$1))</f>
        <v>16123.51</v>
      </c>
      <c r="E48" s="50">
        <f>IF(RTD("cqg.rtd",,"StudyData", $B$1, "Bar", "", "High", $A$1, -$A48, $F$1,$E$1,,$C$1,$D$1)="",NA(), RTD("cqg.rtd",,"StudyData", $B$1, "Bar", "", "High", $A$1, -$A48, $F$1,$E$1,,$C$1,$D$1))</f>
        <v>16127.42</v>
      </c>
      <c r="F48" s="50">
        <f>IF(RTD("cqg.rtd",,"StudyData", $B$1, "Bar", "", "Low", $A$1, -$A48, $F$1,$E$1,,$C$1,$D$1)="",NA(),RTD("cqg.rtd",,"StudyData", $B$1, "Bar", "", "Low", $A$1, -$A48, $F$1,$E$1,,$C$1,$D$1))</f>
        <v>16108.15</v>
      </c>
      <c r="G48" s="50">
        <f>IF(RTD("cqg.rtd",,"StudyData", $B$1, "Bar", "", "Close", $A$1, -$A48, $F$1,$E$1,,$C$1,$D$1)="",NA(),RTD("cqg.rtd",,"StudyData", $B$1, "Bar", "", "Close", $A$1, -$A48, $F$1,$E$1,,$C$1,$D$1))</f>
        <v>16113.1</v>
      </c>
    </row>
    <row r="49" spans="1:7" x14ac:dyDescent="0.3">
      <c r="A49" s="47">
        <f t="shared" si="0"/>
        <v>47</v>
      </c>
      <c r="B49" s="48">
        <f xml:space="preserve"> RTD("cqg.rtd",,"StudyData", $B$1, "Bar", "", "Time", $A$1,-$A49, $F$1,$E$1, "","False")</f>
        <v>42950.083333333336</v>
      </c>
      <c r="C49" s="49">
        <f xml:space="preserve"> RTD("cqg.rtd",,"StudyData", $B$1, "Bar", "", "Time", $A$1, -$A49,$F$1,$E$1, "","False")</f>
        <v>42950.083333333336</v>
      </c>
      <c r="D49" s="50">
        <f xml:space="preserve"> IF(RTD("cqg.rtd",,"StudyData", $B$1, "Bar", "", "Open", $A$1, -$A49, $F$1,$E$1,,$C$1,$D$1)="",NA(),RTD("cqg.rtd",,"StudyData", $B$1, "Bar", "", "Open", $A$1, -$A49, $F$1,$E$1,,$C$1,$D$1))</f>
        <v>16126.09</v>
      </c>
      <c r="E49" s="50">
        <f>IF(RTD("cqg.rtd",,"StudyData", $B$1, "Bar", "", "High", $A$1, -$A49, $F$1,$E$1,,$C$1,$D$1)="",NA(), RTD("cqg.rtd",,"StudyData", $B$1, "Bar", "", "High", $A$1, -$A49, $F$1,$E$1,,$C$1,$D$1))</f>
        <v>16135.36</v>
      </c>
      <c r="F49" s="50">
        <f>IF(RTD("cqg.rtd",,"StudyData", $B$1, "Bar", "", "Low", $A$1, -$A49, $F$1,$E$1,,$C$1,$D$1)="",NA(),RTD("cqg.rtd",,"StudyData", $B$1, "Bar", "", "Low", $A$1, -$A49, $F$1,$E$1,,$C$1,$D$1))</f>
        <v>16110.85</v>
      </c>
      <c r="G49" s="50">
        <f>IF(RTD("cqg.rtd",,"StudyData", $B$1, "Bar", "", "Close", $A$1, -$A49, $F$1,$E$1,,$C$1,$D$1)="",NA(),RTD("cqg.rtd",,"StudyData", $B$1, "Bar", "", "Close", $A$1, -$A49, $F$1,$E$1,,$C$1,$D$1))</f>
        <v>16122.06</v>
      </c>
    </row>
    <row r="50" spans="1:7" x14ac:dyDescent="0.3">
      <c r="A50" s="47">
        <f t="shared" si="0"/>
        <v>48</v>
      </c>
      <c r="B50" s="48">
        <f xml:space="preserve"> RTD("cqg.rtd",,"StudyData", $B$1, "Bar", "", "Time", $A$1,-$A50, $F$1,$E$1, "","False")</f>
        <v>42950.072916666664</v>
      </c>
      <c r="C50" s="49">
        <f xml:space="preserve"> RTD("cqg.rtd",,"StudyData", $B$1, "Bar", "", "Time", $A$1, -$A50,$F$1,$E$1, "","False")</f>
        <v>42950.072916666664</v>
      </c>
      <c r="D50" s="50">
        <f xml:space="preserve"> IF(RTD("cqg.rtd",,"StudyData", $B$1, "Bar", "", "Open", $A$1, -$A50, $F$1,$E$1,,$C$1,$D$1)="",NA(),RTD("cqg.rtd",,"StudyData", $B$1, "Bar", "", "Open", $A$1, -$A50, $F$1,$E$1,,$C$1,$D$1))</f>
        <v>16134.01</v>
      </c>
      <c r="E50" s="50">
        <f>IF(RTD("cqg.rtd",,"StudyData", $B$1, "Bar", "", "High", $A$1, -$A50, $F$1,$E$1,,$C$1,$D$1)="",NA(), RTD("cqg.rtd",,"StudyData", $B$1, "Bar", "", "High", $A$1, -$A50, $F$1,$E$1,,$C$1,$D$1))</f>
        <v>16142.87</v>
      </c>
      <c r="F50" s="50">
        <f>IF(RTD("cqg.rtd",,"StudyData", $B$1, "Bar", "", "Low", $A$1, -$A50, $F$1,$E$1,,$C$1,$D$1)="",NA(),RTD("cqg.rtd",,"StudyData", $B$1, "Bar", "", "Low", $A$1, -$A50, $F$1,$E$1,,$C$1,$D$1))</f>
        <v>16122.7</v>
      </c>
      <c r="G50" s="50">
        <f>IF(RTD("cqg.rtd",,"StudyData", $B$1, "Bar", "", "Close", $A$1, -$A50, $F$1,$E$1,,$C$1,$D$1)="",NA(),RTD("cqg.rtd",,"StudyData", $B$1, "Bar", "", "Close", $A$1, -$A50, $F$1,$E$1,,$C$1,$D$1))</f>
        <v>16123.75</v>
      </c>
    </row>
    <row r="51" spans="1:7" x14ac:dyDescent="0.3">
      <c r="A51" s="47">
        <f t="shared" si="0"/>
        <v>49</v>
      </c>
      <c r="B51" s="48">
        <f xml:space="preserve"> RTD("cqg.rtd",,"StudyData", $B$1, "Bar", "", "Time", $A$1,-$A51, $F$1,$E$1, "","False")</f>
        <v>42950.0625</v>
      </c>
      <c r="C51" s="49">
        <f xml:space="preserve"> RTD("cqg.rtd",,"StudyData", $B$1, "Bar", "", "Time", $A$1, -$A51,$F$1,$E$1, "","False")</f>
        <v>42950.0625</v>
      </c>
      <c r="D51" s="50">
        <f xml:space="preserve"> IF(RTD("cqg.rtd",,"StudyData", $B$1, "Bar", "", "Open", $A$1, -$A51, $F$1,$E$1,,$C$1,$D$1)="",NA(),RTD("cqg.rtd",,"StudyData", $B$1, "Bar", "", "Open", $A$1, -$A51, $F$1,$E$1,,$C$1,$D$1))</f>
        <v>16144.87</v>
      </c>
      <c r="E51" s="50">
        <f>IF(RTD("cqg.rtd",,"StudyData", $B$1, "Bar", "", "High", $A$1, -$A51, $F$1,$E$1,,$C$1,$D$1)="",NA(), RTD("cqg.rtd",,"StudyData", $B$1, "Bar", "", "High", $A$1, -$A51, $F$1,$E$1,,$C$1,$D$1))</f>
        <v>16150.16</v>
      </c>
      <c r="F51" s="50">
        <f>IF(RTD("cqg.rtd",,"StudyData", $B$1, "Bar", "", "Low", $A$1, -$A51, $F$1,$E$1,,$C$1,$D$1)="",NA(),RTD("cqg.rtd",,"StudyData", $B$1, "Bar", "", "Low", $A$1, -$A51, $F$1,$E$1,,$C$1,$D$1))</f>
        <v>16128.52</v>
      </c>
      <c r="G51" s="50">
        <f>IF(RTD("cqg.rtd",,"StudyData", $B$1, "Bar", "", "Close", $A$1, -$A51, $F$1,$E$1,,$C$1,$D$1)="",NA(),RTD("cqg.rtd",,"StudyData", $B$1, "Bar", "", "Close", $A$1, -$A51, $F$1,$E$1,,$C$1,$D$1))</f>
        <v>16139.17</v>
      </c>
    </row>
    <row r="52" spans="1:7" x14ac:dyDescent="0.3">
      <c r="A52" s="47">
        <f t="shared" si="0"/>
        <v>50</v>
      </c>
      <c r="B52" s="48">
        <f xml:space="preserve"> RTD("cqg.rtd",,"StudyData", $B$1, "Bar", "", "Time", $A$1,-$A52, $F$1,$E$1, "","False")</f>
        <v>42950.052083333336</v>
      </c>
      <c r="C52" s="49">
        <f xml:space="preserve"> RTD("cqg.rtd",,"StudyData", $B$1, "Bar", "", "Time", $A$1, -$A52,$F$1,$E$1, "","False")</f>
        <v>42950.052083333336</v>
      </c>
      <c r="D52" s="50">
        <f xml:space="preserve"> IF(RTD("cqg.rtd",,"StudyData", $B$1, "Bar", "", "Open", $A$1, -$A52, $F$1,$E$1,,$C$1,$D$1)="",NA(),RTD("cqg.rtd",,"StudyData", $B$1, "Bar", "", "Open", $A$1, -$A52, $F$1,$E$1,,$C$1,$D$1))</f>
        <v>16159.14</v>
      </c>
      <c r="E52" s="50">
        <f>IF(RTD("cqg.rtd",,"StudyData", $B$1, "Bar", "", "High", $A$1, -$A52, $F$1,$E$1,,$C$1,$D$1)="",NA(), RTD("cqg.rtd",,"StudyData", $B$1, "Bar", "", "High", $A$1, -$A52, $F$1,$E$1,,$C$1,$D$1))</f>
        <v>16162.54</v>
      </c>
      <c r="F52" s="50">
        <f>IF(RTD("cqg.rtd",,"StudyData", $B$1, "Bar", "", "Low", $A$1, -$A52, $F$1,$E$1,,$C$1,$D$1)="",NA(),RTD("cqg.rtd",,"StudyData", $B$1, "Bar", "", "Low", $A$1, -$A52, $F$1,$E$1,,$C$1,$D$1))</f>
        <v>16145.38</v>
      </c>
      <c r="G52" s="50">
        <f>IF(RTD("cqg.rtd",,"StudyData", $B$1, "Bar", "", "Close", $A$1, -$A52, $F$1,$E$1,,$C$1,$D$1)="",NA(),RTD("cqg.rtd",,"StudyData", $B$1, "Bar", "", "Close", $A$1, -$A52, $F$1,$E$1,,$C$1,$D$1))</f>
        <v>16147.68</v>
      </c>
    </row>
    <row r="53" spans="1:7" x14ac:dyDescent="0.3">
      <c r="A53" s="47">
        <f t="shared" si="0"/>
        <v>51</v>
      </c>
      <c r="B53" s="48">
        <f xml:space="preserve"> RTD("cqg.rtd",,"StudyData", $B$1, "Bar", "", "Time", $A$1,-$A53, $F$1,$E$1, "","False")</f>
        <v>42950.041666666664</v>
      </c>
      <c r="C53" s="49">
        <f xml:space="preserve"> RTD("cqg.rtd",,"StudyData", $B$1, "Bar", "", "Time", $A$1, -$A53,$F$1,$E$1, "","False")</f>
        <v>42950.041666666664</v>
      </c>
      <c r="D53" s="50">
        <f xml:space="preserve"> IF(RTD("cqg.rtd",,"StudyData", $B$1, "Bar", "", "Open", $A$1, -$A53, $F$1,$E$1,,$C$1,$D$1)="",NA(),RTD("cqg.rtd",,"StudyData", $B$1, "Bar", "", "Open", $A$1, -$A53, $F$1,$E$1,,$C$1,$D$1))</f>
        <v>16165.15</v>
      </c>
      <c r="E53" s="50">
        <f>IF(RTD("cqg.rtd",,"StudyData", $B$1, "Bar", "", "High", $A$1, -$A53, $F$1,$E$1,,$C$1,$D$1)="",NA(), RTD("cqg.rtd",,"StudyData", $B$1, "Bar", "", "High", $A$1, -$A53, $F$1,$E$1,,$C$1,$D$1))</f>
        <v>16178.48</v>
      </c>
      <c r="F53" s="50">
        <f>IF(RTD("cqg.rtd",,"StudyData", $B$1, "Bar", "", "Low", $A$1, -$A53, $F$1,$E$1,,$C$1,$D$1)="",NA(),RTD("cqg.rtd",,"StudyData", $B$1, "Bar", "", "Low", $A$1, -$A53, $F$1,$E$1,,$C$1,$D$1))</f>
        <v>16153.57</v>
      </c>
      <c r="G53" s="50">
        <f>IF(RTD("cqg.rtd",,"StudyData", $B$1, "Bar", "", "Close", $A$1, -$A53, $F$1,$E$1,,$C$1,$D$1)="",NA(),RTD("cqg.rtd",,"StudyData", $B$1, "Bar", "", "Close", $A$1, -$A53, $F$1,$E$1,,$C$1,$D$1))</f>
        <v>16159.14</v>
      </c>
    </row>
    <row r="54" spans="1:7" x14ac:dyDescent="0.3">
      <c r="A54" s="47">
        <f t="shared" si="0"/>
        <v>52</v>
      </c>
      <c r="B54" s="48">
        <f xml:space="preserve"> RTD("cqg.rtd",,"StudyData", $B$1, "Bar", "", "Time", $A$1,-$A54, $F$1,$E$1, "","False")</f>
        <v>42950.03125</v>
      </c>
      <c r="C54" s="49">
        <f xml:space="preserve"> RTD("cqg.rtd",,"StudyData", $B$1, "Bar", "", "Time", $A$1, -$A54,$F$1,$E$1, "","False")</f>
        <v>42950.03125</v>
      </c>
      <c r="D54" s="50">
        <f xml:space="preserve"> IF(RTD("cqg.rtd",,"StudyData", $B$1, "Bar", "", "Open", $A$1, -$A54, $F$1,$E$1,,$C$1,$D$1)="",NA(),RTD("cqg.rtd",,"StudyData", $B$1, "Bar", "", "Open", $A$1, -$A54, $F$1,$E$1,,$C$1,$D$1))</f>
        <v>16161.91</v>
      </c>
      <c r="E54" s="50">
        <f>IF(RTD("cqg.rtd",,"StudyData", $B$1, "Bar", "", "High", $A$1, -$A54, $F$1,$E$1,,$C$1,$D$1)="",NA(), RTD("cqg.rtd",,"StudyData", $B$1, "Bar", "", "High", $A$1, -$A54, $F$1,$E$1,,$C$1,$D$1))</f>
        <v>16172.39</v>
      </c>
      <c r="F54" s="50">
        <f>IF(RTD("cqg.rtd",,"StudyData", $B$1, "Bar", "", "Low", $A$1, -$A54, $F$1,$E$1,,$C$1,$D$1)="",NA(),RTD("cqg.rtd",,"StudyData", $B$1, "Bar", "", "Low", $A$1, -$A54, $F$1,$E$1,,$C$1,$D$1))</f>
        <v>16148.55</v>
      </c>
      <c r="G54" s="50">
        <f>IF(RTD("cqg.rtd",,"StudyData", $B$1, "Bar", "", "Close", $A$1, -$A54, $F$1,$E$1,,$C$1,$D$1)="",NA(),RTD("cqg.rtd",,"StudyData", $B$1, "Bar", "", "Close", $A$1, -$A54, $F$1,$E$1,,$C$1,$D$1))</f>
        <v>16165.15</v>
      </c>
    </row>
    <row r="55" spans="1:7" x14ac:dyDescent="0.3">
      <c r="A55" s="47">
        <f t="shared" si="0"/>
        <v>53</v>
      </c>
      <c r="B55" s="48">
        <f xml:space="preserve"> RTD("cqg.rtd",,"StudyData", $B$1, "Bar", "", "Time", $A$1,-$A55, $F$1,$E$1, "","False")</f>
        <v>42950.020833333336</v>
      </c>
      <c r="C55" s="49">
        <f xml:space="preserve"> RTD("cqg.rtd",,"StudyData", $B$1, "Bar", "", "Time", $A$1, -$A55,$F$1,$E$1, "","False")</f>
        <v>42950.020833333336</v>
      </c>
      <c r="D55" s="50">
        <f xml:space="preserve"> IF(RTD("cqg.rtd",,"StudyData", $B$1, "Bar", "", "Open", $A$1, -$A55, $F$1,$E$1,,$C$1,$D$1)="",NA(),RTD("cqg.rtd",,"StudyData", $B$1, "Bar", "", "Open", $A$1, -$A55, $F$1,$E$1,,$C$1,$D$1))</f>
        <v>16193.47</v>
      </c>
      <c r="E55" s="50">
        <f>IF(RTD("cqg.rtd",,"StudyData", $B$1, "Bar", "", "High", $A$1, -$A55, $F$1,$E$1,,$C$1,$D$1)="",NA(), RTD("cqg.rtd",,"StudyData", $B$1, "Bar", "", "High", $A$1, -$A55, $F$1,$E$1,,$C$1,$D$1))</f>
        <v>16193.47</v>
      </c>
      <c r="F55" s="50">
        <f>IF(RTD("cqg.rtd",,"StudyData", $B$1, "Bar", "", "Low", $A$1, -$A55, $F$1,$E$1,,$C$1,$D$1)="",NA(),RTD("cqg.rtd",,"StudyData", $B$1, "Bar", "", "Low", $A$1, -$A55, $F$1,$E$1,,$C$1,$D$1))</f>
        <v>16154.16</v>
      </c>
      <c r="G55" s="50">
        <f>IF(RTD("cqg.rtd",,"StudyData", $B$1, "Bar", "", "Close", $A$1, -$A55, $F$1,$E$1,,$C$1,$D$1)="",NA(),RTD("cqg.rtd",,"StudyData", $B$1, "Bar", "", "Close", $A$1, -$A55, $F$1,$E$1,,$C$1,$D$1))</f>
        <v>16161.91</v>
      </c>
    </row>
    <row r="56" spans="1:7" x14ac:dyDescent="0.3">
      <c r="A56" s="47">
        <f t="shared" si="0"/>
        <v>54</v>
      </c>
      <c r="B56" s="48">
        <f xml:space="preserve"> RTD("cqg.rtd",,"StudyData", $B$1, "Bar", "", "Time", $A$1,-$A56, $F$1,$E$1, "","False")</f>
        <v>42950.010416666664</v>
      </c>
      <c r="C56" s="49">
        <f xml:space="preserve"> RTD("cqg.rtd",,"StudyData", $B$1, "Bar", "", "Time", $A$1, -$A56,$F$1,$E$1, "","False")</f>
        <v>42950.010416666664</v>
      </c>
      <c r="D56" s="50">
        <f xml:space="preserve"> IF(RTD("cqg.rtd",,"StudyData", $B$1, "Bar", "", "Open", $A$1, -$A56, $F$1,$E$1,,$C$1,$D$1)="",NA(),RTD("cqg.rtd",,"StudyData", $B$1, "Bar", "", "Open", $A$1, -$A56, $F$1,$E$1,,$C$1,$D$1))</f>
        <v>16184.78</v>
      </c>
      <c r="E56" s="50">
        <f>IF(RTD("cqg.rtd",,"StudyData", $B$1, "Bar", "", "High", $A$1, -$A56, $F$1,$E$1,,$C$1,$D$1)="",NA(), RTD("cqg.rtd",,"StudyData", $B$1, "Bar", "", "High", $A$1, -$A56, $F$1,$E$1,,$C$1,$D$1))</f>
        <v>16199.17</v>
      </c>
      <c r="F56" s="50">
        <f>IF(RTD("cqg.rtd",,"StudyData", $B$1, "Bar", "", "Low", $A$1, -$A56, $F$1,$E$1,,$C$1,$D$1)="",NA(),RTD("cqg.rtd",,"StudyData", $B$1, "Bar", "", "Low", $A$1, -$A56, $F$1,$E$1,,$C$1,$D$1))</f>
        <v>16177.65</v>
      </c>
      <c r="G56" s="50">
        <f>IF(RTD("cqg.rtd",,"StudyData", $B$1, "Bar", "", "Close", $A$1, -$A56, $F$1,$E$1,,$C$1,$D$1)="",NA(),RTD("cqg.rtd",,"StudyData", $B$1, "Bar", "", "Close", $A$1, -$A56, $F$1,$E$1,,$C$1,$D$1))</f>
        <v>16193.47</v>
      </c>
    </row>
    <row r="57" spans="1:7" x14ac:dyDescent="0.3">
      <c r="A57" s="47">
        <f t="shared" si="0"/>
        <v>55</v>
      </c>
      <c r="B57" s="48">
        <f xml:space="preserve"> RTD("cqg.rtd",,"StudyData", $B$1, "Bar", "", "Time", $A$1,-$A57, $F$1,$E$1, "","False")</f>
        <v>42950</v>
      </c>
      <c r="C57" s="49">
        <f xml:space="preserve"> RTD("cqg.rtd",,"StudyData", $B$1, "Bar", "", "Time", $A$1, -$A57,$F$1,$E$1, "","False")</f>
        <v>42950</v>
      </c>
      <c r="D57" s="50">
        <f xml:space="preserve"> IF(RTD("cqg.rtd",,"StudyData", $B$1, "Bar", "", "Open", $A$1, -$A57, $F$1,$E$1,,$C$1,$D$1)="",NA(),RTD("cqg.rtd",,"StudyData", $B$1, "Bar", "", "Open", $A$1, -$A57, $F$1,$E$1,,$C$1,$D$1))</f>
        <v>16187.6</v>
      </c>
      <c r="E57" s="50">
        <f>IF(RTD("cqg.rtd",,"StudyData", $B$1, "Bar", "", "High", $A$1, -$A57, $F$1,$E$1,,$C$1,$D$1)="",NA(), RTD("cqg.rtd",,"StudyData", $B$1, "Bar", "", "High", $A$1, -$A57, $F$1,$E$1,,$C$1,$D$1))</f>
        <v>16194.29</v>
      </c>
      <c r="F57" s="50">
        <f>IF(RTD("cqg.rtd",,"StudyData", $B$1, "Bar", "", "Low", $A$1, -$A57, $F$1,$E$1,,$C$1,$D$1)="",NA(),RTD("cqg.rtd",,"StudyData", $B$1, "Bar", "", "Low", $A$1, -$A57, $F$1,$E$1,,$C$1,$D$1))</f>
        <v>16177.09</v>
      </c>
      <c r="G57" s="50">
        <f>IF(RTD("cqg.rtd",,"StudyData", $B$1, "Bar", "", "Close", $A$1, -$A57, $F$1,$E$1,,$C$1,$D$1)="",NA(),RTD("cqg.rtd",,"StudyData", $B$1, "Bar", "", "Close", $A$1, -$A57, $F$1,$E$1,,$C$1,$D$1))</f>
        <v>16187.97</v>
      </c>
    </row>
    <row r="58" spans="1:7" x14ac:dyDescent="0.3">
      <c r="A58" s="47">
        <f t="shared" si="0"/>
        <v>56</v>
      </c>
      <c r="B58" s="48">
        <f xml:space="preserve"> RTD("cqg.rtd",,"StudyData", $B$1, "Bar", "", "Time", $A$1,-$A58, $F$1,$E$1, "","False")</f>
        <v>42949.947916666664</v>
      </c>
      <c r="C58" s="49">
        <f xml:space="preserve"> RTD("cqg.rtd",,"StudyData", $B$1, "Bar", "", "Time", $A$1, -$A58,$F$1,$E$1, "","False")</f>
        <v>42949.947916666664</v>
      </c>
      <c r="D58" s="50">
        <f xml:space="preserve"> IF(RTD("cqg.rtd",,"StudyData", $B$1, "Bar", "", "Open", $A$1, -$A58, $F$1,$E$1,,$C$1,$D$1)="",NA(),RTD("cqg.rtd",,"StudyData", $B$1, "Bar", "", "Open", $A$1, -$A58, $F$1,$E$1,,$C$1,$D$1))</f>
        <v>16190.1</v>
      </c>
      <c r="E58" s="50">
        <f>IF(RTD("cqg.rtd",,"StudyData", $B$1, "Bar", "", "High", $A$1, -$A58, $F$1,$E$1,,$C$1,$D$1)="",NA(), RTD("cqg.rtd",,"StudyData", $B$1, "Bar", "", "High", $A$1, -$A58, $F$1,$E$1,,$C$1,$D$1))</f>
        <v>16200.61</v>
      </c>
      <c r="F58" s="50">
        <f>IF(RTD("cqg.rtd",,"StudyData", $B$1, "Bar", "", "Low", $A$1, -$A58, $F$1,$E$1,,$C$1,$D$1)="",NA(),RTD("cqg.rtd",,"StudyData", $B$1, "Bar", "", "Low", $A$1, -$A58, $F$1,$E$1,,$C$1,$D$1))</f>
        <v>16183.31</v>
      </c>
      <c r="G58" s="50">
        <f>IF(RTD("cqg.rtd",,"StudyData", $B$1, "Bar", "", "Close", $A$1, -$A58, $F$1,$E$1,,$C$1,$D$1)="",NA(),RTD("cqg.rtd",,"StudyData", $B$1, "Bar", "", "Close", $A$1, -$A58, $F$1,$E$1,,$C$1,$D$1))</f>
        <v>16188.25</v>
      </c>
    </row>
    <row r="59" spans="1:7" x14ac:dyDescent="0.3">
      <c r="A59" s="47">
        <f t="shared" si="0"/>
        <v>57</v>
      </c>
      <c r="B59" s="48">
        <f xml:space="preserve"> RTD("cqg.rtd",,"StudyData", $B$1, "Bar", "", "Time", $A$1,-$A59, $F$1,$E$1, "","False")</f>
        <v>42949.9375</v>
      </c>
      <c r="C59" s="49">
        <f xml:space="preserve"> RTD("cqg.rtd",,"StudyData", $B$1, "Bar", "", "Time", $A$1, -$A59,$F$1,$E$1, "","False")</f>
        <v>42949.9375</v>
      </c>
      <c r="D59" s="50">
        <f xml:space="preserve"> IF(RTD("cqg.rtd",,"StudyData", $B$1, "Bar", "", "Open", $A$1, -$A59, $F$1,$E$1,,$C$1,$D$1)="",NA(),RTD("cqg.rtd",,"StudyData", $B$1, "Bar", "", "Open", $A$1, -$A59, $F$1,$E$1,,$C$1,$D$1))</f>
        <v>16179.8</v>
      </c>
      <c r="E59" s="50">
        <f>IF(RTD("cqg.rtd",,"StudyData", $B$1, "Bar", "", "High", $A$1, -$A59, $F$1,$E$1,,$C$1,$D$1)="",NA(), RTD("cqg.rtd",,"StudyData", $B$1, "Bar", "", "High", $A$1, -$A59, $F$1,$E$1,,$C$1,$D$1))</f>
        <v>16197.35</v>
      </c>
      <c r="F59" s="50">
        <f>IF(RTD("cqg.rtd",,"StudyData", $B$1, "Bar", "", "Low", $A$1, -$A59, $F$1,$E$1,,$C$1,$D$1)="",NA(),RTD("cqg.rtd",,"StudyData", $B$1, "Bar", "", "Low", $A$1, -$A59, $F$1,$E$1,,$C$1,$D$1))</f>
        <v>16174.84</v>
      </c>
      <c r="G59" s="50">
        <f>IF(RTD("cqg.rtd",,"StudyData", $B$1, "Bar", "", "Close", $A$1, -$A59, $F$1,$E$1,,$C$1,$D$1)="",NA(),RTD("cqg.rtd",,"StudyData", $B$1, "Bar", "", "Close", $A$1, -$A59, $F$1,$E$1,,$C$1,$D$1))</f>
        <v>16191.45</v>
      </c>
    </row>
    <row r="60" spans="1:7" x14ac:dyDescent="0.3">
      <c r="A60" s="47">
        <f t="shared" si="0"/>
        <v>58</v>
      </c>
      <c r="B60" s="48">
        <f xml:space="preserve"> RTD("cqg.rtd",,"StudyData", $B$1, "Bar", "", "Time", $A$1,-$A60, $F$1,$E$1, "","False")</f>
        <v>42949.927083333336</v>
      </c>
      <c r="C60" s="49">
        <f xml:space="preserve"> RTD("cqg.rtd",,"StudyData", $B$1, "Bar", "", "Time", $A$1, -$A60,$F$1,$E$1, "","False")</f>
        <v>42949.927083333336</v>
      </c>
      <c r="D60" s="50">
        <f xml:space="preserve"> IF(RTD("cqg.rtd",,"StudyData", $B$1, "Bar", "", "Open", $A$1, -$A60, $F$1,$E$1,,$C$1,$D$1)="",NA(),RTD("cqg.rtd",,"StudyData", $B$1, "Bar", "", "Open", $A$1, -$A60, $F$1,$E$1,,$C$1,$D$1))</f>
        <v>16182.1</v>
      </c>
      <c r="E60" s="50">
        <f>IF(RTD("cqg.rtd",,"StudyData", $B$1, "Bar", "", "High", $A$1, -$A60, $F$1,$E$1,,$C$1,$D$1)="",NA(), RTD("cqg.rtd",,"StudyData", $B$1, "Bar", "", "High", $A$1, -$A60, $F$1,$E$1,,$C$1,$D$1))</f>
        <v>16192.9</v>
      </c>
      <c r="F60" s="50">
        <f>IF(RTD("cqg.rtd",,"StudyData", $B$1, "Bar", "", "Low", $A$1, -$A60, $F$1,$E$1,,$C$1,$D$1)="",NA(),RTD("cqg.rtd",,"StudyData", $B$1, "Bar", "", "Low", $A$1, -$A60, $F$1,$E$1,,$C$1,$D$1))</f>
        <v>16175.99</v>
      </c>
      <c r="G60" s="50">
        <f>IF(RTD("cqg.rtd",,"StudyData", $B$1, "Bar", "", "Close", $A$1, -$A60, $F$1,$E$1,,$C$1,$D$1)="",NA(),RTD("cqg.rtd",,"StudyData", $B$1, "Bar", "", "Close", $A$1, -$A60, $F$1,$E$1,,$C$1,$D$1))</f>
        <v>16180.43</v>
      </c>
    </row>
    <row r="61" spans="1:7" x14ac:dyDescent="0.3">
      <c r="A61" s="47">
        <f t="shared" si="0"/>
        <v>59</v>
      </c>
      <c r="B61" s="48">
        <f xml:space="preserve"> RTD("cqg.rtd",,"StudyData", $B$1, "Bar", "", "Time", $A$1,-$A61, $F$1,$E$1, "","False")</f>
        <v>42949.916666666664</v>
      </c>
      <c r="C61" s="49">
        <f xml:space="preserve"> RTD("cqg.rtd",,"StudyData", $B$1, "Bar", "", "Time", $A$1, -$A61,$F$1,$E$1, "","False")</f>
        <v>42949.916666666664</v>
      </c>
      <c r="D61" s="50">
        <f xml:space="preserve"> IF(RTD("cqg.rtd",,"StudyData", $B$1, "Bar", "", "Open", $A$1, -$A61, $F$1,$E$1,,$C$1,$D$1)="",NA(),RTD("cqg.rtd",,"StudyData", $B$1, "Bar", "", "Open", $A$1, -$A61, $F$1,$E$1,,$C$1,$D$1))</f>
        <v>16167.89</v>
      </c>
      <c r="E61" s="50">
        <f>IF(RTD("cqg.rtd",,"StudyData", $B$1, "Bar", "", "High", $A$1, -$A61, $F$1,$E$1,,$C$1,$D$1)="",NA(), RTD("cqg.rtd",,"StudyData", $B$1, "Bar", "", "High", $A$1, -$A61, $F$1,$E$1,,$C$1,$D$1))</f>
        <v>16183.63</v>
      </c>
      <c r="F61" s="50">
        <f>IF(RTD("cqg.rtd",,"StudyData", $B$1, "Bar", "", "Low", $A$1, -$A61, $F$1,$E$1,,$C$1,$D$1)="",NA(),RTD("cqg.rtd",,"StudyData", $B$1, "Bar", "", "Low", $A$1, -$A61, $F$1,$E$1,,$C$1,$D$1))</f>
        <v>16161.73</v>
      </c>
      <c r="G61" s="50">
        <f>IF(RTD("cqg.rtd",,"StudyData", $B$1, "Bar", "", "Close", $A$1, -$A61, $F$1,$E$1,,$C$1,$D$1)="",NA(),RTD("cqg.rtd",,"StudyData", $B$1, "Bar", "", "Close", $A$1, -$A61, $F$1,$E$1,,$C$1,$D$1))</f>
        <v>16182.1</v>
      </c>
    </row>
    <row r="62" spans="1:7" x14ac:dyDescent="0.3">
      <c r="A62" s="47">
        <f t="shared" si="0"/>
        <v>60</v>
      </c>
      <c r="B62" s="48">
        <f xml:space="preserve"> RTD("cqg.rtd",,"StudyData", $B$1, "Bar", "", "Time", $A$1,-$A62, $F$1,$E$1, "","False")</f>
        <v>42949.90625</v>
      </c>
      <c r="C62" s="49">
        <f xml:space="preserve"> RTD("cqg.rtd",,"StudyData", $B$1, "Bar", "", "Time", $A$1, -$A62,$F$1,$E$1, "","False")</f>
        <v>42949.90625</v>
      </c>
      <c r="D62" s="50">
        <f xml:space="preserve"> IF(RTD("cqg.rtd",,"StudyData", $B$1, "Bar", "", "Open", $A$1, -$A62, $F$1,$E$1,,$C$1,$D$1)="",NA(),RTD("cqg.rtd",,"StudyData", $B$1, "Bar", "", "Open", $A$1, -$A62, $F$1,$E$1,,$C$1,$D$1))</f>
        <v>16180.15</v>
      </c>
      <c r="E62" s="50">
        <f>IF(RTD("cqg.rtd",,"StudyData", $B$1, "Bar", "", "High", $A$1, -$A62, $F$1,$E$1,,$C$1,$D$1)="",NA(), RTD("cqg.rtd",,"StudyData", $B$1, "Bar", "", "High", $A$1, -$A62, $F$1,$E$1,,$C$1,$D$1))</f>
        <v>16186.17</v>
      </c>
      <c r="F62" s="50">
        <f>IF(RTD("cqg.rtd",,"StudyData", $B$1, "Bar", "", "Low", $A$1, -$A62, $F$1,$E$1,,$C$1,$D$1)="",NA(),RTD("cqg.rtd",,"StudyData", $B$1, "Bar", "", "Low", $A$1, -$A62, $F$1,$E$1,,$C$1,$D$1))</f>
        <v>16145.11</v>
      </c>
      <c r="G62" s="50">
        <f>IF(RTD("cqg.rtd",,"StudyData", $B$1, "Bar", "", "Close", $A$1, -$A62, $F$1,$E$1,,$C$1,$D$1)="",NA(),RTD("cqg.rtd",,"StudyData", $B$1, "Bar", "", "Close", $A$1, -$A62, $F$1,$E$1,,$C$1,$D$1))</f>
        <v>16167.22</v>
      </c>
    </row>
    <row r="63" spans="1:7" x14ac:dyDescent="0.3">
      <c r="A63" s="47">
        <f t="shared" si="0"/>
        <v>61</v>
      </c>
      <c r="B63" s="48">
        <f xml:space="preserve"> RTD("cqg.rtd",,"StudyData", $B$1, "Bar", "", "Time", $A$1,-$A63, $F$1,$E$1, "","False")</f>
        <v>42949.895833333336</v>
      </c>
      <c r="C63" s="49">
        <f xml:space="preserve"> RTD("cqg.rtd",,"StudyData", $B$1, "Bar", "", "Time", $A$1, -$A63,$F$1,$E$1, "","False")</f>
        <v>42949.895833333336</v>
      </c>
      <c r="D63" s="50">
        <f xml:space="preserve"> IF(RTD("cqg.rtd",,"StudyData", $B$1, "Bar", "", "Open", $A$1, -$A63, $F$1,$E$1,,$C$1,$D$1)="",NA(),RTD("cqg.rtd",,"StudyData", $B$1, "Bar", "", "Open", $A$1, -$A63, $F$1,$E$1,,$C$1,$D$1))</f>
        <v>16120.72</v>
      </c>
      <c r="E63" s="50">
        <f>IF(RTD("cqg.rtd",,"StudyData", $B$1, "Bar", "", "High", $A$1, -$A63, $F$1,$E$1,,$C$1,$D$1)="",NA(), RTD("cqg.rtd",,"StudyData", $B$1, "Bar", "", "High", $A$1, -$A63, $F$1,$E$1,,$C$1,$D$1))</f>
        <v>16202.09</v>
      </c>
      <c r="F63" s="50">
        <f>IF(RTD("cqg.rtd",,"StudyData", $B$1, "Bar", "", "Low", $A$1, -$A63, $F$1,$E$1,,$C$1,$D$1)="",NA(),RTD("cqg.rtd",,"StudyData", $B$1, "Bar", "", "Low", $A$1, -$A63, $F$1,$E$1,,$C$1,$D$1))</f>
        <v>16117.53</v>
      </c>
      <c r="G63" s="50">
        <f>IF(RTD("cqg.rtd",,"StudyData", $B$1, "Bar", "", "Close", $A$1, -$A63, $F$1,$E$1,,$C$1,$D$1)="",NA(),RTD("cqg.rtd",,"StudyData", $B$1, "Bar", "", "Close", $A$1, -$A63, $F$1,$E$1,,$C$1,$D$1))</f>
        <v>16175.72</v>
      </c>
    </row>
    <row r="64" spans="1:7" x14ac:dyDescent="0.3">
      <c r="A64" s="47">
        <f t="shared" si="0"/>
        <v>62</v>
      </c>
      <c r="B64" s="48">
        <f xml:space="preserve"> RTD("cqg.rtd",,"StudyData", $B$1, "Bar", "", "Time", $A$1,-$A64, $F$1,$E$1, "","False")</f>
        <v>42949.885416666664</v>
      </c>
      <c r="C64" s="49">
        <f xml:space="preserve"> RTD("cqg.rtd",,"StudyData", $B$1, "Bar", "", "Time", $A$1, -$A64,$F$1,$E$1, "","False")</f>
        <v>42949.885416666664</v>
      </c>
      <c r="D64" s="50">
        <f xml:space="preserve"> IF(RTD("cqg.rtd",,"StudyData", $B$1, "Bar", "", "Open", $A$1, -$A64, $F$1,$E$1,,$C$1,$D$1)="",NA(),RTD("cqg.rtd",,"StudyData", $B$1, "Bar", "", "Open", $A$1, -$A64, $F$1,$E$1,,$C$1,$D$1))</f>
        <v>16089.54</v>
      </c>
      <c r="E64" s="50">
        <f>IF(RTD("cqg.rtd",,"StudyData", $B$1, "Bar", "", "High", $A$1, -$A64, $F$1,$E$1,,$C$1,$D$1)="",NA(), RTD("cqg.rtd",,"StudyData", $B$1, "Bar", "", "High", $A$1, -$A64, $F$1,$E$1,,$C$1,$D$1))</f>
        <v>16135.78</v>
      </c>
      <c r="F64" s="50">
        <f>IF(RTD("cqg.rtd",,"StudyData", $B$1, "Bar", "", "Low", $A$1, -$A64, $F$1,$E$1,,$C$1,$D$1)="",NA(),RTD("cqg.rtd",,"StudyData", $B$1, "Bar", "", "Low", $A$1, -$A64, $F$1,$E$1,,$C$1,$D$1))</f>
        <v>16072.9</v>
      </c>
      <c r="G64" s="50">
        <f>IF(RTD("cqg.rtd",,"StudyData", $B$1, "Bar", "", "Close", $A$1, -$A64, $F$1,$E$1,,$C$1,$D$1)="",NA(),RTD("cqg.rtd",,"StudyData", $B$1, "Bar", "", "Close", $A$1, -$A64, $F$1,$E$1,,$C$1,$D$1))</f>
        <v>16120.72</v>
      </c>
    </row>
    <row r="65" spans="1:7" x14ac:dyDescent="0.3">
      <c r="A65" s="47">
        <f t="shared" si="0"/>
        <v>63</v>
      </c>
      <c r="B65" s="48">
        <f xml:space="preserve"> RTD("cqg.rtd",,"StudyData", $B$1, "Bar", "", "Time", $A$1,-$A65, $F$1,$E$1, "","False")</f>
        <v>42949.875</v>
      </c>
      <c r="C65" s="49">
        <f xml:space="preserve"> RTD("cqg.rtd",,"StudyData", $B$1, "Bar", "", "Time", $A$1, -$A65,$F$1,$E$1, "","False")</f>
        <v>42949.875</v>
      </c>
      <c r="D65" s="50">
        <f xml:space="preserve"> IF(RTD("cqg.rtd",,"StudyData", $B$1, "Bar", "", "Open", $A$1, -$A65, $F$1,$E$1,,$C$1,$D$1)="",NA(),RTD("cqg.rtd",,"StudyData", $B$1, "Bar", "", "Open", $A$1, -$A65, $F$1,$E$1,,$C$1,$D$1))</f>
        <v>16124.31</v>
      </c>
      <c r="E65" s="50">
        <f>IF(RTD("cqg.rtd",,"StudyData", $B$1, "Bar", "", "High", $A$1, -$A65, $F$1,$E$1,,$C$1,$D$1)="",NA(), RTD("cqg.rtd",,"StudyData", $B$1, "Bar", "", "High", $A$1, -$A65, $F$1,$E$1,,$C$1,$D$1))</f>
        <v>16138.3</v>
      </c>
      <c r="F65" s="50">
        <f>IF(RTD("cqg.rtd",,"StudyData", $B$1, "Bar", "", "Low", $A$1, -$A65, $F$1,$E$1,,$C$1,$D$1)="",NA(),RTD("cqg.rtd",,"StudyData", $B$1, "Bar", "", "Low", $A$1, -$A65, $F$1,$E$1,,$C$1,$D$1))</f>
        <v>16084.96</v>
      </c>
      <c r="G65" s="50">
        <f>IF(RTD("cqg.rtd",,"StudyData", $B$1, "Bar", "", "Close", $A$1, -$A65, $F$1,$E$1,,$C$1,$D$1)="",NA(),RTD("cqg.rtd",,"StudyData", $B$1, "Bar", "", "Close", $A$1, -$A65, $F$1,$E$1,,$C$1,$D$1))</f>
        <v>16089.93</v>
      </c>
    </row>
    <row r="66" spans="1:7" x14ac:dyDescent="0.3">
      <c r="A66" s="47">
        <f t="shared" si="0"/>
        <v>64</v>
      </c>
      <c r="B66" s="48">
        <f xml:space="preserve"> RTD("cqg.rtd",,"StudyData", $B$1, "Bar", "", "Time", $A$1,-$A66, $F$1,$E$1, "","False")</f>
        <v>42949.864583333336</v>
      </c>
      <c r="C66" s="49">
        <f xml:space="preserve"> RTD("cqg.rtd",,"StudyData", $B$1, "Bar", "", "Time", $A$1, -$A66,$F$1,$E$1, "","False")</f>
        <v>42949.864583333336</v>
      </c>
      <c r="D66" s="50">
        <f xml:space="preserve"> IF(RTD("cqg.rtd",,"StudyData", $B$1, "Bar", "", "Open", $A$1, -$A66, $F$1,$E$1,,$C$1,$D$1)="",NA(),RTD("cqg.rtd",,"StudyData", $B$1, "Bar", "", "Open", $A$1, -$A66, $F$1,$E$1,,$C$1,$D$1))</f>
        <v>16191.5</v>
      </c>
      <c r="E66" s="50">
        <f>IF(RTD("cqg.rtd",,"StudyData", $B$1, "Bar", "", "High", $A$1, -$A66, $F$1,$E$1,,$C$1,$D$1)="",NA(), RTD("cqg.rtd",,"StudyData", $B$1, "Bar", "", "High", $A$1, -$A66, $F$1,$E$1,,$C$1,$D$1))</f>
        <v>16192.01</v>
      </c>
      <c r="F66" s="50">
        <f>IF(RTD("cqg.rtd",,"StudyData", $B$1, "Bar", "", "Low", $A$1, -$A66, $F$1,$E$1,,$C$1,$D$1)="",NA(),RTD("cqg.rtd",,"StudyData", $B$1, "Bar", "", "Low", $A$1, -$A66, $F$1,$E$1,,$C$1,$D$1))</f>
        <v>16109.19</v>
      </c>
      <c r="G66" s="50">
        <f>IF(RTD("cqg.rtd",,"StudyData", $B$1, "Bar", "", "Close", $A$1, -$A66, $F$1,$E$1,,$C$1,$D$1)="",NA(),RTD("cqg.rtd",,"StudyData", $B$1, "Bar", "", "Close", $A$1, -$A66, $F$1,$E$1,,$C$1,$D$1))</f>
        <v>16120.32</v>
      </c>
    </row>
    <row r="67" spans="1:7" x14ac:dyDescent="0.3">
      <c r="A67" s="47">
        <f t="shared" si="0"/>
        <v>65</v>
      </c>
      <c r="B67" s="48">
        <f xml:space="preserve"> RTD("cqg.rtd",,"StudyData", $B$1, "Bar", "", "Time", $A$1,-$A67, $F$1,$E$1, "","False")</f>
        <v>42949.854166666664</v>
      </c>
      <c r="C67" s="49">
        <f xml:space="preserve"> RTD("cqg.rtd",,"StudyData", $B$1, "Bar", "", "Time", $A$1, -$A67,$F$1,$E$1, "","False")</f>
        <v>42949.854166666664</v>
      </c>
      <c r="D67" s="50">
        <f xml:space="preserve"> IF(RTD("cqg.rtd",,"StudyData", $B$1, "Bar", "", "Open", $A$1, -$A67, $F$1,$E$1,,$C$1,$D$1)="",NA(),RTD("cqg.rtd",,"StudyData", $B$1, "Bar", "", "Open", $A$1, -$A67, $F$1,$E$1,,$C$1,$D$1))</f>
        <v>16150.27</v>
      </c>
      <c r="E67" s="50">
        <f>IF(RTD("cqg.rtd",,"StudyData", $B$1, "Bar", "", "High", $A$1, -$A67, $F$1,$E$1,,$C$1,$D$1)="",NA(), RTD("cqg.rtd",,"StudyData", $B$1, "Bar", "", "High", $A$1, -$A67, $F$1,$E$1,,$C$1,$D$1))</f>
        <v>16217.63</v>
      </c>
      <c r="F67" s="50">
        <f>IF(RTD("cqg.rtd",,"StudyData", $B$1, "Bar", "", "Low", $A$1, -$A67, $F$1,$E$1,,$C$1,$D$1)="",NA(),RTD("cqg.rtd",,"StudyData", $B$1, "Bar", "", "Low", $A$1, -$A67, $F$1,$E$1,,$C$1,$D$1))</f>
        <v>16132.24</v>
      </c>
      <c r="G67" s="50">
        <f>IF(RTD("cqg.rtd",,"StudyData", $B$1, "Bar", "", "Close", $A$1, -$A67, $F$1,$E$1,,$C$1,$D$1)="",NA(),RTD("cqg.rtd",,"StudyData", $B$1, "Bar", "", "Close", $A$1, -$A67, $F$1,$E$1,,$C$1,$D$1))</f>
        <v>16191.5</v>
      </c>
    </row>
    <row r="68" spans="1:7" x14ac:dyDescent="0.3">
      <c r="A68" s="47">
        <f t="shared" ref="A68:A131" si="1">A67+1</f>
        <v>66</v>
      </c>
      <c r="B68" s="48">
        <f xml:space="preserve"> RTD("cqg.rtd",,"StudyData", $B$1, "Bar", "", "Time", $A$1,-$A68, $F$1,$E$1, "","False")</f>
        <v>42949.114583333336</v>
      </c>
      <c r="C68" s="49">
        <f xml:space="preserve"> RTD("cqg.rtd",,"StudyData", $B$1, "Bar", "", "Time", $A$1, -$A68,$F$1,$E$1, "","False")</f>
        <v>42949.114583333336</v>
      </c>
      <c r="D68" s="50">
        <f xml:space="preserve"> IF(RTD("cqg.rtd",,"StudyData", $B$1, "Bar", "", "Open", $A$1, -$A68, $F$1,$E$1,,$C$1,$D$1)="",NA(),RTD("cqg.rtd",,"StudyData", $B$1, "Bar", "", "Open", $A$1, -$A68, $F$1,$E$1,,$C$1,$D$1))</f>
        <v>16196.73</v>
      </c>
      <c r="E68" s="50">
        <f>IF(RTD("cqg.rtd",,"StudyData", $B$1, "Bar", "", "High", $A$1, -$A68, $F$1,$E$1,,$C$1,$D$1)="",NA(), RTD("cqg.rtd",,"StudyData", $B$1, "Bar", "", "High", $A$1, -$A68, $F$1,$E$1,,$C$1,$D$1))</f>
        <v>16214.86</v>
      </c>
      <c r="F68" s="50">
        <f>IF(RTD("cqg.rtd",,"StudyData", $B$1, "Bar", "", "Low", $A$1, -$A68, $F$1,$E$1,,$C$1,$D$1)="",NA(),RTD("cqg.rtd",,"StudyData", $B$1, "Bar", "", "Low", $A$1, -$A68, $F$1,$E$1,,$C$1,$D$1))</f>
        <v>16179.66</v>
      </c>
      <c r="G68" s="50">
        <f>IF(RTD("cqg.rtd",,"StudyData", $B$1, "Bar", "", "Close", $A$1, -$A68, $F$1,$E$1,,$C$1,$D$1)="",NA(),RTD("cqg.rtd",,"StudyData", $B$1, "Bar", "", "Close", $A$1, -$A68, $F$1,$E$1,,$C$1,$D$1))</f>
        <v>16179.66</v>
      </c>
    </row>
    <row r="69" spans="1:7" x14ac:dyDescent="0.3">
      <c r="A69" s="47">
        <f t="shared" si="1"/>
        <v>67</v>
      </c>
      <c r="B69" s="48">
        <f xml:space="preserve"> RTD("cqg.rtd",,"StudyData", $B$1, "Bar", "", "Time", $A$1,-$A69, $F$1,$E$1, "","False")</f>
        <v>42949.104166666664</v>
      </c>
      <c r="C69" s="49">
        <f xml:space="preserve"> RTD("cqg.rtd",,"StudyData", $B$1, "Bar", "", "Time", $A$1, -$A69,$F$1,$E$1, "","False")</f>
        <v>42949.104166666664</v>
      </c>
      <c r="D69" s="50">
        <f xml:space="preserve"> IF(RTD("cqg.rtd",,"StudyData", $B$1, "Bar", "", "Open", $A$1, -$A69, $F$1,$E$1,,$C$1,$D$1)="",NA(),RTD("cqg.rtd",,"StudyData", $B$1, "Bar", "", "Open", $A$1, -$A69, $F$1,$E$1,,$C$1,$D$1))</f>
        <v>16182.59</v>
      </c>
      <c r="E69" s="50">
        <f>IF(RTD("cqg.rtd",,"StudyData", $B$1, "Bar", "", "High", $A$1, -$A69, $F$1,$E$1,,$C$1,$D$1)="",NA(), RTD("cqg.rtd",,"StudyData", $B$1, "Bar", "", "High", $A$1, -$A69, $F$1,$E$1,,$C$1,$D$1))</f>
        <v>16201.41</v>
      </c>
      <c r="F69" s="50">
        <f>IF(RTD("cqg.rtd",,"StudyData", $B$1, "Bar", "", "Low", $A$1, -$A69, $F$1,$E$1,,$C$1,$D$1)="",NA(),RTD("cqg.rtd",,"StudyData", $B$1, "Bar", "", "Low", $A$1, -$A69, $F$1,$E$1,,$C$1,$D$1))</f>
        <v>16152.76</v>
      </c>
      <c r="G69" s="50">
        <f>IF(RTD("cqg.rtd",,"StudyData", $B$1, "Bar", "", "Close", $A$1, -$A69, $F$1,$E$1,,$C$1,$D$1)="",NA(),RTD("cqg.rtd",,"StudyData", $B$1, "Bar", "", "Close", $A$1, -$A69, $F$1,$E$1,,$C$1,$D$1))</f>
        <v>16194.7</v>
      </c>
    </row>
    <row r="70" spans="1:7" x14ac:dyDescent="0.3">
      <c r="A70" s="47">
        <f t="shared" si="1"/>
        <v>68</v>
      </c>
      <c r="B70" s="48">
        <f xml:space="preserve"> RTD("cqg.rtd",,"StudyData", $B$1, "Bar", "", "Time", $A$1,-$A70, $F$1,$E$1, "","False")</f>
        <v>42949.09375</v>
      </c>
      <c r="C70" s="49">
        <f xml:space="preserve"> RTD("cqg.rtd",,"StudyData", $B$1, "Bar", "", "Time", $A$1, -$A70,$F$1,$E$1, "","False")</f>
        <v>42949.09375</v>
      </c>
      <c r="D70" s="50">
        <f xml:space="preserve"> IF(RTD("cqg.rtd",,"StudyData", $B$1, "Bar", "", "Open", $A$1, -$A70, $F$1,$E$1,,$C$1,$D$1)="",NA(),RTD("cqg.rtd",,"StudyData", $B$1, "Bar", "", "Open", $A$1, -$A70, $F$1,$E$1,,$C$1,$D$1))</f>
        <v>16209.06</v>
      </c>
      <c r="E70" s="50">
        <f>IF(RTD("cqg.rtd",,"StudyData", $B$1, "Bar", "", "High", $A$1, -$A70, $F$1,$E$1,,$C$1,$D$1)="",NA(), RTD("cqg.rtd",,"StudyData", $B$1, "Bar", "", "High", $A$1, -$A70, $F$1,$E$1,,$C$1,$D$1))</f>
        <v>16209.06</v>
      </c>
      <c r="F70" s="50">
        <f>IF(RTD("cqg.rtd",,"StudyData", $B$1, "Bar", "", "Low", $A$1, -$A70, $F$1,$E$1,,$C$1,$D$1)="",NA(),RTD("cqg.rtd",,"StudyData", $B$1, "Bar", "", "Low", $A$1, -$A70, $F$1,$E$1,,$C$1,$D$1))</f>
        <v>16167.06</v>
      </c>
      <c r="G70" s="50">
        <f>IF(RTD("cqg.rtd",,"StudyData", $B$1, "Bar", "", "Close", $A$1, -$A70, $F$1,$E$1,,$C$1,$D$1)="",NA(),RTD("cqg.rtd",,"StudyData", $B$1, "Bar", "", "Close", $A$1, -$A70, $F$1,$E$1,,$C$1,$D$1))</f>
        <v>16182.39</v>
      </c>
    </row>
    <row r="71" spans="1:7" x14ac:dyDescent="0.3">
      <c r="A71" s="47">
        <f t="shared" si="1"/>
        <v>69</v>
      </c>
      <c r="B71" s="48">
        <f xml:space="preserve"> RTD("cqg.rtd",,"StudyData", $B$1, "Bar", "", "Time", $A$1,-$A71, $F$1,$E$1, "","False")</f>
        <v>42949.083333333336</v>
      </c>
      <c r="C71" s="49">
        <f xml:space="preserve"> RTD("cqg.rtd",,"StudyData", $B$1, "Bar", "", "Time", $A$1, -$A71,$F$1,$E$1, "","False")</f>
        <v>42949.083333333336</v>
      </c>
      <c r="D71" s="50">
        <f xml:space="preserve"> IF(RTD("cqg.rtd",,"StudyData", $B$1, "Bar", "", "Open", $A$1, -$A71, $F$1,$E$1,,$C$1,$D$1)="",NA(),RTD("cqg.rtd",,"StudyData", $B$1, "Bar", "", "Open", $A$1, -$A71, $F$1,$E$1,,$C$1,$D$1))</f>
        <v>16251.7</v>
      </c>
      <c r="E71" s="50">
        <f>IF(RTD("cqg.rtd",,"StudyData", $B$1, "Bar", "", "High", $A$1, -$A71, $F$1,$E$1,,$C$1,$D$1)="",NA(), RTD("cqg.rtd",,"StudyData", $B$1, "Bar", "", "High", $A$1, -$A71, $F$1,$E$1,,$C$1,$D$1))</f>
        <v>16251.7</v>
      </c>
      <c r="F71" s="50">
        <f>IF(RTD("cqg.rtd",,"StudyData", $B$1, "Bar", "", "Low", $A$1, -$A71, $F$1,$E$1,,$C$1,$D$1)="",NA(),RTD("cqg.rtd",,"StudyData", $B$1, "Bar", "", "Low", $A$1, -$A71, $F$1,$E$1,,$C$1,$D$1))</f>
        <v>16205.23</v>
      </c>
      <c r="G71" s="50">
        <f>IF(RTD("cqg.rtd",,"StudyData", $B$1, "Bar", "", "Close", $A$1, -$A71, $F$1,$E$1,,$C$1,$D$1)="",NA(),RTD("cqg.rtd",,"StudyData", $B$1, "Bar", "", "Close", $A$1, -$A71, $F$1,$E$1,,$C$1,$D$1))</f>
        <v>16208.13</v>
      </c>
    </row>
    <row r="72" spans="1:7" x14ac:dyDescent="0.3">
      <c r="A72" s="47">
        <f t="shared" si="1"/>
        <v>70</v>
      </c>
      <c r="B72" s="48">
        <f xml:space="preserve"> RTD("cqg.rtd",,"StudyData", $B$1, "Bar", "", "Time", $A$1,-$A72, $F$1,$E$1, "","False")</f>
        <v>42949.072916666664</v>
      </c>
      <c r="C72" s="49">
        <f xml:space="preserve"> RTD("cqg.rtd",,"StudyData", $B$1, "Bar", "", "Time", $A$1, -$A72,$F$1,$E$1, "","False")</f>
        <v>42949.072916666664</v>
      </c>
      <c r="D72" s="50">
        <f xml:space="preserve"> IF(RTD("cqg.rtd",,"StudyData", $B$1, "Bar", "", "Open", $A$1, -$A72, $F$1,$E$1,,$C$1,$D$1)="",NA(),RTD("cqg.rtd",,"StudyData", $B$1, "Bar", "", "Open", $A$1, -$A72, $F$1,$E$1,,$C$1,$D$1))</f>
        <v>16245.36</v>
      </c>
      <c r="E72" s="50">
        <f>IF(RTD("cqg.rtd",,"StudyData", $B$1, "Bar", "", "High", $A$1, -$A72, $F$1,$E$1,,$C$1,$D$1)="",NA(), RTD("cqg.rtd",,"StudyData", $B$1, "Bar", "", "High", $A$1, -$A72, $F$1,$E$1,,$C$1,$D$1))</f>
        <v>16258.64</v>
      </c>
      <c r="F72" s="50">
        <f>IF(RTD("cqg.rtd",,"StudyData", $B$1, "Bar", "", "Low", $A$1, -$A72, $F$1,$E$1,,$C$1,$D$1)="",NA(),RTD("cqg.rtd",,"StudyData", $B$1, "Bar", "", "Low", $A$1, -$A72, $F$1,$E$1,,$C$1,$D$1))</f>
        <v>16239.8</v>
      </c>
      <c r="G72" s="50">
        <f>IF(RTD("cqg.rtd",,"StudyData", $B$1, "Bar", "", "Close", $A$1, -$A72, $F$1,$E$1,,$C$1,$D$1)="",NA(),RTD("cqg.rtd",,"StudyData", $B$1, "Bar", "", "Close", $A$1, -$A72, $F$1,$E$1,,$C$1,$D$1))</f>
        <v>16252.09</v>
      </c>
    </row>
    <row r="73" spans="1:7" x14ac:dyDescent="0.3">
      <c r="A73" s="47">
        <f t="shared" si="1"/>
        <v>71</v>
      </c>
      <c r="B73" s="48">
        <f xml:space="preserve"> RTD("cqg.rtd",,"StudyData", $B$1, "Bar", "", "Time", $A$1,-$A73, $F$1,$E$1, "","False")</f>
        <v>42949.0625</v>
      </c>
      <c r="C73" s="49">
        <f xml:space="preserve"> RTD("cqg.rtd",,"StudyData", $B$1, "Bar", "", "Time", $A$1, -$A73,$F$1,$E$1, "","False")</f>
        <v>42949.0625</v>
      </c>
      <c r="D73" s="50">
        <f xml:space="preserve"> IF(RTD("cqg.rtd",,"StudyData", $B$1, "Bar", "", "Open", $A$1, -$A73, $F$1,$E$1,,$C$1,$D$1)="",NA(),RTD("cqg.rtd",,"StudyData", $B$1, "Bar", "", "Open", $A$1, -$A73, $F$1,$E$1,,$C$1,$D$1))</f>
        <v>16250.9</v>
      </c>
      <c r="E73" s="50">
        <f>IF(RTD("cqg.rtd",,"StudyData", $B$1, "Bar", "", "High", $A$1, -$A73, $F$1,$E$1,,$C$1,$D$1)="",NA(), RTD("cqg.rtd",,"StudyData", $B$1, "Bar", "", "High", $A$1, -$A73, $F$1,$E$1,,$C$1,$D$1))</f>
        <v>16254.16</v>
      </c>
      <c r="F73" s="50">
        <f>IF(RTD("cqg.rtd",,"StudyData", $B$1, "Bar", "", "Low", $A$1, -$A73, $F$1,$E$1,,$C$1,$D$1)="",NA(),RTD("cqg.rtd",,"StudyData", $B$1, "Bar", "", "Low", $A$1, -$A73, $F$1,$E$1,,$C$1,$D$1))</f>
        <v>16231.08</v>
      </c>
      <c r="G73" s="50">
        <f>IF(RTD("cqg.rtd",,"StudyData", $B$1, "Bar", "", "Close", $A$1, -$A73, $F$1,$E$1,,$C$1,$D$1)="",NA(),RTD("cqg.rtd",,"StudyData", $B$1, "Bar", "", "Close", $A$1, -$A73, $F$1,$E$1,,$C$1,$D$1))</f>
        <v>16245.44</v>
      </c>
    </row>
    <row r="74" spans="1:7" x14ac:dyDescent="0.3">
      <c r="A74" s="47">
        <f t="shared" si="1"/>
        <v>72</v>
      </c>
      <c r="B74" s="48">
        <f xml:space="preserve"> RTD("cqg.rtd",,"StudyData", $B$1, "Bar", "", "Time", $A$1,-$A74, $F$1,$E$1, "","False")</f>
        <v>42949.052083333336</v>
      </c>
      <c r="C74" s="49">
        <f xml:space="preserve"> RTD("cqg.rtd",,"StudyData", $B$1, "Bar", "", "Time", $A$1, -$A74,$F$1,$E$1, "","False")</f>
        <v>42949.052083333336</v>
      </c>
      <c r="D74" s="50">
        <f xml:space="preserve"> IF(RTD("cqg.rtd",,"StudyData", $B$1, "Bar", "", "Open", $A$1, -$A74, $F$1,$E$1,,$C$1,$D$1)="",NA(),RTD("cqg.rtd",,"StudyData", $B$1, "Bar", "", "Open", $A$1, -$A74, $F$1,$E$1,,$C$1,$D$1))</f>
        <v>16246.29</v>
      </c>
      <c r="E74" s="50">
        <f>IF(RTD("cqg.rtd",,"StudyData", $B$1, "Bar", "", "High", $A$1, -$A74, $F$1,$E$1,,$C$1,$D$1)="",NA(), RTD("cqg.rtd",,"StudyData", $B$1, "Bar", "", "High", $A$1, -$A74, $F$1,$E$1,,$C$1,$D$1))</f>
        <v>16257.6</v>
      </c>
      <c r="F74" s="50">
        <f>IF(RTD("cqg.rtd",,"StudyData", $B$1, "Bar", "", "Low", $A$1, -$A74, $F$1,$E$1,,$C$1,$D$1)="",NA(),RTD("cqg.rtd",,"StudyData", $B$1, "Bar", "", "Low", $A$1, -$A74, $F$1,$E$1,,$C$1,$D$1))</f>
        <v>16241.89</v>
      </c>
      <c r="G74" s="50">
        <f>IF(RTD("cqg.rtd",,"StudyData", $B$1, "Bar", "", "Close", $A$1, -$A74, $F$1,$E$1,,$C$1,$D$1)="",NA(),RTD("cqg.rtd",,"StudyData", $B$1, "Bar", "", "Close", $A$1, -$A74, $F$1,$E$1,,$C$1,$D$1))</f>
        <v>16251.52</v>
      </c>
    </row>
    <row r="75" spans="1:7" x14ac:dyDescent="0.3">
      <c r="A75" s="47">
        <f t="shared" si="1"/>
        <v>73</v>
      </c>
      <c r="B75" s="48">
        <f xml:space="preserve"> RTD("cqg.rtd",,"StudyData", $B$1, "Bar", "", "Time", $A$1,-$A75, $F$1,$E$1, "","False")</f>
        <v>42949.041666666664</v>
      </c>
      <c r="C75" s="49">
        <f xml:space="preserve"> RTD("cqg.rtd",,"StudyData", $B$1, "Bar", "", "Time", $A$1, -$A75,$F$1,$E$1, "","False")</f>
        <v>42949.041666666664</v>
      </c>
      <c r="D75" s="50">
        <f xml:space="preserve"> IF(RTD("cqg.rtd",,"StudyData", $B$1, "Bar", "", "Open", $A$1, -$A75, $F$1,$E$1,,$C$1,$D$1)="",NA(),RTD("cqg.rtd",,"StudyData", $B$1, "Bar", "", "Open", $A$1, -$A75, $F$1,$E$1,,$C$1,$D$1))</f>
        <v>16251.18</v>
      </c>
      <c r="E75" s="50">
        <f>IF(RTD("cqg.rtd",,"StudyData", $B$1, "Bar", "", "High", $A$1, -$A75, $F$1,$E$1,,$C$1,$D$1)="",NA(), RTD("cqg.rtd",,"StudyData", $B$1, "Bar", "", "High", $A$1, -$A75, $F$1,$E$1,,$C$1,$D$1))</f>
        <v>16263.07</v>
      </c>
      <c r="F75" s="50">
        <f>IF(RTD("cqg.rtd",,"StudyData", $B$1, "Bar", "", "Low", $A$1, -$A75, $F$1,$E$1,,$C$1,$D$1)="",NA(),RTD("cqg.rtd",,"StudyData", $B$1, "Bar", "", "Low", $A$1, -$A75, $F$1,$E$1,,$C$1,$D$1))</f>
        <v>16243.71</v>
      </c>
      <c r="G75" s="50">
        <f>IF(RTD("cqg.rtd",,"StudyData", $B$1, "Bar", "", "Close", $A$1, -$A75, $F$1,$E$1,,$C$1,$D$1)="",NA(),RTD("cqg.rtd",,"StudyData", $B$1, "Bar", "", "Close", $A$1, -$A75, $F$1,$E$1,,$C$1,$D$1))</f>
        <v>16243.71</v>
      </c>
    </row>
    <row r="76" spans="1:7" x14ac:dyDescent="0.3">
      <c r="A76" s="47">
        <f t="shared" si="1"/>
        <v>74</v>
      </c>
      <c r="B76" s="48">
        <f xml:space="preserve"> RTD("cqg.rtd",,"StudyData", $B$1, "Bar", "", "Time", $A$1,-$A76, $F$1,$E$1, "","False")</f>
        <v>42949.03125</v>
      </c>
      <c r="C76" s="49">
        <f xml:space="preserve"> RTD("cqg.rtd",,"StudyData", $B$1, "Bar", "", "Time", $A$1, -$A76,$F$1,$E$1, "","False")</f>
        <v>42949.03125</v>
      </c>
      <c r="D76" s="50">
        <f xml:space="preserve"> IF(RTD("cqg.rtd",,"StudyData", $B$1, "Bar", "", "Open", $A$1, -$A76, $F$1,$E$1,,$C$1,$D$1)="",NA(),RTD("cqg.rtd",,"StudyData", $B$1, "Bar", "", "Open", $A$1, -$A76, $F$1,$E$1,,$C$1,$D$1))</f>
        <v>16252.43</v>
      </c>
      <c r="E76" s="50">
        <f>IF(RTD("cqg.rtd",,"StudyData", $B$1, "Bar", "", "High", $A$1, -$A76, $F$1,$E$1,,$C$1,$D$1)="",NA(), RTD("cqg.rtd",,"StudyData", $B$1, "Bar", "", "High", $A$1, -$A76, $F$1,$E$1,,$C$1,$D$1))</f>
        <v>16261.69</v>
      </c>
      <c r="F76" s="50">
        <f>IF(RTD("cqg.rtd",,"StudyData", $B$1, "Bar", "", "Low", $A$1, -$A76, $F$1,$E$1,,$C$1,$D$1)="",NA(),RTD("cqg.rtd",,"StudyData", $B$1, "Bar", "", "Low", $A$1, -$A76, $F$1,$E$1,,$C$1,$D$1))</f>
        <v>16240.24</v>
      </c>
      <c r="G76" s="50">
        <f>IF(RTD("cqg.rtd",,"StudyData", $B$1, "Bar", "", "Close", $A$1, -$A76, $F$1,$E$1,,$C$1,$D$1)="",NA(),RTD("cqg.rtd",,"StudyData", $B$1, "Bar", "", "Close", $A$1, -$A76, $F$1,$E$1,,$C$1,$D$1))</f>
        <v>16251.18</v>
      </c>
    </row>
    <row r="77" spans="1:7" x14ac:dyDescent="0.3">
      <c r="A77" s="47">
        <f t="shared" si="1"/>
        <v>75</v>
      </c>
      <c r="B77" s="48">
        <f xml:space="preserve"> RTD("cqg.rtd",,"StudyData", $B$1, "Bar", "", "Time", $A$1,-$A77, $F$1,$E$1, "","False")</f>
        <v>42949.020833333336</v>
      </c>
      <c r="C77" s="49">
        <f xml:space="preserve"> RTD("cqg.rtd",,"StudyData", $B$1, "Bar", "", "Time", $A$1, -$A77,$F$1,$E$1, "","False")</f>
        <v>42949.020833333336</v>
      </c>
      <c r="D77" s="50">
        <f xml:space="preserve"> IF(RTD("cqg.rtd",,"StudyData", $B$1, "Bar", "", "Open", $A$1, -$A77, $F$1,$E$1,,$C$1,$D$1)="",NA(),RTD("cqg.rtd",,"StudyData", $B$1, "Bar", "", "Open", $A$1, -$A77, $F$1,$E$1,,$C$1,$D$1))</f>
        <v>16254.08</v>
      </c>
      <c r="E77" s="50">
        <f>IF(RTD("cqg.rtd",,"StudyData", $B$1, "Bar", "", "High", $A$1, -$A77, $F$1,$E$1,,$C$1,$D$1)="",NA(), RTD("cqg.rtd",,"StudyData", $B$1, "Bar", "", "High", $A$1, -$A77, $F$1,$E$1,,$C$1,$D$1))</f>
        <v>16269.72</v>
      </c>
      <c r="F77" s="50">
        <f>IF(RTD("cqg.rtd",,"StudyData", $B$1, "Bar", "", "Low", $A$1, -$A77, $F$1,$E$1,,$C$1,$D$1)="",NA(),RTD("cqg.rtd",,"StudyData", $B$1, "Bar", "", "Low", $A$1, -$A77, $F$1,$E$1,,$C$1,$D$1))</f>
        <v>16245.59</v>
      </c>
      <c r="G77" s="50">
        <f>IF(RTD("cqg.rtd",,"StudyData", $B$1, "Bar", "", "Close", $A$1, -$A77, $F$1,$E$1,,$C$1,$D$1)="",NA(),RTD("cqg.rtd",,"StudyData", $B$1, "Bar", "", "Close", $A$1, -$A77, $F$1,$E$1,,$C$1,$D$1))</f>
        <v>16251.81</v>
      </c>
    </row>
    <row r="78" spans="1:7" x14ac:dyDescent="0.3">
      <c r="A78" s="47">
        <f t="shared" si="1"/>
        <v>76</v>
      </c>
      <c r="B78" s="48">
        <f xml:space="preserve"> RTD("cqg.rtd",,"StudyData", $B$1, "Bar", "", "Time", $A$1,-$A78, $F$1,$E$1, "","False")</f>
        <v>42949.010416666664</v>
      </c>
      <c r="C78" s="49">
        <f xml:space="preserve"> RTD("cqg.rtd",,"StudyData", $B$1, "Bar", "", "Time", $A$1, -$A78,$F$1,$E$1, "","False")</f>
        <v>42949.010416666664</v>
      </c>
      <c r="D78" s="50">
        <f xml:space="preserve"> IF(RTD("cqg.rtd",,"StudyData", $B$1, "Bar", "", "Open", $A$1, -$A78, $F$1,$E$1,,$C$1,$D$1)="",NA(),RTD("cqg.rtd",,"StudyData", $B$1, "Bar", "", "Open", $A$1, -$A78, $F$1,$E$1,,$C$1,$D$1))</f>
        <v>16249.05</v>
      </c>
      <c r="E78" s="50">
        <f>IF(RTD("cqg.rtd",,"StudyData", $B$1, "Bar", "", "High", $A$1, -$A78, $F$1,$E$1,,$C$1,$D$1)="",NA(), RTD("cqg.rtd",,"StudyData", $B$1, "Bar", "", "High", $A$1, -$A78, $F$1,$E$1,,$C$1,$D$1))</f>
        <v>16259.97</v>
      </c>
      <c r="F78" s="50">
        <f>IF(RTD("cqg.rtd",,"StudyData", $B$1, "Bar", "", "Low", $A$1, -$A78, $F$1,$E$1,,$C$1,$D$1)="",NA(),RTD("cqg.rtd",,"StudyData", $B$1, "Bar", "", "Low", $A$1, -$A78, $F$1,$E$1,,$C$1,$D$1))</f>
        <v>16243.78</v>
      </c>
      <c r="G78" s="50">
        <f>IF(RTD("cqg.rtd",,"StudyData", $B$1, "Bar", "", "Close", $A$1, -$A78, $F$1,$E$1,,$C$1,$D$1)="",NA(),RTD("cqg.rtd",,"StudyData", $B$1, "Bar", "", "Close", $A$1, -$A78, $F$1,$E$1,,$C$1,$D$1))</f>
        <v>16253.8</v>
      </c>
    </row>
    <row r="79" spans="1:7" x14ac:dyDescent="0.3">
      <c r="A79" s="47">
        <f t="shared" si="1"/>
        <v>77</v>
      </c>
      <c r="B79" s="48">
        <f xml:space="preserve"> RTD("cqg.rtd",,"StudyData", $B$1, "Bar", "", "Time", $A$1,-$A79, $F$1,$E$1, "","False")</f>
        <v>42949</v>
      </c>
      <c r="C79" s="49">
        <f xml:space="preserve"> RTD("cqg.rtd",,"StudyData", $B$1, "Bar", "", "Time", $A$1, -$A79,$F$1,$E$1, "","False")</f>
        <v>42949</v>
      </c>
      <c r="D79" s="50">
        <f xml:space="preserve"> IF(RTD("cqg.rtd",,"StudyData", $B$1, "Bar", "", "Open", $A$1, -$A79, $F$1,$E$1,,$C$1,$D$1)="",NA(),RTD("cqg.rtd",,"StudyData", $B$1, "Bar", "", "Open", $A$1, -$A79, $F$1,$E$1,,$C$1,$D$1))</f>
        <v>16228.41</v>
      </c>
      <c r="E79" s="50">
        <f>IF(RTD("cqg.rtd",,"StudyData", $B$1, "Bar", "", "High", $A$1, -$A79, $F$1,$E$1,,$C$1,$D$1)="",NA(), RTD("cqg.rtd",,"StudyData", $B$1, "Bar", "", "High", $A$1, -$A79, $F$1,$E$1,,$C$1,$D$1))</f>
        <v>16254.25</v>
      </c>
      <c r="F79" s="50">
        <f>IF(RTD("cqg.rtd",,"StudyData", $B$1, "Bar", "", "Low", $A$1, -$A79, $F$1,$E$1,,$C$1,$D$1)="",NA(),RTD("cqg.rtd",,"StudyData", $B$1, "Bar", "", "Low", $A$1, -$A79, $F$1,$E$1,,$C$1,$D$1))</f>
        <v>16225.95</v>
      </c>
      <c r="G79" s="50">
        <f>IF(RTD("cqg.rtd",,"StudyData", $B$1, "Bar", "", "Close", $A$1, -$A79, $F$1,$E$1,,$C$1,$D$1)="",NA(),RTD("cqg.rtd",,"StudyData", $B$1, "Bar", "", "Close", $A$1, -$A79, $F$1,$E$1,,$C$1,$D$1))</f>
        <v>16245.86</v>
      </c>
    </row>
    <row r="80" spans="1:7" x14ac:dyDescent="0.3">
      <c r="A80" s="47">
        <f t="shared" si="1"/>
        <v>78</v>
      </c>
      <c r="B80" s="48">
        <f xml:space="preserve"> RTD("cqg.rtd",,"StudyData", $B$1, "Bar", "", "Time", $A$1,-$A80, $F$1,$E$1, "","False")</f>
        <v>42948.947916666664</v>
      </c>
      <c r="C80" s="49">
        <f xml:space="preserve"> RTD("cqg.rtd",,"StudyData", $B$1, "Bar", "", "Time", $A$1, -$A80,$F$1,$E$1, "","False")</f>
        <v>42948.947916666664</v>
      </c>
      <c r="D80" s="50">
        <f xml:space="preserve"> IF(RTD("cqg.rtd",,"StudyData", $B$1, "Bar", "", "Open", $A$1, -$A80, $F$1,$E$1,,$C$1,$D$1)="",NA(),RTD("cqg.rtd",,"StudyData", $B$1, "Bar", "", "Open", $A$1, -$A80, $F$1,$E$1,,$C$1,$D$1))</f>
        <v>16227.61</v>
      </c>
      <c r="E80" s="50">
        <f>IF(RTD("cqg.rtd",,"StudyData", $B$1, "Bar", "", "High", $A$1, -$A80, $F$1,$E$1,,$C$1,$D$1)="",NA(), RTD("cqg.rtd",,"StudyData", $B$1, "Bar", "", "High", $A$1, -$A80, $F$1,$E$1,,$C$1,$D$1))</f>
        <v>16228.53</v>
      </c>
      <c r="F80" s="50">
        <f>IF(RTD("cqg.rtd",,"StudyData", $B$1, "Bar", "", "Low", $A$1, -$A80, $F$1,$E$1,,$C$1,$D$1)="",NA(),RTD("cqg.rtd",,"StudyData", $B$1, "Bar", "", "Low", $A$1, -$A80, $F$1,$E$1,,$C$1,$D$1))</f>
        <v>16213.81</v>
      </c>
      <c r="G80" s="50">
        <f>IF(RTD("cqg.rtd",,"StudyData", $B$1, "Bar", "", "Close", $A$1, -$A80, $F$1,$E$1,,$C$1,$D$1)="",NA(),RTD("cqg.rtd",,"StudyData", $B$1, "Bar", "", "Close", $A$1, -$A80, $F$1,$E$1,,$C$1,$D$1))</f>
        <v>16224.23</v>
      </c>
    </row>
    <row r="81" spans="1:7" x14ac:dyDescent="0.3">
      <c r="A81" s="47">
        <f t="shared" si="1"/>
        <v>79</v>
      </c>
      <c r="B81" s="48">
        <f xml:space="preserve"> RTD("cqg.rtd",,"StudyData", $B$1, "Bar", "", "Time", $A$1,-$A81, $F$1,$E$1, "","False")</f>
        <v>42948.9375</v>
      </c>
      <c r="C81" s="49">
        <f xml:space="preserve"> RTD("cqg.rtd",,"StudyData", $B$1, "Bar", "", "Time", $A$1, -$A81,$F$1,$E$1, "","False")</f>
        <v>42948.9375</v>
      </c>
      <c r="D81" s="50">
        <f xml:space="preserve"> IF(RTD("cqg.rtd",,"StudyData", $B$1, "Bar", "", "Open", $A$1, -$A81, $F$1,$E$1,,$C$1,$D$1)="",NA(),RTD("cqg.rtd",,"StudyData", $B$1, "Bar", "", "Open", $A$1, -$A81, $F$1,$E$1,,$C$1,$D$1))</f>
        <v>16235.97</v>
      </c>
      <c r="E81" s="50">
        <f>IF(RTD("cqg.rtd",,"StudyData", $B$1, "Bar", "", "High", $A$1, -$A81, $F$1,$E$1,,$C$1,$D$1)="",NA(), RTD("cqg.rtd",,"StudyData", $B$1, "Bar", "", "High", $A$1, -$A81, $F$1,$E$1,,$C$1,$D$1))</f>
        <v>16235.97</v>
      </c>
      <c r="F81" s="50">
        <f>IF(RTD("cqg.rtd",,"StudyData", $B$1, "Bar", "", "Low", $A$1, -$A81, $F$1,$E$1,,$C$1,$D$1)="",NA(),RTD("cqg.rtd",,"StudyData", $B$1, "Bar", "", "Low", $A$1, -$A81, $F$1,$E$1,,$C$1,$D$1))</f>
        <v>16217.03</v>
      </c>
      <c r="G81" s="50">
        <f>IF(RTD("cqg.rtd",,"StudyData", $B$1, "Bar", "", "Close", $A$1, -$A81, $F$1,$E$1,,$C$1,$D$1)="",NA(),RTD("cqg.rtd",,"StudyData", $B$1, "Bar", "", "Close", $A$1, -$A81, $F$1,$E$1,,$C$1,$D$1))</f>
        <v>16226.41</v>
      </c>
    </row>
    <row r="82" spans="1:7" x14ac:dyDescent="0.3">
      <c r="A82" s="47">
        <f t="shared" si="1"/>
        <v>80</v>
      </c>
      <c r="B82" s="48">
        <f xml:space="preserve"> RTD("cqg.rtd",,"StudyData", $B$1, "Bar", "", "Time", $A$1,-$A82, $F$1,$E$1, "","False")</f>
        <v>42948.927083333336</v>
      </c>
      <c r="C82" s="49">
        <f xml:space="preserve"> RTD("cqg.rtd",,"StudyData", $B$1, "Bar", "", "Time", $A$1, -$A82,$F$1,$E$1, "","False")</f>
        <v>42948.927083333336</v>
      </c>
      <c r="D82" s="50">
        <f xml:space="preserve"> IF(RTD("cqg.rtd",,"StudyData", $B$1, "Bar", "", "Open", $A$1, -$A82, $F$1,$E$1,,$C$1,$D$1)="",NA(),RTD("cqg.rtd",,"StudyData", $B$1, "Bar", "", "Open", $A$1, -$A82, $F$1,$E$1,,$C$1,$D$1))</f>
        <v>16226.23</v>
      </c>
      <c r="E82" s="50">
        <f>IF(RTD("cqg.rtd",,"StudyData", $B$1, "Bar", "", "High", $A$1, -$A82, $F$1,$E$1,,$C$1,$D$1)="",NA(), RTD("cqg.rtd",,"StudyData", $B$1, "Bar", "", "High", $A$1, -$A82, $F$1,$E$1,,$C$1,$D$1))</f>
        <v>16242.01</v>
      </c>
      <c r="F82" s="50">
        <f>IF(RTD("cqg.rtd",,"StudyData", $B$1, "Bar", "", "Low", $A$1, -$A82, $F$1,$E$1,,$C$1,$D$1)="",NA(),RTD("cqg.rtd",,"StudyData", $B$1, "Bar", "", "Low", $A$1, -$A82, $F$1,$E$1,,$C$1,$D$1))</f>
        <v>16226.07</v>
      </c>
      <c r="G82" s="50">
        <f>IF(RTD("cqg.rtd",,"StudyData", $B$1, "Bar", "", "Close", $A$1, -$A82, $F$1,$E$1,,$C$1,$D$1)="",NA(),RTD("cqg.rtd",,"StudyData", $B$1, "Bar", "", "Close", $A$1, -$A82, $F$1,$E$1,,$C$1,$D$1))</f>
        <v>16235.97</v>
      </c>
    </row>
    <row r="83" spans="1:7" x14ac:dyDescent="0.3">
      <c r="A83" s="47">
        <f t="shared" si="1"/>
        <v>81</v>
      </c>
      <c r="B83" s="48">
        <f xml:space="preserve"> RTD("cqg.rtd",,"StudyData", $B$1, "Bar", "", "Time", $A$1,-$A83, $F$1,$E$1, "","False")</f>
        <v>42948.916666666664</v>
      </c>
      <c r="C83" s="49">
        <f xml:space="preserve"> RTD("cqg.rtd",,"StudyData", $B$1, "Bar", "", "Time", $A$1, -$A83,$F$1,$E$1, "","False")</f>
        <v>42948.916666666664</v>
      </c>
      <c r="D83" s="50">
        <f xml:space="preserve"> IF(RTD("cqg.rtd",,"StudyData", $B$1, "Bar", "", "Open", $A$1, -$A83, $F$1,$E$1,,$C$1,$D$1)="",NA(),RTD("cqg.rtd",,"StudyData", $B$1, "Bar", "", "Open", $A$1, -$A83, $F$1,$E$1,,$C$1,$D$1))</f>
        <v>16214.72</v>
      </c>
      <c r="E83" s="50">
        <f>IF(RTD("cqg.rtd",,"StudyData", $B$1, "Bar", "", "High", $A$1, -$A83, $F$1,$E$1,,$C$1,$D$1)="",NA(), RTD("cqg.rtd",,"StudyData", $B$1, "Bar", "", "High", $A$1, -$A83, $F$1,$E$1,,$C$1,$D$1))</f>
        <v>16232.65</v>
      </c>
      <c r="F83" s="50">
        <f>IF(RTD("cqg.rtd",,"StudyData", $B$1, "Bar", "", "Low", $A$1, -$A83, $F$1,$E$1,,$C$1,$D$1)="",NA(),RTD("cqg.rtd",,"StudyData", $B$1, "Bar", "", "Low", $A$1, -$A83, $F$1,$E$1,,$C$1,$D$1))</f>
        <v>16210.44</v>
      </c>
      <c r="G83" s="50">
        <f>IF(RTD("cqg.rtd",,"StudyData", $B$1, "Bar", "", "Close", $A$1, -$A83, $F$1,$E$1,,$C$1,$D$1)="",NA(),RTD("cqg.rtd",,"StudyData", $B$1, "Bar", "", "Close", $A$1, -$A83, $F$1,$E$1,,$C$1,$D$1))</f>
        <v>16226.15</v>
      </c>
    </row>
    <row r="84" spans="1:7" x14ac:dyDescent="0.3">
      <c r="A84" s="47">
        <f t="shared" si="1"/>
        <v>82</v>
      </c>
      <c r="B84" s="48">
        <f xml:space="preserve"> RTD("cqg.rtd",,"StudyData", $B$1, "Bar", "", "Time", $A$1,-$A84, $F$1,$E$1, "","False")</f>
        <v>42948.90625</v>
      </c>
      <c r="C84" s="49">
        <f xml:space="preserve"> RTD("cqg.rtd",,"StudyData", $B$1, "Bar", "", "Time", $A$1, -$A84,$F$1,$E$1, "","False")</f>
        <v>42948.90625</v>
      </c>
      <c r="D84" s="50">
        <f xml:space="preserve"> IF(RTD("cqg.rtd",,"StudyData", $B$1, "Bar", "", "Open", $A$1, -$A84, $F$1,$E$1,,$C$1,$D$1)="",NA(),RTD("cqg.rtd",,"StudyData", $B$1, "Bar", "", "Open", $A$1, -$A84, $F$1,$E$1,,$C$1,$D$1))</f>
        <v>16210.29</v>
      </c>
      <c r="E84" s="50">
        <f>IF(RTD("cqg.rtd",,"StudyData", $B$1, "Bar", "", "High", $A$1, -$A84, $F$1,$E$1,,$C$1,$D$1)="",NA(), RTD("cqg.rtd",,"StudyData", $B$1, "Bar", "", "High", $A$1, -$A84, $F$1,$E$1,,$C$1,$D$1))</f>
        <v>16228.34</v>
      </c>
      <c r="F84" s="50">
        <f>IF(RTD("cqg.rtd",,"StudyData", $B$1, "Bar", "", "Low", $A$1, -$A84, $F$1,$E$1,,$C$1,$D$1)="",NA(),RTD("cqg.rtd",,"StudyData", $B$1, "Bar", "", "Low", $A$1, -$A84, $F$1,$E$1,,$C$1,$D$1))</f>
        <v>16206.32</v>
      </c>
      <c r="G84" s="50">
        <f>IF(RTD("cqg.rtd",,"StudyData", $B$1, "Bar", "", "Close", $A$1, -$A84, $F$1,$E$1,,$C$1,$D$1)="",NA(),RTD("cqg.rtd",,"StudyData", $B$1, "Bar", "", "Close", $A$1, -$A84, $F$1,$E$1,,$C$1,$D$1))</f>
        <v>16217.91</v>
      </c>
    </row>
    <row r="85" spans="1:7" x14ac:dyDescent="0.3">
      <c r="A85" s="47">
        <f t="shared" si="1"/>
        <v>83</v>
      </c>
      <c r="B85" s="48">
        <f xml:space="preserve"> RTD("cqg.rtd",,"StudyData", $B$1, "Bar", "", "Time", $A$1,-$A85, $F$1,$E$1, "","False")</f>
        <v>42948.895833333336</v>
      </c>
      <c r="C85" s="49">
        <f xml:space="preserve"> RTD("cqg.rtd",,"StudyData", $B$1, "Bar", "", "Time", $A$1, -$A85,$F$1,$E$1, "","False")</f>
        <v>42948.895833333336</v>
      </c>
      <c r="D85" s="50">
        <f xml:space="preserve"> IF(RTD("cqg.rtd",,"StudyData", $B$1, "Bar", "", "Open", $A$1, -$A85, $F$1,$E$1,,$C$1,$D$1)="",NA(),RTD("cqg.rtd",,"StudyData", $B$1, "Bar", "", "Open", $A$1, -$A85, $F$1,$E$1,,$C$1,$D$1))</f>
        <v>16198.58</v>
      </c>
      <c r="E85" s="50">
        <f>IF(RTD("cqg.rtd",,"StudyData", $B$1, "Bar", "", "High", $A$1, -$A85, $F$1,$E$1,,$C$1,$D$1)="",NA(), RTD("cqg.rtd",,"StudyData", $B$1, "Bar", "", "High", $A$1, -$A85, $F$1,$E$1,,$C$1,$D$1))</f>
        <v>16214.16</v>
      </c>
      <c r="F85" s="50">
        <f>IF(RTD("cqg.rtd",,"StudyData", $B$1, "Bar", "", "Low", $A$1, -$A85, $F$1,$E$1,,$C$1,$D$1)="",NA(),RTD("cqg.rtd",,"StudyData", $B$1, "Bar", "", "Low", $A$1, -$A85, $F$1,$E$1,,$C$1,$D$1))</f>
        <v>16190.28</v>
      </c>
      <c r="G85" s="50">
        <f>IF(RTD("cqg.rtd",,"StudyData", $B$1, "Bar", "", "Close", $A$1, -$A85, $F$1,$E$1,,$C$1,$D$1)="",NA(),RTD("cqg.rtd",,"StudyData", $B$1, "Bar", "", "Close", $A$1, -$A85, $F$1,$E$1,,$C$1,$D$1))</f>
        <v>16213.48</v>
      </c>
    </row>
    <row r="86" spans="1:7" x14ac:dyDescent="0.3">
      <c r="A86" s="47">
        <f t="shared" si="1"/>
        <v>84</v>
      </c>
      <c r="B86" s="48">
        <f xml:space="preserve"> RTD("cqg.rtd",,"StudyData", $B$1, "Bar", "", "Time", $A$1,-$A86, $F$1,$E$1, "","False")</f>
        <v>42948.885416666664</v>
      </c>
      <c r="C86" s="49">
        <f xml:space="preserve"> RTD("cqg.rtd",,"StudyData", $B$1, "Bar", "", "Time", $A$1, -$A86,$F$1,$E$1, "","False")</f>
        <v>42948.885416666664</v>
      </c>
      <c r="D86" s="50">
        <f xml:space="preserve"> IF(RTD("cqg.rtd",,"StudyData", $B$1, "Bar", "", "Open", $A$1, -$A86, $F$1,$E$1,,$C$1,$D$1)="",NA(),RTD("cqg.rtd",,"StudyData", $B$1, "Bar", "", "Open", $A$1, -$A86, $F$1,$E$1,,$C$1,$D$1))</f>
        <v>16233.33</v>
      </c>
      <c r="E86" s="50">
        <f>IF(RTD("cqg.rtd",,"StudyData", $B$1, "Bar", "", "High", $A$1, -$A86, $F$1,$E$1,,$C$1,$D$1)="",NA(), RTD("cqg.rtd",,"StudyData", $B$1, "Bar", "", "High", $A$1, -$A86, $F$1,$E$1,,$C$1,$D$1))</f>
        <v>16233.33</v>
      </c>
      <c r="F86" s="50">
        <f>IF(RTD("cqg.rtd",,"StudyData", $B$1, "Bar", "", "Low", $A$1, -$A86, $F$1,$E$1,,$C$1,$D$1)="",NA(),RTD("cqg.rtd",,"StudyData", $B$1, "Bar", "", "Low", $A$1, -$A86, $F$1,$E$1,,$C$1,$D$1))</f>
        <v>16160.32</v>
      </c>
      <c r="G86" s="50">
        <f>IF(RTD("cqg.rtd",,"StudyData", $B$1, "Bar", "", "Close", $A$1, -$A86, $F$1,$E$1,,$C$1,$D$1)="",NA(),RTD("cqg.rtd",,"StudyData", $B$1, "Bar", "", "Close", $A$1, -$A86, $F$1,$E$1,,$C$1,$D$1))</f>
        <v>16198.58</v>
      </c>
    </row>
    <row r="87" spans="1:7" x14ac:dyDescent="0.3">
      <c r="A87" s="47">
        <f t="shared" si="1"/>
        <v>85</v>
      </c>
      <c r="B87" s="48">
        <f xml:space="preserve"> RTD("cqg.rtd",,"StudyData", $B$1, "Bar", "", "Time", $A$1,-$A87, $F$1,$E$1, "","False")</f>
        <v>42948.875</v>
      </c>
      <c r="C87" s="49">
        <f xml:space="preserve"> RTD("cqg.rtd",,"StudyData", $B$1, "Bar", "", "Time", $A$1, -$A87,$F$1,$E$1, "","False")</f>
        <v>42948.875</v>
      </c>
      <c r="D87" s="50">
        <f xml:space="preserve"> IF(RTD("cqg.rtd",,"StudyData", $B$1, "Bar", "", "Open", $A$1, -$A87, $F$1,$E$1,,$C$1,$D$1)="",NA(),RTD("cqg.rtd",,"StudyData", $B$1, "Bar", "", "Open", $A$1, -$A87, $F$1,$E$1,,$C$1,$D$1))</f>
        <v>16211.55</v>
      </c>
      <c r="E87" s="50">
        <f>IF(RTD("cqg.rtd",,"StudyData", $B$1, "Bar", "", "High", $A$1, -$A87, $F$1,$E$1,,$C$1,$D$1)="",NA(), RTD("cqg.rtd",,"StudyData", $B$1, "Bar", "", "High", $A$1, -$A87, $F$1,$E$1,,$C$1,$D$1))</f>
        <v>16249.73</v>
      </c>
      <c r="F87" s="50">
        <f>IF(RTD("cqg.rtd",,"StudyData", $B$1, "Bar", "", "Low", $A$1, -$A87, $F$1,$E$1,,$C$1,$D$1)="",NA(),RTD("cqg.rtd",,"StudyData", $B$1, "Bar", "", "Low", $A$1, -$A87, $F$1,$E$1,,$C$1,$D$1))</f>
        <v>16208.3</v>
      </c>
      <c r="G87" s="50">
        <f>IF(RTD("cqg.rtd",,"StudyData", $B$1, "Bar", "", "Close", $A$1, -$A87, $F$1,$E$1,,$C$1,$D$1)="",NA(),RTD("cqg.rtd",,"StudyData", $B$1, "Bar", "", "Close", $A$1, -$A87, $F$1,$E$1,,$C$1,$D$1))</f>
        <v>16233.33</v>
      </c>
    </row>
    <row r="88" spans="1:7" x14ac:dyDescent="0.3">
      <c r="A88" s="47">
        <f t="shared" si="1"/>
        <v>86</v>
      </c>
      <c r="B88" s="48">
        <f xml:space="preserve"> RTD("cqg.rtd",,"StudyData", $B$1, "Bar", "", "Time", $A$1,-$A88, $F$1,$E$1, "","False")</f>
        <v>42948.864583333336</v>
      </c>
      <c r="C88" s="49">
        <f xml:space="preserve"> RTD("cqg.rtd",,"StudyData", $B$1, "Bar", "", "Time", $A$1, -$A88,$F$1,$E$1, "","False")</f>
        <v>42948.864583333336</v>
      </c>
      <c r="D88" s="50">
        <f xml:space="preserve"> IF(RTD("cqg.rtd",,"StudyData", $B$1, "Bar", "", "Open", $A$1, -$A88, $F$1,$E$1,,$C$1,$D$1)="",NA(),RTD("cqg.rtd",,"StudyData", $B$1, "Bar", "", "Open", $A$1, -$A88, $F$1,$E$1,,$C$1,$D$1))</f>
        <v>16222.23</v>
      </c>
      <c r="E88" s="50">
        <f>IF(RTD("cqg.rtd",,"StudyData", $B$1, "Bar", "", "High", $A$1, -$A88, $F$1,$E$1,,$C$1,$D$1)="",NA(), RTD("cqg.rtd",,"StudyData", $B$1, "Bar", "", "High", $A$1, -$A88, $F$1,$E$1,,$C$1,$D$1))</f>
        <v>16231.8</v>
      </c>
      <c r="F88" s="50">
        <f>IF(RTD("cqg.rtd",,"StudyData", $B$1, "Bar", "", "Low", $A$1, -$A88, $F$1,$E$1,,$C$1,$D$1)="",NA(),RTD("cqg.rtd",,"StudyData", $B$1, "Bar", "", "Low", $A$1, -$A88, $F$1,$E$1,,$C$1,$D$1))</f>
        <v>16200.46</v>
      </c>
      <c r="G88" s="50">
        <f>IF(RTD("cqg.rtd",,"StudyData", $B$1, "Bar", "", "Close", $A$1, -$A88, $F$1,$E$1,,$C$1,$D$1)="",NA(),RTD("cqg.rtd",,"StudyData", $B$1, "Bar", "", "Close", $A$1, -$A88, $F$1,$E$1,,$C$1,$D$1))</f>
        <v>16211.5</v>
      </c>
    </row>
    <row r="89" spans="1:7" x14ac:dyDescent="0.3">
      <c r="A89" s="47">
        <f t="shared" si="1"/>
        <v>87</v>
      </c>
      <c r="B89" s="48">
        <f xml:space="preserve"> RTD("cqg.rtd",,"StudyData", $B$1, "Bar", "", "Time", $A$1,-$A89, $F$1,$E$1, "","False")</f>
        <v>42948.854166666664</v>
      </c>
      <c r="C89" s="49">
        <f xml:space="preserve"> RTD("cqg.rtd",,"StudyData", $B$1, "Bar", "", "Time", $A$1, -$A89,$F$1,$E$1, "","False")</f>
        <v>42948.854166666664</v>
      </c>
      <c r="D89" s="50">
        <f xml:space="preserve"> IF(RTD("cqg.rtd",,"StudyData", $B$1, "Bar", "", "Open", $A$1, -$A89, $F$1,$E$1,,$C$1,$D$1)="",NA(),RTD("cqg.rtd",,"StudyData", $B$1, "Bar", "", "Open", $A$1, -$A89, $F$1,$E$1,,$C$1,$D$1))</f>
        <v>16206.23</v>
      </c>
      <c r="E89" s="50">
        <f>IF(RTD("cqg.rtd",,"StudyData", $B$1, "Bar", "", "High", $A$1, -$A89, $F$1,$E$1,,$C$1,$D$1)="",NA(), RTD("cqg.rtd",,"StudyData", $B$1, "Bar", "", "High", $A$1, -$A89, $F$1,$E$1,,$C$1,$D$1))</f>
        <v>16250.92</v>
      </c>
      <c r="F89" s="50">
        <f>IF(RTD("cqg.rtd",,"StudyData", $B$1, "Bar", "", "Low", $A$1, -$A89, $F$1,$E$1,,$C$1,$D$1)="",NA(),RTD("cqg.rtd",,"StudyData", $B$1, "Bar", "", "Low", $A$1, -$A89, $F$1,$E$1,,$C$1,$D$1))</f>
        <v>16197.31</v>
      </c>
      <c r="G89" s="50">
        <f>IF(RTD("cqg.rtd",,"StudyData", $B$1, "Bar", "", "Close", $A$1, -$A89, $F$1,$E$1,,$C$1,$D$1)="",NA(),RTD("cqg.rtd",,"StudyData", $B$1, "Bar", "", "Close", $A$1, -$A89, $F$1,$E$1,,$C$1,$D$1))</f>
        <v>16219.3</v>
      </c>
    </row>
    <row r="90" spans="1:7" x14ac:dyDescent="0.3">
      <c r="A90" s="47">
        <f t="shared" si="1"/>
        <v>88</v>
      </c>
      <c r="B90" s="48">
        <f xml:space="preserve"> RTD("cqg.rtd",,"StudyData", $B$1, "Bar", "", "Time", $A$1,-$A90, $F$1,$E$1, "","False")</f>
        <v>42948.114583333336</v>
      </c>
      <c r="C90" s="49">
        <f xml:space="preserve"> RTD("cqg.rtd",,"StudyData", $B$1, "Bar", "", "Time", $A$1, -$A90,$F$1,$E$1, "","False")</f>
        <v>42948.114583333336</v>
      </c>
      <c r="D90" s="50">
        <f xml:space="preserve"> IF(RTD("cqg.rtd",,"StudyData", $B$1, "Bar", "", "Open", $A$1, -$A90, $F$1,$E$1,,$C$1,$D$1)="",NA(),RTD("cqg.rtd",,"StudyData", $B$1, "Bar", "", "Open", $A$1, -$A90, $F$1,$E$1,,$C$1,$D$1))</f>
        <v>16157.34</v>
      </c>
      <c r="E90" s="50">
        <f>IF(RTD("cqg.rtd",,"StudyData", $B$1, "Bar", "", "High", $A$1, -$A90, $F$1,$E$1,,$C$1,$D$1)="",NA(), RTD("cqg.rtd",,"StudyData", $B$1, "Bar", "", "High", $A$1, -$A90, $F$1,$E$1,,$C$1,$D$1))</f>
        <v>16168.72</v>
      </c>
      <c r="F90" s="50">
        <f>IF(RTD("cqg.rtd",,"StudyData", $B$1, "Bar", "", "Low", $A$1, -$A90, $F$1,$E$1,,$C$1,$D$1)="",NA(),RTD("cqg.rtd",,"StudyData", $B$1, "Bar", "", "Low", $A$1, -$A90, $F$1,$E$1,,$C$1,$D$1))</f>
        <v>16142.51</v>
      </c>
      <c r="G90" s="50">
        <f>IF(RTD("cqg.rtd",,"StudyData", $B$1, "Bar", "", "Close", $A$1, -$A90, $F$1,$E$1,,$C$1,$D$1)="",NA(),RTD("cqg.rtd",,"StudyData", $B$1, "Bar", "", "Close", $A$1, -$A90, $F$1,$E$1,,$C$1,$D$1))</f>
        <v>16142.51</v>
      </c>
    </row>
    <row r="91" spans="1:7" x14ac:dyDescent="0.3">
      <c r="A91" s="47">
        <f t="shared" si="1"/>
        <v>89</v>
      </c>
      <c r="B91" s="48">
        <f xml:space="preserve"> RTD("cqg.rtd",,"StudyData", $B$1, "Bar", "", "Time", $A$1,-$A91, $F$1,$E$1, "","False")</f>
        <v>42948.104166666664</v>
      </c>
      <c r="C91" s="49">
        <f xml:space="preserve"> RTD("cqg.rtd",,"StudyData", $B$1, "Bar", "", "Time", $A$1, -$A91,$F$1,$E$1, "","False")</f>
        <v>42948.104166666664</v>
      </c>
      <c r="D91" s="50">
        <f xml:space="preserve"> IF(RTD("cqg.rtd",,"StudyData", $B$1, "Bar", "", "Open", $A$1, -$A91, $F$1,$E$1,,$C$1,$D$1)="",NA(),RTD("cqg.rtd",,"StudyData", $B$1, "Bar", "", "Open", $A$1, -$A91, $F$1,$E$1,,$C$1,$D$1))</f>
        <v>16163.52</v>
      </c>
      <c r="E91" s="50">
        <f>IF(RTD("cqg.rtd",,"StudyData", $B$1, "Bar", "", "High", $A$1, -$A91, $F$1,$E$1,,$C$1,$D$1)="",NA(), RTD("cqg.rtd",,"StudyData", $B$1, "Bar", "", "High", $A$1, -$A91, $F$1,$E$1,,$C$1,$D$1))</f>
        <v>16167.98</v>
      </c>
      <c r="F91" s="50">
        <f>IF(RTD("cqg.rtd",,"StudyData", $B$1, "Bar", "", "Low", $A$1, -$A91, $F$1,$E$1,,$C$1,$D$1)="",NA(),RTD("cqg.rtd",,"StudyData", $B$1, "Bar", "", "Low", $A$1, -$A91, $F$1,$E$1,,$C$1,$D$1))</f>
        <v>16140.72</v>
      </c>
      <c r="G91" s="50">
        <f>IF(RTD("cqg.rtd",,"StudyData", $B$1, "Bar", "", "Close", $A$1, -$A91, $F$1,$E$1,,$C$1,$D$1)="",NA(),RTD("cqg.rtd",,"StudyData", $B$1, "Bar", "", "Close", $A$1, -$A91, $F$1,$E$1,,$C$1,$D$1))</f>
        <v>16156.66</v>
      </c>
    </row>
    <row r="92" spans="1:7" x14ac:dyDescent="0.3">
      <c r="A92" s="47">
        <f t="shared" si="1"/>
        <v>90</v>
      </c>
      <c r="B92" s="48">
        <f xml:space="preserve"> RTD("cqg.rtd",,"StudyData", $B$1, "Bar", "", "Time", $A$1,-$A92, $F$1,$E$1, "","False")</f>
        <v>42948.09375</v>
      </c>
      <c r="C92" s="49">
        <f xml:space="preserve"> RTD("cqg.rtd",,"StudyData", $B$1, "Bar", "", "Time", $A$1, -$A92,$F$1,$E$1, "","False")</f>
        <v>42948.09375</v>
      </c>
      <c r="D92" s="50">
        <f xml:space="preserve"> IF(RTD("cqg.rtd",,"StudyData", $B$1, "Bar", "", "Open", $A$1, -$A92, $F$1,$E$1,,$C$1,$D$1)="",NA(),RTD("cqg.rtd",,"StudyData", $B$1, "Bar", "", "Open", $A$1, -$A92, $F$1,$E$1,,$C$1,$D$1))</f>
        <v>16160.47</v>
      </c>
      <c r="E92" s="50">
        <f>IF(RTD("cqg.rtd",,"StudyData", $B$1, "Bar", "", "High", $A$1, -$A92, $F$1,$E$1,,$C$1,$D$1)="",NA(), RTD("cqg.rtd",,"StudyData", $B$1, "Bar", "", "High", $A$1, -$A92, $F$1,$E$1,,$C$1,$D$1))</f>
        <v>16173.41</v>
      </c>
      <c r="F92" s="50">
        <f>IF(RTD("cqg.rtd",,"StudyData", $B$1, "Bar", "", "Low", $A$1, -$A92, $F$1,$E$1,,$C$1,$D$1)="",NA(),RTD("cqg.rtd",,"StudyData", $B$1, "Bar", "", "Low", $A$1, -$A92, $F$1,$E$1,,$C$1,$D$1))</f>
        <v>16153.78</v>
      </c>
      <c r="G92" s="50">
        <f>IF(RTD("cqg.rtd",,"StudyData", $B$1, "Bar", "", "Close", $A$1, -$A92, $F$1,$E$1,,$C$1,$D$1)="",NA(),RTD("cqg.rtd",,"StudyData", $B$1, "Bar", "", "Close", $A$1, -$A92, $F$1,$E$1,,$C$1,$D$1))</f>
        <v>16163.52</v>
      </c>
    </row>
    <row r="93" spans="1:7" x14ac:dyDescent="0.3">
      <c r="A93" s="47">
        <f t="shared" si="1"/>
        <v>91</v>
      </c>
      <c r="B93" s="48">
        <f xml:space="preserve"> RTD("cqg.rtd",,"StudyData", $B$1, "Bar", "", "Time", $A$1,-$A93, $F$1,$E$1, "","False")</f>
        <v>42948.083333333336</v>
      </c>
      <c r="C93" s="49">
        <f xml:space="preserve"> RTD("cqg.rtd",,"StudyData", $B$1, "Bar", "", "Time", $A$1, -$A93,$F$1,$E$1, "","False")</f>
        <v>42948.083333333336</v>
      </c>
      <c r="D93" s="50">
        <f xml:space="preserve"> IF(RTD("cqg.rtd",,"StudyData", $B$1, "Bar", "", "Open", $A$1, -$A93, $F$1,$E$1,,$C$1,$D$1)="",NA(),RTD("cqg.rtd",,"StudyData", $B$1, "Bar", "", "Open", $A$1, -$A93, $F$1,$E$1,,$C$1,$D$1))</f>
        <v>16166.58</v>
      </c>
      <c r="E93" s="50">
        <f>IF(RTD("cqg.rtd",,"StudyData", $B$1, "Bar", "", "High", $A$1, -$A93, $F$1,$E$1,,$C$1,$D$1)="",NA(), RTD("cqg.rtd",,"StudyData", $B$1, "Bar", "", "High", $A$1, -$A93, $F$1,$E$1,,$C$1,$D$1))</f>
        <v>16175.39</v>
      </c>
      <c r="F93" s="50">
        <f>IF(RTD("cqg.rtd",,"StudyData", $B$1, "Bar", "", "Low", $A$1, -$A93, $F$1,$E$1,,$C$1,$D$1)="",NA(),RTD("cqg.rtd",,"StudyData", $B$1, "Bar", "", "Low", $A$1, -$A93, $F$1,$E$1,,$C$1,$D$1))</f>
        <v>16144.21</v>
      </c>
      <c r="G93" s="50">
        <f>IF(RTD("cqg.rtd",,"StudyData", $B$1, "Bar", "", "Close", $A$1, -$A93, $F$1,$E$1,,$C$1,$D$1)="",NA(),RTD("cqg.rtd",,"StudyData", $B$1, "Bar", "", "Close", $A$1, -$A93, $F$1,$E$1,,$C$1,$D$1))</f>
        <v>16162.35</v>
      </c>
    </row>
    <row r="94" spans="1:7" x14ac:dyDescent="0.3">
      <c r="A94" s="47">
        <f t="shared" si="1"/>
        <v>92</v>
      </c>
      <c r="B94" s="48">
        <f xml:space="preserve"> RTD("cqg.rtd",,"StudyData", $B$1, "Bar", "", "Time", $A$1,-$A94, $F$1,$E$1, "","False")</f>
        <v>42948.072916666664</v>
      </c>
      <c r="C94" s="49">
        <f xml:space="preserve"> RTD("cqg.rtd",,"StudyData", $B$1, "Bar", "", "Time", $A$1, -$A94,$F$1,$E$1, "","False")</f>
        <v>42948.072916666664</v>
      </c>
      <c r="D94" s="50">
        <f xml:space="preserve"> IF(RTD("cqg.rtd",,"StudyData", $B$1, "Bar", "", "Open", $A$1, -$A94, $F$1,$E$1,,$C$1,$D$1)="",NA(),RTD("cqg.rtd",,"StudyData", $B$1, "Bar", "", "Open", $A$1, -$A94, $F$1,$E$1,,$C$1,$D$1))</f>
        <v>16169.66</v>
      </c>
      <c r="E94" s="50">
        <f>IF(RTD("cqg.rtd",,"StudyData", $B$1, "Bar", "", "High", $A$1, -$A94, $F$1,$E$1,,$C$1,$D$1)="",NA(), RTD("cqg.rtd",,"StudyData", $B$1, "Bar", "", "High", $A$1, -$A94, $F$1,$E$1,,$C$1,$D$1))</f>
        <v>16174.17</v>
      </c>
      <c r="F94" s="50">
        <f>IF(RTD("cqg.rtd",,"StudyData", $B$1, "Bar", "", "Low", $A$1, -$A94, $F$1,$E$1,,$C$1,$D$1)="",NA(),RTD("cqg.rtd",,"StudyData", $B$1, "Bar", "", "Low", $A$1, -$A94, $F$1,$E$1,,$C$1,$D$1))</f>
        <v>16154.68</v>
      </c>
      <c r="G94" s="50">
        <f>IF(RTD("cqg.rtd",,"StudyData", $B$1, "Bar", "", "Close", $A$1, -$A94, $F$1,$E$1,,$C$1,$D$1)="",NA(),RTD("cqg.rtd",,"StudyData", $B$1, "Bar", "", "Close", $A$1, -$A94, $F$1,$E$1,,$C$1,$D$1))</f>
        <v>16169.98</v>
      </c>
    </row>
    <row r="95" spans="1:7" x14ac:dyDescent="0.3">
      <c r="A95" s="47">
        <f t="shared" si="1"/>
        <v>93</v>
      </c>
      <c r="B95" s="48">
        <f xml:space="preserve"> RTD("cqg.rtd",,"StudyData", $B$1, "Bar", "", "Time", $A$1,-$A95, $F$1,$E$1, "","False")</f>
        <v>42948.0625</v>
      </c>
      <c r="C95" s="49">
        <f xml:space="preserve"> RTD("cqg.rtd",,"StudyData", $B$1, "Bar", "", "Time", $A$1, -$A95,$F$1,$E$1, "","False")</f>
        <v>42948.0625</v>
      </c>
      <c r="D95" s="50">
        <f xml:space="preserve"> IF(RTD("cqg.rtd",,"StudyData", $B$1, "Bar", "", "Open", $A$1, -$A95, $F$1,$E$1,,$C$1,$D$1)="",NA(),RTD("cqg.rtd",,"StudyData", $B$1, "Bar", "", "Open", $A$1, -$A95, $F$1,$E$1,,$C$1,$D$1))</f>
        <v>16166.59</v>
      </c>
      <c r="E95" s="50">
        <f>IF(RTD("cqg.rtd",,"StudyData", $B$1, "Bar", "", "High", $A$1, -$A95, $F$1,$E$1,,$C$1,$D$1)="",NA(), RTD("cqg.rtd",,"StudyData", $B$1, "Bar", "", "High", $A$1, -$A95, $F$1,$E$1,,$C$1,$D$1))</f>
        <v>16175.54</v>
      </c>
      <c r="F95" s="50">
        <f>IF(RTD("cqg.rtd",,"StudyData", $B$1, "Bar", "", "Low", $A$1, -$A95, $F$1,$E$1,,$C$1,$D$1)="",NA(),RTD("cqg.rtd",,"StudyData", $B$1, "Bar", "", "Low", $A$1, -$A95, $F$1,$E$1,,$C$1,$D$1))</f>
        <v>16156.15</v>
      </c>
      <c r="G95" s="50">
        <f>IF(RTD("cqg.rtd",,"StudyData", $B$1, "Bar", "", "Close", $A$1, -$A95, $F$1,$E$1,,$C$1,$D$1)="",NA(),RTD("cqg.rtd",,"StudyData", $B$1, "Bar", "", "Close", $A$1, -$A95, $F$1,$E$1,,$C$1,$D$1))</f>
        <v>16169.66</v>
      </c>
    </row>
    <row r="96" spans="1:7" x14ac:dyDescent="0.3">
      <c r="A96" s="47">
        <f t="shared" si="1"/>
        <v>94</v>
      </c>
      <c r="B96" s="48">
        <f xml:space="preserve"> RTD("cqg.rtd",,"StudyData", $B$1, "Bar", "", "Time", $A$1,-$A96, $F$1,$E$1, "","False")</f>
        <v>42948.052083333336</v>
      </c>
      <c r="C96" s="49">
        <f xml:space="preserve"> RTD("cqg.rtd",,"StudyData", $B$1, "Bar", "", "Time", $A$1, -$A96,$F$1,$E$1, "","False")</f>
        <v>42948.052083333336</v>
      </c>
      <c r="D96" s="50">
        <f xml:space="preserve"> IF(RTD("cqg.rtd",,"StudyData", $B$1, "Bar", "", "Open", $A$1, -$A96, $F$1,$E$1,,$C$1,$D$1)="",NA(),RTD("cqg.rtd",,"StudyData", $B$1, "Bar", "", "Open", $A$1, -$A96, $F$1,$E$1,,$C$1,$D$1))</f>
        <v>16169.04</v>
      </c>
      <c r="E96" s="50">
        <f>IF(RTD("cqg.rtd",,"StudyData", $B$1, "Bar", "", "High", $A$1, -$A96, $F$1,$E$1,,$C$1,$D$1)="",NA(), RTD("cqg.rtd",,"StudyData", $B$1, "Bar", "", "High", $A$1, -$A96, $F$1,$E$1,,$C$1,$D$1))</f>
        <v>16186.53</v>
      </c>
      <c r="F96" s="50">
        <f>IF(RTD("cqg.rtd",,"StudyData", $B$1, "Bar", "", "Low", $A$1, -$A96, $F$1,$E$1,,$C$1,$D$1)="",NA(),RTD("cqg.rtd",,"StudyData", $B$1, "Bar", "", "Low", $A$1, -$A96, $F$1,$E$1,,$C$1,$D$1))</f>
        <v>16167.01</v>
      </c>
      <c r="G96" s="50">
        <f>IF(RTD("cqg.rtd",,"StudyData", $B$1, "Bar", "", "Close", $A$1, -$A96, $F$1,$E$1,,$C$1,$D$1)="",NA(),RTD("cqg.rtd",,"StudyData", $B$1, "Bar", "", "Close", $A$1, -$A96, $F$1,$E$1,,$C$1,$D$1))</f>
        <v>16167.53</v>
      </c>
    </row>
    <row r="97" spans="1:7" x14ac:dyDescent="0.3">
      <c r="A97" s="47">
        <f t="shared" si="1"/>
        <v>95</v>
      </c>
      <c r="B97" s="48">
        <f xml:space="preserve"> RTD("cqg.rtd",,"StudyData", $B$1, "Bar", "", "Time", $A$1,-$A97, $F$1,$E$1, "","False")</f>
        <v>42948.041666666664</v>
      </c>
      <c r="C97" s="49">
        <f xml:space="preserve"> RTD("cqg.rtd",,"StudyData", $B$1, "Bar", "", "Time", $A$1, -$A97,$F$1,$E$1, "","False")</f>
        <v>42948.041666666664</v>
      </c>
      <c r="D97" s="50">
        <f xml:space="preserve"> IF(RTD("cqg.rtd",,"StudyData", $B$1, "Bar", "", "Open", $A$1, -$A97, $F$1,$E$1,,$C$1,$D$1)="",NA(),RTD("cqg.rtd",,"StudyData", $B$1, "Bar", "", "Open", $A$1, -$A97, $F$1,$E$1,,$C$1,$D$1))</f>
        <v>16166.14</v>
      </c>
      <c r="E97" s="50">
        <f>IF(RTD("cqg.rtd",,"StudyData", $B$1, "Bar", "", "High", $A$1, -$A97, $F$1,$E$1,,$C$1,$D$1)="",NA(), RTD("cqg.rtd",,"StudyData", $B$1, "Bar", "", "High", $A$1, -$A97, $F$1,$E$1,,$C$1,$D$1))</f>
        <v>16176.06</v>
      </c>
      <c r="F97" s="50">
        <f>IF(RTD("cqg.rtd",,"StudyData", $B$1, "Bar", "", "Low", $A$1, -$A97, $F$1,$E$1,,$C$1,$D$1)="",NA(),RTD("cqg.rtd",,"StudyData", $B$1, "Bar", "", "Low", $A$1, -$A97, $F$1,$E$1,,$C$1,$D$1))</f>
        <v>16159.28</v>
      </c>
      <c r="G97" s="50">
        <f>IF(RTD("cqg.rtd",,"StudyData", $B$1, "Bar", "", "Close", $A$1, -$A97, $F$1,$E$1,,$C$1,$D$1)="",NA(),RTD("cqg.rtd",,"StudyData", $B$1, "Bar", "", "Close", $A$1, -$A97, $F$1,$E$1,,$C$1,$D$1))</f>
        <v>16172.23</v>
      </c>
    </row>
    <row r="98" spans="1:7" x14ac:dyDescent="0.3">
      <c r="A98" s="47">
        <f t="shared" si="1"/>
        <v>96</v>
      </c>
      <c r="B98" s="48">
        <f xml:space="preserve"> RTD("cqg.rtd",,"StudyData", $B$1, "Bar", "", "Time", $A$1,-$A98, $F$1,$E$1, "","False")</f>
        <v>42948.03125</v>
      </c>
      <c r="C98" s="49">
        <f xml:space="preserve"> RTD("cqg.rtd",,"StudyData", $B$1, "Bar", "", "Time", $A$1, -$A98,$F$1,$E$1, "","False")</f>
        <v>42948.03125</v>
      </c>
      <c r="D98" s="50">
        <f xml:space="preserve"> IF(RTD("cqg.rtd",,"StudyData", $B$1, "Bar", "", "Open", $A$1, -$A98, $F$1,$E$1,,$C$1,$D$1)="",NA(),RTD("cqg.rtd",,"StudyData", $B$1, "Bar", "", "Open", $A$1, -$A98, $F$1,$E$1,,$C$1,$D$1))</f>
        <v>16168</v>
      </c>
      <c r="E98" s="50">
        <f>IF(RTD("cqg.rtd",,"StudyData", $B$1, "Bar", "", "High", $A$1, -$A98, $F$1,$E$1,,$C$1,$D$1)="",NA(), RTD("cqg.rtd",,"StudyData", $B$1, "Bar", "", "High", $A$1, -$A98, $F$1,$E$1,,$C$1,$D$1))</f>
        <v>16178.8</v>
      </c>
      <c r="F98" s="50">
        <f>IF(RTD("cqg.rtd",,"StudyData", $B$1, "Bar", "", "Low", $A$1, -$A98, $F$1,$E$1,,$C$1,$D$1)="",NA(),RTD("cqg.rtd",,"StudyData", $B$1, "Bar", "", "Low", $A$1, -$A98, $F$1,$E$1,,$C$1,$D$1))</f>
        <v>16160.28</v>
      </c>
      <c r="G98" s="50">
        <f>IF(RTD("cqg.rtd",,"StudyData", $B$1, "Bar", "", "Close", $A$1, -$A98, $F$1,$E$1,,$C$1,$D$1)="",NA(),RTD("cqg.rtd",,"StudyData", $B$1, "Bar", "", "Close", $A$1, -$A98, $F$1,$E$1,,$C$1,$D$1))</f>
        <v>16166.14</v>
      </c>
    </row>
    <row r="99" spans="1:7" x14ac:dyDescent="0.3">
      <c r="A99" s="47">
        <f t="shared" si="1"/>
        <v>97</v>
      </c>
      <c r="B99" s="48">
        <f xml:space="preserve"> RTD("cqg.rtd",,"StudyData", $B$1, "Bar", "", "Time", $A$1,-$A99, $F$1,$E$1, "","False")</f>
        <v>42948.020833333336</v>
      </c>
      <c r="C99" s="49">
        <f xml:space="preserve"> RTD("cqg.rtd",,"StudyData", $B$1, "Bar", "", "Time", $A$1, -$A99,$F$1,$E$1, "","False")</f>
        <v>42948.020833333336</v>
      </c>
      <c r="D99" s="50">
        <f xml:space="preserve"> IF(RTD("cqg.rtd",,"StudyData", $B$1, "Bar", "", "Open", $A$1, -$A99, $F$1,$E$1,,$C$1,$D$1)="",NA(),RTD("cqg.rtd",,"StudyData", $B$1, "Bar", "", "Open", $A$1, -$A99, $F$1,$E$1,,$C$1,$D$1))</f>
        <v>16172.52</v>
      </c>
      <c r="E99" s="50">
        <f>IF(RTD("cqg.rtd",,"StudyData", $B$1, "Bar", "", "High", $A$1, -$A99, $F$1,$E$1,,$C$1,$D$1)="",NA(), RTD("cqg.rtd",,"StudyData", $B$1, "Bar", "", "High", $A$1, -$A99, $F$1,$E$1,,$C$1,$D$1))</f>
        <v>16173.14</v>
      </c>
      <c r="F99" s="50">
        <f>IF(RTD("cqg.rtd",,"StudyData", $B$1, "Bar", "", "Low", $A$1, -$A99, $F$1,$E$1,,$C$1,$D$1)="",NA(),RTD("cqg.rtd",,"StudyData", $B$1, "Bar", "", "Low", $A$1, -$A99, $F$1,$E$1,,$C$1,$D$1))</f>
        <v>16158.47</v>
      </c>
      <c r="G99" s="50">
        <f>IF(RTD("cqg.rtd",,"StudyData", $B$1, "Bar", "", "Close", $A$1, -$A99, $F$1,$E$1,,$C$1,$D$1)="",NA(),RTD("cqg.rtd",,"StudyData", $B$1, "Bar", "", "Close", $A$1, -$A99, $F$1,$E$1,,$C$1,$D$1))</f>
        <v>16166.38</v>
      </c>
    </row>
    <row r="100" spans="1:7" x14ac:dyDescent="0.3">
      <c r="A100" s="47">
        <f t="shared" si="1"/>
        <v>98</v>
      </c>
      <c r="B100" s="48">
        <f xml:space="preserve"> RTD("cqg.rtd",,"StudyData", $B$1, "Bar", "", "Time", $A$1,-$A100, $F$1,$E$1, "","False")</f>
        <v>42948.010416666664</v>
      </c>
      <c r="C100" s="49">
        <f xml:space="preserve"> RTD("cqg.rtd",,"StudyData", $B$1, "Bar", "", "Time", $A$1, -$A100,$F$1,$E$1, "","False")</f>
        <v>42948.010416666664</v>
      </c>
      <c r="D100" s="50">
        <f xml:space="preserve"> IF(RTD("cqg.rtd",,"StudyData", $B$1, "Bar", "", "Open", $A$1, -$A100, $F$1,$E$1,,$C$1,$D$1)="",NA(),RTD("cqg.rtd",,"StudyData", $B$1, "Bar", "", "Open", $A$1, -$A100, $F$1,$E$1,,$C$1,$D$1))</f>
        <v>16189.61</v>
      </c>
      <c r="E100" s="50">
        <f>IF(RTD("cqg.rtd",,"StudyData", $B$1, "Bar", "", "High", $A$1, -$A100, $F$1,$E$1,,$C$1,$D$1)="",NA(), RTD("cqg.rtd",,"StudyData", $B$1, "Bar", "", "High", $A$1, -$A100, $F$1,$E$1,,$C$1,$D$1))</f>
        <v>16199.44</v>
      </c>
      <c r="F100" s="50">
        <f>IF(RTD("cqg.rtd",,"StudyData", $B$1, "Bar", "", "Low", $A$1, -$A100, $F$1,$E$1,,$C$1,$D$1)="",NA(),RTD("cqg.rtd",,"StudyData", $B$1, "Bar", "", "Low", $A$1, -$A100, $F$1,$E$1,,$C$1,$D$1))</f>
        <v>16166.88</v>
      </c>
      <c r="G100" s="50">
        <f>IF(RTD("cqg.rtd",,"StudyData", $B$1, "Bar", "", "Close", $A$1, -$A100, $F$1,$E$1,,$C$1,$D$1)="",NA(),RTD("cqg.rtd",,"StudyData", $B$1, "Bar", "", "Close", $A$1, -$A100, $F$1,$E$1,,$C$1,$D$1))</f>
        <v>16172.52</v>
      </c>
    </row>
    <row r="101" spans="1:7" x14ac:dyDescent="0.3">
      <c r="A101" s="47">
        <f t="shared" si="1"/>
        <v>99</v>
      </c>
      <c r="B101" s="48">
        <f xml:space="preserve"> RTD("cqg.rtd",,"StudyData", $B$1, "Bar", "", "Time", $A$1,-$A101, $F$1,$E$1, "","False")</f>
        <v>42948</v>
      </c>
      <c r="C101" s="49">
        <f xml:space="preserve"> RTD("cqg.rtd",,"StudyData", $B$1, "Bar", "", "Time", $A$1, -$A101,$F$1,$E$1, "","False")</f>
        <v>42948</v>
      </c>
      <c r="D101" s="50">
        <f xml:space="preserve"> IF(RTD("cqg.rtd",,"StudyData", $B$1, "Bar", "", "Open", $A$1, -$A101, $F$1,$E$1,,$C$1,$D$1)="",NA(),RTD("cqg.rtd",,"StudyData", $B$1, "Bar", "", "Open", $A$1, -$A101, $F$1,$E$1,,$C$1,$D$1))</f>
        <v>16187.49</v>
      </c>
      <c r="E101" s="50">
        <f>IF(RTD("cqg.rtd",,"StudyData", $B$1, "Bar", "", "High", $A$1, -$A101, $F$1,$E$1,,$C$1,$D$1)="",NA(), RTD("cqg.rtd",,"StudyData", $B$1, "Bar", "", "High", $A$1, -$A101, $F$1,$E$1,,$C$1,$D$1))</f>
        <v>16197.69</v>
      </c>
      <c r="F101" s="50">
        <f>IF(RTD("cqg.rtd",,"StudyData", $B$1, "Bar", "", "Low", $A$1, -$A101, $F$1,$E$1,,$C$1,$D$1)="",NA(),RTD("cqg.rtd",,"StudyData", $B$1, "Bar", "", "Low", $A$1, -$A101, $F$1,$E$1,,$C$1,$D$1))</f>
        <v>16175.64</v>
      </c>
      <c r="G101" s="50">
        <f>IF(RTD("cqg.rtd",,"StudyData", $B$1, "Bar", "", "Close", $A$1, -$A101, $F$1,$E$1,,$C$1,$D$1)="",NA(),RTD("cqg.rtd",,"StudyData", $B$1, "Bar", "", "Close", $A$1, -$A101, $F$1,$E$1,,$C$1,$D$1))</f>
        <v>16187.99</v>
      </c>
    </row>
    <row r="102" spans="1:7" x14ac:dyDescent="0.3">
      <c r="A102" s="47">
        <f t="shared" si="1"/>
        <v>100</v>
      </c>
      <c r="B102" s="48">
        <f xml:space="preserve"> RTD("cqg.rtd",,"StudyData", $B$1, "Bar", "", "Time", $A$1,-$A102, $F$1,$E$1, "","False")</f>
        <v>42947.947916666664</v>
      </c>
      <c r="C102" s="49">
        <f xml:space="preserve"> RTD("cqg.rtd",,"StudyData", $B$1, "Bar", "", "Time", $A$1, -$A102,$F$1,$E$1, "","False")</f>
        <v>42947.947916666664</v>
      </c>
      <c r="D102" s="50">
        <f xml:space="preserve"> IF(RTD("cqg.rtd",,"StudyData", $B$1, "Bar", "", "Open", $A$1, -$A102, $F$1,$E$1,,$C$1,$D$1)="",NA(),RTD("cqg.rtd",,"StudyData", $B$1, "Bar", "", "Open", $A$1, -$A102, $F$1,$E$1,,$C$1,$D$1))</f>
        <v>16197.53</v>
      </c>
      <c r="E102" s="50">
        <f>IF(RTD("cqg.rtd",,"StudyData", $B$1, "Bar", "", "High", $A$1, -$A102, $F$1,$E$1,,$C$1,$D$1)="",NA(), RTD("cqg.rtd",,"StudyData", $B$1, "Bar", "", "High", $A$1, -$A102, $F$1,$E$1,,$C$1,$D$1))</f>
        <v>16207.26</v>
      </c>
      <c r="F102" s="50">
        <f>IF(RTD("cqg.rtd",,"StudyData", $B$1, "Bar", "", "Low", $A$1, -$A102, $F$1,$E$1,,$C$1,$D$1)="",NA(),RTD("cqg.rtd",,"StudyData", $B$1, "Bar", "", "Low", $A$1, -$A102, $F$1,$E$1,,$C$1,$D$1))</f>
        <v>16186.54</v>
      </c>
      <c r="G102" s="50">
        <f>IF(RTD("cqg.rtd",,"StudyData", $B$1, "Bar", "", "Close", $A$1, -$A102, $F$1,$E$1,,$C$1,$D$1)="",NA(),RTD("cqg.rtd",,"StudyData", $B$1, "Bar", "", "Close", $A$1, -$A102, $F$1,$E$1,,$C$1,$D$1))</f>
        <v>16195.74</v>
      </c>
    </row>
    <row r="103" spans="1:7" x14ac:dyDescent="0.3">
      <c r="A103" s="47">
        <f t="shared" si="1"/>
        <v>101</v>
      </c>
      <c r="B103" s="48">
        <f xml:space="preserve"> RTD("cqg.rtd",,"StudyData", $B$1, "Bar", "", "Time", $A$1,-$A103, $F$1,$E$1, "","False")</f>
        <v>42947.9375</v>
      </c>
      <c r="C103" s="49">
        <f xml:space="preserve"> RTD("cqg.rtd",,"StudyData", $B$1, "Bar", "", "Time", $A$1, -$A103,$F$1,$E$1, "","False")</f>
        <v>42947.9375</v>
      </c>
      <c r="D103" s="50">
        <f xml:space="preserve"> IF(RTD("cqg.rtd",,"StudyData", $B$1, "Bar", "", "Open", $A$1, -$A103, $F$1,$E$1,,$C$1,$D$1)="",NA(),RTD("cqg.rtd",,"StudyData", $B$1, "Bar", "", "Open", $A$1, -$A103, $F$1,$E$1,,$C$1,$D$1))</f>
        <v>16194.5</v>
      </c>
      <c r="E103" s="50">
        <f>IF(RTD("cqg.rtd",,"StudyData", $B$1, "Bar", "", "High", $A$1, -$A103, $F$1,$E$1,,$C$1,$D$1)="",NA(), RTD("cqg.rtd",,"StudyData", $B$1, "Bar", "", "High", $A$1, -$A103, $F$1,$E$1,,$C$1,$D$1))</f>
        <v>16203.32</v>
      </c>
      <c r="F103" s="50">
        <f>IF(RTD("cqg.rtd",,"StudyData", $B$1, "Bar", "", "Low", $A$1, -$A103, $F$1,$E$1,,$C$1,$D$1)="",NA(),RTD("cqg.rtd",,"StudyData", $B$1, "Bar", "", "Low", $A$1, -$A103, $F$1,$E$1,,$C$1,$D$1))</f>
        <v>16184.47</v>
      </c>
      <c r="G103" s="50">
        <f>IF(RTD("cqg.rtd",,"StudyData", $B$1, "Bar", "", "Close", $A$1, -$A103, $F$1,$E$1,,$C$1,$D$1)="",NA(),RTD("cqg.rtd",,"StudyData", $B$1, "Bar", "", "Close", $A$1, -$A103, $F$1,$E$1,,$C$1,$D$1))</f>
        <v>16197.53</v>
      </c>
    </row>
    <row r="104" spans="1:7" x14ac:dyDescent="0.3">
      <c r="A104" s="47">
        <f t="shared" si="1"/>
        <v>102</v>
      </c>
      <c r="B104" s="48">
        <f xml:space="preserve"> RTD("cqg.rtd",,"StudyData", $B$1, "Bar", "", "Time", $A$1,-$A104, $F$1,$E$1, "","False")</f>
        <v>42947.927083333336</v>
      </c>
      <c r="C104" s="49">
        <f xml:space="preserve"> RTD("cqg.rtd",,"StudyData", $B$1, "Bar", "", "Time", $A$1, -$A104,$F$1,$E$1, "","False")</f>
        <v>42947.927083333336</v>
      </c>
      <c r="D104" s="50">
        <f xml:space="preserve"> IF(RTD("cqg.rtd",,"StudyData", $B$1, "Bar", "", "Open", $A$1, -$A104, $F$1,$E$1,,$C$1,$D$1)="",NA(),RTD("cqg.rtd",,"StudyData", $B$1, "Bar", "", "Open", $A$1, -$A104, $F$1,$E$1,,$C$1,$D$1))</f>
        <v>16178.65</v>
      </c>
      <c r="E104" s="50">
        <f>IF(RTD("cqg.rtd",,"StudyData", $B$1, "Bar", "", "High", $A$1, -$A104, $F$1,$E$1,,$C$1,$D$1)="",NA(), RTD("cqg.rtd",,"StudyData", $B$1, "Bar", "", "High", $A$1, -$A104, $F$1,$E$1,,$C$1,$D$1))</f>
        <v>16210.73</v>
      </c>
      <c r="F104" s="50">
        <f>IF(RTD("cqg.rtd",,"StudyData", $B$1, "Bar", "", "Low", $A$1, -$A104, $F$1,$E$1,,$C$1,$D$1)="",NA(),RTD("cqg.rtd",,"StudyData", $B$1, "Bar", "", "Low", $A$1, -$A104, $F$1,$E$1,,$C$1,$D$1))</f>
        <v>16177.84</v>
      </c>
      <c r="G104" s="50">
        <f>IF(RTD("cqg.rtd",,"StudyData", $B$1, "Bar", "", "Close", $A$1, -$A104, $F$1,$E$1,,$C$1,$D$1)="",NA(),RTD("cqg.rtd",,"StudyData", $B$1, "Bar", "", "Close", $A$1, -$A104, $F$1,$E$1,,$C$1,$D$1))</f>
        <v>16194.5</v>
      </c>
    </row>
    <row r="105" spans="1:7" x14ac:dyDescent="0.3">
      <c r="A105" s="47">
        <f t="shared" si="1"/>
        <v>103</v>
      </c>
      <c r="B105" s="48">
        <f xml:space="preserve"> RTD("cqg.rtd",,"StudyData", $B$1, "Bar", "", "Time", $A$1,-$A105, $F$1,$E$1, "","False")</f>
        <v>42947.916666666664</v>
      </c>
      <c r="C105" s="49">
        <f xml:space="preserve"> RTD("cqg.rtd",,"StudyData", $B$1, "Bar", "", "Time", $A$1, -$A105,$F$1,$E$1, "","False")</f>
        <v>42947.916666666664</v>
      </c>
      <c r="D105" s="50">
        <f xml:space="preserve"> IF(RTD("cqg.rtd",,"StudyData", $B$1, "Bar", "", "Open", $A$1, -$A105, $F$1,$E$1,,$C$1,$D$1)="",NA(),RTD("cqg.rtd",,"StudyData", $B$1, "Bar", "", "Open", $A$1, -$A105, $F$1,$E$1,,$C$1,$D$1))</f>
        <v>16181.77</v>
      </c>
      <c r="E105" s="50">
        <f>IF(RTD("cqg.rtd",,"StudyData", $B$1, "Bar", "", "High", $A$1, -$A105, $F$1,$E$1,,$C$1,$D$1)="",NA(), RTD("cqg.rtd",,"StudyData", $B$1, "Bar", "", "High", $A$1, -$A105, $F$1,$E$1,,$C$1,$D$1))</f>
        <v>16183.44</v>
      </c>
      <c r="F105" s="50">
        <f>IF(RTD("cqg.rtd",,"StudyData", $B$1, "Bar", "", "Low", $A$1, -$A105, $F$1,$E$1,,$C$1,$D$1)="",NA(),RTD("cqg.rtd",,"StudyData", $B$1, "Bar", "", "Low", $A$1, -$A105, $F$1,$E$1,,$C$1,$D$1))</f>
        <v>16167.99</v>
      </c>
      <c r="G105" s="50">
        <f>IF(RTD("cqg.rtd",,"StudyData", $B$1, "Bar", "", "Close", $A$1, -$A105, $F$1,$E$1,,$C$1,$D$1)="",NA(),RTD("cqg.rtd",,"StudyData", $B$1, "Bar", "", "Close", $A$1, -$A105, $F$1,$E$1,,$C$1,$D$1))</f>
        <v>16178.65</v>
      </c>
    </row>
    <row r="106" spans="1:7" x14ac:dyDescent="0.3">
      <c r="A106" s="47">
        <f t="shared" si="1"/>
        <v>104</v>
      </c>
      <c r="B106" s="48">
        <f xml:space="preserve"> RTD("cqg.rtd",,"StudyData", $B$1, "Bar", "", "Time", $A$1,-$A106, $F$1,$E$1, "","False")</f>
        <v>42947.90625</v>
      </c>
      <c r="C106" s="49">
        <f xml:space="preserve"> RTD("cqg.rtd",,"StudyData", $B$1, "Bar", "", "Time", $A$1, -$A106,$F$1,$E$1, "","False")</f>
        <v>42947.90625</v>
      </c>
      <c r="D106" s="50">
        <f xml:space="preserve"> IF(RTD("cqg.rtd",,"StudyData", $B$1, "Bar", "", "Open", $A$1, -$A106, $F$1,$E$1,,$C$1,$D$1)="",NA(),RTD("cqg.rtd",,"StudyData", $B$1, "Bar", "", "Open", $A$1, -$A106, $F$1,$E$1,,$C$1,$D$1))</f>
        <v>16172.14</v>
      </c>
      <c r="E106" s="50">
        <f>IF(RTD("cqg.rtd",,"StudyData", $B$1, "Bar", "", "High", $A$1, -$A106, $F$1,$E$1,,$C$1,$D$1)="",NA(), RTD("cqg.rtd",,"StudyData", $B$1, "Bar", "", "High", $A$1, -$A106, $F$1,$E$1,,$C$1,$D$1))</f>
        <v>16182.39</v>
      </c>
      <c r="F106" s="50">
        <f>IF(RTD("cqg.rtd",,"StudyData", $B$1, "Bar", "", "Low", $A$1, -$A106, $F$1,$E$1,,$C$1,$D$1)="",NA(),RTD("cqg.rtd",,"StudyData", $B$1, "Bar", "", "Low", $A$1, -$A106, $F$1,$E$1,,$C$1,$D$1))</f>
        <v>16158.85</v>
      </c>
      <c r="G106" s="50">
        <f>IF(RTD("cqg.rtd",,"StudyData", $B$1, "Bar", "", "Close", $A$1, -$A106, $F$1,$E$1,,$C$1,$D$1)="",NA(),RTD("cqg.rtd",,"StudyData", $B$1, "Bar", "", "Close", $A$1, -$A106, $F$1,$E$1,,$C$1,$D$1))</f>
        <v>16181.77</v>
      </c>
    </row>
    <row r="107" spans="1:7" x14ac:dyDescent="0.3">
      <c r="A107" s="47">
        <f t="shared" si="1"/>
        <v>105</v>
      </c>
      <c r="B107" s="48">
        <f xml:space="preserve"> RTD("cqg.rtd",,"StudyData", $B$1, "Bar", "", "Time", $A$1,-$A107, $F$1,$E$1, "","False")</f>
        <v>42947.895833333336</v>
      </c>
      <c r="C107" s="49">
        <f xml:space="preserve"> RTD("cqg.rtd",,"StudyData", $B$1, "Bar", "", "Time", $A$1, -$A107,$F$1,$E$1, "","False")</f>
        <v>42947.895833333336</v>
      </c>
      <c r="D107" s="50">
        <f xml:space="preserve"> IF(RTD("cqg.rtd",,"StudyData", $B$1, "Bar", "", "Open", $A$1, -$A107, $F$1,$E$1,,$C$1,$D$1)="",NA(),RTD("cqg.rtd",,"StudyData", $B$1, "Bar", "", "Open", $A$1, -$A107, $F$1,$E$1,,$C$1,$D$1))</f>
        <v>16171.48</v>
      </c>
      <c r="E107" s="50">
        <f>IF(RTD("cqg.rtd",,"StudyData", $B$1, "Bar", "", "High", $A$1, -$A107, $F$1,$E$1,,$C$1,$D$1)="",NA(), RTD("cqg.rtd",,"StudyData", $B$1, "Bar", "", "High", $A$1, -$A107, $F$1,$E$1,,$C$1,$D$1))</f>
        <v>16172.68</v>
      </c>
      <c r="F107" s="50">
        <f>IF(RTD("cqg.rtd",,"StudyData", $B$1, "Bar", "", "Low", $A$1, -$A107, $F$1,$E$1,,$C$1,$D$1)="",NA(),RTD("cqg.rtd",,"StudyData", $B$1, "Bar", "", "Low", $A$1, -$A107, $F$1,$E$1,,$C$1,$D$1))</f>
        <v>16145</v>
      </c>
      <c r="G107" s="50">
        <f>IF(RTD("cqg.rtd",,"StudyData", $B$1, "Bar", "", "Close", $A$1, -$A107, $F$1,$E$1,,$C$1,$D$1)="",NA(),RTD("cqg.rtd",,"StudyData", $B$1, "Bar", "", "Close", $A$1, -$A107, $F$1,$E$1,,$C$1,$D$1))</f>
        <v>16168.95</v>
      </c>
    </row>
    <row r="108" spans="1:7" x14ac:dyDescent="0.3">
      <c r="A108" s="47">
        <f t="shared" si="1"/>
        <v>106</v>
      </c>
      <c r="B108" s="48">
        <f xml:space="preserve"> RTD("cqg.rtd",,"StudyData", $B$1, "Bar", "", "Time", $A$1,-$A108, $F$1,$E$1, "","False")</f>
        <v>42947.885416666664</v>
      </c>
      <c r="C108" s="49">
        <f xml:space="preserve"> RTD("cqg.rtd",,"StudyData", $B$1, "Bar", "", "Time", $A$1, -$A108,$F$1,$E$1, "","False")</f>
        <v>42947.885416666664</v>
      </c>
      <c r="D108" s="50">
        <f xml:space="preserve"> IF(RTD("cqg.rtd",,"StudyData", $B$1, "Bar", "", "Open", $A$1, -$A108, $F$1,$E$1,,$C$1,$D$1)="",NA(),RTD("cqg.rtd",,"StudyData", $B$1, "Bar", "", "Open", $A$1, -$A108, $F$1,$E$1,,$C$1,$D$1))</f>
        <v>16166.47</v>
      </c>
      <c r="E108" s="50">
        <f>IF(RTD("cqg.rtd",,"StudyData", $B$1, "Bar", "", "High", $A$1, -$A108, $F$1,$E$1,,$C$1,$D$1)="",NA(), RTD("cqg.rtd",,"StudyData", $B$1, "Bar", "", "High", $A$1, -$A108, $F$1,$E$1,,$C$1,$D$1))</f>
        <v>16181.88</v>
      </c>
      <c r="F108" s="50">
        <f>IF(RTD("cqg.rtd",,"StudyData", $B$1, "Bar", "", "Low", $A$1, -$A108, $F$1,$E$1,,$C$1,$D$1)="",NA(),RTD("cqg.rtd",,"StudyData", $B$1, "Bar", "", "Low", $A$1, -$A108, $F$1,$E$1,,$C$1,$D$1))</f>
        <v>16162.8</v>
      </c>
      <c r="G108" s="50">
        <f>IF(RTD("cqg.rtd",,"StudyData", $B$1, "Bar", "", "Close", $A$1, -$A108, $F$1,$E$1,,$C$1,$D$1)="",NA(),RTD("cqg.rtd",,"StudyData", $B$1, "Bar", "", "Close", $A$1, -$A108, $F$1,$E$1,,$C$1,$D$1))</f>
        <v>16171.48</v>
      </c>
    </row>
    <row r="109" spans="1:7" x14ac:dyDescent="0.3">
      <c r="A109" s="47">
        <f t="shared" si="1"/>
        <v>107</v>
      </c>
      <c r="B109" s="48">
        <f xml:space="preserve"> RTD("cqg.rtd",,"StudyData", $B$1, "Bar", "", "Time", $A$1,-$A109, $F$1,$E$1, "","False")</f>
        <v>42947.875</v>
      </c>
      <c r="C109" s="49">
        <f xml:space="preserve"> RTD("cqg.rtd",,"StudyData", $B$1, "Bar", "", "Time", $A$1, -$A109,$F$1,$E$1, "","False")</f>
        <v>42947.875</v>
      </c>
      <c r="D109" s="50">
        <f xml:space="preserve"> IF(RTD("cqg.rtd",,"StudyData", $B$1, "Bar", "", "Open", $A$1, -$A109, $F$1,$E$1,,$C$1,$D$1)="",NA(),RTD("cqg.rtd",,"StudyData", $B$1, "Bar", "", "Open", $A$1, -$A109, $F$1,$E$1,,$C$1,$D$1))</f>
        <v>16172.15</v>
      </c>
      <c r="E109" s="50">
        <f>IF(RTD("cqg.rtd",,"StudyData", $B$1, "Bar", "", "High", $A$1, -$A109, $F$1,$E$1,,$C$1,$D$1)="",NA(), RTD("cqg.rtd",,"StudyData", $B$1, "Bar", "", "High", $A$1, -$A109, $F$1,$E$1,,$C$1,$D$1))</f>
        <v>16210.69</v>
      </c>
      <c r="F109" s="50">
        <f>IF(RTD("cqg.rtd",,"StudyData", $B$1, "Bar", "", "Low", $A$1, -$A109, $F$1,$E$1,,$C$1,$D$1)="",NA(),RTD("cqg.rtd",,"StudyData", $B$1, "Bar", "", "Low", $A$1, -$A109, $F$1,$E$1,,$C$1,$D$1))</f>
        <v>16159.79</v>
      </c>
      <c r="G109" s="50">
        <f>IF(RTD("cqg.rtd",,"StudyData", $B$1, "Bar", "", "Close", $A$1, -$A109, $F$1,$E$1,,$C$1,$D$1)="",NA(),RTD("cqg.rtd",,"StudyData", $B$1, "Bar", "", "Close", $A$1, -$A109, $F$1,$E$1,,$C$1,$D$1))</f>
        <v>16167.03</v>
      </c>
    </row>
    <row r="110" spans="1:7" x14ac:dyDescent="0.3">
      <c r="A110" s="47">
        <f t="shared" si="1"/>
        <v>108</v>
      </c>
      <c r="B110" s="48">
        <f xml:space="preserve"> RTD("cqg.rtd",,"StudyData", $B$1, "Bar", "", "Time", $A$1,-$A110, $F$1,$E$1, "","False")</f>
        <v>42947.864583333336</v>
      </c>
      <c r="C110" s="49">
        <f xml:space="preserve"> RTD("cqg.rtd",,"StudyData", $B$1, "Bar", "", "Time", $A$1, -$A110,$F$1,$E$1, "","False")</f>
        <v>42947.864583333336</v>
      </c>
      <c r="D110" s="50">
        <f xml:space="preserve"> IF(RTD("cqg.rtd",,"StudyData", $B$1, "Bar", "", "Open", $A$1, -$A110, $F$1,$E$1,,$C$1,$D$1)="",NA(),RTD("cqg.rtd",,"StudyData", $B$1, "Bar", "", "Open", $A$1, -$A110, $F$1,$E$1,,$C$1,$D$1))</f>
        <v>16154.84</v>
      </c>
      <c r="E110" s="50">
        <f>IF(RTD("cqg.rtd",,"StudyData", $B$1, "Bar", "", "High", $A$1, -$A110, $F$1,$E$1,,$C$1,$D$1)="",NA(), RTD("cqg.rtd",,"StudyData", $B$1, "Bar", "", "High", $A$1, -$A110, $F$1,$E$1,,$C$1,$D$1))</f>
        <v>16172.52</v>
      </c>
      <c r="F110" s="50">
        <f>IF(RTD("cqg.rtd",,"StudyData", $B$1, "Bar", "", "Low", $A$1, -$A110, $F$1,$E$1,,$C$1,$D$1)="",NA(),RTD("cqg.rtd",,"StudyData", $B$1, "Bar", "", "Low", $A$1, -$A110, $F$1,$E$1,,$C$1,$D$1))</f>
        <v>16132.73</v>
      </c>
      <c r="G110" s="50">
        <f>IF(RTD("cqg.rtd",,"StudyData", $B$1, "Bar", "", "Close", $A$1, -$A110, $F$1,$E$1,,$C$1,$D$1)="",NA(),RTD("cqg.rtd",,"StudyData", $B$1, "Bar", "", "Close", $A$1, -$A110, $F$1,$E$1,,$C$1,$D$1))</f>
        <v>16171.76</v>
      </c>
    </row>
    <row r="111" spans="1:7" x14ac:dyDescent="0.3">
      <c r="A111" s="47">
        <f t="shared" si="1"/>
        <v>109</v>
      </c>
      <c r="B111" s="48">
        <f xml:space="preserve"> RTD("cqg.rtd",,"StudyData", $B$1, "Bar", "", "Time", $A$1,-$A111, $F$1,$E$1, "","False")</f>
        <v>42947.854166666664</v>
      </c>
      <c r="C111" s="49">
        <f xml:space="preserve"> RTD("cqg.rtd",,"StudyData", $B$1, "Bar", "", "Time", $A$1, -$A111,$F$1,$E$1, "","False")</f>
        <v>42947.854166666664</v>
      </c>
      <c r="D111" s="50">
        <f xml:space="preserve"> IF(RTD("cqg.rtd",,"StudyData", $B$1, "Bar", "", "Open", $A$1, -$A111, $F$1,$E$1,,$C$1,$D$1)="",NA(),RTD("cqg.rtd",,"StudyData", $B$1, "Bar", "", "Open", $A$1, -$A111, $F$1,$E$1,,$C$1,$D$1))</f>
        <v>16108.74</v>
      </c>
      <c r="E111" s="50">
        <f>IF(RTD("cqg.rtd",,"StudyData", $B$1, "Bar", "", "High", $A$1, -$A111, $F$1,$E$1,,$C$1,$D$1)="",NA(), RTD("cqg.rtd",,"StudyData", $B$1, "Bar", "", "High", $A$1, -$A111, $F$1,$E$1,,$C$1,$D$1))</f>
        <v>16174.77</v>
      </c>
      <c r="F111" s="50">
        <f>IF(RTD("cqg.rtd",,"StudyData", $B$1, "Bar", "", "Low", $A$1, -$A111, $F$1,$E$1,,$C$1,$D$1)="",NA(),RTD("cqg.rtd",,"StudyData", $B$1, "Bar", "", "Low", $A$1, -$A111, $F$1,$E$1,,$C$1,$D$1))</f>
        <v>16108.74</v>
      </c>
      <c r="G111" s="50">
        <f>IF(RTD("cqg.rtd",,"StudyData", $B$1, "Bar", "", "Close", $A$1, -$A111, $F$1,$E$1,,$C$1,$D$1)="",NA(),RTD("cqg.rtd",,"StudyData", $B$1, "Bar", "", "Close", $A$1, -$A111, $F$1,$E$1,,$C$1,$D$1))</f>
        <v>16158.22</v>
      </c>
    </row>
    <row r="112" spans="1:7" x14ac:dyDescent="0.3">
      <c r="A112" s="47">
        <f t="shared" si="1"/>
        <v>110</v>
      </c>
      <c r="B112" s="48">
        <f xml:space="preserve"> RTD("cqg.rtd",,"StudyData", $B$1, "Bar", "", "Time", $A$1,-$A112, $F$1,$E$1, "","False")</f>
        <v>42947.114583333336</v>
      </c>
      <c r="C112" s="49">
        <f xml:space="preserve"> RTD("cqg.rtd",,"StudyData", $B$1, "Bar", "", "Time", $A$1, -$A112,$F$1,$E$1, "","False")</f>
        <v>42947.114583333336</v>
      </c>
      <c r="D112" s="50">
        <f xml:space="preserve"> IF(RTD("cqg.rtd",,"StudyData", $B$1, "Bar", "", "Open", $A$1, -$A112, $F$1,$E$1,,$C$1,$D$1)="",NA(),RTD("cqg.rtd",,"StudyData", $B$1, "Bar", "", "Open", $A$1, -$A112, $F$1,$E$1,,$C$1,$D$1))</f>
        <v>16111.86</v>
      </c>
      <c r="E112" s="50">
        <f>IF(RTD("cqg.rtd",,"StudyData", $B$1, "Bar", "", "High", $A$1, -$A112, $F$1,$E$1,,$C$1,$D$1)="",NA(), RTD("cqg.rtd",,"StudyData", $B$1, "Bar", "", "High", $A$1, -$A112, $F$1,$E$1,,$C$1,$D$1))</f>
        <v>16125.97</v>
      </c>
      <c r="F112" s="50">
        <f>IF(RTD("cqg.rtd",,"StudyData", $B$1, "Bar", "", "Low", $A$1, -$A112, $F$1,$E$1,,$C$1,$D$1)="",NA(),RTD("cqg.rtd",,"StudyData", $B$1, "Bar", "", "Low", $A$1, -$A112, $F$1,$E$1,,$C$1,$D$1))</f>
        <v>16081.89</v>
      </c>
      <c r="G112" s="50">
        <f>IF(RTD("cqg.rtd",,"StudyData", $B$1, "Bar", "", "Close", $A$1, -$A112, $F$1,$E$1,,$C$1,$D$1)="",NA(),RTD("cqg.rtd",,"StudyData", $B$1, "Bar", "", "Close", $A$1, -$A112, $F$1,$E$1,,$C$1,$D$1))</f>
        <v>16125.97</v>
      </c>
    </row>
    <row r="113" spans="1:7" x14ac:dyDescent="0.3">
      <c r="A113" s="47">
        <f t="shared" si="1"/>
        <v>111</v>
      </c>
      <c r="B113" s="48">
        <f xml:space="preserve"> RTD("cqg.rtd",,"StudyData", $B$1, "Bar", "", "Time", $A$1,-$A113, $F$1,$E$1, "","False")</f>
        <v>42947.104166666664</v>
      </c>
      <c r="C113" s="49">
        <f xml:space="preserve"> RTD("cqg.rtd",,"StudyData", $B$1, "Bar", "", "Time", $A$1, -$A113,$F$1,$E$1, "","False")</f>
        <v>42947.104166666664</v>
      </c>
      <c r="D113" s="50">
        <f xml:space="preserve"> IF(RTD("cqg.rtd",,"StudyData", $B$1, "Bar", "", "Open", $A$1, -$A113, $F$1,$E$1,,$C$1,$D$1)="",NA(),RTD("cqg.rtd",,"StudyData", $B$1, "Bar", "", "Open", $A$1, -$A113, $F$1,$E$1,,$C$1,$D$1))</f>
        <v>16120.26</v>
      </c>
      <c r="E113" s="50">
        <f>IF(RTD("cqg.rtd",,"StudyData", $B$1, "Bar", "", "High", $A$1, -$A113, $F$1,$E$1,,$C$1,$D$1)="",NA(), RTD("cqg.rtd",,"StudyData", $B$1, "Bar", "", "High", $A$1, -$A113, $F$1,$E$1,,$C$1,$D$1))</f>
        <v>16120.27</v>
      </c>
      <c r="F113" s="50">
        <f>IF(RTD("cqg.rtd",,"StudyData", $B$1, "Bar", "", "Low", $A$1, -$A113, $F$1,$E$1,,$C$1,$D$1)="",NA(),RTD("cqg.rtd",,"StudyData", $B$1, "Bar", "", "Low", $A$1, -$A113, $F$1,$E$1,,$C$1,$D$1))</f>
        <v>16095.42</v>
      </c>
      <c r="G113" s="50">
        <f>IF(RTD("cqg.rtd",,"StudyData", $B$1, "Bar", "", "Close", $A$1, -$A113, $F$1,$E$1,,$C$1,$D$1)="",NA(),RTD("cqg.rtd",,"StudyData", $B$1, "Bar", "", "Close", $A$1, -$A113, $F$1,$E$1,,$C$1,$D$1))</f>
        <v>16104.48</v>
      </c>
    </row>
    <row r="114" spans="1:7" x14ac:dyDescent="0.3">
      <c r="A114" s="47">
        <f t="shared" si="1"/>
        <v>112</v>
      </c>
      <c r="B114" s="48">
        <f xml:space="preserve"> RTD("cqg.rtd",,"StudyData", $B$1, "Bar", "", "Time", $A$1,-$A114, $F$1,$E$1, "","False")</f>
        <v>42947.09375</v>
      </c>
      <c r="C114" s="49">
        <f xml:space="preserve"> RTD("cqg.rtd",,"StudyData", $B$1, "Bar", "", "Time", $A$1, -$A114,$F$1,$E$1, "","False")</f>
        <v>42947.09375</v>
      </c>
      <c r="D114" s="50">
        <f xml:space="preserve"> IF(RTD("cqg.rtd",,"StudyData", $B$1, "Bar", "", "Open", $A$1, -$A114, $F$1,$E$1,,$C$1,$D$1)="",NA(),RTD("cqg.rtd",,"StudyData", $B$1, "Bar", "", "Open", $A$1, -$A114, $F$1,$E$1,,$C$1,$D$1))</f>
        <v>16098.83</v>
      </c>
      <c r="E114" s="50">
        <f>IF(RTD("cqg.rtd",,"StudyData", $B$1, "Bar", "", "High", $A$1, -$A114, $F$1,$E$1,,$C$1,$D$1)="",NA(), RTD("cqg.rtd",,"StudyData", $B$1, "Bar", "", "High", $A$1, -$A114, $F$1,$E$1,,$C$1,$D$1))</f>
        <v>16120.87</v>
      </c>
      <c r="F114" s="50">
        <f>IF(RTD("cqg.rtd",,"StudyData", $B$1, "Bar", "", "Low", $A$1, -$A114, $F$1,$E$1,,$C$1,$D$1)="",NA(),RTD("cqg.rtd",,"StudyData", $B$1, "Bar", "", "Low", $A$1, -$A114, $F$1,$E$1,,$C$1,$D$1))</f>
        <v>16097.05</v>
      </c>
      <c r="G114" s="50">
        <f>IF(RTD("cqg.rtd",,"StudyData", $B$1, "Bar", "", "Close", $A$1, -$A114, $F$1,$E$1,,$C$1,$D$1)="",NA(),RTD("cqg.rtd",,"StudyData", $B$1, "Bar", "", "Close", $A$1, -$A114, $F$1,$E$1,,$C$1,$D$1))</f>
        <v>16120.87</v>
      </c>
    </row>
    <row r="115" spans="1:7" x14ac:dyDescent="0.3">
      <c r="A115" s="47">
        <f t="shared" si="1"/>
        <v>113</v>
      </c>
      <c r="B115" s="48">
        <f xml:space="preserve"> RTD("cqg.rtd",,"StudyData", $B$1, "Bar", "", "Time", $A$1,-$A115, $F$1,$E$1, "","False")</f>
        <v>42947.083333333336</v>
      </c>
      <c r="C115" s="49">
        <f xml:space="preserve"> RTD("cqg.rtd",,"StudyData", $B$1, "Bar", "", "Time", $A$1, -$A115,$F$1,$E$1, "","False")</f>
        <v>42947.083333333336</v>
      </c>
      <c r="D115" s="50">
        <f xml:space="preserve"> IF(RTD("cqg.rtd",,"StudyData", $B$1, "Bar", "", "Open", $A$1, -$A115, $F$1,$E$1,,$C$1,$D$1)="",NA(),RTD("cqg.rtd",,"StudyData", $B$1, "Bar", "", "Open", $A$1, -$A115, $F$1,$E$1,,$C$1,$D$1))</f>
        <v>16130.16</v>
      </c>
      <c r="E115" s="50">
        <f>IF(RTD("cqg.rtd",,"StudyData", $B$1, "Bar", "", "High", $A$1, -$A115, $F$1,$E$1,,$C$1,$D$1)="",NA(), RTD("cqg.rtd",,"StudyData", $B$1, "Bar", "", "High", $A$1, -$A115, $F$1,$E$1,,$C$1,$D$1))</f>
        <v>16130.73</v>
      </c>
      <c r="F115" s="50">
        <f>IF(RTD("cqg.rtd",,"StudyData", $B$1, "Bar", "", "Low", $A$1, -$A115, $F$1,$E$1,,$C$1,$D$1)="",NA(),RTD("cqg.rtd",,"StudyData", $B$1, "Bar", "", "Low", $A$1, -$A115, $F$1,$E$1,,$C$1,$D$1))</f>
        <v>16093.41</v>
      </c>
      <c r="G115" s="50">
        <f>IF(RTD("cqg.rtd",,"StudyData", $B$1, "Bar", "", "Close", $A$1, -$A115, $F$1,$E$1,,$C$1,$D$1)="",NA(),RTD("cqg.rtd",,"StudyData", $B$1, "Bar", "", "Close", $A$1, -$A115, $F$1,$E$1,,$C$1,$D$1))</f>
        <v>16098.45</v>
      </c>
    </row>
    <row r="116" spans="1:7" x14ac:dyDescent="0.3">
      <c r="A116" s="47">
        <f t="shared" si="1"/>
        <v>114</v>
      </c>
      <c r="B116" s="48">
        <f xml:space="preserve"> RTD("cqg.rtd",,"StudyData", $B$1, "Bar", "", "Time", $A$1,-$A116, $F$1,$E$1, "","False")</f>
        <v>42947.072916666664</v>
      </c>
      <c r="C116" s="49">
        <f xml:space="preserve"> RTD("cqg.rtd",,"StudyData", $B$1, "Bar", "", "Time", $A$1, -$A116,$F$1,$E$1, "","False")</f>
        <v>42947.072916666664</v>
      </c>
      <c r="D116" s="50">
        <f xml:space="preserve"> IF(RTD("cqg.rtd",,"StudyData", $B$1, "Bar", "", "Open", $A$1, -$A116, $F$1,$E$1,,$C$1,$D$1)="",NA(),RTD("cqg.rtd",,"StudyData", $B$1, "Bar", "", "Open", $A$1, -$A116, $F$1,$E$1,,$C$1,$D$1))</f>
        <v>16100.81</v>
      </c>
      <c r="E116" s="50">
        <f>IF(RTD("cqg.rtd",,"StudyData", $B$1, "Bar", "", "High", $A$1, -$A116, $F$1,$E$1,,$C$1,$D$1)="",NA(), RTD("cqg.rtd",,"StudyData", $B$1, "Bar", "", "High", $A$1, -$A116, $F$1,$E$1,,$C$1,$D$1))</f>
        <v>16133.72</v>
      </c>
      <c r="F116" s="50">
        <f>IF(RTD("cqg.rtd",,"StudyData", $B$1, "Bar", "", "Low", $A$1, -$A116, $F$1,$E$1,,$C$1,$D$1)="",NA(),RTD("cqg.rtd",,"StudyData", $B$1, "Bar", "", "Low", $A$1, -$A116, $F$1,$E$1,,$C$1,$D$1))</f>
        <v>16095.5</v>
      </c>
      <c r="G116" s="50">
        <f>IF(RTD("cqg.rtd",,"StudyData", $B$1, "Bar", "", "Close", $A$1, -$A116, $F$1,$E$1,,$C$1,$D$1)="",NA(),RTD("cqg.rtd",,"StudyData", $B$1, "Bar", "", "Close", $A$1, -$A116, $F$1,$E$1,,$C$1,$D$1))</f>
        <v>16129.99</v>
      </c>
    </row>
    <row r="117" spans="1:7" x14ac:dyDescent="0.3">
      <c r="A117" s="47">
        <f t="shared" si="1"/>
        <v>115</v>
      </c>
      <c r="B117" s="48">
        <f xml:space="preserve"> RTD("cqg.rtd",,"StudyData", $B$1, "Bar", "", "Time", $A$1,-$A117, $F$1,$E$1, "","False")</f>
        <v>42947.0625</v>
      </c>
      <c r="C117" s="49">
        <f xml:space="preserve"> RTD("cqg.rtd",,"StudyData", $B$1, "Bar", "", "Time", $A$1, -$A117,$F$1,$E$1, "","False")</f>
        <v>42947.0625</v>
      </c>
      <c r="D117" s="50">
        <f xml:space="preserve"> IF(RTD("cqg.rtd",,"StudyData", $B$1, "Bar", "", "Open", $A$1, -$A117, $F$1,$E$1,,$C$1,$D$1)="",NA(),RTD("cqg.rtd",,"StudyData", $B$1, "Bar", "", "Open", $A$1, -$A117, $F$1,$E$1,,$C$1,$D$1))</f>
        <v>16089.46</v>
      </c>
      <c r="E117" s="50">
        <f>IF(RTD("cqg.rtd",,"StudyData", $B$1, "Bar", "", "High", $A$1, -$A117, $F$1,$E$1,,$C$1,$D$1)="",NA(), RTD("cqg.rtd",,"StudyData", $B$1, "Bar", "", "High", $A$1, -$A117, $F$1,$E$1,,$C$1,$D$1))</f>
        <v>16104.98</v>
      </c>
      <c r="F117" s="50">
        <f>IF(RTD("cqg.rtd",,"StudyData", $B$1, "Bar", "", "Low", $A$1, -$A117, $F$1,$E$1,,$C$1,$D$1)="",NA(),RTD("cqg.rtd",,"StudyData", $B$1, "Bar", "", "Low", $A$1, -$A117, $F$1,$E$1,,$C$1,$D$1))</f>
        <v>16084.52</v>
      </c>
      <c r="G117" s="50">
        <f>IF(RTD("cqg.rtd",,"StudyData", $B$1, "Bar", "", "Close", $A$1, -$A117, $F$1,$E$1,,$C$1,$D$1)="",NA(),RTD("cqg.rtd",,"StudyData", $B$1, "Bar", "", "Close", $A$1, -$A117, $F$1,$E$1,,$C$1,$D$1))</f>
        <v>16100.81</v>
      </c>
    </row>
    <row r="118" spans="1:7" x14ac:dyDescent="0.3">
      <c r="A118" s="47">
        <f t="shared" si="1"/>
        <v>116</v>
      </c>
      <c r="B118" s="48">
        <f xml:space="preserve"> RTD("cqg.rtd",,"StudyData", $B$1, "Bar", "", "Time", $A$1,-$A118, $F$1,$E$1, "","False")</f>
        <v>42947.052083333336</v>
      </c>
      <c r="C118" s="49">
        <f xml:space="preserve"> RTD("cqg.rtd",,"StudyData", $B$1, "Bar", "", "Time", $A$1, -$A118,$F$1,$E$1, "","False")</f>
        <v>42947.052083333336</v>
      </c>
      <c r="D118" s="50">
        <f xml:space="preserve"> IF(RTD("cqg.rtd",,"StudyData", $B$1, "Bar", "", "Open", $A$1, -$A118, $F$1,$E$1,,$C$1,$D$1)="",NA(),RTD("cqg.rtd",,"StudyData", $B$1, "Bar", "", "Open", $A$1, -$A118, $F$1,$E$1,,$C$1,$D$1))</f>
        <v>16073.33</v>
      </c>
      <c r="E118" s="50">
        <f>IF(RTD("cqg.rtd",,"StudyData", $B$1, "Bar", "", "High", $A$1, -$A118, $F$1,$E$1,,$C$1,$D$1)="",NA(), RTD("cqg.rtd",,"StudyData", $B$1, "Bar", "", "High", $A$1, -$A118, $F$1,$E$1,,$C$1,$D$1))</f>
        <v>16092.95</v>
      </c>
      <c r="F118" s="50">
        <f>IF(RTD("cqg.rtd",,"StudyData", $B$1, "Bar", "", "Low", $A$1, -$A118, $F$1,$E$1,,$C$1,$D$1)="",NA(),RTD("cqg.rtd",,"StudyData", $B$1, "Bar", "", "Low", $A$1, -$A118, $F$1,$E$1,,$C$1,$D$1))</f>
        <v>16072.39</v>
      </c>
      <c r="G118" s="50">
        <f>IF(RTD("cqg.rtd",,"StudyData", $B$1, "Bar", "", "Close", $A$1, -$A118, $F$1,$E$1,,$C$1,$D$1)="",NA(),RTD("cqg.rtd",,"StudyData", $B$1, "Bar", "", "Close", $A$1, -$A118, $F$1,$E$1,,$C$1,$D$1))</f>
        <v>16089.46</v>
      </c>
    </row>
    <row r="119" spans="1:7" x14ac:dyDescent="0.3">
      <c r="A119" s="47">
        <f t="shared" si="1"/>
        <v>117</v>
      </c>
      <c r="B119" s="48">
        <f xml:space="preserve"> RTD("cqg.rtd",,"StudyData", $B$1, "Bar", "", "Time", $A$1,-$A119, $F$1,$E$1, "","False")</f>
        <v>42947.041666666664</v>
      </c>
      <c r="C119" s="49">
        <f xml:space="preserve"> RTD("cqg.rtd",,"StudyData", $B$1, "Bar", "", "Time", $A$1, -$A119,$F$1,$E$1, "","False")</f>
        <v>42947.041666666664</v>
      </c>
      <c r="D119" s="50">
        <f xml:space="preserve"> IF(RTD("cqg.rtd",,"StudyData", $B$1, "Bar", "", "Open", $A$1, -$A119, $F$1,$E$1,,$C$1,$D$1)="",NA(),RTD("cqg.rtd",,"StudyData", $B$1, "Bar", "", "Open", $A$1, -$A119, $F$1,$E$1,,$C$1,$D$1))</f>
        <v>16076.03</v>
      </c>
      <c r="E119" s="50">
        <f>IF(RTD("cqg.rtd",,"StudyData", $B$1, "Bar", "", "High", $A$1, -$A119, $F$1,$E$1,,$C$1,$D$1)="",NA(), RTD("cqg.rtd",,"StudyData", $B$1, "Bar", "", "High", $A$1, -$A119, $F$1,$E$1,,$C$1,$D$1))</f>
        <v>16078.1</v>
      </c>
      <c r="F119" s="50">
        <f>IF(RTD("cqg.rtd",,"StudyData", $B$1, "Bar", "", "Low", $A$1, -$A119, $F$1,$E$1,,$C$1,$D$1)="",NA(),RTD("cqg.rtd",,"StudyData", $B$1, "Bar", "", "Low", $A$1, -$A119, $F$1,$E$1,,$C$1,$D$1))</f>
        <v>16061.65</v>
      </c>
      <c r="G119" s="50">
        <f>IF(RTD("cqg.rtd",,"StudyData", $B$1, "Bar", "", "Close", $A$1, -$A119, $F$1,$E$1,,$C$1,$D$1)="",NA(),RTD("cqg.rtd",,"StudyData", $B$1, "Bar", "", "Close", $A$1, -$A119, $F$1,$E$1,,$C$1,$D$1))</f>
        <v>16073.33</v>
      </c>
    </row>
    <row r="120" spans="1:7" x14ac:dyDescent="0.3">
      <c r="A120" s="47">
        <f t="shared" si="1"/>
        <v>118</v>
      </c>
      <c r="B120" s="48">
        <f xml:space="preserve"> RTD("cqg.rtd",,"StudyData", $B$1, "Bar", "", "Time", $A$1,-$A120, $F$1,$E$1, "","False")</f>
        <v>42947.03125</v>
      </c>
      <c r="C120" s="49">
        <f xml:space="preserve"> RTD("cqg.rtd",,"StudyData", $B$1, "Bar", "", "Time", $A$1, -$A120,$F$1,$E$1, "","False")</f>
        <v>42947.03125</v>
      </c>
      <c r="D120" s="50">
        <f xml:space="preserve"> IF(RTD("cqg.rtd",,"StudyData", $B$1, "Bar", "", "Open", $A$1, -$A120, $F$1,$E$1,,$C$1,$D$1)="",NA(),RTD("cqg.rtd",,"StudyData", $B$1, "Bar", "", "Open", $A$1, -$A120, $F$1,$E$1,,$C$1,$D$1))</f>
        <v>16071.61</v>
      </c>
      <c r="E120" s="50">
        <f>IF(RTD("cqg.rtd",,"StudyData", $B$1, "Bar", "", "High", $A$1, -$A120, $F$1,$E$1,,$C$1,$D$1)="",NA(), RTD("cqg.rtd",,"StudyData", $B$1, "Bar", "", "High", $A$1, -$A120, $F$1,$E$1,,$C$1,$D$1))</f>
        <v>16083.35</v>
      </c>
      <c r="F120" s="50">
        <f>IF(RTD("cqg.rtd",,"StudyData", $B$1, "Bar", "", "Low", $A$1, -$A120, $F$1,$E$1,,$C$1,$D$1)="",NA(),RTD("cqg.rtd",,"StudyData", $B$1, "Bar", "", "Low", $A$1, -$A120, $F$1,$E$1,,$C$1,$D$1))</f>
        <v>16066.77</v>
      </c>
      <c r="G120" s="50">
        <f>IF(RTD("cqg.rtd",,"StudyData", $B$1, "Bar", "", "Close", $A$1, -$A120, $F$1,$E$1,,$C$1,$D$1)="",NA(),RTD("cqg.rtd",,"StudyData", $B$1, "Bar", "", "Close", $A$1, -$A120, $F$1,$E$1,,$C$1,$D$1))</f>
        <v>16076.03</v>
      </c>
    </row>
    <row r="121" spans="1:7" x14ac:dyDescent="0.3">
      <c r="A121" s="47">
        <f t="shared" si="1"/>
        <v>119</v>
      </c>
      <c r="B121" s="48">
        <f xml:space="preserve"> RTD("cqg.rtd",,"StudyData", $B$1, "Bar", "", "Time", $A$1,-$A121, $F$1,$E$1, "","False")</f>
        <v>42947.020833333336</v>
      </c>
      <c r="C121" s="49">
        <f xml:space="preserve"> RTD("cqg.rtd",,"StudyData", $B$1, "Bar", "", "Time", $A$1, -$A121,$F$1,$E$1, "","False")</f>
        <v>42947.020833333336</v>
      </c>
      <c r="D121" s="50">
        <f xml:space="preserve"> IF(RTD("cqg.rtd",,"StudyData", $B$1, "Bar", "", "Open", $A$1, -$A121, $F$1,$E$1,,$C$1,$D$1)="",NA(),RTD("cqg.rtd",,"StudyData", $B$1, "Bar", "", "Open", $A$1, -$A121, $F$1,$E$1,,$C$1,$D$1))</f>
        <v>16064.12</v>
      </c>
      <c r="E121" s="50">
        <f>IF(RTD("cqg.rtd",,"StudyData", $B$1, "Bar", "", "High", $A$1, -$A121, $F$1,$E$1,,$C$1,$D$1)="",NA(), RTD("cqg.rtd",,"StudyData", $B$1, "Bar", "", "High", $A$1, -$A121, $F$1,$E$1,,$C$1,$D$1))</f>
        <v>16074.09</v>
      </c>
      <c r="F121" s="50">
        <f>IF(RTD("cqg.rtd",,"StudyData", $B$1, "Bar", "", "Low", $A$1, -$A121, $F$1,$E$1,,$C$1,$D$1)="",NA(),RTD("cqg.rtd",,"StudyData", $B$1, "Bar", "", "Low", $A$1, -$A121, $F$1,$E$1,,$C$1,$D$1))</f>
        <v>16060.37</v>
      </c>
      <c r="G121" s="50">
        <f>IF(RTD("cqg.rtd",,"StudyData", $B$1, "Bar", "", "Close", $A$1, -$A121, $F$1,$E$1,,$C$1,$D$1)="",NA(),RTD("cqg.rtd",,"StudyData", $B$1, "Bar", "", "Close", $A$1, -$A121, $F$1,$E$1,,$C$1,$D$1))</f>
        <v>16071.61</v>
      </c>
    </row>
    <row r="122" spans="1:7" x14ac:dyDescent="0.3">
      <c r="A122" s="47">
        <f t="shared" si="1"/>
        <v>120</v>
      </c>
      <c r="B122" s="48">
        <f xml:space="preserve"> RTD("cqg.rtd",,"StudyData", $B$1, "Bar", "", "Time", $A$1,-$A122, $F$1,$E$1, "","False")</f>
        <v>42947.010416666664</v>
      </c>
      <c r="C122" s="49">
        <f xml:space="preserve"> RTD("cqg.rtd",,"StudyData", $B$1, "Bar", "", "Time", $A$1, -$A122,$F$1,$E$1, "","False")</f>
        <v>42947.010416666664</v>
      </c>
      <c r="D122" s="50">
        <f xml:space="preserve"> IF(RTD("cqg.rtd",,"StudyData", $B$1, "Bar", "", "Open", $A$1, -$A122, $F$1,$E$1,,$C$1,$D$1)="",NA(),RTD("cqg.rtd",,"StudyData", $B$1, "Bar", "", "Open", $A$1, -$A122, $F$1,$E$1,,$C$1,$D$1))</f>
        <v>16069.63</v>
      </c>
      <c r="E122" s="50">
        <f>IF(RTD("cqg.rtd",,"StudyData", $B$1, "Bar", "", "High", $A$1, -$A122, $F$1,$E$1,,$C$1,$D$1)="",NA(), RTD("cqg.rtd",,"StudyData", $B$1, "Bar", "", "High", $A$1, -$A122, $F$1,$E$1,,$C$1,$D$1))</f>
        <v>16072.55</v>
      </c>
      <c r="F122" s="50">
        <f>IF(RTD("cqg.rtd",,"StudyData", $B$1, "Bar", "", "Low", $A$1, -$A122, $F$1,$E$1,,$C$1,$D$1)="",NA(),RTD("cqg.rtd",,"StudyData", $B$1, "Bar", "", "Low", $A$1, -$A122, $F$1,$E$1,,$C$1,$D$1))</f>
        <v>16059.06</v>
      </c>
      <c r="G122" s="50">
        <f>IF(RTD("cqg.rtd",,"StudyData", $B$1, "Bar", "", "Close", $A$1, -$A122, $F$1,$E$1,,$C$1,$D$1)="",NA(),RTD("cqg.rtd",,"StudyData", $B$1, "Bar", "", "Close", $A$1, -$A122, $F$1,$E$1,,$C$1,$D$1))</f>
        <v>16064.68</v>
      </c>
    </row>
    <row r="123" spans="1:7" x14ac:dyDescent="0.3">
      <c r="A123" s="47">
        <f t="shared" si="1"/>
        <v>121</v>
      </c>
      <c r="B123" s="48">
        <f xml:space="preserve"> RTD("cqg.rtd",,"StudyData", $B$1, "Bar", "", "Time", $A$1,-$A123, $F$1,$E$1, "","False")</f>
        <v>42947</v>
      </c>
      <c r="C123" s="49">
        <f xml:space="preserve"> RTD("cqg.rtd",,"StudyData", $B$1, "Bar", "", "Time", $A$1, -$A123,$F$1,$E$1, "","False")</f>
        <v>42947</v>
      </c>
      <c r="D123" s="50">
        <f xml:space="preserve"> IF(RTD("cqg.rtd",,"StudyData", $B$1, "Bar", "", "Open", $A$1, -$A123, $F$1,$E$1,,$C$1,$D$1)="",NA(),RTD("cqg.rtd",,"StudyData", $B$1, "Bar", "", "Open", $A$1, -$A123, $F$1,$E$1,,$C$1,$D$1))</f>
        <v>16073.61</v>
      </c>
      <c r="E123" s="50">
        <f>IF(RTD("cqg.rtd",,"StudyData", $B$1, "Bar", "", "High", $A$1, -$A123, $F$1,$E$1,,$C$1,$D$1)="",NA(), RTD("cqg.rtd",,"StudyData", $B$1, "Bar", "", "High", $A$1, -$A123, $F$1,$E$1,,$C$1,$D$1))</f>
        <v>16088.07</v>
      </c>
      <c r="F123" s="50">
        <f>IF(RTD("cqg.rtd",,"StudyData", $B$1, "Bar", "", "Low", $A$1, -$A123, $F$1,$E$1,,$C$1,$D$1)="",NA(),RTD("cqg.rtd",,"StudyData", $B$1, "Bar", "", "Low", $A$1, -$A123, $F$1,$E$1,,$C$1,$D$1))</f>
        <v>16054.22</v>
      </c>
      <c r="G123" s="50">
        <f>IF(RTD("cqg.rtd",,"StudyData", $B$1, "Bar", "", "Close", $A$1, -$A123, $F$1,$E$1,,$C$1,$D$1)="",NA(),RTD("cqg.rtd",,"StudyData", $B$1, "Bar", "", "Close", $A$1, -$A123, $F$1,$E$1,,$C$1,$D$1))</f>
        <v>16066.44</v>
      </c>
    </row>
    <row r="124" spans="1:7" x14ac:dyDescent="0.3">
      <c r="A124" s="47">
        <f t="shared" si="1"/>
        <v>122</v>
      </c>
      <c r="B124" s="48">
        <f xml:space="preserve"> RTD("cqg.rtd",,"StudyData", $B$1, "Bar", "", "Time", $A$1,-$A124, $F$1,$E$1, "","False")</f>
        <v>42946.947916666664</v>
      </c>
      <c r="C124" s="49">
        <f xml:space="preserve"> RTD("cqg.rtd",,"StudyData", $B$1, "Bar", "", "Time", $A$1, -$A124,$F$1,$E$1, "","False")</f>
        <v>42946.947916666664</v>
      </c>
      <c r="D124" s="50">
        <f xml:space="preserve"> IF(RTD("cqg.rtd",,"StudyData", $B$1, "Bar", "", "Open", $A$1, -$A124, $F$1,$E$1,,$C$1,$D$1)="",NA(),RTD("cqg.rtd",,"StudyData", $B$1, "Bar", "", "Open", $A$1, -$A124, $F$1,$E$1,,$C$1,$D$1))</f>
        <v>16073.06</v>
      </c>
      <c r="E124" s="50">
        <f>IF(RTD("cqg.rtd",,"StudyData", $B$1, "Bar", "", "High", $A$1, -$A124, $F$1,$E$1,,$C$1,$D$1)="",NA(), RTD("cqg.rtd",,"StudyData", $B$1, "Bar", "", "High", $A$1, -$A124, $F$1,$E$1,,$C$1,$D$1))</f>
        <v>16086.58</v>
      </c>
      <c r="F124" s="50">
        <f>IF(RTD("cqg.rtd",,"StudyData", $B$1, "Bar", "", "Low", $A$1, -$A124, $F$1,$E$1,,$C$1,$D$1)="",NA(),RTD("cqg.rtd",,"StudyData", $B$1, "Bar", "", "Low", $A$1, -$A124, $F$1,$E$1,,$C$1,$D$1))</f>
        <v>16069.25</v>
      </c>
      <c r="G124" s="50">
        <f>IF(RTD("cqg.rtd",,"StudyData", $B$1, "Bar", "", "Close", $A$1, -$A124, $F$1,$E$1,,$C$1,$D$1)="",NA(),RTD("cqg.rtd",,"StudyData", $B$1, "Bar", "", "Close", $A$1, -$A124, $F$1,$E$1,,$C$1,$D$1))</f>
        <v>16075.49</v>
      </c>
    </row>
    <row r="125" spans="1:7" x14ac:dyDescent="0.3">
      <c r="A125" s="47">
        <f t="shared" si="1"/>
        <v>123</v>
      </c>
      <c r="B125" s="48">
        <f xml:space="preserve"> RTD("cqg.rtd",,"StudyData", $B$1, "Bar", "", "Time", $A$1,-$A125, $F$1,$E$1, "","False")</f>
        <v>42946.9375</v>
      </c>
      <c r="C125" s="49">
        <f xml:space="preserve"> RTD("cqg.rtd",,"StudyData", $B$1, "Bar", "", "Time", $A$1, -$A125,$F$1,$E$1, "","False")</f>
        <v>42946.9375</v>
      </c>
      <c r="D125" s="50">
        <f xml:space="preserve"> IF(RTD("cqg.rtd",,"StudyData", $B$1, "Bar", "", "Open", $A$1, -$A125, $F$1,$E$1,,$C$1,$D$1)="",NA(),RTD("cqg.rtd",,"StudyData", $B$1, "Bar", "", "Open", $A$1, -$A125, $F$1,$E$1,,$C$1,$D$1))</f>
        <v>16074.4</v>
      </c>
      <c r="E125" s="50">
        <f>IF(RTD("cqg.rtd",,"StudyData", $B$1, "Bar", "", "High", $A$1, -$A125, $F$1,$E$1,,$C$1,$D$1)="",NA(), RTD("cqg.rtd",,"StudyData", $B$1, "Bar", "", "High", $A$1, -$A125, $F$1,$E$1,,$C$1,$D$1))</f>
        <v>16086.79</v>
      </c>
      <c r="F125" s="50">
        <f>IF(RTD("cqg.rtd",,"StudyData", $B$1, "Bar", "", "Low", $A$1, -$A125, $F$1,$E$1,,$C$1,$D$1)="",NA(),RTD("cqg.rtd",,"StudyData", $B$1, "Bar", "", "Low", $A$1, -$A125, $F$1,$E$1,,$C$1,$D$1))</f>
        <v>16073</v>
      </c>
      <c r="G125" s="50">
        <f>IF(RTD("cqg.rtd",,"StudyData", $B$1, "Bar", "", "Close", $A$1, -$A125, $F$1,$E$1,,$C$1,$D$1)="",NA(),RTD("cqg.rtd",,"StudyData", $B$1, "Bar", "", "Close", $A$1, -$A125, $F$1,$E$1,,$C$1,$D$1))</f>
        <v>16073.35</v>
      </c>
    </row>
    <row r="126" spans="1:7" x14ac:dyDescent="0.3">
      <c r="A126" s="47">
        <f t="shared" si="1"/>
        <v>124</v>
      </c>
      <c r="B126" s="48">
        <f xml:space="preserve"> RTD("cqg.rtd",,"StudyData", $B$1, "Bar", "", "Time", $A$1,-$A126, $F$1,$E$1, "","False")</f>
        <v>42946.927083333336</v>
      </c>
      <c r="C126" s="49">
        <f xml:space="preserve"> RTD("cqg.rtd",,"StudyData", $B$1, "Bar", "", "Time", $A$1, -$A126,$F$1,$E$1, "","False")</f>
        <v>42946.927083333336</v>
      </c>
      <c r="D126" s="50">
        <f xml:space="preserve"> IF(RTD("cqg.rtd",,"StudyData", $B$1, "Bar", "", "Open", $A$1, -$A126, $F$1,$E$1,,$C$1,$D$1)="",NA(),RTD("cqg.rtd",,"StudyData", $B$1, "Bar", "", "Open", $A$1, -$A126, $F$1,$E$1,,$C$1,$D$1))</f>
        <v>16081.75</v>
      </c>
      <c r="E126" s="50">
        <f>IF(RTD("cqg.rtd",,"StudyData", $B$1, "Bar", "", "High", $A$1, -$A126, $F$1,$E$1,,$C$1,$D$1)="",NA(), RTD("cqg.rtd",,"StudyData", $B$1, "Bar", "", "High", $A$1, -$A126, $F$1,$E$1,,$C$1,$D$1))</f>
        <v>16085.84</v>
      </c>
      <c r="F126" s="50">
        <f>IF(RTD("cqg.rtd",,"StudyData", $B$1, "Bar", "", "Low", $A$1, -$A126, $F$1,$E$1,,$C$1,$D$1)="",NA(),RTD("cqg.rtd",,"StudyData", $B$1, "Bar", "", "Low", $A$1, -$A126, $F$1,$E$1,,$C$1,$D$1))</f>
        <v>16064.88</v>
      </c>
      <c r="G126" s="50">
        <f>IF(RTD("cqg.rtd",,"StudyData", $B$1, "Bar", "", "Close", $A$1, -$A126, $F$1,$E$1,,$C$1,$D$1)="",NA(),RTD("cqg.rtd",,"StudyData", $B$1, "Bar", "", "Close", $A$1, -$A126, $F$1,$E$1,,$C$1,$D$1))</f>
        <v>16074.4</v>
      </c>
    </row>
    <row r="127" spans="1:7" x14ac:dyDescent="0.3">
      <c r="A127" s="47">
        <f t="shared" si="1"/>
        <v>125</v>
      </c>
      <c r="B127" s="48">
        <f xml:space="preserve"> RTD("cqg.rtd",,"StudyData", $B$1, "Bar", "", "Time", $A$1,-$A127, $F$1,$E$1, "","False")</f>
        <v>42946.916666666664</v>
      </c>
      <c r="C127" s="49">
        <f xml:space="preserve"> RTD("cqg.rtd",,"StudyData", $B$1, "Bar", "", "Time", $A$1, -$A127,$F$1,$E$1, "","False")</f>
        <v>42946.916666666664</v>
      </c>
      <c r="D127" s="50">
        <f xml:space="preserve"> IF(RTD("cqg.rtd",,"StudyData", $B$1, "Bar", "", "Open", $A$1, -$A127, $F$1,$E$1,,$C$1,$D$1)="",NA(),RTD("cqg.rtd",,"StudyData", $B$1, "Bar", "", "Open", $A$1, -$A127, $F$1,$E$1,,$C$1,$D$1))</f>
        <v>16099.23</v>
      </c>
      <c r="E127" s="50">
        <f>IF(RTD("cqg.rtd",,"StudyData", $B$1, "Bar", "", "High", $A$1, -$A127, $F$1,$E$1,,$C$1,$D$1)="",NA(), RTD("cqg.rtd",,"StudyData", $B$1, "Bar", "", "High", $A$1, -$A127, $F$1,$E$1,,$C$1,$D$1))</f>
        <v>16100.5</v>
      </c>
      <c r="F127" s="50">
        <f>IF(RTD("cqg.rtd",,"StudyData", $B$1, "Bar", "", "Low", $A$1, -$A127, $F$1,$E$1,,$C$1,$D$1)="",NA(),RTD("cqg.rtd",,"StudyData", $B$1, "Bar", "", "Low", $A$1, -$A127, $F$1,$E$1,,$C$1,$D$1))</f>
        <v>16078</v>
      </c>
      <c r="G127" s="50">
        <f>IF(RTD("cqg.rtd",,"StudyData", $B$1, "Bar", "", "Close", $A$1, -$A127, $F$1,$E$1,,$C$1,$D$1)="",NA(),RTD("cqg.rtd",,"StudyData", $B$1, "Bar", "", "Close", $A$1, -$A127, $F$1,$E$1,,$C$1,$D$1))</f>
        <v>16078</v>
      </c>
    </row>
    <row r="128" spans="1:7" x14ac:dyDescent="0.3">
      <c r="A128" s="47">
        <f t="shared" si="1"/>
        <v>126</v>
      </c>
      <c r="B128" s="48">
        <f xml:space="preserve"> RTD("cqg.rtd",,"StudyData", $B$1, "Bar", "", "Time", $A$1,-$A128, $F$1,$E$1, "","False")</f>
        <v>42946.90625</v>
      </c>
      <c r="C128" s="49">
        <f xml:space="preserve"> RTD("cqg.rtd",,"StudyData", $B$1, "Bar", "", "Time", $A$1, -$A128,$F$1,$E$1, "","False")</f>
        <v>42946.90625</v>
      </c>
      <c r="D128" s="50">
        <f xml:space="preserve"> IF(RTD("cqg.rtd",,"StudyData", $B$1, "Bar", "", "Open", $A$1, -$A128, $F$1,$E$1,,$C$1,$D$1)="",NA(),RTD("cqg.rtd",,"StudyData", $B$1, "Bar", "", "Open", $A$1, -$A128, $F$1,$E$1,,$C$1,$D$1))</f>
        <v>16103.09</v>
      </c>
      <c r="E128" s="50">
        <f>IF(RTD("cqg.rtd",,"StudyData", $B$1, "Bar", "", "High", $A$1, -$A128, $F$1,$E$1,,$C$1,$D$1)="",NA(), RTD("cqg.rtd",,"StudyData", $B$1, "Bar", "", "High", $A$1, -$A128, $F$1,$E$1,,$C$1,$D$1))</f>
        <v>16107.74</v>
      </c>
      <c r="F128" s="50">
        <f>IF(RTD("cqg.rtd",,"StudyData", $B$1, "Bar", "", "Low", $A$1, -$A128, $F$1,$E$1,,$C$1,$D$1)="",NA(),RTD("cqg.rtd",,"StudyData", $B$1, "Bar", "", "Low", $A$1, -$A128, $F$1,$E$1,,$C$1,$D$1))</f>
        <v>16090.4</v>
      </c>
      <c r="G128" s="50">
        <f>IF(RTD("cqg.rtd",,"StudyData", $B$1, "Bar", "", "Close", $A$1, -$A128, $F$1,$E$1,,$C$1,$D$1)="",NA(),RTD("cqg.rtd",,"StudyData", $B$1, "Bar", "", "Close", $A$1, -$A128, $F$1,$E$1,,$C$1,$D$1))</f>
        <v>16099.23</v>
      </c>
    </row>
    <row r="129" spans="1:7" x14ac:dyDescent="0.3">
      <c r="A129" s="47">
        <f t="shared" si="1"/>
        <v>127</v>
      </c>
      <c r="B129" s="48">
        <f xml:space="preserve"> RTD("cqg.rtd",,"StudyData", $B$1, "Bar", "", "Time", $A$1,-$A129, $F$1,$E$1, "","False")</f>
        <v>42946.895833333336</v>
      </c>
      <c r="C129" s="49">
        <f xml:space="preserve"> RTD("cqg.rtd",,"StudyData", $B$1, "Bar", "", "Time", $A$1, -$A129,$F$1,$E$1, "","False")</f>
        <v>42946.895833333336</v>
      </c>
      <c r="D129" s="50">
        <f xml:space="preserve"> IF(RTD("cqg.rtd",,"StudyData", $B$1, "Bar", "", "Open", $A$1, -$A129, $F$1,$E$1,,$C$1,$D$1)="",NA(),RTD("cqg.rtd",,"StudyData", $B$1, "Bar", "", "Open", $A$1, -$A129, $F$1,$E$1,,$C$1,$D$1))</f>
        <v>16081.42</v>
      </c>
      <c r="E129" s="50">
        <f>IF(RTD("cqg.rtd",,"StudyData", $B$1, "Bar", "", "High", $A$1, -$A129, $F$1,$E$1,,$C$1,$D$1)="",NA(), RTD("cqg.rtd",,"StudyData", $B$1, "Bar", "", "High", $A$1, -$A129, $F$1,$E$1,,$C$1,$D$1))</f>
        <v>16119.36</v>
      </c>
      <c r="F129" s="50">
        <f>IF(RTD("cqg.rtd",,"StudyData", $B$1, "Bar", "", "Low", $A$1, -$A129, $F$1,$E$1,,$C$1,$D$1)="",NA(),RTD("cqg.rtd",,"StudyData", $B$1, "Bar", "", "Low", $A$1, -$A129, $F$1,$E$1,,$C$1,$D$1))</f>
        <v>16078.05</v>
      </c>
      <c r="G129" s="50">
        <f>IF(RTD("cqg.rtd",,"StudyData", $B$1, "Bar", "", "Close", $A$1, -$A129, $F$1,$E$1,,$C$1,$D$1)="",NA(),RTD("cqg.rtd",,"StudyData", $B$1, "Bar", "", "Close", $A$1, -$A129, $F$1,$E$1,,$C$1,$D$1))</f>
        <v>16106.28</v>
      </c>
    </row>
    <row r="130" spans="1:7" x14ac:dyDescent="0.3">
      <c r="A130" s="47">
        <f t="shared" si="1"/>
        <v>128</v>
      </c>
      <c r="B130" s="48">
        <f xml:space="preserve"> RTD("cqg.rtd",,"StudyData", $B$1, "Bar", "", "Time", $A$1,-$A130, $F$1,$E$1, "","False")</f>
        <v>42946.885416666664</v>
      </c>
      <c r="C130" s="49">
        <f xml:space="preserve"> RTD("cqg.rtd",,"StudyData", $B$1, "Bar", "", "Time", $A$1, -$A130,$F$1,$E$1, "","False")</f>
        <v>42946.885416666664</v>
      </c>
      <c r="D130" s="50">
        <f xml:space="preserve"> IF(RTD("cqg.rtd",,"StudyData", $B$1, "Bar", "", "Open", $A$1, -$A130, $F$1,$E$1,,$C$1,$D$1)="",NA(),RTD("cqg.rtd",,"StudyData", $B$1, "Bar", "", "Open", $A$1, -$A130, $F$1,$E$1,,$C$1,$D$1))</f>
        <v>16064.45</v>
      </c>
      <c r="E130" s="50">
        <f>IF(RTD("cqg.rtd",,"StudyData", $B$1, "Bar", "", "High", $A$1, -$A130, $F$1,$E$1,,$C$1,$D$1)="",NA(), RTD("cqg.rtd",,"StudyData", $B$1, "Bar", "", "High", $A$1, -$A130, $F$1,$E$1,,$C$1,$D$1))</f>
        <v>16085.18</v>
      </c>
      <c r="F130" s="50">
        <f>IF(RTD("cqg.rtd",,"StudyData", $B$1, "Bar", "", "Low", $A$1, -$A130, $F$1,$E$1,,$C$1,$D$1)="",NA(),RTD("cqg.rtd",,"StudyData", $B$1, "Bar", "", "Low", $A$1, -$A130, $F$1,$E$1,,$C$1,$D$1))</f>
        <v>16053.18</v>
      </c>
      <c r="G130" s="50">
        <f>IF(RTD("cqg.rtd",,"StudyData", $B$1, "Bar", "", "Close", $A$1, -$A130, $F$1,$E$1,,$C$1,$D$1)="",NA(),RTD("cqg.rtd",,"StudyData", $B$1, "Bar", "", "Close", $A$1, -$A130, $F$1,$E$1,,$C$1,$D$1))</f>
        <v>16083.78</v>
      </c>
    </row>
    <row r="131" spans="1:7" x14ac:dyDescent="0.3">
      <c r="A131" s="47">
        <f t="shared" si="1"/>
        <v>129</v>
      </c>
      <c r="B131" s="48">
        <f xml:space="preserve"> RTD("cqg.rtd",,"StudyData", $B$1, "Bar", "", "Time", $A$1,-$A131, $F$1,$E$1, "","False")</f>
        <v>42946.875</v>
      </c>
      <c r="C131" s="49">
        <f xml:space="preserve"> RTD("cqg.rtd",,"StudyData", $B$1, "Bar", "", "Time", $A$1, -$A131,$F$1,$E$1, "","False")</f>
        <v>42946.875</v>
      </c>
      <c r="D131" s="50">
        <f xml:space="preserve"> IF(RTD("cqg.rtd",,"StudyData", $B$1, "Bar", "", "Open", $A$1, -$A131, $F$1,$E$1,,$C$1,$D$1)="",NA(),RTD("cqg.rtd",,"StudyData", $B$1, "Bar", "", "Open", $A$1, -$A131, $F$1,$E$1,,$C$1,$D$1))</f>
        <v>16036.23</v>
      </c>
      <c r="E131" s="50">
        <f>IF(RTD("cqg.rtd",,"StudyData", $B$1, "Bar", "", "High", $A$1, -$A131, $F$1,$E$1,,$C$1,$D$1)="",NA(), RTD("cqg.rtd",,"StudyData", $B$1, "Bar", "", "High", $A$1, -$A131, $F$1,$E$1,,$C$1,$D$1))</f>
        <v>16079.9</v>
      </c>
      <c r="F131" s="50">
        <f>IF(RTD("cqg.rtd",,"StudyData", $B$1, "Bar", "", "Low", $A$1, -$A131, $F$1,$E$1,,$C$1,$D$1)="",NA(),RTD("cqg.rtd",,"StudyData", $B$1, "Bar", "", "Low", $A$1, -$A131, $F$1,$E$1,,$C$1,$D$1))</f>
        <v>16036.23</v>
      </c>
      <c r="G131" s="50">
        <f>IF(RTD("cqg.rtd",,"StudyData", $B$1, "Bar", "", "Close", $A$1, -$A131, $F$1,$E$1,,$C$1,$D$1)="",NA(),RTD("cqg.rtd",,"StudyData", $B$1, "Bar", "", "Close", $A$1, -$A131, $F$1,$E$1,,$C$1,$D$1))</f>
        <v>16063.89</v>
      </c>
    </row>
    <row r="132" spans="1:7" x14ac:dyDescent="0.3">
      <c r="A132" s="47">
        <f t="shared" ref="A132:A195" si="2">A131+1</f>
        <v>130</v>
      </c>
      <c r="B132" s="48">
        <f xml:space="preserve"> RTD("cqg.rtd",,"StudyData", $B$1, "Bar", "", "Time", $A$1,-$A132, $F$1,$E$1, "","False")</f>
        <v>42946.864583333336</v>
      </c>
      <c r="C132" s="49">
        <f xml:space="preserve"> RTD("cqg.rtd",,"StudyData", $B$1, "Bar", "", "Time", $A$1, -$A132,$F$1,$E$1, "","False")</f>
        <v>42946.864583333336</v>
      </c>
      <c r="D132" s="50">
        <f xml:space="preserve"> IF(RTD("cqg.rtd",,"StudyData", $B$1, "Bar", "", "Open", $A$1, -$A132, $F$1,$E$1,,$C$1,$D$1)="",NA(),RTD("cqg.rtd",,"StudyData", $B$1, "Bar", "", "Open", $A$1, -$A132, $F$1,$E$1,,$C$1,$D$1))</f>
        <v>16024.53</v>
      </c>
      <c r="E132" s="50">
        <f>IF(RTD("cqg.rtd",,"StudyData", $B$1, "Bar", "", "High", $A$1, -$A132, $F$1,$E$1,,$C$1,$D$1)="",NA(), RTD("cqg.rtd",,"StudyData", $B$1, "Bar", "", "High", $A$1, -$A132, $F$1,$E$1,,$C$1,$D$1))</f>
        <v>16042.35</v>
      </c>
      <c r="F132" s="50">
        <f>IF(RTD("cqg.rtd",,"StudyData", $B$1, "Bar", "", "Low", $A$1, -$A132, $F$1,$E$1,,$C$1,$D$1)="",NA(),RTD("cqg.rtd",,"StudyData", $B$1, "Bar", "", "Low", $A$1, -$A132, $F$1,$E$1,,$C$1,$D$1))</f>
        <v>16004.12</v>
      </c>
      <c r="G132" s="50">
        <f>IF(RTD("cqg.rtd",,"StudyData", $B$1, "Bar", "", "Close", $A$1, -$A132, $F$1,$E$1,,$C$1,$D$1)="",NA(),RTD("cqg.rtd",,"StudyData", $B$1, "Bar", "", "Close", $A$1, -$A132, $F$1,$E$1,,$C$1,$D$1))</f>
        <v>16034.8</v>
      </c>
    </row>
    <row r="133" spans="1:7" x14ac:dyDescent="0.3">
      <c r="A133" s="47">
        <f t="shared" si="2"/>
        <v>131</v>
      </c>
      <c r="B133" s="48">
        <f xml:space="preserve"> RTD("cqg.rtd",,"StudyData", $B$1, "Bar", "", "Time", $A$1,-$A133, $F$1,$E$1, "","False")</f>
        <v>42946.854166666664</v>
      </c>
      <c r="C133" s="49">
        <f xml:space="preserve"> RTD("cqg.rtd",,"StudyData", $B$1, "Bar", "", "Time", $A$1, -$A133,$F$1,$E$1, "","False")</f>
        <v>42946.854166666664</v>
      </c>
      <c r="D133" s="50">
        <f xml:space="preserve"> IF(RTD("cqg.rtd",,"StudyData", $B$1, "Bar", "", "Open", $A$1, -$A133, $F$1,$E$1,,$C$1,$D$1)="",NA(),RTD("cqg.rtd",,"StudyData", $B$1, "Bar", "", "Open", $A$1, -$A133, $F$1,$E$1,,$C$1,$D$1))</f>
        <v>15974.71</v>
      </c>
      <c r="E133" s="50">
        <f>IF(RTD("cqg.rtd",,"StudyData", $B$1, "Bar", "", "High", $A$1, -$A133, $F$1,$E$1,,$C$1,$D$1)="",NA(), RTD("cqg.rtd",,"StudyData", $B$1, "Bar", "", "High", $A$1, -$A133, $F$1,$E$1,,$C$1,$D$1))</f>
        <v>16049.02</v>
      </c>
      <c r="F133" s="50">
        <f>IF(RTD("cqg.rtd",,"StudyData", $B$1, "Bar", "", "Low", $A$1, -$A133, $F$1,$E$1,,$C$1,$D$1)="",NA(),RTD("cqg.rtd",,"StudyData", $B$1, "Bar", "", "Low", $A$1, -$A133, $F$1,$E$1,,$C$1,$D$1))</f>
        <v>15974.71</v>
      </c>
      <c r="G133" s="50">
        <f>IF(RTD("cqg.rtd",,"StudyData", $B$1, "Bar", "", "Close", $A$1, -$A133, $F$1,$E$1,,$C$1,$D$1)="",NA(),RTD("cqg.rtd",,"StudyData", $B$1, "Bar", "", "Close", $A$1, -$A133, $F$1,$E$1,,$C$1,$D$1))</f>
        <v>16024.31</v>
      </c>
    </row>
    <row r="134" spans="1:7" x14ac:dyDescent="0.3">
      <c r="A134" s="47">
        <f t="shared" si="2"/>
        <v>132</v>
      </c>
      <c r="B134" s="48">
        <f xml:space="preserve"> RTD("cqg.rtd",,"StudyData", $B$1, "Bar", "", "Time", $A$1,-$A134, $F$1,$E$1, "","False")</f>
        <v>42944.114583333336</v>
      </c>
      <c r="C134" s="49">
        <f xml:space="preserve"> RTD("cqg.rtd",,"StudyData", $B$1, "Bar", "", "Time", $A$1, -$A134,$F$1,$E$1, "","False")</f>
        <v>42944.114583333336</v>
      </c>
      <c r="D134" s="50">
        <f xml:space="preserve"> IF(RTD("cqg.rtd",,"StudyData", $B$1, "Bar", "", "Open", $A$1, -$A134, $F$1,$E$1,,$C$1,$D$1)="",NA(),RTD("cqg.rtd",,"StudyData", $B$1, "Bar", "", "Open", $A$1, -$A134, $F$1,$E$1,,$C$1,$D$1))</f>
        <v>15942.04</v>
      </c>
      <c r="E134" s="50">
        <f>IF(RTD("cqg.rtd",,"StudyData", $B$1, "Bar", "", "High", $A$1, -$A134, $F$1,$E$1,,$C$1,$D$1)="",NA(), RTD("cqg.rtd",,"StudyData", $B$1, "Bar", "", "High", $A$1, -$A134, $F$1,$E$1,,$C$1,$D$1))</f>
        <v>15948.21</v>
      </c>
      <c r="F134" s="50">
        <f>IF(RTD("cqg.rtd",,"StudyData", $B$1, "Bar", "", "Low", $A$1, -$A134, $F$1,$E$1,,$C$1,$D$1)="",NA(),RTD("cqg.rtd",,"StudyData", $B$1, "Bar", "", "Low", $A$1, -$A134, $F$1,$E$1,,$C$1,$D$1))</f>
        <v>15926.37</v>
      </c>
      <c r="G134" s="50">
        <f>IF(RTD("cqg.rtd",,"StudyData", $B$1, "Bar", "", "Close", $A$1, -$A134, $F$1,$E$1,,$C$1,$D$1)="",NA(),RTD("cqg.rtd",,"StudyData", $B$1, "Bar", "", "Close", $A$1, -$A134, $F$1,$E$1,,$C$1,$D$1))</f>
        <v>15941.24</v>
      </c>
    </row>
    <row r="135" spans="1:7" x14ac:dyDescent="0.3">
      <c r="A135" s="47">
        <f t="shared" si="2"/>
        <v>133</v>
      </c>
      <c r="B135" s="48">
        <f xml:space="preserve"> RTD("cqg.rtd",,"StudyData", $B$1, "Bar", "", "Time", $A$1,-$A135, $F$1,$E$1, "","False")</f>
        <v>42944.104166666664</v>
      </c>
      <c r="C135" s="49">
        <f xml:space="preserve"> RTD("cqg.rtd",,"StudyData", $B$1, "Bar", "", "Time", $A$1, -$A135,$F$1,$E$1, "","False")</f>
        <v>42944.104166666664</v>
      </c>
      <c r="D135" s="50">
        <f xml:space="preserve"> IF(RTD("cqg.rtd",,"StudyData", $B$1, "Bar", "", "Open", $A$1, -$A135, $F$1,$E$1,,$C$1,$D$1)="",NA(),RTD("cqg.rtd",,"StudyData", $B$1, "Bar", "", "Open", $A$1, -$A135, $F$1,$E$1,,$C$1,$D$1))</f>
        <v>15954.08</v>
      </c>
      <c r="E135" s="50">
        <f>IF(RTD("cqg.rtd",,"StudyData", $B$1, "Bar", "", "High", $A$1, -$A135, $F$1,$E$1,,$C$1,$D$1)="",NA(), RTD("cqg.rtd",,"StudyData", $B$1, "Bar", "", "High", $A$1, -$A135, $F$1,$E$1,,$C$1,$D$1))</f>
        <v>15954.19</v>
      </c>
      <c r="F135" s="50">
        <f>IF(RTD("cqg.rtd",,"StudyData", $B$1, "Bar", "", "Low", $A$1, -$A135, $F$1,$E$1,,$C$1,$D$1)="",NA(),RTD("cqg.rtd",,"StudyData", $B$1, "Bar", "", "Low", $A$1, -$A135, $F$1,$E$1,,$C$1,$D$1))</f>
        <v>15935.86</v>
      </c>
      <c r="G135" s="50">
        <f>IF(RTD("cqg.rtd",,"StudyData", $B$1, "Bar", "", "Close", $A$1, -$A135, $F$1,$E$1,,$C$1,$D$1)="",NA(),RTD("cqg.rtd",,"StudyData", $B$1, "Bar", "", "Close", $A$1, -$A135, $F$1,$E$1,,$C$1,$D$1))</f>
        <v>15940.39</v>
      </c>
    </row>
    <row r="136" spans="1:7" x14ac:dyDescent="0.3">
      <c r="A136" s="47">
        <f t="shared" si="2"/>
        <v>134</v>
      </c>
      <c r="B136" s="48">
        <f xml:space="preserve"> RTD("cqg.rtd",,"StudyData", $B$1, "Bar", "", "Time", $A$1,-$A136, $F$1,$E$1, "","False")</f>
        <v>42944.09375</v>
      </c>
      <c r="C136" s="49">
        <f xml:space="preserve"> RTD("cqg.rtd",,"StudyData", $B$1, "Bar", "", "Time", $A$1, -$A136,$F$1,$E$1, "","False")</f>
        <v>42944.09375</v>
      </c>
      <c r="D136" s="50">
        <f xml:space="preserve"> IF(RTD("cqg.rtd",,"StudyData", $B$1, "Bar", "", "Open", $A$1, -$A136, $F$1,$E$1,,$C$1,$D$1)="",NA(),RTD("cqg.rtd",,"StudyData", $B$1, "Bar", "", "Open", $A$1, -$A136, $F$1,$E$1,,$C$1,$D$1))</f>
        <v>15958.82</v>
      </c>
      <c r="E136" s="50">
        <f>IF(RTD("cqg.rtd",,"StudyData", $B$1, "Bar", "", "High", $A$1, -$A136, $F$1,$E$1,,$C$1,$D$1)="",NA(), RTD("cqg.rtd",,"StudyData", $B$1, "Bar", "", "High", $A$1, -$A136, $F$1,$E$1,,$C$1,$D$1))</f>
        <v>15959.29</v>
      </c>
      <c r="F136" s="50">
        <f>IF(RTD("cqg.rtd",,"StudyData", $B$1, "Bar", "", "Low", $A$1, -$A136, $F$1,$E$1,,$C$1,$D$1)="",NA(),RTD("cqg.rtd",,"StudyData", $B$1, "Bar", "", "Low", $A$1, -$A136, $F$1,$E$1,,$C$1,$D$1))</f>
        <v>15944.07</v>
      </c>
      <c r="G136" s="50">
        <f>IF(RTD("cqg.rtd",,"StudyData", $B$1, "Bar", "", "Close", $A$1, -$A136, $F$1,$E$1,,$C$1,$D$1)="",NA(),RTD("cqg.rtd",,"StudyData", $B$1, "Bar", "", "Close", $A$1, -$A136, $F$1,$E$1,,$C$1,$D$1))</f>
        <v>15944.95</v>
      </c>
    </row>
    <row r="137" spans="1:7" x14ac:dyDescent="0.3">
      <c r="A137" s="47">
        <f t="shared" si="2"/>
        <v>135</v>
      </c>
      <c r="B137" s="48">
        <f xml:space="preserve"> RTD("cqg.rtd",,"StudyData", $B$1, "Bar", "", "Time", $A$1,-$A137, $F$1,$E$1, "","False")</f>
        <v>42944.083333333336</v>
      </c>
      <c r="C137" s="49">
        <f xml:space="preserve"> RTD("cqg.rtd",,"StudyData", $B$1, "Bar", "", "Time", $A$1, -$A137,$F$1,$E$1, "","False")</f>
        <v>42944.083333333336</v>
      </c>
      <c r="D137" s="50">
        <f xml:space="preserve"> IF(RTD("cqg.rtd",,"StudyData", $B$1, "Bar", "", "Open", $A$1, -$A137, $F$1,$E$1,,$C$1,$D$1)="",NA(),RTD("cqg.rtd",,"StudyData", $B$1, "Bar", "", "Open", $A$1, -$A137, $F$1,$E$1,,$C$1,$D$1))</f>
        <v>15952.53</v>
      </c>
      <c r="E137" s="50">
        <f>IF(RTD("cqg.rtd",,"StudyData", $B$1, "Bar", "", "High", $A$1, -$A137, $F$1,$E$1,,$C$1,$D$1)="",NA(), RTD("cqg.rtd",,"StudyData", $B$1, "Bar", "", "High", $A$1, -$A137, $F$1,$E$1,,$C$1,$D$1))</f>
        <v>15958.21</v>
      </c>
      <c r="F137" s="50">
        <f>IF(RTD("cqg.rtd",,"StudyData", $B$1, "Bar", "", "Low", $A$1, -$A137, $F$1,$E$1,,$C$1,$D$1)="",NA(),RTD("cqg.rtd",,"StudyData", $B$1, "Bar", "", "Low", $A$1, -$A137, $F$1,$E$1,,$C$1,$D$1))</f>
        <v>15943.93</v>
      </c>
      <c r="G137" s="50">
        <f>IF(RTD("cqg.rtd",,"StudyData", $B$1, "Bar", "", "Close", $A$1, -$A137, $F$1,$E$1,,$C$1,$D$1)="",NA(),RTD("cqg.rtd",,"StudyData", $B$1, "Bar", "", "Close", $A$1, -$A137, $F$1,$E$1,,$C$1,$D$1))</f>
        <v>15958.21</v>
      </c>
    </row>
    <row r="138" spans="1:7" x14ac:dyDescent="0.3">
      <c r="A138" s="47">
        <f t="shared" si="2"/>
        <v>136</v>
      </c>
      <c r="B138" s="48">
        <f xml:space="preserve"> RTD("cqg.rtd",,"StudyData", $B$1, "Bar", "", "Time", $A$1,-$A138, $F$1,$E$1, "","False")</f>
        <v>42944.072916666664</v>
      </c>
      <c r="C138" s="49">
        <f xml:space="preserve"> RTD("cqg.rtd",,"StudyData", $B$1, "Bar", "", "Time", $A$1, -$A138,$F$1,$E$1, "","False")</f>
        <v>42944.072916666664</v>
      </c>
      <c r="D138" s="50">
        <f xml:space="preserve"> IF(RTD("cqg.rtd",,"StudyData", $B$1, "Bar", "", "Open", $A$1, -$A138, $F$1,$E$1,,$C$1,$D$1)="",NA(),RTD("cqg.rtd",,"StudyData", $B$1, "Bar", "", "Open", $A$1, -$A138, $F$1,$E$1,,$C$1,$D$1))</f>
        <v>15956.06</v>
      </c>
      <c r="E138" s="50">
        <f>IF(RTD("cqg.rtd",,"StudyData", $B$1, "Bar", "", "High", $A$1, -$A138, $F$1,$E$1,,$C$1,$D$1)="",NA(), RTD("cqg.rtd",,"StudyData", $B$1, "Bar", "", "High", $A$1, -$A138, $F$1,$E$1,,$C$1,$D$1))</f>
        <v>15957.45</v>
      </c>
      <c r="F138" s="50">
        <f>IF(RTD("cqg.rtd",,"StudyData", $B$1, "Bar", "", "Low", $A$1, -$A138, $F$1,$E$1,,$C$1,$D$1)="",NA(),RTD("cqg.rtd",,"StudyData", $B$1, "Bar", "", "Low", $A$1, -$A138, $F$1,$E$1,,$C$1,$D$1))</f>
        <v>15942.56</v>
      </c>
      <c r="G138" s="50">
        <f>IF(RTD("cqg.rtd",,"StudyData", $B$1, "Bar", "", "Close", $A$1, -$A138, $F$1,$E$1,,$C$1,$D$1)="",NA(),RTD("cqg.rtd",,"StudyData", $B$1, "Bar", "", "Close", $A$1, -$A138, $F$1,$E$1,,$C$1,$D$1))</f>
        <v>15949.18</v>
      </c>
    </row>
    <row r="139" spans="1:7" x14ac:dyDescent="0.3">
      <c r="A139" s="47">
        <f t="shared" si="2"/>
        <v>137</v>
      </c>
      <c r="B139" s="48">
        <f xml:space="preserve"> RTD("cqg.rtd",,"StudyData", $B$1, "Bar", "", "Time", $A$1,-$A139, $F$1,$E$1, "","False")</f>
        <v>42944.0625</v>
      </c>
      <c r="C139" s="49">
        <f xml:space="preserve"> RTD("cqg.rtd",,"StudyData", $B$1, "Bar", "", "Time", $A$1, -$A139,$F$1,$E$1, "","False")</f>
        <v>42944.0625</v>
      </c>
      <c r="D139" s="50">
        <f xml:space="preserve"> IF(RTD("cqg.rtd",,"StudyData", $B$1, "Bar", "", "Open", $A$1, -$A139, $F$1,$E$1,,$C$1,$D$1)="",NA(),RTD("cqg.rtd",,"StudyData", $B$1, "Bar", "", "Open", $A$1, -$A139, $F$1,$E$1,,$C$1,$D$1))</f>
        <v>15938.71</v>
      </c>
      <c r="E139" s="50">
        <f>IF(RTD("cqg.rtd",,"StudyData", $B$1, "Bar", "", "High", $A$1, -$A139, $F$1,$E$1,,$C$1,$D$1)="",NA(), RTD("cqg.rtd",,"StudyData", $B$1, "Bar", "", "High", $A$1, -$A139, $F$1,$E$1,,$C$1,$D$1))</f>
        <v>15950.59</v>
      </c>
      <c r="F139" s="50">
        <f>IF(RTD("cqg.rtd",,"StudyData", $B$1, "Bar", "", "Low", $A$1, -$A139, $F$1,$E$1,,$C$1,$D$1)="",NA(),RTD("cqg.rtd",,"StudyData", $B$1, "Bar", "", "Low", $A$1, -$A139, $F$1,$E$1,,$C$1,$D$1))</f>
        <v>15928.64</v>
      </c>
      <c r="G139" s="50">
        <f>IF(RTD("cqg.rtd",,"StudyData", $B$1, "Bar", "", "Close", $A$1, -$A139, $F$1,$E$1,,$C$1,$D$1)="",NA(),RTD("cqg.rtd",,"StudyData", $B$1, "Bar", "", "Close", $A$1, -$A139, $F$1,$E$1,,$C$1,$D$1))</f>
        <v>15950.11</v>
      </c>
    </row>
    <row r="140" spans="1:7" x14ac:dyDescent="0.3">
      <c r="A140" s="47">
        <f t="shared" si="2"/>
        <v>138</v>
      </c>
      <c r="B140" s="48">
        <f xml:space="preserve"> RTD("cqg.rtd",,"StudyData", $B$1, "Bar", "", "Time", $A$1,-$A140, $F$1,$E$1, "","False")</f>
        <v>42944.052083333336</v>
      </c>
      <c r="C140" s="49">
        <f xml:space="preserve"> RTD("cqg.rtd",,"StudyData", $B$1, "Bar", "", "Time", $A$1, -$A140,$F$1,$E$1, "","False")</f>
        <v>42944.052083333336</v>
      </c>
      <c r="D140" s="50">
        <f xml:space="preserve"> IF(RTD("cqg.rtd",,"StudyData", $B$1, "Bar", "", "Open", $A$1, -$A140, $F$1,$E$1,,$C$1,$D$1)="",NA(),RTD("cqg.rtd",,"StudyData", $B$1, "Bar", "", "Open", $A$1, -$A140, $F$1,$E$1,,$C$1,$D$1))</f>
        <v>15932.69</v>
      </c>
      <c r="E140" s="50">
        <f>IF(RTD("cqg.rtd",,"StudyData", $B$1, "Bar", "", "High", $A$1, -$A140, $F$1,$E$1,,$C$1,$D$1)="",NA(), RTD("cqg.rtd",,"StudyData", $B$1, "Bar", "", "High", $A$1, -$A140, $F$1,$E$1,,$C$1,$D$1))</f>
        <v>15935.9</v>
      </c>
      <c r="F140" s="50">
        <f>IF(RTD("cqg.rtd",,"StudyData", $B$1, "Bar", "", "Low", $A$1, -$A140, $F$1,$E$1,,$C$1,$D$1)="",NA(),RTD("cqg.rtd",,"StudyData", $B$1, "Bar", "", "Low", $A$1, -$A140, $F$1,$E$1,,$C$1,$D$1))</f>
        <v>15921.33</v>
      </c>
      <c r="G140" s="50">
        <f>IF(RTD("cqg.rtd",,"StudyData", $B$1, "Bar", "", "Close", $A$1, -$A140, $F$1,$E$1,,$C$1,$D$1)="",NA(),RTD("cqg.rtd",,"StudyData", $B$1, "Bar", "", "Close", $A$1, -$A140, $F$1,$E$1,,$C$1,$D$1))</f>
        <v>15931.14</v>
      </c>
    </row>
    <row r="141" spans="1:7" x14ac:dyDescent="0.3">
      <c r="A141" s="47">
        <f t="shared" si="2"/>
        <v>139</v>
      </c>
      <c r="B141" s="48">
        <f xml:space="preserve"> RTD("cqg.rtd",,"StudyData", $B$1, "Bar", "", "Time", $A$1,-$A141, $F$1,$E$1, "","False")</f>
        <v>42944.041666666664</v>
      </c>
      <c r="C141" s="49">
        <f xml:space="preserve"> RTD("cqg.rtd",,"StudyData", $B$1, "Bar", "", "Time", $A$1, -$A141,$F$1,$E$1, "","False")</f>
        <v>42944.041666666664</v>
      </c>
      <c r="D141" s="50">
        <f xml:space="preserve"> IF(RTD("cqg.rtd",,"StudyData", $B$1, "Bar", "", "Open", $A$1, -$A141, $F$1,$E$1,,$C$1,$D$1)="",NA(),RTD("cqg.rtd",,"StudyData", $B$1, "Bar", "", "Open", $A$1, -$A141, $F$1,$E$1,,$C$1,$D$1))</f>
        <v>15934.98</v>
      </c>
      <c r="E141" s="50">
        <f>IF(RTD("cqg.rtd",,"StudyData", $B$1, "Bar", "", "High", $A$1, -$A141, $F$1,$E$1,,$C$1,$D$1)="",NA(), RTD("cqg.rtd",,"StudyData", $B$1, "Bar", "", "High", $A$1, -$A141, $F$1,$E$1,,$C$1,$D$1))</f>
        <v>15943.64</v>
      </c>
      <c r="F141" s="50">
        <f>IF(RTD("cqg.rtd",,"StudyData", $B$1, "Bar", "", "Low", $A$1, -$A141, $F$1,$E$1,,$C$1,$D$1)="",NA(),RTD("cqg.rtd",,"StudyData", $B$1, "Bar", "", "Low", $A$1, -$A141, $F$1,$E$1,,$C$1,$D$1))</f>
        <v>15921.11</v>
      </c>
      <c r="G141" s="50">
        <f>IF(RTD("cqg.rtd",,"StudyData", $B$1, "Bar", "", "Close", $A$1, -$A141, $F$1,$E$1,,$C$1,$D$1)="",NA(),RTD("cqg.rtd",,"StudyData", $B$1, "Bar", "", "Close", $A$1, -$A141, $F$1,$E$1,,$C$1,$D$1))</f>
        <v>15924.09</v>
      </c>
    </row>
    <row r="142" spans="1:7" x14ac:dyDescent="0.3">
      <c r="A142" s="47">
        <f t="shared" si="2"/>
        <v>140</v>
      </c>
      <c r="B142" s="48">
        <f xml:space="preserve"> RTD("cqg.rtd",,"StudyData", $B$1, "Bar", "", "Time", $A$1,-$A142, $F$1,$E$1, "","False")</f>
        <v>42944.03125</v>
      </c>
      <c r="C142" s="49">
        <f xml:space="preserve"> RTD("cqg.rtd",,"StudyData", $B$1, "Bar", "", "Time", $A$1, -$A142,$F$1,$E$1, "","False")</f>
        <v>42944.03125</v>
      </c>
      <c r="D142" s="50">
        <f xml:space="preserve"> IF(RTD("cqg.rtd",,"StudyData", $B$1, "Bar", "", "Open", $A$1, -$A142, $F$1,$E$1,,$C$1,$D$1)="",NA(),RTD("cqg.rtd",,"StudyData", $B$1, "Bar", "", "Open", $A$1, -$A142, $F$1,$E$1,,$C$1,$D$1))</f>
        <v>15943.56</v>
      </c>
      <c r="E142" s="50">
        <f>IF(RTD("cqg.rtd",,"StudyData", $B$1, "Bar", "", "High", $A$1, -$A142, $F$1,$E$1,,$C$1,$D$1)="",NA(), RTD("cqg.rtd",,"StudyData", $B$1, "Bar", "", "High", $A$1, -$A142, $F$1,$E$1,,$C$1,$D$1))</f>
        <v>15944.44</v>
      </c>
      <c r="F142" s="50">
        <f>IF(RTD("cqg.rtd",,"StudyData", $B$1, "Bar", "", "Low", $A$1, -$A142, $F$1,$E$1,,$C$1,$D$1)="",NA(),RTD("cqg.rtd",,"StudyData", $B$1, "Bar", "", "Low", $A$1, -$A142, $F$1,$E$1,,$C$1,$D$1))</f>
        <v>15924.99</v>
      </c>
      <c r="G142" s="50">
        <f>IF(RTD("cqg.rtd",,"StudyData", $B$1, "Bar", "", "Close", $A$1, -$A142, $F$1,$E$1,,$C$1,$D$1)="",NA(),RTD("cqg.rtd",,"StudyData", $B$1, "Bar", "", "Close", $A$1, -$A142, $F$1,$E$1,,$C$1,$D$1))</f>
        <v>15928.73</v>
      </c>
    </row>
    <row r="143" spans="1:7" x14ac:dyDescent="0.3">
      <c r="A143" s="47">
        <f t="shared" si="2"/>
        <v>141</v>
      </c>
      <c r="B143" s="48">
        <f xml:space="preserve"> RTD("cqg.rtd",,"StudyData", $B$1, "Bar", "", "Time", $A$1,-$A143, $F$1,$E$1, "","False")</f>
        <v>42944.020833333336</v>
      </c>
      <c r="C143" s="49">
        <f xml:space="preserve"> RTD("cqg.rtd",,"StudyData", $B$1, "Bar", "", "Time", $A$1, -$A143,$F$1,$E$1, "","False")</f>
        <v>42944.020833333336</v>
      </c>
      <c r="D143" s="50">
        <f xml:space="preserve"> IF(RTD("cqg.rtd",,"StudyData", $B$1, "Bar", "", "Open", $A$1, -$A143, $F$1,$E$1,,$C$1,$D$1)="",NA(),RTD("cqg.rtd",,"StudyData", $B$1, "Bar", "", "Open", $A$1, -$A143, $F$1,$E$1,,$C$1,$D$1))</f>
        <v>15928.84</v>
      </c>
      <c r="E143" s="50">
        <f>IF(RTD("cqg.rtd",,"StudyData", $B$1, "Bar", "", "High", $A$1, -$A143, $F$1,$E$1,,$C$1,$D$1)="",NA(), RTD("cqg.rtd",,"StudyData", $B$1, "Bar", "", "High", $A$1, -$A143, $F$1,$E$1,,$C$1,$D$1))</f>
        <v>15944.2</v>
      </c>
      <c r="F143" s="50">
        <f>IF(RTD("cqg.rtd",,"StudyData", $B$1, "Bar", "", "Low", $A$1, -$A143, $F$1,$E$1,,$C$1,$D$1)="",NA(),RTD("cqg.rtd",,"StudyData", $B$1, "Bar", "", "Low", $A$1, -$A143, $F$1,$E$1,,$C$1,$D$1))</f>
        <v>15916.75</v>
      </c>
      <c r="G143" s="50">
        <f>IF(RTD("cqg.rtd",,"StudyData", $B$1, "Bar", "", "Close", $A$1, -$A143, $F$1,$E$1,,$C$1,$D$1)="",NA(),RTD("cqg.rtd",,"StudyData", $B$1, "Bar", "", "Close", $A$1, -$A143, $F$1,$E$1,,$C$1,$D$1))</f>
        <v>15940.54</v>
      </c>
    </row>
    <row r="144" spans="1:7" x14ac:dyDescent="0.3">
      <c r="A144" s="47">
        <f t="shared" si="2"/>
        <v>142</v>
      </c>
      <c r="B144" s="48">
        <f xml:space="preserve"> RTD("cqg.rtd",,"StudyData", $B$1, "Bar", "", "Time", $A$1,-$A144, $F$1,$E$1, "","False")</f>
        <v>42944.010416666664</v>
      </c>
      <c r="C144" s="49">
        <f xml:space="preserve"> RTD("cqg.rtd",,"StudyData", $B$1, "Bar", "", "Time", $A$1, -$A144,$F$1,$E$1, "","False")</f>
        <v>42944.010416666664</v>
      </c>
      <c r="D144" s="50">
        <f xml:space="preserve"> IF(RTD("cqg.rtd",,"StudyData", $B$1, "Bar", "", "Open", $A$1, -$A144, $F$1,$E$1,,$C$1,$D$1)="",NA(),RTD("cqg.rtd",,"StudyData", $B$1, "Bar", "", "Open", $A$1, -$A144, $F$1,$E$1,,$C$1,$D$1))</f>
        <v>15925.36</v>
      </c>
      <c r="E144" s="50">
        <f>IF(RTD("cqg.rtd",,"StudyData", $B$1, "Bar", "", "High", $A$1, -$A144, $F$1,$E$1,,$C$1,$D$1)="",NA(), RTD("cqg.rtd",,"StudyData", $B$1, "Bar", "", "High", $A$1, -$A144, $F$1,$E$1,,$C$1,$D$1))</f>
        <v>15930.58</v>
      </c>
      <c r="F144" s="50">
        <f>IF(RTD("cqg.rtd",,"StudyData", $B$1, "Bar", "", "Low", $A$1, -$A144, $F$1,$E$1,,$C$1,$D$1)="",NA(),RTD("cqg.rtd",,"StudyData", $B$1, "Bar", "", "Low", $A$1, -$A144, $F$1,$E$1,,$C$1,$D$1))</f>
        <v>15911.68</v>
      </c>
      <c r="G144" s="50">
        <f>IF(RTD("cqg.rtd",,"StudyData", $B$1, "Bar", "", "Close", $A$1, -$A144, $F$1,$E$1,,$C$1,$D$1)="",NA(),RTD("cqg.rtd",,"StudyData", $B$1, "Bar", "", "Close", $A$1, -$A144, $F$1,$E$1,,$C$1,$D$1))</f>
        <v>15923.58</v>
      </c>
    </row>
    <row r="145" spans="1:7" x14ac:dyDescent="0.3">
      <c r="A145" s="47">
        <f t="shared" si="2"/>
        <v>143</v>
      </c>
      <c r="B145" s="48">
        <f xml:space="preserve"> RTD("cqg.rtd",,"StudyData", $B$1, "Bar", "", "Time", $A$1,-$A145, $F$1,$E$1, "","False")</f>
        <v>42944</v>
      </c>
      <c r="C145" s="49">
        <f xml:space="preserve"> RTD("cqg.rtd",,"StudyData", $B$1, "Bar", "", "Time", $A$1, -$A145,$F$1,$E$1, "","False")</f>
        <v>42944</v>
      </c>
      <c r="D145" s="50">
        <f xml:space="preserve"> IF(RTD("cqg.rtd",,"StudyData", $B$1, "Bar", "", "Open", $A$1, -$A145, $F$1,$E$1,,$C$1,$D$1)="",NA(),RTD("cqg.rtd",,"StudyData", $B$1, "Bar", "", "Open", $A$1, -$A145, $F$1,$E$1,,$C$1,$D$1))</f>
        <v>15925.4</v>
      </c>
      <c r="E145" s="50">
        <f>IF(RTD("cqg.rtd",,"StudyData", $B$1, "Bar", "", "High", $A$1, -$A145, $F$1,$E$1,,$C$1,$D$1)="",NA(), RTD("cqg.rtd",,"StudyData", $B$1, "Bar", "", "High", $A$1, -$A145, $F$1,$E$1,,$C$1,$D$1))</f>
        <v>15937.71</v>
      </c>
      <c r="F145" s="50">
        <f>IF(RTD("cqg.rtd",,"StudyData", $B$1, "Bar", "", "Low", $A$1, -$A145, $F$1,$E$1,,$C$1,$D$1)="",NA(),RTD("cqg.rtd",,"StudyData", $B$1, "Bar", "", "Low", $A$1, -$A145, $F$1,$E$1,,$C$1,$D$1))</f>
        <v>15913.21</v>
      </c>
      <c r="G145" s="50">
        <f>IF(RTD("cqg.rtd",,"StudyData", $B$1, "Bar", "", "Close", $A$1, -$A145, $F$1,$E$1,,$C$1,$D$1)="",NA(),RTD("cqg.rtd",,"StudyData", $B$1, "Bar", "", "Close", $A$1, -$A145, $F$1,$E$1,,$C$1,$D$1))</f>
        <v>15917.94</v>
      </c>
    </row>
    <row r="146" spans="1:7" x14ac:dyDescent="0.3">
      <c r="A146" s="47">
        <f t="shared" si="2"/>
        <v>144</v>
      </c>
      <c r="B146" s="48">
        <f xml:space="preserve"> RTD("cqg.rtd",,"StudyData", $B$1, "Bar", "", "Time", $A$1,-$A146, $F$1,$E$1, "","False")</f>
        <v>42943.947916666664</v>
      </c>
      <c r="C146" s="49">
        <f xml:space="preserve"> RTD("cqg.rtd",,"StudyData", $B$1, "Bar", "", "Time", $A$1, -$A146,$F$1,$E$1, "","False")</f>
        <v>42943.947916666664</v>
      </c>
      <c r="D146" s="50">
        <f xml:space="preserve"> IF(RTD("cqg.rtd",,"StudyData", $B$1, "Bar", "", "Open", $A$1, -$A146, $F$1,$E$1,,$C$1,$D$1)="",NA(),RTD("cqg.rtd",,"StudyData", $B$1, "Bar", "", "Open", $A$1, -$A146, $F$1,$E$1,,$C$1,$D$1))</f>
        <v>15951.81</v>
      </c>
      <c r="E146" s="50">
        <f>IF(RTD("cqg.rtd",,"StudyData", $B$1, "Bar", "", "High", $A$1, -$A146, $F$1,$E$1,,$C$1,$D$1)="",NA(), RTD("cqg.rtd",,"StudyData", $B$1, "Bar", "", "High", $A$1, -$A146, $F$1,$E$1,,$C$1,$D$1))</f>
        <v>15951.81</v>
      </c>
      <c r="F146" s="50">
        <f>IF(RTD("cqg.rtd",,"StudyData", $B$1, "Bar", "", "Low", $A$1, -$A146, $F$1,$E$1,,$C$1,$D$1)="",NA(),RTD("cqg.rtd",,"StudyData", $B$1, "Bar", "", "Low", $A$1, -$A146, $F$1,$E$1,,$C$1,$D$1))</f>
        <v>15918.42</v>
      </c>
      <c r="G146" s="50">
        <f>IF(RTD("cqg.rtd",,"StudyData", $B$1, "Bar", "", "Close", $A$1, -$A146, $F$1,$E$1,,$C$1,$D$1)="",NA(),RTD("cqg.rtd",,"StudyData", $B$1, "Bar", "", "Close", $A$1, -$A146, $F$1,$E$1,,$C$1,$D$1))</f>
        <v>15928.87</v>
      </c>
    </row>
    <row r="147" spans="1:7" x14ac:dyDescent="0.3">
      <c r="A147" s="47">
        <f t="shared" si="2"/>
        <v>145</v>
      </c>
      <c r="B147" s="48">
        <f xml:space="preserve"> RTD("cqg.rtd",,"StudyData", $B$1, "Bar", "", "Time", $A$1,-$A147, $F$1,$E$1, "","False")</f>
        <v>42943.9375</v>
      </c>
      <c r="C147" s="49">
        <f xml:space="preserve"> RTD("cqg.rtd",,"StudyData", $B$1, "Bar", "", "Time", $A$1, -$A147,$F$1,$E$1, "","False")</f>
        <v>42943.9375</v>
      </c>
      <c r="D147" s="50">
        <f xml:space="preserve"> IF(RTD("cqg.rtd",,"StudyData", $B$1, "Bar", "", "Open", $A$1, -$A147, $F$1,$E$1,,$C$1,$D$1)="",NA(),RTD("cqg.rtd",,"StudyData", $B$1, "Bar", "", "Open", $A$1, -$A147, $F$1,$E$1,,$C$1,$D$1))</f>
        <v>15973.13</v>
      </c>
      <c r="E147" s="50">
        <f>IF(RTD("cqg.rtd",,"StudyData", $B$1, "Bar", "", "High", $A$1, -$A147, $F$1,$E$1,,$C$1,$D$1)="",NA(), RTD("cqg.rtd",,"StudyData", $B$1, "Bar", "", "High", $A$1, -$A147, $F$1,$E$1,,$C$1,$D$1))</f>
        <v>15973.13</v>
      </c>
      <c r="F147" s="50">
        <f>IF(RTD("cqg.rtd",,"StudyData", $B$1, "Bar", "", "Low", $A$1, -$A147, $F$1,$E$1,,$C$1,$D$1)="",NA(),RTD("cqg.rtd",,"StudyData", $B$1, "Bar", "", "Low", $A$1, -$A147, $F$1,$E$1,,$C$1,$D$1))</f>
        <v>15938.04</v>
      </c>
      <c r="G147" s="50">
        <f>IF(RTD("cqg.rtd",,"StudyData", $B$1, "Bar", "", "Close", $A$1, -$A147, $F$1,$E$1,,$C$1,$D$1)="",NA(),RTD("cqg.rtd",,"StudyData", $B$1, "Bar", "", "Close", $A$1, -$A147, $F$1,$E$1,,$C$1,$D$1))</f>
        <v>15940.49</v>
      </c>
    </row>
    <row r="148" spans="1:7" x14ac:dyDescent="0.3">
      <c r="A148" s="47">
        <f t="shared" si="2"/>
        <v>146</v>
      </c>
      <c r="B148" s="48">
        <f xml:space="preserve"> RTD("cqg.rtd",,"StudyData", $B$1, "Bar", "", "Time", $A$1,-$A148, $F$1,$E$1, "","False")</f>
        <v>42943.927083333336</v>
      </c>
      <c r="C148" s="49">
        <f xml:space="preserve"> RTD("cqg.rtd",,"StudyData", $B$1, "Bar", "", "Time", $A$1, -$A148,$F$1,$E$1, "","False")</f>
        <v>42943.927083333336</v>
      </c>
      <c r="D148" s="50">
        <f xml:space="preserve"> IF(RTD("cqg.rtd",,"StudyData", $B$1, "Bar", "", "Open", $A$1, -$A148, $F$1,$E$1,,$C$1,$D$1)="",NA(),RTD("cqg.rtd",,"StudyData", $B$1, "Bar", "", "Open", $A$1, -$A148, $F$1,$E$1,,$C$1,$D$1))</f>
        <v>15986.17</v>
      </c>
      <c r="E148" s="50">
        <f>IF(RTD("cqg.rtd",,"StudyData", $B$1, "Bar", "", "High", $A$1, -$A148, $F$1,$E$1,,$C$1,$D$1)="",NA(), RTD("cqg.rtd",,"StudyData", $B$1, "Bar", "", "High", $A$1, -$A148, $F$1,$E$1,,$C$1,$D$1))</f>
        <v>15986.17</v>
      </c>
      <c r="F148" s="50">
        <f>IF(RTD("cqg.rtd",,"StudyData", $B$1, "Bar", "", "Low", $A$1, -$A148, $F$1,$E$1,,$C$1,$D$1)="",NA(),RTD("cqg.rtd",,"StudyData", $B$1, "Bar", "", "Low", $A$1, -$A148, $F$1,$E$1,,$C$1,$D$1))</f>
        <v>15956.91</v>
      </c>
      <c r="G148" s="50">
        <f>IF(RTD("cqg.rtd",,"StudyData", $B$1, "Bar", "", "Close", $A$1, -$A148, $F$1,$E$1,,$C$1,$D$1)="",NA(),RTD("cqg.rtd",,"StudyData", $B$1, "Bar", "", "Close", $A$1, -$A148, $F$1,$E$1,,$C$1,$D$1))</f>
        <v>15959.85</v>
      </c>
    </row>
    <row r="149" spans="1:7" x14ac:dyDescent="0.3">
      <c r="A149" s="47">
        <f t="shared" si="2"/>
        <v>147</v>
      </c>
      <c r="B149" s="48">
        <f xml:space="preserve"> RTD("cqg.rtd",,"StudyData", $B$1, "Bar", "", "Time", $A$1,-$A149, $F$1,$E$1, "","False")</f>
        <v>42943.916666666664</v>
      </c>
      <c r="C149" s="49">
        <f xml:space="preserve"> RTD("cqg.rtd",,"StudyData", $B$1, "Bar", "", "Time", $A$1, -$A149,$F$1,$E$1, "","False")</f>
        <v>42943.916666666664</v>
      </c>
      <c r="D149" s="50">
        <f xml:space="preserve"> IF(RTD("cqg.rtd",,"StudyData", $B$1, "Bar", "", "Open", $A$1, -$A149, $F$1,$E$1,,$C$1,$D$1)="",NA(),RTD("cqg.rtd",,"StudyData", $B$1, "Bar", "", "Open", $A$1, -$A149, $F$1,$E$1,,$C$1,$D$1))</f>
        <v>15988.38</v>
      </c>
      <c r="E149" s="50">
        <f>IF(RTD("cqg.rtd",,"StudyData", $B$1, "Bar", "", "High", $A$1, -$A149, $F$1,$E$1,,$C$1,$D$1)="",NA(), RTD("cqg.rtd",,"StudyData", $B$1, "Bar", "", "High", $A$1, -$A149, $F$1,$E$1,,$C$1,$D$1))</f>
        <v>15993.37</v>
      </c>
      <c r="F149" s="50">
        <f>IF(RTD("cqg.rtd",,"StudyData", $B$1, "Bar", "", "Low", $A$1, -$A149, $F$1,$E$1,,$C$1,$D$1)="",NA(),RTD("cqg.rtd",,"StudyData", $B$1, "Bar", "", "Low", $A$1, -$A149, $F$1,$E$1,,$C$1,$D$1))</f>
        <v>15973.17</v>
      </c>
      <c r="G149" s="50">
        <f>IF(RTD("cqg.rtd",,"StudyData", $B$1, "Bar", "", "Close", $A$1, -$A149, $F$1,$E$1,,$C$1,$D$1)="",NA(),RTD("cqg.rtd",,"StudyData", $B$1, "Bar", "", "Close", $A$1, -$A149, $F$1,$E$1,,$C$1,$D$1))</f>
        <v>15981.9</v>
      </c>
    </row>
    <row r="150" spans="1:7" x14ac:dyDescent="0.3">
      <c r="A150" s="47">
        <f t="shared" si="2"/>
        <v>148</v>
      </c>
      <c r="B150" s="48">
        <f xml:space="preserve"> RTD("cqg.rtd",,"StudyData", $B$1, "Bar", "", "Time", $A$1,-$A150, $F$1,$E$1, "","False")</f>
        <v>42943.90625</v>
      </c>
      <c r="C150" s="49">
        <f xml:space="preserve"> RTD("cqg.rtd",,"StudyData", $B$1, "Bar", "", "Time", $A$1, -$A150,$F$1,$E$1, "","False")</f>
        <v>42943.90625</v>
      </c>
      <c r="D150" s="50">
        <f xml:space="preserve"> IF(RTD("cqg.rtd",,"StudyData", $B$1, "Bar", "", "Open", $A$1, -$A150, $F$1,$E$1,,$C$1,$D$1)="",NA(),RTD("cqg.rtd",,"StudyData", $B$1, "Bar", "", "Open", $A$1, -$A150, $F$1,$E$1,,$C$1,$D$1))</f>
        <v>15992.59</v>
      </c>
      <c r="E150" s="50">
        <f>IF(RTD("cqg.rtd",,"StudyData", $B$1, "Bar", "", "High", $A$1, -$A150, $F$1,$E$1,,$C$1,$D$1)="",NA(), RTD("cqg.rtd",,"StudyData", $B$1, "Bar", "", "High", $A$1, -$A150, $F$1,$E$1,,$C$1,$D$1))</f>
        <v>15997.79</v>
      </c>
      <c r="F150" s="50">
        <f>IF(RTD("cqg.rtd",,"StudyData", $B$1, "Bar", "", "Low", $A$1, -$A150, $F$1,$E$1,,$C$1,$D$1)="",NA(),RTD("cqg.rtd",,"StudyData", $B$1, "Bar", "", "Low", $A$1, -$A150, $F$1,$E$1,,$C$1,$D$1))</f>
        <v>15979.02</v>
      </c>
      <c r="G150" s="50">
        <f>IF(RTD("cqg.rtd",,"StudyData", $B$1, "Bar", "", "Close", $A$1, -$A150, $F$1,$E$1,,$C$1,$D$1)="",NA(),RTD("cqg.rtd",,"StudyData", $B$1, "Bar", "", "Close", $A$1, -$A150, $F$1,$E$1,,$C$1,$D$1))</f>
        <v>15984.46</v>
      </c>
    </row>
    <row r="151" spans="1:7" x14ac:dyDescent="0.3">
      <c r="A151" s="47">
        <f t="shared" si="2"/>
        <v>149</v>
      </c>
      <c r="B151" s="48">
        <f xml:space="preserve"> RTD("cqg.rtd",,"StudyData", $B$1, "Bar", "", "Time", $A$1,-$A151, $F$1,$E$1, "","False")</f>
        <v>42943.895833333336</v>
      </c>
      <c r="C151" s="49">
        <f xml:space="preserve"> RTD("cqg.rtd",,"StudyData", $B$1, "Bar", "", "Time", $A$1, -$A151,$F$1,$E$1, "","False")</f>
        <v>42943.895833333336</v>
      </c>
      <c r="D151" s="50">
        <f xml:space="preserve"> IF(RTD("cqg.rtd",,"StudyData", $B$1, "Bar", "", "Open", $A$1, -$A151, $F$1,$E$1,,$C$1,$D$1)="",NA(),RTD("cqg.rtd",,"StudyData", $B$1, "Bar", "", "Open", $A$1, -$A151, $F$1,$E$1,,$C$1,$D$1))</f>
        <v>15964.36</v>
      </c>
      <c r="E151" s="50">
        <f>IF(RTD("cqg.rtd",,"StudyData", $B$1, "Bar", "", "High", $A$1, -$A151, $F$1,$E$1,,$C$1,$D$1)="",NA(), RTD("cqg.rtd",,"StudyData", $B$1, "Bar", "", "High", $A$1, -$A151, $F$1,$E$1,,$C$1,$D$1))</f>
        <v>15983.03</v>
      </c>
      <c r="F151" s="50">
        <f>IF(RTD("cqg.rtd",,"StudyData", $B$1, "Bar", "", "Low", $A$1, -$A151, $F$1,$E$1,,$C$1,$D$1)="",NA(),RTD("cqg.rtd",,"StudyData", $B$1, "Bar", "", "Low", $A$1, -$A151, $F$1,$E$1,,$C$1,$D$1))</f>
        <v>15958.46</v>
      </c>
      <c r="G151" s="50">
        <f>IF(RTD("cqg.rtd",,"StudyData", $B$1, "Bar", "", "Close", $A$1, -$A151, $F$1,$E$1,,$C$1,$D$1)="",NA(),RTD("cqg.rtd",,"StudyData", $B$1, "Bar", "", "Close", $A$1, -$A151, $F$1,$E$1,,$C$1,$D$1))</f>
        <v>15981.34</v>
      </c>
    </row>
    <row r="152" spans="1:7" x14ac:dyDescent="0.3">
      <c r="A152" s="47">
        <f t="shared" si="2"/>
        <v>150</v>
      </c>
      <c r="B152" s="48">
        <f xml:space="preserve"> RTD("cqg.rtd",,"StudyData", $B$1, "Bar", "", "Time", $A$1,-$A152, $F$1,$E$1, "","False")</f>
        <v>42943.885416666664</v>
      </c>
      <c r="C152" s="49">
        <f xml:space="preserve"> RTD("cqg.rtd",,"StudyData", $B$1, "Bar", "", "Time", $A$1, -$A152,$F$1,$E$1, "","False")</f>
        <v>42943.885416666664</v>
      </c>
      <c r="D152" s="50">
        <f xml:space="preserve"> IF(RTD("cqg.rtd",,"StudyData", $B$1, "Bar", "", "Open", $A$1, -$A152, $F$1,$E$1,,$C$1,$D$1)="",NA(),RTD("cqg.rtd",,"StudyData", $B$1, "Bar", "", "Open", $A$1, -$A152, $F$1,$E$1,,$C$1,$D$1))</f>
        <v>15987.09</v>
      </c>
      <c r="E152" s="50">
        <f>IF(RTD("cqg.rtd",,"StudyData", $B$1, "Bar", "", "High", $A$1, -$A152, $F$1,$E$1,,$C$1,$D$1)="",NA(), RTD("cqg.rtd",,"StudyData", $B$1, "Bar", "", "High", $A$1, -$A152, $F$1,$E$1,,$C$1,$D$1))</f>
        <v>15987.09</v>
      </c>
      <c r="F152" s="50">
        <f>IF(RTD("cqg.rtd",,"StudyData", $B$1, "Bar", "", "Low", $A$1, -$A152, $F$1,$E$1,,$C$1,$D$1)="",NA(),RTD("cqg.rtd",,"StudyData", $B$1, "Bar", "", "Low", $A$1, -$A152, $F$1,$E$1,,$C$1,$D$1))</f>
        <v>15957.64</v>
      </c>
      <c r="G152" s="50">
        <f>IF(RTD("cqg.rtd",,"StudyData", $B$1, "Bar", "", "Close", $A$1, -$A152, $F$1,$E$1,,$C$1,$D$1)="",NA(),RTD("cqg.rtd",,"StudyData", $B$1, "Bar", "", "Close", $A$1, -$A152, $F$1,$E$1,,$C$1,$D$1))</f>
        <v>15958.75</v>
      </c>
    </row>
    <row r="153" spans="1:7" x14ac:dyDescent="0.3">
      <c r="A153" s="47">
        <f t="shared" si="2"/>
        <v>151</v>
      </c>
      <c r="B153" s="48">
        <f xml:space="preserve"> RTD("cqg.rtd",,"StudyData", $B$1, "Bar", "", "Time", $A$1,-$A153, $F$1,$E$1, "","False")</f>
        <v>42943.875</v>
      </c>
      <c r="C153" s="49">
        <f xml:space="preserve"> RTD("cqg.rtd",,"StudyData", $B$1, "Bar", "", "Time", $A$1, -$A153,$F$1,$E$1, "","False")</f>
        <v>42943.875</v>
      </c>
      <c r="D153" s="50">
        <f xml:space="preserve"> IF(RTD("cqg.rtd",,"StudyData", $B$1, "Bar", "", "Open", $A$1, -$A153, $F$1,$E$1,,$C$1,$D$1)="",NA(),RTD("cqg.rtd",,"StudyData", $B$1, "Bar", "", "Open", $A$1, -$A153, $F$1,$E$1,,$C$1,$D$1))</f>
        <v>15979.68</v>
      </c>
      <c r="E153" s="50">
        <f>IF(RTD("cqg.rtd",,"StudyData", $B$1, "Bar", "", "High", $A$1, -$A153, $F$1,$E$1,,$C$1,$D$1)="",NA(), RTD("cqg.rtd",,"StudyData", $B$1, "Bar", "", "High", $A$1, -$A153, $F$1,$E$1,,$C$1,$D$1))</f>
        <v>16008.87</v>
      </c>
      <c r="F153" s="50">
        <f>IF(RTD("cqg.rtd",,"StudyData", $B$1, "Bar", "", "Low", $A$1, -$A153, $F$1,$E$1,,$C$1,$D$1)="",NA(),RTD("cqg.rtd",,"StudyData", $B$1, "Bar", "", "Low", $A$1, -$A153, $F$1,$E$1,,$C$1,$D$1))</f>
        <v>15977.9</v>
      </c>
      <c r="G153" s="50">
        <f>IF(RTD("cqg.rtd",,"StudyData", $B$1, "Bar", "", "Close", $A$1, -$A153, $F$1,$E$1,,$C$1,$D$1)="",NA(),RTD("cqg.rtd",,"StudyData", $B$1, "Bar", "", "Close", $A$1, -$A153, $F$1,$E$1,,$C$1,$D$1))</f>
        <v>15980.95</v>
      </c>
    </row>
    <row r="154" spans="1:7" x14ac:dyDescent="0.3">
      <c r="A154" s="47">
        <f t="shared" si="2"/>
        <v>152</v>
      </c>
      <c r="B154" s="48">
        <f xml:space="preserve"> RTD("cqg.rtd",,"StudyData", $B$1, "Bar", "", "Time", $A$1,-$A154, $F$1,$E$1, "","False")</f>
        <v>42943.864583333336</v>
      </c>
      <c r="C154" s="49">
        <f xml:space="preserve"> RTD("cqg.rtd",,"StudyData", $B$1, "Bar", "", "Time", $A$1, -$A154,$F$1,$E$1, "","False")</f>
        <v>42943.864583333336</v>
      </c>
      <c r="D154" s="50">
        <f xml:space="preserve"> IF(RTD("cqg.rtd",,"StudyData", $B$1, "Bar", "", "Open", $A$1, -$A154, $F$1,$E$1,,$C$1,$D$1)="",NA(),RTD("cqg.rtd",,"StudyData", $B$1, "Bar", "", "Open", $A$1, -$A154, $F$1,$E$1,,$C$1,$D$1))</f>
        <v>15943.99</v>
      </c>
      <c r="E154" s="50">
        <f>IF(RTD("cqg.rtd",,"StudyData", $B$1, "Bar", "", "High", $A$1, -$A154, $F$1,$E$1,,$C$1,$D$1)="",NA(), RTD("cqg.rtd",,"StudyData", $B$1, "Bar", "", "High", $A$1, -$A154, $F$1,$E$1,,$C$1,$D$1))</f>
        <v>15977.21</v>
      </c>
      <c r="F154" s="50">
        <f>IF(RTD("cqg.rtd",,"StudyData", $B$1, "Bar", "", "Low", $A$1, -$A154, $F$1,$E$1,,$C$1,$D$1)="",NA(),RTD("cqg.rtd",,"StudyData", $B$1, "Bar", "", "Low", $A$1, -$A154, $F$1,$E$1,,$C$1,$D$1))</f>
        <v>15921.16</v>
      </c>
      <c r="G154" s="50">
        <f>IF(RTD("cqg.rtd",,"StudyData", $B$1, "Bar", "", "Close", $A$1, -$A154, $F$1,$E$1,,$C$1,$D$1)="",NA(),RTD("cqg.rtd",,"StudyData", $B$1, "Bar", "", "Close", $A$1, -$A154, $F$1,$E$1,,$C$1,$D$1))</f>
        <v>15974.02</v>
      </c>
    </row>
    <row r="155" spans="1:7" x14ac:dyDescent="0.3">
      <c r="A155" s="47">
        <f t="shared" si="2"/>
        <v>153</v>
      </c>
      <c r="B155" s="48">
        <f xml:space="preserve"> RTD("cqg.rtd",,"StudyData", $B$1, "Bar", "", "Time", $A$1,-$A155, $F$1,$E$1, "","False")</f>
        <v>42943.854166666664</v>
      </c>
      <c r="C155" s="49">
        <f xml:space="preserve"> RTD("cqg.rtd",,"StudyData", $B$1, "Bar", "", "Time", $A$1, -$A155,$F$1,$E$1, "","False")</f>
        <v>42943.854166666664</v>
      </c>
      <c r="D155" s="50">
        <f xml:space="preserve"> IF(RTD("cqg.rtd",,"StudyData", $B$1, "Bar", "", "Open", $A$1, -$A155, $F$1,$E$1,,$C$1,$D$1)="",NA(),RTD("cqg.rtd",,"StudyData", $B$1, "Bar", "", "Open", $A$1, -$A155, $F$1,$E$1,,$C$1,$D$1))</f>
        <v>15934.38</v>
      </c>
      <c r="E155" s="50">
        <f>IF(RTD("cqg.rtd",,"StudyData", $B$1, "Bar", "", "High", $A$1, -$A155, $F$1,$E$1,,$C$1,$D$1)="",NA(), RTD("cqg.rtd",,"StudyData", $B$1, "Bar", "", "High", $A$1, -$A155, $F$1,$E$1,,$C$1,$D$1))</f>
        <v>15941.65</v>
      </c>
      <c r="F155" s="50">
        <f>IF(RTD("cqg.rtd",,"StudyData", $B$1, "Bar", "", "Low", $A$1, -$A155, $F$1,$E$1,,$C$1,$D$1)="",NA(),RTD("cqg.rtd",,"StudyData", $B$1, "Bar", "", "Low", $A$1, -$A155, $F$1,$E$1,,$C$1,$D$1))</f>
        <v>15884.87</v>
      </c>
      <c r="G155" s="50">
        <f>IF(RTD("cqg.rtd",,"StudyData", $B$1, "Bar", "", "Close", $A$1, -$A155, $F$1,$E$1,,$C$1,$D$1)="",NA(),RTD("cqg.rtd",,"StudyData", $B$1, "Bar", "", "Close", $A$1, -$A155, $F$1,$E$1,,$C$1,$D$1))</f>
        <v>15935.45</v>
      </c>
    </row>
    <row r="156" spans="1:7" x14ac:dyDescent="0.3">
      <c r="A156" s="47">
        <f t="shared" si="2"/>
        <v>154</v>
      </c>
      <c r="B156" s="48">
        <f xml:space="preserve"> RTD("cqg.rtd",,"StudyData", $B$1, "Bar", "", "Time", $A$1,-$A156, $F$1,$E$1, "","False")</f>
        <v>42943.114583333336</v>
      </c>
      <c r="C156" s="49">
        <f xml:space="preserve"> RTD("cqg.rtd",,"StudyData", $B$1, "Bar", "", "Time", $A$1, -$A156,$F$1,$E$1, "","False")</f>
        <v>42943.114583333336</v>
      </c>
      <c r="D156" s="50">
        <f xml:space="preserve"> IF(RTD("cqg.rtd",,"StudyData", $B$1, "Bar", "", "Open", $A$1, -$A156, $F$1,$E$1,,$C$1,$D$1)="",NA(),RTD("cqg.rtd",,"StudyData", $B$1, "Bar", "", "Open", $A$1, -$A156, $F$1,$E$1,,$C$1,$D$1))</f>
        <v>16018.68</v>
      </c>
      <c r="E156" s="50">
        <f>IF(RTD("cqg.rtd",,"StudyData", $B$1, "Bar", "", "High", $A$1, -$A156, $F$1,$E$1,,$C$1,$D$1)="",NA(), RTD("cqg.rtd",,"StudyData", $B$1, "Bar", "", "High", $A$1, -$A156, $F$1,$E$1,,$C$1,$D$1))</f>
        <v>16025.79</v>
      </c>
      <c r="F156" s="50">
        <f>IF(RTD("cqg.rtd",,"StudyData", $B$1, "Bar", "", "Low", $A$1, -$A156, $F$1,$E$1,,$C$1,$D$1)="",NA(),RTD("cqg.rtd",,"StudyData", $B$1, "Bar", "", "Low", $A$1, -$A156, $F$1,$E$1,,$C$1,$D$1))</f>
        <v>16003.42</v>
      </c>
      <c r="G156" s="50">
        <f>IF(RTD("cqg.rtd",,"StudyData", $B$1, "Bar", "", "Close", $A$1, -$A156, $F$1,$E$1,,$C$1,$D$1)="",NA(),RTD("cqg.rtd",,"StudyData", $B$1, "Bar", "", "Close", $A$1, -$A156, $F$1,$E$1,,$C$1,$D$1))</f>
        <v>16018.61</v>
      </c>
    </row>
    <row r="157" spans="1:7" x14ac:dyDescent="0.3">
      <c r="A157" s="47">
        <f t="shared" si="2"/>
        <v>155</v>
      </c>
      <c r="B157" s="48">
        <f xml:space="preserve"> RTD("cqg.rtd",,"StudyData", $B$1, "Bar", "", "Time", $A$1,-$A157, $F$1,$E$1, "","False")</f>
        <v>42943.104166666664</v>
      </c>
      <c r="C157" s="49">
        <f xml:space="preserve"> RTD("cqg.rtd",,"StudyData", $B$1, "Bar", "", "Time", $A$1, -$A157,$F$1,$E$1, "","False")</f>
        <v>42943.104166666664</v>
      </c>
      <c r="D157" s="50">
        <f xml:space="preserve"> IF(RTD("cqg.rtd",,"StudyData", $B$1, "Bar", "", "Open", $A$1, -$A157, $F$1,$E$1,,$C$1,$D$1)="",NA(),RTD("cqg.rtd",,"StudyData", $B$1, "Bar", "", "Open", $A$1, -$A157, $F$1,$E$1,,$C$1,$D$1))</f>
        <v>16013.44</v>
      </c>
      <c r="E157" s="50">
        <f>IF(RTD("cqg.rtd",,"StudyData", $B$1, "Bar", "", "High", $A$1, -$A157, $F$1,$E$1,,$C$1,$D$1)="",NA(), RTD("cqg.rtd",,"StudyData", $B$1, "Bar", "", "High", $A$1, -$A157, $F$1,$E$1,,$C$1,$D$1))</f>
        <v>16024.75</v>
      </c>
      <c r="F157" s="50">
        <f>IF(RTD("cqg.rtd",,"StudyData", $B$1, "Bar", "", "Low", $A$1, -$A157, $F$1,$E$1,,$C$1,$D$1)="",NA(),RTD("cqg.rtd",,"StudyData", $B$1, "Bar", "", "Low", $A$1, -$A157, $F$1,$E$1,,$C$1,$D$1))</f>
        <v>16010.01</v>
      </c>
      <c r="G157" s="50">
        <f>IF(RTD("cqg.rtd",,"StudyData", $B$1, "Bar", "", "Close", $A$1, -$A157, $F$1,$E$1,,$C$1,$D$1)="",NA(),RTD("cqg.rtd",,"StudyData", $B$1, "Bar", "", "Close", $A$1, -$A157, $F$1,$E$1,,$C$1,$D$1))</f>
        <v>16015.53</v>
      </c>
    </row>
    <row r="158" spans="1:7" x14ac:dyDescent="0.3">
      <c r="A158" s="47">
        <f t="shared" si="2"/>
        <v>156</v>
      </c>
      <c r="B158" s="48">
        <f xml:space="preserve"> RTD("cqg.rtd",,"StudyData", $B$1, "Bar", "", "Time", $A$1,-$A158, $F$1,$E$1, "","False")</f>
        <v>42943.09375</v>
      </c>
      <c r="C158" s="49">
        <f xml:space="preserve"> RTD("cqg.rtd",,"StudyData", $B$1, "Bar", "", "Time", $A$1, -$A158,$F$1,$E$1, "","False")</f>
        <v>42943.09375</v>
      </c>
      <c r="D158" s="50">
        <f xml:space="preserve"> IF(RTD("cqg.rtd",,"StudyData", $B$1, "Bar", "", "Open", $A$1, -$A158, $F$1,$E$1,,$C$1,$D$1)="",NA(),RTD("cqg.rtd",,"StudyData", $B$1, "Bar", "", "Open", $A$1, -$A158, $F$1,$E$1,,$C$1,$D$1))</f>
        <v>16016.13</v>
      </c>
      <c r="E158" s="50">
        <f>IF(RTD("cqg.rtd",,"StudyData", $B$1, "Bar", "", "High", $A$1, -$A158, $F$1,$E$1,,$C$1,$D$1)="",NA(), RTD("cqg.rtd",,"StudyData", $B$1, "Bar", "", "High", $A$1, -$A158, $F$1,$E$1,,$C$1,$D$1))</f>
        <v>16025.49</v>
      </c>
      <c r="F158" s="50">
        <f>IF(RTD("cqg.rtd",,"StudyData", $B$1, "Bar", "", "Low", $A$1, -$A158, $F$1,$E$1,,$C$1,$D$1)="",NA(),RTD("cqg.rtd",,"StudyData", $B$1, "Bar", "", "Low", $A$1, -$A158, $F$1,$E$1,,$C$1,$D$1))</f>
        <v>16010.3</v>
      </c>
      <c r="G158" s="50">
        <f>IF(RTD("cqg.rtd",,"StudyData", $B$1, "Bar", "", "Close", $A$1, -$A158, $F$1,$E$1,,$C$1,$D$1)="",NA(),RTD("cqg.rtd",,"StudyData", $B$1, "Bar", "", "Close", $A$1, -$A158, $F$1,$E$1,,$C$1,$D$1))</f>
        <v>16014.63</v>
      </c>
    </row>
    <row r="159" spans="1:7" x14ac:dyDescent="0.3">
      <c r="A159" s="47">
        <f t="shared" si="2"/>
        <v>157</v>
      </c>
      <c r="B159" s="48">
        <f xml:space="preserve"> RTD("cqg.rtd",,"StudyData", $B$1, "Bar", "", "Time", $A$1,-$A159, $F$1,$E$1, "","False")</f>
        <v>42943.083333333336</v>
      </c>
      <c r="C159" s="49">
        <f xml:space="preserve"> RTD("cqg.rtd",,"StudyData", $B$1, "Bar", "", "Time", $A$1, -$A159,$F$1,$E$1, "","False")</f>
        <v>42943.083333333336</v>
      </c>
      <c r="D159" s="50">
        <f xml:space="preserve"> IF(RTD("cqg.rtd",,"StudyData", $B$1, "Bar", "", "Open", $A$1, -$A159, $F$1,$E$1,,$C$1,$D$1)="",NA(),RTD("cqg.rtd",,"StudyData", $B$1, "Bar", "", "Open", $A$1, -$A159, $F$1,$E$1,,$C$1,$D$1))</f>
        <v>16014.48</v>
      </c>
      <c r="E159" s="50">
        <f>IF(RTD("cqg.rtd",,"StudyData", $B$1, "Bar", "", "High", $A$1, -$A159, $F$1,$E$1,,$C$1,$D$1)="",NA(), RTD("cqg.rtd",,"StudyData", $B$1, "Bar", "", "High", $A$1, -$A159, $F$1,$E$1,,$C$1,$D$1))</f>
        <v>16026.01</v>
      </c>
      <c r="F159" s="50">
        <f>IF(RTD("cqg.rtd",,"StudyData", $B$1, "Bar", "", "Low", $A$1, -$A159, $F$1,$E$1,,$C$1,$D$1)="",NA(),RTD("cqg.rtd",,"StudyData", $B$1, "Bar", "", "Low", $A$1, -$A159, $F$1,$E$1,,$C$1,$D$1))</f>
        <v>16007.96</v>
      </c>
      <c r="G159" s="50">
        <f>IF(RTD("cqg.rtd",,"StudyData", $B$1, "Bar", "", "Close", $A$1, -$A159, $F$1,$E$1,,$C$1,$D$1)="",NA(),RTD("cqg.rtd",,"StudyData", $B$1, "Bar", "", "Close", $A$1, -$A159, $F$1,$E$1,,$C$1,$D$1))</f>
        <v>16016.9</v>
      </c>
    </row>
    <row r="160" spans="1:7" x14ac:dyDescent="0.3">
      <c r="A160" s="47">
        <f t="shared" si="2"/>
        <v>158</v>
      </c>
      <c r="B160" s="48">
        <f xml:space="preserve"> RTD("cqg.rtd",,"StudyData", $B$1, "Bar", "", "Time", $A$1,-$A160, $F$1,$E$1, "","False")</f>
        <v>42943.072916666664</v>
      </c>
      <c r="C160" s="49">
        <f xml:space="preserve"> RTD("cqg.rtd",,"StudyData", $B$1, "Bar", "", "Time", $A$1, -$A160,$F$1,$E$1, "","False")</f>
        <v>42943.072916666664</v>
      </c>
      <c r="D160" s="50">
        <f xml:space="preserve"> IF(RTD("cqg.rtd",,"StudyData", $B$1, "Bar", "", "Open", $A$1, -$A160, $F$1,$E$1,,$C$1,$D$1)="",NA(),RTD("cqg.rtd",,"StudyData", $B$1, "Bar", "", "Open", $A$1, -$A160, $F$1,$E$1,,$C$1,$D$1))</f>
        <v>16005</v>
      </c>
      <c r="E160" s="50">
        <f>IF(RTD("cqg.rtd",,"StudyData", $B$1, "Bar", "", "High", $A$1, -$A160, $F$1,$E$1,,$C$1,$D$1)="",NA(), RTD("cqg.rtd",,"StudyData", $B$1, "Bar", "", "High", $A$1, -$A160, $F$1,$E$1,,$C$1,$D$1))</f>
        <v>16020.78</v>
      </c>
      <c r="F160" s="50">
        <f>IF(RTD("cqg.rtd",,"StudyData", $B$1, "Bar", "", "Low", $A$1, -$A160, $F$1,$E$1,,$C$1,$D$1)="",NA(),RTD("cqg.rtd",,"StudyData", $B$1, "Bar", "", "Low", $A$1, -$A160, $F$1,$E$1,,$C$1,$D$1))</f>
        <v>15994.54</v>
      </c>
      <c r="G160" s="50">
        <f>IF(RTD("cqg.rtd",,"StudyData", $B$1, "Bar", "", "Close", $A$1, -$A160, $F$1,$E$1,,$C$1,$D$1)="",NA(),RTD("cqg.rtd",,"StudyData", $B$1, "Bar", "", "Close", $A$1, -$A160, $F$1,$E$1,,$C$1,$D$1))</f>
        <v>16015.9</v>
      </c>
    </row>
    <row r="161" spans="1:7" x14ac:dyDescent="0.3">
      <c r="A161" s="47">
        <f t="shared" si="2"/>
        <v>159</v>
      </c>
      <c r="B161" s="48">
        <f xml:space="preserve"> RTD("cqg.rtd",,"StudyData", $B$1, "Bar", "", "Time", $A$1,-$A161, $F$1,$E$1, "","False")</f>
        <v>42943.0625</v>
      </c>
      <c r="C161" s="49">
        <f xml:space="preserve"> RTD("cqg.rtd",,"StudyData", $B$1, "Bar", "", "Time", $A$1, -$A161,$F$1,$E$1, "","False")</f>
        <v>42943.0625</v>
      </c>
      <c r="D161" s="50">
        <f xml:space="preserve"> IF(RTD("cqg.rtd",,"StudyData", $B$1, "Bar", "", "Open", $A$1, -$A161, $F$1,$E$1,,$C$1,$D$1)="",NA(),RTD("cqg.rtd",,"StudyData", $B$1, "Bar", "", "Open", $A$1, -$A161, $F$1,$E$1,,$C$1,$D$1))</f>
        <v>16000.75</v>
      </c>
      <c r="E161" s="50">
        <f>IF(RTD("cqg.rtd",,"StudyData", $B$1, "Bar", "", "High", $A$1, -$A161, $F$1,$E$1,,$C$1,$D$1)="",NA(), RTD("cqg.rtd",,"StudyData", $B$1, "Bar", "", "High", $A$1, -$A161, $F$1,$E$1,,$C$1,$D$1))</f>
        <v>16020.25</v>
      </c>
      <c r="F161" s="50">
        <f>IF(RTD("cqg.rtd",,"StudyData", $B$1, "Bar", "", "Low", $A$1, -$A161, $F$1,$E$1,,$C$1,$D$1)="",NA(),RTD("cqg.rtd",,"StudyData", $B$1, "Bar", "", "Low", $A$1, -$A161, $F$1,$E$1,,$C$1,$D$1))</f>
        <v>15993.66</v>
      </c>
      <c r="G161" s="50">
        <f>IF(RTD("cqg.rtd",,"StudyData", $B$1, "Bar", "", "Close", $A$1, -$A161, $F$1,$E$1,,$C$1,$D$1)="",NA(),RTD("cqg.rtd",,"StudyData", $B$1, "Bar", "", "Close", $A$1, -$A161, $F$1,$E$1,,$C$1,$D$1))</f>
        <v>16004.72</v>
      </c>
    </row>
    <row r="162" spans="1:7" x14ac:dyDescent="0.3">
      <c r="A162" s="47">
        <f t="shared" si="2"/>
        <v>160</v>
      </c>
      <c r="B162" s="48">
        <f xml:space="preserve"> RTD("cqg.rtd",,"StudyData", $B$1, "Bar", "", "Time", $A$1,-$A162, $F$1,$E$1, "","False")</f>
        <v>42943.052083333336</v>
      </c>
      <c r="C162" s="49">
        <f xml:space="preserve"> RTD("cqg.rtd",,"StudyData", $B$1, "Bar", "", "Time", $A$1, -$A162,$F$1,$E$1, "","False")</f>
        <v>42943.052083333336</v>
      </c>
      <c r="D162" s="50">
        <f xml:space="preserve"> IF(RTD("cqg.rtd",,"StudyData", $B$1, "Bar", "", "Open", $A$1, -$A162, $F$1,$E$1,,$C$1,$D$1)="",NA(),RTD("cqg.rtd",,"StudyData", $B$1, "Bar", "", "Open", $A$1, -$A162, $F$1,$E$1,,$C$1,$D$1))</f>
        <v>15981.44</v>
      </c>
      <c r="E162" s="50">
        <f>IF(RTD("cqg.rtd",,"StudyData", $B$1, "Bar", "", "High", $A$1, -$A162, $F$1,$E$1,,$C$1,$D$1)="",NA(), RTD("cqg.rtd",,"StudyData", $B$1, "Bar", "", "High", $A$1, -$A162, $F$1,$E$1,,$C$1,$D$1))</f>
        <v>16005.42</v>
      </c>
      <c r="F162" s="50">
        <f>IF(RTD("cqg.rtd",,"StudyData", $B$1, "Bar", "", "Low", $A$1, -$A162, $F$1,$E$1,,$C$1,$D$1)="",NA(),RTD("cqg.rtd",,"StudyData", $B$1, "Bar", "", "Low", $A$1, -$A162, $F$1,$E$1,,$C$1,$D$1))</f>
        <v>15978.82</v>
      </c>
      <c r="G162" s="50">
        <f>IF(RTD("cqg.rtd",,"StudyData", $B$1, "Bar", "", "Close", $A$1, -$A162, $F$1,$E$1,,$C$1,$D$1)="",NA(),RTD("cqg.rtd",,"StudyData", $B$1, "Bar", "", "Close", $A$1, -$A162, $F$1,$E$1,,$C$1,$D$1))</f>
        <v>16000.36</v>
      </c>
    </row>
    <row r="163" spans="1:7" x14ac:dyDescent="0.3">
      <c r="A163" s="47">
        <f t="shared" si="2"/>
        <v>161</v>
      </c>
      <c r="B163" s="48">
        <f xml:space="preserve"> RTD("cqg.rtd",,"StudyData", $B$1, "Bar", "", "Time", $A$1,-$A163, $F$1,$E$1, "","False")</f>
        <v>42943.041666666664</v>
      </c>
      <c r="C163" s="49">
        <f xml:space="preserve"> RTD("cqg.rtd",,"StudyData", $B$1, "Bar", "", "Time", $A$1, -$A163,$F$1,$E$1, "","False")</f>
        <v>42943.041666666664</v>
      </c>
      <c r="D163" s="50">
        <f xml:space="preserve"> IF(RTD("cqg.rtd",,"StudyData", $B$1, "Bar", "", "Open", $A$1, -$A163, $F$1,$E$1,,$C$1,$D$1)="",NA(),RTD("cqg.rtd",,"StudyData", $B$1, "Bar", "", "Open", $A$1, -$A163, $F$1,$E$1,,$C$1,$D$1))</f>
        <v>15974.03</v>
      </c>
      <c r="E163" s="50">
        <f>IF(RTD("cqg.rtd",,"StudyData", $B$1, "Bar", "", "High", $A$1, -$A163, $F$1,$E$1,,$C$1,$D$1)="",NA(), RTD("cqg.rtd",,"StudyData", $B$1, "Bar", "", "High", $A$1, -$A163, $F$1,$E$1,,$C$1,$D$1))</f>
        <v>15990.91</v>
      </c>
      <c r="F163" s="50">
        <f>IF(RTD("cqg.rtd",,"StudyData", $B$1, "Bar", "", "Low", $A$1, -$A163, $F$1,$E$1,,$C$1,$D$1)="",NA(),RTD("cqg.rtd",,"StudyData", $B$1, "Bar", "", "Low", $A$1, -$A163, $F$1,$E$1,,$C$1,$D$1))</f>
        <v>15971.91</v>
      </c>
      <c r="G163" s="50">
        <f>IF(RTD("cqg.rtd",,"StudyData", $B$1, "Bar", "", "Close", $A$1, -$A163, $F$1,$E$1,,$C$1,$D$1)="",NA(),RTD("cqg.rtd",,"StudyData", $B$1, "Bar", "", "Close", $A$1, -$A163, $F$1,$E$1,,$C$1,$D$1))</f>
        <v>15979.65</v>
      </c>
    </row>
    <row r="164" spans="1:7" x14ac:dyDescent="0.3">
      <c r="A164" s="47">
        <f t="shared" si="2"/>
        <v>162</v>
      </c>
      <c r="B164" s="48">
        <f xml:space="preserve"> RTD("cqg.rtd",,"StudyData", $B$1, "Bar", "", "Time", $A$1,-$A164, $F$1,$E$1, "","False")</f>
        <v>42943.03125</v>
      </c>
      <c r="C164" s="49">
        <f xml:space="preserve"> RTD("cqg.rtd",,"StudyData", $B$1, "Bar", "", "Time", $A$1, -$A164,$F$1,$E$1, "","False")</f>
        <v>42943.03125</v>
      </c>
      <c r="D164" s="50">
        <f xml:space="preserve"> IF(RTD("cqg.rtd",,"StudyData", $B$1, "Bar", "", "Open", $A$1, -$A164, $F$1,$E$1,,$C$1,$D$1)="",NA(),RTD("cqg.rtd",,"StudyData", $B$1, "Bar", "", "Open", $A$1, -$A164, $F$1,$E$1,,$C$1,$D$1))</f>
        <v>15947.03</v>
      </c>
      <c r="E164" s="50">
        <f>IF(RTD("cqg.rtd",,"StudyData", $B$1, "Bar", "", "High", $A$1, -$A164, $F$1,$E$1,,$C$1,$D$1)="",NA(), RTD("cqg.rtd",,"StudyData", $B$1, "Bar", "", "High", $A$1, -$A164, $F$1,$E$1,,$C$1,$D$1))</f>
        <v>15972.97</v>
      </c>
      <c r="F164" s="50">
        <f>IF(RTD("cqg.rtd",,"StudyData", $B$1, "Bar", "", "Low", $A$1, -$A164, $F$1,$E$1,,$C$1,$D$1)="",NA(),RTD("cqg.rtd",,"StudyData", $B$1, "Bar", "", "Low", $A$1, -$A164, $F$1,$E$1,,$C$1,$D$1))</f>
        <v>15944.8</v>
      </c>
      <c r="G164" s="50">
        <f>IF(RTD("cqg.rtd",,"StudyData", $B$1, "Bar", "", "Close", $A$1, -$A164, $F$1,$E$1,,$C$1,$D$1)="",NA(),RTD("cqg.rtd",,"StudyData", $B$1, "Bar", "", "Close", $A$1, -$A164, $F$1,$E$1,,$C$1,$D$1))</f>
        <v>15972.91</v>
      </c>
    </row>
    <row r="165" spans="1:7" x14ac:dyDescent="0.3">
      <c r="A165" s="47">
        <f t="shared" si="2"/>
        <v>163</v>
      </c>
      <c r="B165" s="48">
        <f xml:space="preserve"> RTD("cqg.rtd",,"StudyData", $B$1, "Bar", "", "Time", $A$1,-$A165, $F$1,$E$1, "","False")</f>
        <v>42943.020833333336</v>
      </c>
      <c r="C165" s="49">
        <f xml:space="preserve"> RTD("cqg.rtd",,"StudyData", $B$1, "Bar", "", "Time", $A$1, -$A165,$F$1,$E$1, "","False")</f>
        <v>42943.020833333336</v>
      </c>
      <c r="D165" s="50">
        <f xml:space="preserve"> IF(RTD("cqg.rtd",,"StudyData", $B$1, "Bar", "", "Open", $A$1, -$A165, $F$1,$E$1,,$C$1,$D$1)="",NA(),RTD("cqg.rtd",,"StudyData", $B$1, "Bar", "", "Open", $A$1, -$A165, $F$1,$E$1,,$C$1,$D$1))</f>
        <v>15960.37</v>
      </c>
      <c r="E165" s="50">
        <f>IF(RTD("cqg.rtd",,"StudyData", $B$1, "Bar", "", "High", $A$1, -$A165, $F$1,$E$1,,$C$1,$D$1)="",NA(), RTD("cqg.rtd",,"StudyData", $B$1, "Bar", "", "High", $A$1, -$A165, $F$1,$E$1,,$C$1,$D$1))</f>
        <v>15973.13</v>
      </c>
      <c r="F165" s="50">
        <f>IF(RTD("cqg.rtd",,"StudyData", $B$1, "Bar", "", "Low", $A$1, -$A165, $F$1,$E$1,,$C$1,$D$1)="",NA(),RTD("cqg.rtd",,"StudyData", $B$1, "Bar", "", "Low", $A$1, -$A165, $F$1,$E$1,,$C$1,$D$1))</f>
        <v>15947.65</v>
      </c>
      <c r="G165" s="50">
        <f>IF(RTD("cqg.rtd",,"StudyData", $B$1, "Bar", "", "Close", $A$1, -$A165, $F$1,$E$1,,$C$1,$D$1)="",NA(),RTD("cqg.rtd",,"StudyData", $B$1, "Bar", "", "Close", $A$1, -$A165, $F$1,$E$1,,$C$1,$D$1))</f>
        <v>15947.65</v>
      </c>
    </row>
    <row r="166" spans="1:7" x14ac:dyDescent="0.3">
      <c r="A166" s="47">
        <f t="shared" si="2"/>
        <v>164</v>
      </c>
      <c r="B166" s="48">
        <f xml:space="preserve"> RTD("cqg.rtd",,"StudyData", $B$1, "Bar", "", "Time", $A$1,-$A166, $F$1,$E$1, "","False")</f>
        <v>42943.010416666664</v>
      </c>
      <c r="C166" s="49">
        <f xml:space="preserve"> RTD("cqg.rtd",,"StudyData", $B$1, "Bar", "", "Time", $A$1, -$A166,$F$1,$E$1, "","False")</f>
        <v>42943.010416666664</v>
      </c>
      <c r="D166" s="50">
        <f xml:space="preserve"> IF(RTD("cqg.rtd",,"StudyData", $B$1, "Bar", "", "Open", $A$1, -$A166, $F$1,$E$1,,$C$1,$D$1)="",NA(),RTD("cqg.rtd",,"StudyData", $B$1, "Bar", "", "Open", $A$1, -$A166, $F$1,$E$1,,$C$1,$D$1))</f>
        <v>15957.01</v>
      </c>
      <c r="E166" s="50">
        <f>IF(RTD("cqg.rtd",,"StudyData", $B$1, "Bar", "", "High", $A$1, -$A166, $F$1,$E$1,,$C$1,$D$1)="",NA(), RTD("cqg.rtd",,"StudyData", $B$1, "Bar", "", "High", $A$1, -$A166, $F$1,$E$1,,$C$1,$D$1))</f>
        <v>15967.61</v>
      </c>
      <c r="F166" s="50">
        <f>IF(RTD("cqg.rtd",,"StudyData", $B$1, "Bar", "", "Low", $A$1, -$A166, $F$1,$E$1,,$C$1,$D$1)="",NA(),RTD("cqg.rtd",,"StudyData", $B$1, "Bar", "", "Low", $A$1, -$A166, $F$1,$E$1,,$C$1,$D$1))</f>
        <v>15952.74</v>
      </c>
      <c r="G166" s="50">
        <f>IF(RTD("cqg.rtd",,"StudyData", $B$1, "Bar", "", "Close", $A$1, -$A166, $F$1,$E$1,,$C$1,$D$1)="",NA(),RTD("cqg.rtd",,"StudyData", $B$1, "Bar", "", "Close", $A$1, -$A166, $F$1,$E$1,,$C$1,$D$1))</f>
        <v>15960.49</v>
      </c>
    </row>
    <row r="167" spans="1:7" x14ac:dyDescent="0.3">
      <c r="A167" s="47">
        <f t="shared" si="2"/>
        <v>165</v>
      </c>
      <c r="B167" s="48">
        <f xml:space="preserve"> RTD("cqg.rtd",,"StudyData", $B$1, "Bar", "", "Time", $A$1,-$A167, $F$1,$E$1, "","False")</f>
        <v>42943</v>
      </c>
      <c r="C167" s="49">
        <f xml:space="preserve"> RTD("cqg.rtd",,"StudyData", $B$1, "Bar", "", "Time", $A$1, -$A167,$F$1,$E$1, "","False")</f>
        <v>42943</v>
      </c>
      <c r="D167" s="50">
        <f xml:space="preserve"> IF(RTD("cqg.rtd",,"StudyData", $B$1, "Bar", "", "Open", $A$1, -$A167, $F$1,$E$1,,$C$1,$D$1)="",NA(),RTD("cqg.rtd",,"StudyData", $B$1, "Bar", "", "Open", $A$1, -$A167, $F$1,$E$1,,$C$1,$D$1))</f>
        <v>15954.44</v>
      </c>
      <c r="E167" s="50">
        <f>IF(RTD("cqg.rtd",,"StudyData", $B$1, "Bar", "", "High", $A$1, -$A167, $F$1,$E$1,,$C$1,$D$1)="",NA(), RTD("cqg.rtd",,"StudyData", $B$1, "Bar", "", "High", $A$1, -$A167, $F$1,$E$1,,$C$1,$D$1))</f>
        <v>15961.28</v>
      </c>
      <c r="F167" s="50">
        <f>IF(RTD("cqg.rtd",,"StudyData", $B$1, "Bar", "", "Low", $A$1, -$A167, $F$1,$E$1,,$C$1,$D$1)="",NA(),RTD("cqg.rtd",,"StudyData", $B$1, "Bar", "", "Low", $A$1, -$A167, $F$1,$E$1,,$C$1,$D$1))</f>
        <v>15948.71</v>
      </c>
      <c r="G167" s="50">
        <f>IF(RTD("cqg.rtd",,"StudyData", $B$1, "Bar", "", "Close", $A$1, -$A167, $F$1,$E$1,,$C$1,$D$1)="",NA(),RTD("cqg.rtd",,"StudyData", $B$1, "Bar", "", "Close", $A$1, -$A167, $F$1,$E$1,,$C$1,$D$1))</f>
        <v>15956.82</v>
      </c>
    </row>
    <row r="168" spans="1:7" x14ac:dyDescent="0.3">
      <c r="A168" s="47">
        <f t="shared" si="2"/>
        <v>166</v>
      </c>
      <c r="B168" s="48">
        <f xml:space="preserve"> RTD("cqg.rtd",,"StudyData", $B$1, "Bar", "", "Time", $A$1,-$A168, $F$1,$E$1, "","False")</f>
        <v>42942.947916666664</v>
      </c>
      <c r="C168" s="49">
        <f xml:space="preserve"> RTD("cqg.rtd",,"StudyData", $B$1, "Bar", "", "Time", $A$1, -$A168,$F$1,$E$1, "","False")</f>
        <v>42942.947916666664</v>
      </c>
      <c r="D168" s="50">
        <f xml:space="preserve"> IF(RTD("cqg.rtd",,"StudyData", $B$1, "Bar", "", "Open", $A$1, -$A168, $F$1,$E$1,,$C$1,$D$1)="",NA(),RTD("cqg.rtd",,"StudyData", $B$1, "Bar", "", "Open", $A$1, -$A168, $F$1,$E$1,,$C$1,$D$1))</f>
        <v>15958.68</v>
      </c>
      <c r="E168" s="50">
        <f>IF(RTD("cqg.rtd",,"StudyData", $B$1, "Bar", "", "High", $A$1, -$A168, $F$1,$E$1,,$C$1,$D$1)="",NA(), RTD("cqg.rtd",,"StudyData", $B$1, "Bar", "", "High", $A$1, -$A168, $F$1,$E$1,,$C$1,$D$1))</f>
        <v>15959.06</v>
      </c>
      <c r="F168" s="50">
        <f>IF(RTD("cqg.rtd",,"StudyData", $B$1, "Bar", "", "Low", $A$1, -$A168, $F$1,$E$1,,$C$1,$D$1)="",NA(),RTD("cqg.rtd",,"StudyData", $B$1, "Bar", "", "Low", $A$1, -$A168, $F$1,$E$1,,$C$1,$D$1))</f>
        <v>15944.33</v>
      </c>
      <c r="G168" s="50">
        <f>IF(RTD("cqg.rtd",,"StudyData", $B$1, "Bar", "", "Close", $A$1, -$A168, $F$1,$E$1,,$C$1,$D$1)="",NA(),RTD("cqg.rtd",,"StudyData", $B$1, "Bar", "", "Close", $A$1, -$A168, $F$1,$E$1,,$C$1,$D$1))</f>
        <v>15950.7</v>
      </c>
    </row>
    <row r="169" spans="1:7" x14ac:dyDescent="0.3">
      <c r="A169" s="47">
        <f t="shared" si="2"/>
        <v>167</v>
      </c>
      <c r="B169" s="48">
        <f xml:space="preserve"> RTD("cqg.rtd",,"StudyData", $B$1, "Bar", "", "Time", $A$1,-$A169, $F$1,$E$1, "","False")</f>
        <v>42942.9375</v>
      </c>
      <c r="C169" s="49">
        <f xml:space="preserve"> RTD("cqg.rtd",,"StudyData", $B$1, "Bar", "", "Time", $A$1, -$A169,$F$1,$E$1, "","False")</f>
        <v>42942.9375</v>
      </c>
      <c r="D169" s="50">
        <f xml:space="preserve"> IF(RTD("cqg.rtd",,"StudyData", $B$1, "Bar", "", "Open", $A$1, -$A169, $F$1,$E$1,,$C$1,$D$1)="",NA(),RTD("cqg.rtd",,"StudyData", $B$1, "Bar", "", "Open", $A$1, -$A169, $F$1,$E$1,,$C$1,$D$1))</f>
        <v>15956.81</v>
      </c>
      <c r="E169" s="50">
        <f>IF(RTD("cqg.rtd",,"StudyData", $B$1, "Bar", "", "High", $A$1, -$A169, $F$1,$E$1,,$C$1,$D$1)="",NA(), RTD("cqg.rtd",,"StudyData", $B$1, "Bar", "", "High", $A$1, -$A169, $F$1,$E$1,,$C$1,$D$1))</f>
        <v>15960.31</v>
      </c>
      <c r="F169" s="50">
        <f>IF(RTD("cqg.rtd",,"StudyData", $B$1, "Bar", "", "Low", $A$1, -$A169, $F$1,$E$1,,$C$1,$D$1)="",NA(),RTD("cqg.rtd",,"StudyData", $B$1, "Bar", "", "Low", $A$1, -$A169, $F$1,$E$1,,$C$1,$D$1))</f>
        <v>15946.84</v>
      </c>
      <c r="G169" s="50">
        <f>IF(RTD("cqg.rtd",,"StudyData", $B$1, "Bar", "", "Close", $A$1, -$A169, $F$1,$E$1,,$C$1,$D$1)="",NA(),RTD("cqg.rtd",,"StudyData", $B$1, "Bar", "", "Close", $A$1, -$A169, $F$1,$E$1,,$C$1,$D$1))</f>
        <v>15957.57</v>
      </c>
    </row>
    <row r="170" spans="1:7" x14ac:dyDescent="0.3">
      <c r="A170" s="47">
        <f t="shared" si="2"/>
        <v>168</v>
      </c>
      <c r="B170" s="48">
        <f xml:space="preserve"> RTD("cqg.rtd",,"StudyData", $B$1, "Bar", "", "Time", $A$1,-$A170, $F$1,$E$1, "","False")</f>
        <v>42942.927083333336</v>
      </c>
      <c r="C170" s="49">
        <f xml:space="preserve"> RTD("cqg.rtd",,"StudyData", $B$1, "Bar", "", "Time", $A$1, -$A170,$F$1,$E$1, "","False")</f>
        <v>42942.927083333336</v>
      </c>
      <c r="D170" s="50">
        <f xml:space="preserve"> IF(RTD("cqg.rtd",,"StudyData", $B$1, "Bar", "", "Open", $A$1, -$A170, $F$1,$E$1,,$C$1,$D$1)="",NA(),RTD("cqg.rtd",,"StudyData", $B$1, "Bar", "", "Open", $A$1, -$A170, $F$1,$E$1,,$C$1,$D$1))</f>
        <v>15949.91</v>
      </c>
      <c r="E170" s="50">
        <f>IF(RTD("cqg.rtd",,"StudyData", $B$1, "Bar", "", "High", $A$1, -$A170, $F$1,$E$1,,$C$1,$D$1)="",NA(), RTD("cqg.rtd",,"StudyData", $B$1, "Bar", "", "High", $A$1, -$A170, $F$1,$E$1,,$C$1,$D$1))</f>
        <v>15966.8</v>
      </c>
      <c r="F170" s="50">
        <f>IF(RTD("cqg.rtd",,"StudyData", $B$1, "Bar", "", "Low", $A$1, -$A170, $F$1,$E$1,,$C$1,$D$1)="",NA(),RTD("cqg.rtd",,"StudyData", $B$1, "Bar", "", "Low", $A$1, -$A170, $F$1,$E$1,,$C$1,$D$1))</f>
        <v>15945.65</v>
      </c>
      <c r="G170" s="50">
        <f>IF(RTD("cqg.rtd",,"StudyData", $B$1, "Bar", "", "Close", $A$1, -$A170, $F$1,$E$1,,$C$1,$D$1)="",NA(),RTD("cqg.rtd",,"StudyData", $B$1, "Bar", "", "Close", $A$1, -$A170, $F$1,$E$1,,$C$1,$D$1))</f>
        <v>15956.83</v>
      </c>
    </row>
    <row r="171" spans="1:7" x14ac:dyDescent="0.3">
      <c r="A171" s="47">
        <f t="shared" si="2"/>
        <v>169</v>
      </c>
      <c r="B171" s="48">
        <f xml:space="preserve"> RTD("cqg.rtd",,"StudyData", $B$1, "Bar", "", "Time", $A$1,-$A171, $F$1,$E$1, "","False")</f>
        <v>42942.916666666664</v>
      </c>
      <c r="C171" s="49">
        <f xml:space="preserve"> RTD("cqg.rtd",,"StudyData", $B$1, "Bar", "", "Time", $A$1, -$A171,$F$1,$E$1, "","False")</f>
        <v>42942.916666666664</v>
      </c>
      <c r="D171" s="50">
        <f xml:space="preserve"> IF(RTD("cqg.rtd",,"StudyData", $B$1, "Bar", "", "Open", $A$1, -$A171, $F$1,$E$1,,$C$1,$D$1)="",NA(),RTD("cqg.rtd",,"StudyData", $B$1, "Bar", "", "Open", $A$1, -$A171, $F$1,$E$1,,$C$1,$D$1))</f>
        <v>15954.66</v>
      </c>
      <c r="E171" s="50">
        <f>IF(RTD("cqg.rtd",,"StudyData", $B$1, "Bar", "", "High", $A$1, -$A171, $F$1,$E$1,,$C$1,$D$1)="",NA(), RTD("cqg.rtd",,"StudyData", $B$1, "Bar", "", "High", $A$1, -$A171, $F$1,$E$1,,$C$1,$D$1))</f>
        <v>15956.37</v>
      </c>
      <c r="F171" s="50">
        <f>IF(RTD("cqg.rtd",,"StudyData", $B$1, "Bar", "", "Low", $A$1, -$A171, $F$1,$E$1,,$C$1,$D$1)="",NA(),RTD("cqg.rtd",,"StudyData", $B$1, "Bar", "", "Low", $A$1, -$A171, $F$1,$E$1,,$C$1,$D$1))</f>
        <v>15940.16</v>
      </c>
      <c r="G171" s="50">
        <f>IF(RTD("cqg.rtd",,"StudyData", $B$1, "Bar", "", "Close", $A$1, -$A171, $F$1,$E$1,,$C$1,$D$1)="",NA(),RTD("cqg.rtd",,"StudyData", $B$1, "Bar", "", "Close", $A$1, -$A171, $F$1,$E$1,,$C$1,$D$1))</f>
        <v>15948</v>
      </c>
    </row>
    <row r="172" spans="1:7" x14ac:dyDescent="0.3">
      <c r="A172" s="47">
        <f t="shared" si="2"/>
        <v>170</v>
      </c>
      <c r="B172" s="48">
        <f xml:space="preserve"> RTD("cqg.rtd",,"StudyData", $B$1, "Bar", "", "Time", $A$1,-$A172, $F$1,$E$1, "","False")</f>
        <v>42942.90625</v>
      </c>
      <c r="C172" s="49">
        <f xml:space="preserve"> RTD("cqg.rtd",,"StudyData", $B$1, "Bar", "", "Time", $A$1, -$A172,$F$1,$E$1, "","False")</f>
        <v>42942.90625</v>
      </c>
      <c r="D172" s="50">
        <f xml:space="preserve"> IF(RTD("cqg.rtd",,"StudyData", $B$1, "Bar", "", "Open", $A$1, -$A172, $F$1,$E$1,,$C$1,$D$1)="",NA(),RTD("cqg.rtd",,"StudyData", $B$1, "Bar", "", "Open", $A$1, -$A172, $F$1,$E$1,,$C$1,$D$1))</f>
        <v>15954</v>
      </c>
      <c r="E172" s="50">
        <f>IF(RTD("cqg.rtd",,"StudyData", $B$1, "Bar", "", "High", $A$1, -$A172, $F$1,$E$1,,$C$1,$D$1)="",NA(), RTD("cqg.rtd",,"StudyData", $B$1, "Bar", "", "High", $A$1, -$A172, $F$1,$E$1,,$C$1,$D$1))</f>
        <v>15960.3</v>
      </c>
      <c r="F172" s="50">
        <f>IF(RTD("cqg.rtd",,"StudyData", $B$1, "Bar", "", "Low", $A$1, -$A172, $F$1,$E$1,,$C$1,$D$1)="",NA(),RTD("cqg.rtd",,"StudyData", $B$1, "Bar", "", "Low", $A$1, -$A172, $F$1,$E$1,,$C$1,$D$1))</f>
        <v>15944.81</v>
      </c>
      <c r="G172" s="50">
        <f>IF(RTD("cqg.rtd",,"StudyData", $B$1, "Bar", "", "Close", $A$1, -$A172, $F$1,$E$1,,$C$1,$D$1)="",NA(),RTD("cqg.rtd",,"StudyData", $B$1, "Bar", "", "Close", $A$1, -$A172, $F$1,$E$1,,$C$1,$D$1))</f>
        <v>15949.85</v>
      </c>
    </row>
    <row r="173" spans="1:7" x14ac:dyDescent="0.3">
      <c r="A173" s="47">
        <f t="shared" si="2"/>
        <v>171</v>
      </c>
      <c r="B173" s="48">
        <f xml:space="preserve"> RTD("cqg.rtd",,"StudyData", $B$1, "Bar", "", "Time", $A$1,-$A173, $F$1,$E$1, "","False")</f>
        <v>42942.895833333336</v>
      </c>
      <c r="C173" s="49">
        <f xml:space="preserve"> RTD("cqg.rtd",,"StudyData", $B$1, "Bar", "", "Time", $A$1, -$A173,$F$1,$E$1, "","False")</f>
        <v>42942.895833333336</v>
      </c>
      <c r="D173" s="50">
        <f xml:space="preserve"> IF(RTD("cqg.rtd",,"StudyData", $B$1, "Bar", "", "Open", $A$1, -$A173, $F$1,$E$1,,$C$1,$D$1)="",NA(),RTD("cqg.rtd",,"StudyData", $B$1, "Bar", "", "Open", $A$1, -$A173, $F$1,$E$1,,$C$1,$D$1))</f>
        <v>15958.11</v>
      </c>
      <c r="E173" s="50">
        <f>IF(RTD("cqg.rtd",,"StudyData", $B$1, "Bar", "", "High", $A$1, -$A173, $F$1,$E$1,,$C$1,$D$1)="",NA(), RTD("cqg.rtd",,"StudyData", $B$1, "Bar", "", "High", $A$1, -$A173, $F$1,$E$1,,$C$1,$D$1))</f>
        <v>15959.61</v>
      </c>
      <c r="F173" s="50">
        <f>IF(RTD("cqg.rtd",,"StudyData", $B$1, "Bar", "", "Low", $A$1, -$A173, $F$1,$E$1,,$C$1,$D$1)="",NA(),RTD("cqg.rtd",,"StudyData", $B$1, "Bar", "", "Low", $A$1, -$A173, $F$1,$E$1,,$C$1,$D$1))</f>
        <v>15936.23</v>
      </c>
      <c r="G173" s="50">
        <f>IF(RTD("cqg.rtd",,"StudyData", $B$1, "Bar", "", "Close", $A$1, -$A173, $F$1,$E$1,,$C$1,$D$1)="",NA(),RTD("cqg.rtd",,"StudyData", $B$1, "Bar", "", "Close", $A$1, -$A173, $F$1,$E$1,,$C$1,$D$1))</f>
        <v>15953.72</v>
      </c>
    </row>
    <row r="174" spans="1:7" x14ac:dyDescent="0.3">
      <c r="A174" s="47">
        <f t="shared" si="2"/>
        <v>172</v>
      </c>
      <c r="B174" s="48">
        <f xml:space="preserve"> RTD("cqg.rtd",,"StudyData", $B$1, "Bar", "", "Time", $A$1,-$A174, $F$1,$E$1, "","False")</f>
        <v>42942.885416666664</v>
      </c>
      <c r="C174" s="49">
        <f xml:space="preserve"> RTD("cqg.rtd",,"StudyData", $B$1, "Bar", "", "Time", $A$1, -$A174,$F$1,$E$1, "","False")</f>
        <v>42942.885416666664</v>
      </c>
      <c r="D174" s="50">
        <f xml:space="preserve"> IF(RTD("cqg.rtd",,"StudyData", $B$1, "Bar", "", "Open", $A$1, -$A174, $F$1,$E$1,,$C$1,$D$1)="",NA(),RTD("cqg.rtd",,"StudyData", $B$1, "Bar", "", "Open", $A$1, -$A174, $F$1,$E$1,,$C$1,$D$1))</f>
        <v>15974.75</v>
      </c>
      <c r="E174" s="50">
        <f>IF(RTD("cqg.rtd",,"StudyData", $B$1, "Bar", "", "High", $A$1, -$A174, $F$1,$E$1,,$C$1,$D$1)="",NA(), RTD("cqg.rtd",,"StudyData", $B$1, "Bar", "", "High", $A$1, -$A174, $F$1,$E$1,,$C$1,$D$1))</f>
        <v>15980.11</v>
      </c>
      <c r="F174" s="50">
        <f>IF(RTD("cqg.rtd",,"StudyData", $B$1, "Bar", "", "Low", $A$1, -$A174, $F$1,$E$1,,$C$1,$D$1)="",NA(),RTD("cqg.rtd",,"StudyData", $B$1, "Bar", "", "Low", $A$1, -$A174, $F$1,$E$1,,$C$1,$D$1))</f>
        <v>15955.75</v>
      </c>
      <c r="G174" s="50">
        <f>IF(RTD("cqg.rtd",,"StudyData", $B$1, "Bar", "", "Close", $A$1, -$A174, $F$1,$E$1,,$C$1,$D$1)="",NA(),RTD("cqg.rtd",,"StudyData", $B$1, "Bar", "", "Close", $A$1, -$A174, $F$1,$E$1,,$C$1,$D$1))</f>
        <v>15960.18</v>
      </c>
    </row>
    <row r="175" spans="1:7" x14ac:dyDescent="0.3">
      <c r="A175" s="47">
        <f t="shared" si="2"/>
        <v>173</v>
      </c>
      <c r="B175" s="48">
        <f xml:space="preserve"> RTD("cqg.rtd",,"StudyData", $B$1, "Bar", "", "Time", $A$1,-$A175, $F$1,$E$1, "","False")</f>
        <v>42942.875</v>
      </c>
      <c r="C175" s="49">
        <f xml:space="preserve"> RTD("cqg.rtd",,"StudyData", $B$1, "Bar", "", "Time", $A$1, -$A175,$F$1,$E$1, "","False")</f>
        <v>42942.875</v>
      </c>
      <c r="D175" s="50">
        <f xml:space="preserve"> IF(RTD("cqg.rtd",,"StudyData", $B$1, "Bar", "", "Open", $A$1, -$A175, $F$1,$E$1,,$C$1,$D$1)="",NA(),RTD("cqg.rtd",,"StudyData", $B$1, "Bar", "", "Open", $A$1, -$A175, $F$1,$E$1,,$C$1,$D$1))</f>
        <v>15937.41</v>
      </c>
      <c r="E175" s="50">
        <f>IF(RTD("cqg.rtd",,"StudyData", $B$1, "Bar", "", "High", $A$1, -$A175, $F$1,$E$1,,$C$1,$D$1)="",NA(), RTD("cqg.rtd",,"StudyData", $B$1, "Bar", "", "High", $A$1, -$A175, $F$1,$E$1,,$C$1,$D$1))</f>
        <v>15978.7</v>
      </c>
      <c r="F175" s="50">
        <f>IF(RTD("cqg.rtd",,"StudyData", $B$1, "Bar", "", "Low", $A$1, -$A175, $F$1,$E$1,,$C$1,$D$1)="",NA(),RTD("cqg.rtd",,"StudyData", $B$1, "Bar", "", "Low", $A$1, -$A175, $F$1,$E$1,,$C$1,$D$1))</f>
        <v>15934.16</v>
      </c>
      <c r="G175" s="50">
        <f>IF(RTD("cqg.rtd",,"StudyData", $B$1, "Bar", "", "Close", $A$1, -$A175, $F$1,$E$1,,$C$1,$D$1)="",NA(),RTD("cqg.rtd",,"StudyData", $B$1, "Bar", "", "Close", $A$1, -$A175, $F$1,$E$1,,$C$1,$D$1))</f>
        <v>15971.94</v>
      </c>
    </row>
    <row r="176" spans="1:7" x14ac:dyDescent="0.3">
      <c r="A176" s="47">
        <f t="shared" si="2"/>
        <v>174</v>
      </c>
      <c r="B176" s="48">
        <f xml:space="preserve"> RTD("cqg.rtd",,"StudyData", $B$1, "Bar", "", "Time", $A$1,-$A176, $F$1,$E$1, "","False")</f>
        <v>42942.864583333336</v>
      </c>
      <c r="C176" s="49">
        <f xml:space="preserve"> RTD("cqg.rtd",,"StudyData", $B$1, "Bar", "", "Time", $A$1, -$A176,$F$1,$E$1, "","False")</f>
        <v>42942.864583333336</v>
      </c>
      <c r="D176" s="50">
        <f xml:space="preserve"> IF(RTD("cqg.rtd",,"StudyData", $B$1, "Bar", "", "Open", $A$1, -$A176, $F$1,$E$1,,$C$1,$D$1)="",NA(),RTD("cqg.rtd",,"StudyData", $B$1, "Bar", "", "Open", $A$1, -$A176, $F$1,$E$1,,$C$1,$D$1))</f>
        <v>15977.14</v>
      </c>
      <c r="E176" s="50">
        <f>IF(RTD("cqg.rtd",,"StudyData", $B$1, "Bar", "", "High", $A$1, -$A176, $F$1,$E$1,,$C$1,$D$1)="",NA(), RTD("cqg.rtd",,"StudyData", $B$1, "Bar", "", "High", $A$1, -$A176, $F$1,$E$1,,$C$1,$D$1))</f>
        <v>15986.44</v>
      </c>
      <c r="F176" s="50">
        <f>IF(RTD("cqg.rtd",,"StudyData", $B$1, "Bar", "", "Low", $A$1, -$A176, $F$1,$E$1,,$C$1,$D$1)="",NA(),RTD("cqg.rtd",,"StudyData", $B$1, "Bar", "", "Low", $A$1, -$A176, $F$1,$E$1,,$C$1,$D$1))</f>
        <v>15930.46</v>
      </c>
      <c r="G176" s="50">
        <f>IF(RTD("cqg.rtd",,"StudyData", $B$1, "Bar", "", "Close", $A$1, -$A176, $F$1,$E$1,,$C$1,$D$1)="",NA(),RTD("cqg.rtd",,"StudyData", $B$1, "Bar", "", "Close", $A$1, -$A176, $F$1,$E$1,,$C$1,$D$1))</f>
        <v>15935.66</v>
      </c>
    </row>
    <row r="177" spans="1:7" x14ac:dyDescent="0.3">
      <c r="A177" s="47">
        <f t="shared" si="2"/>
        <v>175</v>
      </c>
      <c r="B177" s="48">
        <f xml:space="preserve"> RTD("cqg.rtd",,"StudyData", $B$1, "Bar", "", "Time", $A$1,-$A177, $F$1,$E$1, "","False")</f>
        <v>42942.854166666664</v>
      </c>
      <c r="C177" s="49">
        <f xml:space="preserve"> RTD("cqg.rtd",,"StudyData", $B$1, "Bar", "", "Time", $A$1, -$A177,$F$1,$E$1, "","False")</f>
        <v>42942.854166666664</v>
      </c>
      <c r="D177" s="50">
        <f xml:space="preserve"> IF(RTD("cqg.rtd",,"StudyData", $B$1, "Bar", "", "Open", $A$1, -$A177, $F$1,$E$1,,$C$1,$D$1)="",NA(),RTD("cqg.rtd",,"StudyData", $B$1, "Bar", "", "Open", $A$1, -$A177, $F$1,$E$1,,$C$1,$D$1))</f>
        <v>15951.45</v>
      </c>
      <c r="E177" s="50">
        <f>IF(RTD("cqg.rtd",,"StudyData", $B$1, "Bar", "", "High", $A$1, -$A177, $F$1,$E$1,,$C$1,$D$1)="",NA(), RTD("cqg.rtd",,"StudyData", $B$1, "Bar", "", "High", $A$1, -$A177, $F$1,$E$1,,$C$1,$D$1))</f>
        <v>15992.11</v>
      </c>
      <c r="F177" s="50">
        <f>IF(RTD("cqg.rtd",,"StudyData", $B$1, "Bar", "", "Low", $A$1, -$A177, $F$1,$E$1,,$C$1,$D$1)="",NA(),RTD("cqg.rtd",,"StudyData", $B$1, "Bar", "", "Low", $A$1, -$A177, $F$1,$E$1,,$C$1,$D$1))</f>
        <v>15935.72</v>
      </c>
      <c r="G177" s="50">
        <f>IF(RTD("cqg.rtd",,"StudyData", $B$1, "Bar", "", "Close", $A$1, -$A177, $F$1,$E$1,,$C$1,$D$1)="",NA(),RTD("cqg.rtd",,"StudyData", $B$1, "Bar", "", "Close", $A$1, -$A177, $F$1,$E$1,,$C$1,$D$1))</f>
        <v>15974.54</v>
      </c>
    </row>
    <row r="178" spans="1:7" x14ac:dyDescent="0.3">
      <c r="A178" s="47">
        <f t="shared" si="2"/>
        <v>176</v>
      </c>
      <c r="B178" s="48">
        <f xml:space="preserve"> RTD("cqg.rtd",,"StudyData", $B$1, "Bar", "", "Time", $A$1,-$A178, $F$1,$E$1, "","False")</f>
        <v>42942.114583333336</v>
      </c>
      <c r="C178" s="49">
        <f xml:space="preserve"> RTD("cqg.rtd",,"StudyData", $B$1, "Bar", "", "Time", $A$1, -$A178,$F$1,$E$1, "","False")</f>
        <v>42942.114583333336</v>
      </c>
      <c r="D178" s="50">
        <f xml:space="preserve"> IF(RTD("cqg.rtd",,"StudyData", $B$1, "Bar", "", "Open", $A$1, -$A178, $F$1,$E$1,,$C$1,$D$1)="",NA(),RTD("cqg.rtd",,"StudyData", $B$1, "Bar", "", "Open", $A$1, -$A178, $F$1,$E$1,,$C$1,$D$1))</f>
        <v>15904.93</v>
      </c>
      <c r="E178" s="50">
        <f>IF(RTD("cqg.rtd",,"StudyData", $B$1, "Bar", "", "High", $A$1, -$A178, $F$1,$E$1,,$C$1,$D$1)="",NA(), RTD("cqg.rtd",,"StudyData", $B$1, "Bar", "", "High", $A$1, -$A178, $F$1,$E$1,,$C$1,$D$1))</f>
        <v>15907.97</v>
      </c>
      <c r="F178" s="50">
        <f>IF(RTD("cqg.rtd",,"StudyData", $B$1, "Bar", "", "Low", $A$1, -$A178, $F$1,$E$1,,$C$1,$D$1)="",NA(),RTD("cqg.rtd",,"StudyData", $B$1, "Bar", "", "Low", $A$1, -$A178, $F$1,$E$1,,$C$1,$D$1))</f>
        <v>15879.73</v>
      </c>
      <c r="G178" s="50">
        <f>IF(RTD("cqg.rtd",,"StudyData", $B$1, "Bar", "", "Close", $A$1, -$A178, $F$1,$E$1,,$C$1,$D$1)="",NA(),RTD("cqg.rtd",,"StudyData", $B$1, "Bar", "", "Close", $A$1, -$A178, $F$1,$E$1,,$C$1,$D$1))</f>
        <v>15898.53</v>
      </c>
    </row>
    <row r="179" spans="1:7" x14ac:dyDescent="0.3">
      <c r="A179" s="47">
        <f t="shared" si="2"/>
        <v>177</v>
      </c>
      <c r="B179" s="48">
        <f xml:space="preserve"> RTD("cqg.rtd",,"StudyData", $B$1, "Bar", "", "Time", $A$1,-$A179, $F$1,$E$1, "","False")</f>
        <v>42942.104166666664</v>
      </c>
      <c r="C179" s="49">
        <f xml:space="preserve"> RTD("cqg.rtd",,"StudyData", $B$1, "Bar", "", "Time", $A$1, -$A179,$F$1,$E$1, "","False")</f>
        <v>42942.104166666664</v>
      </c>
      <c r="D179" s="50">
        <f xml:space="preserve"> IF(RTD("cqg.rtd",,"StudyData", $B$1, "Bar", "", "Open", $A$1, -$A179, $F$1,$E$1,,$C$1,$D$1)="",NA(),RTD("cqg.rtd",,"StudyData", $B$1, "Bar", "", "Open", $A$1, -$A179, $F$1,$E$1,,$C$1,$D$1))</f>
        <v>15890.81</v>
      </c>
      <c r="E179" s="50">
        <f>IF(RTD("cqg.rtd",,"StudyData", $B$1, "Bar", "", "High", $A$1, -$A179, $F$1,$E$1,,$C$1,$D$1)="",NA(), RTD("cqg.rtd",,"StudyData", $B$1, "Bar", "", "High", $A$1, -$A179, $F$1,$E$1,,$C$1,$D$1))</f>
        <v>15905.48</v>
      </c>
      <c r="F179" s="50">
        <f>IF(RTD("cqg.rtd",,"StudyData", $B$1, "Bar", "", "Low", $A$1, -$A179, $F$1,$E$1,,$C$1,$D$1)="",NA(),RTD("cqg.rtd",,"StudyData", $B$1, "Bar", "", "Low", $A$1, -$A179, $F$1,$E$1,,$C$1,$D$1))</f>
        <v>15886.47</v>
      </c>
      <c r="G179" s="50">
        <f>IF(RTD("cqg.rtd",,"StudyData", $B$1, "Bar", "", "Close", $A$1, -$A179, $F$1,$E$1,,$C$1,$D$1)="",NA(),RTD("cqg.rtd",,"StudyData", $B$1, "Bar", "", "Close", $A$1, -$A179, $F$1,$E$1,,$C$1,$D$1))</f>
        <v>15905.48</v>
      </c>
    </row>
    <row r="180" spans="1:7" x14ac:dyDescent="0.3">
      <c r="A180" s="47">
        <f t="shared" si="2"/>
        <v>178</v>
      </c>
      <c r="B180" s="48">
        <f xml:space="preserve"> RTD("cqg.rtd",,"StudyData", $B$1, "Bar", "", "Time", $A$1,-$A180, $F$1,$E$1, "","False")</f>
        <v>42942.09375</v>
      </c>
      <c r="C180" s="49">
        <f xml:space="preserve"> RTD("cqg.rtd",,"StudyData", $B$1, "Bar", "", "Time", $A$1, -$A180,$F$1,$E$1, "","False")</f>
        <v>42942.09375</v>
      </c>
      <c r="D180" s="50">
        <f xml:space="preserve"> IF(RTD("cqg.rtd",,"StudyData", $B$1, "Bar", "", "Open", $A$1, -$A180, $F$1,$E$1,,$C$1,$D$1)="",NA(),RTD("cqg.rtd",,"StudyData", $B$1, "Bar", "", "Open", $A$1, -$A180, $F$1,$E$1,,$C$1,$D$1))</f>
        <v>15895.94</v>
      </c>
      <c r="E180" s="50">
        <f>IF(RTD("cqg.rtd",,"StudyData", $B$1, "Bar", "", "High", $A$1, -$A180, $F$1,$E$1,,$C$1,$D$1)="",NA(), RTD("cqg.rtd",,"StudyData", $B$1, "Bar", "", "High", $A$1, -$A180, $F$1,$E$1,,$C$1,$D$1))</f>
        <v>15900.37</v>
      </c>
      <c r="F180" s="50">
        <f>IF(RTD("cqg.rtd",,"StudyData", $B$1, "Bar", "", "Low", $A$1, -$A180, $F$1,$E$1,,$C$1,$D$1)="",NA(),RTD("cqg.rtd",,"StudyData", $B$1, "Bar", "", "Low", $A$1, -$A180, $F$1,$E$1,,$C$1,$D$1))</f>
        <v>15888.43</v>
      </c>
      <c r="G180" s="50">
        <f>IF(RTD("cqg.rtd",,"StudyData", $B$1, "Bar", "", "Close", $A$1, -$A180, $F$1,$E$1,,$C$1,$D$1)="",NA(),RTD("cqg.rtd",,"StudyData", $B$1, "Bar", "", "Close", $A$1, -$A180, $F$1,$E$1,,$C$1,$D$1))</f>
        <v>15894.62</v>
      </c>
    </row>
    <row r="181" spans="1:7" x14ac:dyDescent="0.3">
      <c r="A181" s="47">
        <f t="shared" si="2"/>
        <v>179</v>
      </c>
      <c r="B181" s="48">
        <f xml:space="preserve"> RTD("cqg.rtd",,"StudyData", $B$1, "Bar", "", "Time", $A$1,-$A181, $F$1,$E$1, "","False")</f>
        <v>42942.083333333336</v>
      </c>
      <c r="C181" s="49">
        <f xml:space="preserve"> RTD("cqg.rtd",,"StudyData", $B$1, "Bar", "", "Time", $A$1, -$A181,$F$1,$E$1, "","False")</f>
        <v>42942.083333333336</v>
      </c>
      <c r="D181" s="50">
        <f xml:space="preserve"> IF(RTD("cqg.rtd",,"StudyData", $B$1, "Bar", "", "Open", $A$1, -$A181, $F$1,$E$1,,$C$1,$D$1)="",NA(),RTD("cqg.rtd",,"StudyData", $B$1, "Bar", "", "Open", $A$1, -$A181, $F$1,$E$1,,$C$1,$D$1))</f>
        <v>15898.94</v>
      </c>
      <c r="E181" s="50">
        <f>IF(RTD("cqg.rtd",,"StudyData", $B$1, "Bar", "", "High", $A$1, -$A181, $F$1,$E$1,,$C$1,$D$1)="",NA(), RTD("cqg.rtd",,"StudyData", $B$1, "Bar", "", "High", $A$1, -$A181, $F$1,$E$1,,$C$1,$D$1))</f>
        <v>15910.27</v>
      </c>
      <c r="F181" s="50">
        <f>IF(RTD("cqg.rtd",,"StudyData", $B$1, "Bar", "", "Low", $A$1, -$A181, $F$1,$E$1,,$C$1,$D$1)="",NA(),RTD("cqg.rtd",,"StudyData", $B$1, "Bar", "", "Low", $A$1, -$A181, $F$1,$E$1,,$C$1,$D$1))</f>
        <v>15889.58</v>
      </c>
      <c r="G181" s="50">
        <f>IF(RTD("cqg.rtd",,"StudyData", $B$1, "Bar", "", "Close", $A$1, -$A181, $F$1,$E$1,,$C$1,$D$1)="",NA(),RTD("cqg.rtd",,"StudyData", $B$1, "Bar", "", "Close", $A$1, -$A181, $F$1,$E$1,,$C$1,$D$1))</f>
        <v>15896.33</v>
      </c>
    </row>
    <row r="182" spans="1:7" x14ac:dyDescent="0.3">
      <c r="A182" s="47">
        <f t="shared" si="2"/>
        <v>180</v>
      </c>
      <c r="B182" s="48">
        <f xml:space="preserve"> RTD("cqg.rtd",,"StudyData", $B$1, "Bar", "", "Time", $A$1,-$A182, $F$1,$E$1, "","False")</f>
        <v>42942.072916666664</v>
      </c>
      <c r="C182" s="49">
        <f xml:space="preserve"> RTD("cqg.rtd",,"StudyData", $B$1, "Bar", "", "Time", $A$1, -$A182,$F$1,$E$1, "","False")</f>
        <v>42942.072916666664</v>
      </c>
      <c r="D182" s="50">
        <f xml:space="preserve"> IF(RTD("cqg.rtd",,"StudyData", $B$1, "Bar", "", "Open", $A$1, -$A182, $F$1,$E$1,,$C$1,$D$1)="",NA(),RTD("cqg.rtd",,"StudyData", $B$1, "Bar", "", "Open", $A$1, -$A182, $F$1,$E$1,,$C$1,$D$1))</f>
        <v>15877.58</v>
      </c>
      <c r="E182" s="50">
        <f>IF(RTD("cqg.rtd",,"StudyData", $B$1, "Bar", "", "High", $A$1, -$A182, $F$1,$E$1,,$C$1,$D$1)="",NA(), RTD("cqg.rtd",,"StudyData", $B$1, "Bar", "", "High", $A$1, -$A182, $F$1,$E$1,,$C$1,$D$1))</f>
        <v>15895.97</v>
      </c>
      <c r="F182" s="50">
        <f>IF(RTD("cqg.rtd",,"StudyData", $B$1, "Bar", "", "Low", $A$1, -$A182, $F$1,$E$1,,$C$1,$D$1)="",NA(),RTD("cqg.rtd",,"StudyData", $B$1, "Bar", "", "Low", $A$1, -$A182, $F$1,$E$1,,$C$1,$D$1))</f>
        <v>15877.51</v>
      </c>
      <c r="G182" s="50">
        <f>IF(RTD("cqg.rtd",,"StudyData", $B$1, "Bar", "", "Close", $A$1, -$A182, $F$1,$E$1,,$C$1,$D$1)="",NA(),RTD("cqg.rtd",,"StudyData", $B$1, "Bar", "", "Close", $A$1, -$A182, $F$1,$E$1,,$C$1,$D$1))</f>
        <v>15892.49</v>
      </c>
    </row>
    <row r="183" spans="1:7" x14ac:dyDescent="0.3">
      <c r="A183" s="47">
        <f t="shared" si="2"/>
        <v>181</v>
      </c>
      <c r="B183" s="48">
        <f xml:space="preserve"> RTD("cqg.rtd",,"StudyData", $B$1, "Bar", "", "Time", $A$1,-$A183, $F$1,$E$1, "","False")</f>
        <v>42942.0625</v>
      </c>
      <c r="C183" s="49">
        <f xml:space="preserve"> RTD("cqg.rtd",,"StudyData", $B$1, "Bar", "", "Time", $A$1, -$A183,$F$1,$E$1, "","False")</f>
        <v>42942.0625</v>
      </c>
      <c r="D183" s="50">
        <f xml:space="preserve"> IF(RTD("cqg.rtd",,"StudyData", $B$1, "Bar", "", "Open", $A$1, -$A183, $F$1,$E$1,,$C$1,$D$1)="",NA(),RTD("cqg.rtd",,"StudyData", $B$1, "Bar", "", "Open", $A$1, -$A183, $F$1,$E$1,,$C$1,$D$1))</f>
        <v>15865.13</v>
      </c>
      <c r="E183" s="50">
        <f>IF(RTD("cqg.rtd",,"StudyData", $B$1, "Bar", "", "High", $A$1, -$A183, $F$1,$E$1,,$C$1,$D$1)="",NA(), RTD("cqg.rtd",,"StudyData", $B$1, "Bar", "", "High", $A$1, -$A183, $F$1,$E$1,,$C$1,$D$1))</f>
        <v>15882.55</v>
      </c>
      <c r="F183" s="50">
        <f>IF(RTD("cqg.rtd",,"StudyData", $B$1, "Bar", "", "Low", $A$1, -$A183, $F$1,$E$1,,$C$1,$D$1)="",NA(),RTD("cqg.rtd",,"StudyData", $B$1, "Bar", "", "Low", $A$1, -$A183, $F$1,$E$1,,$C$1,$D$1))</f>
        <v>15863.17</v>
      </c>
      <c r="G183" s="50">
        <f>IF(RTD("cqg.rtd",,"StudyData", $B$1, "Bar", "", "Close", $A$1, -$A183, $F$1,$E$1,,$C$1,$D$1)="",NA(),RTD("cqg.rtd",,"StudyData", $B$1, "Bar", "", "Close", $A$1, -$A183, $F$1,$E$1,,$C$1,$D$1))</f>
        <v>15877.39</v>
      </c>
    </row>
    <row r="184" spans="1:7" x14ac:dyDescent="0.3">
      <c r="A184" s="47">
        <f t="shared" si="2"/>
        <v>182</v>
      </c>
      <c r="B184" s="48">
        <f xml:space="preserve"> RTD("cqg.rtd",,"StudyData", $B$1, "Bar", "", "Time", $A$1,-$A184, $F$1,$E$1, "","False")</f>
        <v>42942.052083333336</v>
      </c>
      <c r="C184" s="49">
        <f xml:space="preserve"> RTD("cqg.rtd",,"StudyData", $B$1, "Bar", "", "Time", $A$1, -$A184,$F$1,$E$1, "","False")</f>
        <v>42942.052083333336</v>
      </c>
      <c r="D184" s="50">
        <f xml:space="preserve"> IF(RTD("cqg.rtd",,"StudyData", $B$1, "Bar", "", "Open", $A$1, -$A184, $F$1,$E$1,,$C$1,$D$1)="",NA(),RTD("cqg.rtd",,"StudyData", $B$1, "Bar", "", "Open", $A$1, -$A184, $F$1,$E$1,,$C$1,$D$1))</f>
        <v>15880.69</v>
      </c>
      <c r="E184" s="50">
        <f>IF(RTD("cqg.rtd",,"StudyData", $B$1, "Bar", "", "High", $A$1, -$A184, $F$1,$E$1,,$C$1,$D$1)="",NA(), RTD("cqg.rtd",,"StudyData", $B$1, "Bar", "", "High", $A$1, -$A184, $F$1,$E$1,,$C$1,$D$1))</f>
        <v>15881.92</v>
      </c>
      <c r="F184" s="50">
        <f>IF(RTD("cqg.rtd",,"StudyData", $B$1, "Bar", "", "Low", $A$1, -$A184, $F$1,$E$1,,$C$1,$D$1)="",NA(),RTD("cqg.rtd",,"StudyData", $B$1, "Bar", "", "Low", $A$1, -$A184, $F$1,$E$1,,$C$1,$D$1))</f>
        <v>15861.77</v>
      </c>
      <c r="G184" s="50">
        <f>IF(RTD("cqg.rtd",,"StudyData", $B$1, "Bar", "", "Close", $A$1, -$A184, $F$1,$E$1,,$C$1,$D$1)="",NA(),RTD("cqg.rtd",,"StudyData", $B$1, "Bar", "", "Close", $A$1, -$A184, $F$1,$E$1,,$C$1,$D$1))</f>
        <v>15863.51</v>
      </c>
    </row>
    <row r="185" spans="1:7" x14ac:dyDescent="0.3">
      <c r="A185" s="47">
        <f t="shared" si="2"/>
        <v>183</v>
      </c>
      <c r="B185" s="48">
        <f xml:space="preserve"> RTD("cqg.rtd",,"StudyData", $B$1, "Bar", "", "Time", $A$1,-$A185, $F$1,$E$1, "","False")</f>
        <v>42942.041666666664</v>
      </c>
      <c r="C185" s="49">
        <f xml:space="preserve"> RTD("cqg.rtd",,"StudyData", $B$1, "Bar", "", "Time", $A$1, -$A185,$F$1,$E$1, "","False")</f>
        <v>42942.041666666664</v>
      </c>
      <c r="D185" s="50">
        <f xml:space="preserve"> IF(RTD("cqg.rtd",,"StudyData", $B$1, "Bar", "", "Open", $A$1, -$A185, $F$1,$E$1,,$C$1,$D$1)="",NA(),RTD("cqg.rtd",,"StudyData", $B$1, "Bar", "", "Open", $A$1, -$A185, $F$1,$E$1,,$C$1,$D$1))</f>
        <v>15889.27</v>
      </c>
      <c r="E185" s="50">
        <f>IF(RTD("cqg.rtd",,"StudyData", $B$1, "Bar", "", "High", $A$1, -$A185, $F$1,$E$1,,$C$1,$D$1)="",NA(), RTD("cqg.rtd",,"StudyData", $B$1, "Bar", "", "High", $A$1, -$A185, $F$1,$E$1,,$C$1,$D$1))</f>
        <v>15891.34</v>
      </c>
      <c r="F185" s="50">
        <f>IF(RTD("cqg.rtd",,"StudyData", $B$1, "Bar", "", "Low", $A$1, -$A185, $F$1,$E$1,,$C$1,$D$1)="",NA(),RTD("cqg.rtd",,"StudyData", $B$1, "Bar", "", "Low", $A$1, -$A185, $F$1,$E$1,,$C$1,$D$1))</f>
        <v>15877.76</v>
      </c>
      <c r="G185" s="50">
        <f>IF(RTD("cqg.rtd",,"StudyData", $B$1, "Bar", "", "Close", $A$1, -$A185, $F$1,$E$1,,$C$1,$D$1)="",NA(),RTD("cqg.rtd",,"StudyData", $B$1, "Bar", "", "Close", $A$1, -$A185, $F$1,$E$1,,$C$1,$D$1))</f>
        <v>15880.63</v>
      </c>
    </row>
    <row r="186" spans="1:7" x14ac:dyDescent="0.3">
      <c r="A186" s="47">
        <f t="shared" si="2"/>
        <v>184</v>
      </c>
      <c r="B186" s="48">
        <f xml:space="preserve"> RTD("cqg.rtd",,"StudyData", $B$1, "Bar", "", "Time", $A$1,-$A186, $F$1,$E$1, "","False")</f>
        <v>42942.03125</v>
      </c>
      <c r="C186" s="49">
        <f xml:space="preserve"> RTD("cqg.rtd",,"StudyData", $B$1, "Bar", "", "Time", $A$1, -$A186,$F$1,$E$1, "","False")</f>
        <v>42942.03125</v>
      </c>
      <c r="D186" s="50">
        <f xml:space="preserve"> IF(RTD("cqg.rtd",,"StudyData", $B$1, "Bar", "", "Open", $A$1, -$A186, $F$1,$E$1,,$C$1,$D$1)="",NA(),RTD("cqg.rtd",,"StudyData", $B$1, "Bar", "", "Open", $A$1, -$A186, $F$1,$E$1,,$C$1,$D$1))</f>
        <v>15897.51</v>
      </c>
      <c r="E186" s="50">
        <f>IF(RTD("cqg.rtd",,"StudyData", $B$1, "Bar", "", "High", $A$1, -$A186, $F$1,$E$1,,$C$1,$D$1)="",NA(), RTD("cqg.rtd",,"StudyData", $B$1, "Bar", "", "High", $A$1, -$A186, $F$1,$E$1,,$C$1,$D$1))</f>
        <v>15905.74</v>
      </c>
      <c r="F186" s="50">
        <f>IF(RTD("cqg.rtd",,"StudyData", $B$1, "Bar", "", "Low", $A$1, -$A186, $F$1,$E$1,,$C$1,$D$1)="",NA(),RTD("cqg.rtd",,"StudyData", $B$1, "Bar", "", "Low", $A$1, -$A186, $F$1,$E$1,,$C$1,$D$1))</f>
        <v>15879.19</v>
      </c>
      <c r="G186" s="50">
        <f>IF(RTD("cqg.rtd",,"StudyData", $B$1, "Bar", "", "Close", $A$1, -$A186, $F$1,$E$1,,$C$1,$D$1)="",NA(),RTD("cqg.rtd",,"StudyData", $B$1, "Bar", "", "Close", $A$1, -$A186, $F$1,$E$1,,$C$1,$D$1))</f>
        <v>15889.92</v>
      </c>
    </row>
    <row r="187" spans="1:7" x14ac:dyDescent="0.3">
      <c r="A187" s="47">
        <f t="shared" si="2"/>
        <v>185</v>
      </c>
      <c r="B187" s="48">
        <f xml:space="preserve"> RTD("cqg.rtd",,"StudyData", $B$1, "Bar", "", "Time", $A$1,-$A187, $F$1,$E$1, "","False")</f>
        <v>42942.020833333336</v>
      </c>
      <c r="C187" s="49">
        <f xml:space="preserve"> RTD("cqg.rtd",,"StudyData", $B$1, "Bar", "", "Time", $A$1, -$A187,$F$1,$E$1, "","False")</f>
        <v>42942.020833333336</v>
      </c>
      <c r="D187" s="50">
        <f xml:space="preserve"> IF(RTD("cqg.rtd",,"StudyData", $B$1, "Bar", "", "Open", $A$1, -$A187, $F$1,$E$1,,$C$1,$D$1)="",NA(),RTD("cqg.rtd",,"StudyData", $B$1, "Bar", "", "Open", $A$1, -$A187, $F$1,$E$1,,$C$1,$D$1))</f>
        <v>15890.35</v>
      </c>
      <c r="E187" s="50">
        <f>IF(RTD("cqg.rtd",,"StudyData", $B$1, "Bar", "", "High", $A$1, -$A187, $F$1,$E$1,,$C$1,$D$1)="",NA(), RTD("cqg.rtd",,"StudyData", $B$1, "Bar", "", "High", $A$1, -$A187, $F$1,$E$1,,$C$1,$D$1))</f>
        <v>15903.03</v>
      </c>
      <c r="F187" s="50">
        <f>IF(RTD("cqg.rtd",,"StudyData", $B$1, "Bar", "", "Low", $A$1, -$A187, $F$1,$E$1,,$C$1,$D$1)="",NA(),RTD("cqg.rtd",,"StudyData", $B$1, "Bar", "", "Low", $A$1, -$A187, $F$1,$E$1,,$C$1,$D$1))</f>
        <v>15885</v>
      </c>
      <c r="G187" s="50">
        <f>IF(RTD("cqg.rtd",,"StudyData", $B$1, "Bar", "", "Close", $A$1, -$A187, $F$1,$E$1,,$C$1,$D$1)="",NA(),RTD("cqg.rtd",,"StudyData", $B$1, "Bar", "", "Close", $A$1, -$A187, $F$1,$E$1,,$C$1,$D$1))</f>
        <v>15900.37</v>
      </c>
    </row>
    <row r="188" spans="1:7" x14ac:dyDescent="0.3">
      <c r="A188" s="47">
        <f t="shared" si="2"/>
        <v>186</v>
      </c>
      <c r="B188" s="48">
        <f xml:space="preserve"> RTD("cqg.rtd",,"StudyData", $B$1, "Bar", "", "Time", $A$1,-$A188, $F$1,$E$1, "","False")</f>
        <v>42942.010416666664</v>
      </c>
      <c r="C188" s="49">
        <f xml:space="preserve"> RTD("cqg.rtd",,"StudyData", $B$1, "Bar", "", "Time", $A$1, -$A188,$F$1,$E$1, "","False")</f>
        <v>42942.010416666664</v>
      </c>
      <c r="D188" s="50">
        <f xml:space="preserve"> IF(RTD("cqg.rtd",,"StudyData", $B$1, "Bar", "", "Open", $A$1, -$A188, $F$1,$E$1,,$C$1,$D$1)="",NA(),RTD("cqg.rtd",,"StudyData", $B$1, "Bar", "", "Open", $A$1, -$A188, $F$1,$E$1,,$C$1,$D$1))</f>
        <v>15895.48</v>
      </c>
      <c r="E188" s="50">
        <f>IF(RTD("cqg.rtd",,"StudyData", $B$1, "Bar", "", "High", $A$1, -$A188, $F$1,$E$1,,$C$1,$D$1)="",NA(), RTD("cqg.rtd",,"StudyData", $B$1, "Bar", "", "High", $A$1, -$A188, $F$1,$E$1,,$C$1,$D$1))</f>
        <v>15903.9</v>
      </c>
      <c r="F188" s="50">
        <f>IF(RTD("cqg.rtd",,"StudyData", $B$1, "Bar", "", "Low", $A$1, -$A188, $F$1,$E$1,,$C$1,$D$1)="",NA(),RTD("cqg.rtd",,"StudyData", $B$1, "Bar", "", "Low", $A$1, -$A188, $F$1,$E$1,,$C$1,$D$1))</f>
        <v>15886.32</v>
      </c>
      <c r="G188" s="50">
        <f>IF(RTD("cqg.rtd",,"StudyData", $B$1, "Bar", "", "Close", $A$1, -$A188, $F$1,$E$1,,$C$1,$D$1)="",NA(),RTD("cqg.rtd",,"StudyData", $B$1, "Bar", "", "Close", $A$1, -$A188, $F$1,$E$1,,$C$1,$D$1))</f>
        <v>15887.16</v>
      </c>
    </row>
    <row r="189" spans="1:7" x14ac:dyDescent="0.3">
      <c r="A189" s="47">
        <f t="shared" si="2"/>
        <v>187</v>
      </c>
      <c r="B189" s="48">
        <f xml:space="preserve"> RTD("cqg.rtd",,"StudyData", $B$1, "Bar", "", "Time", $A$1,-$A189, $F$1,$E$1, "","False")</f>
        <v>42942</v>
      </c>
      <c r="C189" s="49">
        <f xml:space="preserve"> RTD("cqg.rtd",,"StudyData", $B$1, "Bar", "", "Time", $A$1, -$A189,$F$1,$E$1, "","False")</f>
        <v>42942</v>
      </c>
      <c r="D189" s="50">
        <f xml:space="preserve"> IF(RTD("cqg.rtd",,"StudyData", $B$1, "Bar", "", "Open", $A$1, -$A189, $F$1,$E$1,,$C$1,$D$1)="",NA(),RTD("cqg.rtd",,"StudyData", $B$1, "Bar", "", "Open", $A$1, -$A189, $F$1,$E$1,,$C$1,$D$1))</f>
        <v>15890.07</v>
      </c>
      <c r="E189" s="50">
        <f>IF(RTD("cqg.rtd",,"StudyData", $B$1, "Bar", "", "High", $A$1, -$A189, $F$1,$E$1,,$C$1,$D$1)="",NA(), RTD("cqg.rtd",,"StudyData", $B$1, "Bar", "", "High", $A$1, -$A189, $F$1,$E$1,,$C$1,$D$1))</f>
        <v>15898.52</v>
      </c>
      <c r="F189" s="50">
        <f>IF(RTD("cqg.rtd",,"StudyData", $B$1, "Bar", "", "Low", $A$1, -$A189, $F$1,$E$1,,$C$1,$D$1)="",NA(),RTD("cqg.rtd",,"StudyData", $B$1, "Bar", "", "Low", $A$1, -$A189, $F$1,$E$1,,$C$1,$D$1))</f>
        <v>15878.61</v>
      </c>
      <c r="G189" s="50">
        <f>IF(RTD("cqg.rtd",,"StudyData", $B$1, "Bar", "", "Close", $A$1, -$A189, $F$1,$E$1,,$C$1,$D$1)="",NA(),RTD("cqg.rtd",,"StudyData", $B$1, "Bar", "", "Close", $A$1, -$A189, $F$1,$E$1,,$C$1,$D$1))</f>
        <v>15895.67</v>
      </c>
    </row>
    <row r="190" spans="1:7" x14ac:dyDescent="0.3">
      <c r="A190" s="47">
        <f t="shared" si="2"/>
        <v>188</v>
      </c>
      <c r="B190" s="48">
        <f xml:space="preserve"> RTD("cqg.rtd",,"StudyData", $B$1, "Bar", "", "Time", $A$1,-$A190, $F$1,$E$1, "","False")</f>
        <v>42941.947916666664</v>
      </c>
      <c r="C190" s="49">
        <f xml:space="preserve"> RTD("cqg.rtd",,"StudyData", $B$1, "Bar", "", "Time", $A$1, -$A190,$F$1,$E$1, "","False")</f>
        <v>42941.947916666664</v>
      </c>
      <c r="D190" s="50">
        <f xml:space="preserve"> IF(RTD("cqg.rtd",,"StudyData", $B$1, "Bar", "", "Open", $A$1, -$A190, $F$1,$E$1,,$C$1,$D$1)="",NA(),RTD("cqg.rtd",,"StudyData", $B$1, "Bar", "", "Open", $A$1, -$A190, $F$1,$E$1,,$C$1,$D$1))</f>
        <v>15881.09</v>
      </c>
      <c r="E190" s="50">
        <f>IF(RTD("cqg.rtd",,"StudyData", $B$1, "Bar", "", "High", $A$1, -$A190, $F$1,$E$1,,$C$1,$D$1)="",NA(), RTD("cqg.rtd",,"StudyData", $B$1, "Bar", "", "High", $A$1, -$A190, $F$1,$E$1,,$C$1,$D$1))</f>
        <v>15886.74</v>
      </c>
      <c r="F190" s="50">
        <f>IF(RTD("cqg.rtd",,"StudyData", $B$1, "Bar", "", "Low", $A$1, -$A190, $F$1,$E$1,,$C$1,$D$1)="",NA(),RTD("cqg.rtd",,"StudyData", $B$1, "Bar", "", "Low", $A$1, -$A190, $F$1,$E$1,,$C$1,$D$1))</f>
        <v>15875.03</v>
      </c>
      <c r="G190" s="50">
        <f>IF(RTD("cqg.rtd",,"StudyData", $B$1, "Bar", "", "Close", $A$1, -$A190, $F$1,$E$1,,$C$1,$D$1)="",NA(),RTD("cqg.rtd",,"StudyData", $B$1, "Bar", "", "Close", $A$1, -$A190, $F$1,$E$1,,$C$1,$D$1))</f>
        <v>15885.21</v>
      </c>
    </row>
    <row r="191" spans="1:7" x14ac:dyDescent="0.3">
      <c r="A191" s="47">
        <f t="shared" si="2"/>
        <v>189</v>
      </c>
      <c r="B191" s="48">
        <f xml:space="preserve"> RTD("cqg.rtd",,"StudyData", $B$1, "Bar", "", "Time", $A$1,-$A191, $F$1,$E$1, "","False")</f>
        <v>42941.9375</v>
      </c>
      <c r="C191" s="49">
        <f xml:space="preserve"> RTD("cqg.rtd",,"StudyData", $B$1, "Bar", "", "Time", $A$1, -$A191,$F$1,$E$1, "","False")</f>
        <v>42941.9375</v>
      </c>
      <c r="D191" s="50">
        <f xml:space="preserve"> IF(RTD("cqg.rtd",,"StudyData", $B$1, "Bar", "", "Open", $A$1, -$A191, $F$1,$E$1,,$C$1,$D$1)="",NA(),RTD("cqg.rtd",,"StudyData", $B$1, "Bar", "", "Open", $A$1, -$A191, $F$1,$E$1,,$C$1,$D$1))</f>
        <v>15888.49</v>
      </c>
      <c r="E191" s="50">
        <f>IF(RTD("cqg.rtd",,"StudyData", $B$1, "Bar", "", "High", $A$1, -$A191, $F$1,$E$1,,$C$1,$D$1)="",NA(), RTD("cqg.rtd",,"StudyData", $B$1, "Bar", "", "High", $A$1, -$A191, $F$1,$E$1,,$C$1,$D$1))</f>
        <v>15892.81</v>
      </c>
      <c r="F191" s="50">
        <f>IF(RTD("cqg.rtd",,"StudyData", $B$1, "Bar", "", "Low", $A$1, -$A191, $F$1,$E$1,,$C$1,$D$1)="",NA(),RTD("cqg.rtd",,"StudyData", $B$1, "Bar", "", "Low", $A$1, -$A191, $F$1,$E$1,,$C$1,$D$1))</f>
        <v>15872.42</v>
      </c>
      <c r="G191" s="50">
        <f>IF(RTD("cqg.rtd",,"StudyData", $B$1, "Bar", "", "Close", $A$1, -$A191, $F$1,$E$1,,$C$1,$D$1)="",NA(),RTD("cqg.rtd",,"StudyData", $B$1, "Bar", "", "Close", $A$1, -$A191, $F$1,$E$1,,$C$1,$D$1))</f>
        <v>15881.15</v>
      </c>
    </row>
    <row r="192" spans="1:7" x14ac:dyDescent="0.3">
      <c r="A192" s="47">
        <f t="shared" si="2"/>
        <v>190</v>
      </c>
      <c r="B192" s="48">
        <f xml:space="preserve"> RTD("cqg.rtd",,"StudyData", $B$1, "Bar", "", "Time", $A$1,-$A192, $F$1,$E$1, "","False")</f>
        <v>42941.927083333336</v>
      </c>
      <c r="C192" s="49">
        <f xml:space="preserve"> RTD("cqg.rtd",,"StudyData", $B$1, "Bar", "", "Time", $A$1, -$A192,$F$1,$E$1, "","False")</f>
        <v>42941.927083333336</v>
      </c>
      <c r="D192" s="50">
        <f xml:space="preserve"> IF(RTD("cqg.rtd",,"StudyData", $B$1, "Bar", "", "Open", $A$1, -$A192, $F$1,$E$1,,$C$1,$D$1)="",NA(),RTD("cqg.rtd",,"StudyData", $B$1, "Bar", "", "Open", $A$1, -$A192, $F$1,$E$1,,$C$1,$D$1))</f>
        <v>15891.44</v>
      </c>
      <c r="E192" s="50">
        <f>IF(RTD("cqg.rtd",,"StudyData", $B$1, "Bar", "", "High", $A$1, -$A192, $F$1,$E$1,,$C$1,$D$1)="",NA(), RTD("cqg.rtd",,"StudyData", $B$1, "Bar", "", "High", $A$1, -$A192, $F$1,$E$1,,$C$1,$D$1))</f>
        <v>15897.98</v>
      </c>
      <c r="F192" s="50">
        <f>IF(RTD("cqg.rtd",,"StudyData", $B$1, "Bar", "", "Low", $A$1, -$A192, $F$1,$E$1,,$C$1,$D$1)="",NA(),RTD("cqg.rtd",,"StudyData", $B$1, "Bar", "", "Low", $A$1, -$A192, $F$1,$E$1,,$C$1,$D$1))</f>
        <v>15884.38</v>
      </c>
      <c r="G192" s="50">
        <f>IF(RTD("cqg.rtd",,"StudyData", $B$1, "Bar", "", "Close", $A$1, -$A192, $F$1,$E$1,,$C$1,$D$1)="",NA(),RTD("cqg.rtd",,"StudyData", $B$1, "Bar", "", "Close", $A$1, -$A192, $F$1,$E$1,,$C$1,$D$1))</f>
        <v>15889.61</v>
      </c>
    </row>
    <row r="193" spans="1:7" x14ac:dyDescent="0.3">
      <c r="A193" s="47">
        <f t="shared" si="2"/>
        <v>191</v>
      </c>
      <c r="B193" s="48">
        <f xml:space="preserve"> RTD("cqg.rtd",,"StudyData", $B$1, "Bar", "", "Time", $A$1,-$A193, $F$1,$E$1, "","False")</f>
        <v>42941.916666666664</v>
      </c>
      <c r="C193" s="49">
        <f xml:space="preserve"> RTD("cqg.rtd",,"StudyData", $B$1, "Bar", "", "Time", $A$1, -$A193,$F$1,$E$1, "","False")</f>
        <v>42941.916666666664</v>
      </c>
      <c r="D193" s="50">
        <f xml:space="preserve"> IF(RTD("cqg.rtd",,"StudyData", $B$1, "Bar", "", "Open", $A$1, -$A193, $F$1,$E$1,,$C$1,$D$1)="",NA(),RTD("cqg.rtd",,"StudyData", $B$1, "Bar", "", "Open", $A$1, -$A193, $F$1,$E$1,,$C$1,$D$1))</f>
        <v>15862.6</v>
      </c>
      <c r="E193" s="50">
        <f>IF(RTD("cqg.rtd",,"StudyData", $B$1, "Bar", "", "High", $A$1, -$A193, $F$1,$E$1,,$C$1,$D$1)="",NA(), RTD("cqg.rtd",,"StudyData", $B$1, "Bar", "", "High", $A$1, -$A193, $F$1,$E$1,,$C$1,$D$1))</f>
        <v>15901.57</v>
      </c>
      <c r="F193" s="50">
        <f>IF(RTD("cqg.rtd",,"StudyData", $B$1, "Bar", "", "Low", $A$1, -$A193, $F$1,$E$1,,$C$1,$D$1)="",NA(),RTD("cqg.rtd",,"StudyData", $B$1, "Bar", "", "Low", $A$1, -$A193, $F$1,$E$1,,$C$1,$D$1))</f>
        <v>15858.15</v>
      </c>
      <c r="G193" s="50">
        <f>IF(RTD("cqg.rtd",,"StudyData", $B$1, "Bar", "", "Close", $A$1, -$A193, $F$1,$E$1,,$C$1,$D$1)="",NA(),RTD("cqg.rtd",,"StudyData", $B$1, "Bar", "", "Close", $A$1, -$A193, $F$1,$E$1,,$C$1,$D$1))</f>
        <v>15892.69</v>
      </c>
    </row>
    <row r="194" spans="1:7" x14ac:dyDescent="0.3">
      <c r="A194" s="47">
        <f t="shared" si="2"/>
        <v>192</v>
      </c>
      <c r="B194" s="48">
        <f xml:space="preserve"> RTD("cqg.rtd",,"StudyData", $B$1, "Bar", "", "Time", $A$1,-$A194, $F$1,$E$1, "","False")</f>
        <v>42941.90625</v>
      </c>
      <c r="C194" s="49">
        <f xml:space="preserve"> RTD("cqg.rtd",,"StudyData", $B$1, "Bar", "", "Time", $A$1, -$A194,$F$1,$E$1, "","False")</f>
        <v>42941.90625</v>
      </c>
      <c r="D194" s="50">
        <f xml:space="preserve"> IF(RTD("cqg.rtd",,"StudyData", $B$1, "Bar", "", "Open", $A$1, -$A194, $F$1,$E$1,,$C$1,$D$1)="",NA(),RTD("cqg.rtd",,"StudyData", $B$1, "Bar", "", "Open", $A$1, -$A194, $F$1,$E$1,,$C$1,$D$1))</f>
        <v>15880.81</v>
      </c>
      <c r="E194" s="50">
        <f>IF(RTD("cqg.rtd",,"StudyData", $B$1, "Bar", "", "High", $A$1, -$A194, $F$1,$E$1,,$C$1,$D$1)="",NA(), RTD("cqg.rtd",,"StudyData", $B$1, "Bar", "", "High", $A$1, -$A194, $F$1,$E$1,,$C$1,$D$1))</f>
        <v>15881.97</v>
      </c>
      <c r="F194" s="50">
        <f>IF(RTD("cqg.rtd",,"StudyData", $B$1, "Bar", "", "Low", $A$1, -$A194, $F$1,$E$1,,$C$1,$D$1)="",NA(),RTD("cqg.rtd",,"StudyData", $B$1, "Bar", "", "Low", $A$1, -$A194, $F$1,$E$1,,$C$1,$D$1))</f>
        <v>15839.45</v>
      </c>
      <c r="G194" s="50">
        <f>IF(RTD("cqg.rtd",,"StudyData", $B$1, "Bar", "", "Close", $A$1, -$A194, $F$1,$E$1,,$C$1,$D$1)="",NA(),RTD("cqg.rtd",,"StudyData", $B$1, "Bar", "", "Close", $A$1, -$A194, $F$1,$E$1,,$C$1,$D$1))</f>
        <v>15861.68</v>
      </c>
    </row>
    <row r="195" spans="1:7" x14ac:dyDescent="0.3">
      <c r="A195" s="47">
        <f t="shared" si="2"/>
        <v>193</v>
      </c>
      <c r="B195" s="48">
        <f xml:space="preserve"> RTD("cqg.rtd",,"StudyData", $B$1, "Bar", "", "Time", $A$1,-$A195, $F$1,$E$1, "","False")</f>
        <v>42941.895833333336</v>
      </c>
      <c r="C195" s="49">
        <f xml:space="preserve"> RTD("cqg.rtd",,"StudyData", $B$1, "Bar", "", "Time", $A$1, -$A195,$F$1,$E$1, "","False")</f>
        <v>42941.895833333336</v>
      </c>
      <c r="D195" s="50">
        <f xml:space="preserve"> IF(RTD("cqg.rtd",,"StudyData", $B$1, "Bar", "", "Open", $A$1, -$A195, $F$1,$E$1,,$C$1,$D$1)="",NA(),RTD("cqg.rtd",,"StudyData", $B$1, "Bar", "", "Open", $A$1, -$A195, $F$1,$E$1,,$C$1,$D$1))</f>
        <v>15932.38</v>
      </c>
      <c r="E195" s="50">
        <f>IF(RTD("cqg.rtd",,"StudyData", $B$1, "Bar", "", "High", $A$1, -$A195, $F$1,$E$1,,$C$1,$D$1)="",NA(), RTD("cqg.rtd",,"StudyData", $B$1, "Bar", "", "High", $A$1, -$A195, $F$1,$E$1,,$C$1,$D$1))</f>
        <v>15932.54</v>
      </c>
      <c r="F195" s="50">
        <f>IF(RTD("cqg.rtd",,"StudyData", $B$1, "Bar", "", "Low", $A$1, -$A195, $F$1,$E$1,,$C$1,$D$1)="",NA(),RTD("cqg.rtd",,"StudyData", $B$1, "Bar", "", "Low", $A$1, -$A195, $F$1,$E$1,,$C$1,$D$1))</f>
        <v>15876.34</v>
      </c>
      <c r="G195" s="50">
        <f>IF(RTD("cqg.rtd",,"StudyData", $B$1, "Bar", "", "Close", $A$1, -$A195, $F$1,$E$1,,$C$1,$D$1)="",NA(),RTD("cqg.rtd",,"StudyData", $B$1, "Bar", "", "Close", $A$1, -$A195, $F$1,$E$1,,$C$1,$D$1))</f>
        <v>15879.81</v>
      </c>
    </row>
    <row r="196" spans="1:7" x14ac:dyDescent="0.3">
      <c r="A196" s="47">
        <f t="shared" ref="A196:A259" si="3">A195+1</f>
        <v>194</v>
      </c>
      <c r="B196" s="48">
        <f xml:space="preserve"> RTD("cqg.rtd",,"StudyData", $B$1, "Bar", "", "Time", $A$1,-$A196, $F$1,$E$1, "","False")</f>
        <v>42941.885416666664</v>
      </c>
      <c r="C196" s="49">
        <f xml:space="preserve"> RTD("cqg.rtd",,"StudyData", $B$1, "Bar", "", "Time", $A$1, -$A196,$F$1,$E$1, "","False")</f>
        <v>42941.885416666664</v>
      </c>
      <c r="D196" s="50">
        <f xml:space="preserve"> IF(RTD("cqg.rtd",,"StudyData", $B$1, "Bar", "", "Open", $A$1, -$A196, $F$1,$E$1,,$C$1,$D$1)="",NA(),RTD("cqg.rtd",,"StudyData", $B$1, "Bar", "", "Open", $A$1, -$A196, $F$1,$E$1,,$C$1,$D$1))</f>
        <v>15928.58</v>
      </c>
      <c r="E196" s="50">
        <f>IF(RTD("cqg.rtd",,"StudyData", $B$1, "Bar", "", "High", $A$1, -$A196, $F$1,$E$1,,$C$1,$D$1)="",NA(), RTD("cqg.rtd",,"StudyData", $B$1, "Bar", "", "High", $A$1, -$A196, $F$1,$E$1,,$C$1,$D$1))</f>
        <v>15950.47</v>
      </c>
      <c r="F196" s="50">
        <f>IF(RTD("cqg.rtd",,"StudyData", $B$1, "Bar", "", "Low", $A$1, -$A196, $F$1,$E$1,,$C$1,$D$1)="",NA(),RTD("cqg.rtd",,"StudyData", $B$1, "Bar", "", "Low", $A$1, -$A196, $F$1,$E$1,,$C$1,$D$1))</f>
        <v>15928.58</v>
      </c>
      <c r="G196" s="50">
        <f>IF(RTD("cqg.rtd",,"StudyData", $B$1, "Bar", "", "Close", $A$1, -$A196, $F$1,$E$1,,$C$1,$D$1)="",NA(),RTD("cqg.rtd",,"StudyData", $B$1, "Bar", "", "Close", $A$1, -$A196, $F$1,$E$1,,$C$1,$D$1))</f>
        <v>15933.16</v>
      </c>
    </row>
    <row r="197" spans="1:7" x14ac:dyDescent="0.3">
      <c r="A197" s="47">
        <f t="shared" si="3"/>
        <v>195</v>
      </c>
      <c r="B197" s="48">
        <f xml:space="preserve"> RTD("cqg.rtd",,"StudyData", $B$1, "Bar", "", "Time", $A$1,-$A197, $F$1,$E$1, "","False")</f>
        <v>42941.875</v>
      </c>
      <c r="C197" s="49">
        <f xml:space="preserve"> RTD("cqg.rtd",,"StudyData", $B$1, "Bar", "", "Time", $A$1, -$A197,$F$1,$E$1, "","False")</f>
        <v>42941.875</v>
      </c>
      <c r="D197" s="50">
        <f xml:space="preserve"> IF(RTD("cqg.rtd",,"StudyData", $B$1, "Bar", "", "Open", $A$1, -$A197, $F$1,$E$1,,$C$1,$D$1)="",NA(),RTD("cqg.rtd",,"StudyData", $B$1, "Bar", "", "Open", $A$1, -$A197, $F$1,$E$1,,$C$1,$D$1))</f>
        <v>15964.04</v>
      </c>
      <c r="E197" s="50">
        <f>IF(RTD("cqg.rtd",,"StudyData", $B$1, "Bar", "", "High", $A$1, -$A197, $F$1,$E$1,,$C$1,$D$1)="",NA(), RTD("cqg.rtd",,"StudyData", $B$1, "Bar", "", "High", $A$1, -$A197, $F$1,$E$1,,$C$1,$D$1))</f>
        <v>15965.09</v>
      </c>
      <c r="F197" s="50">
        <f>IF(RTD("cqg.rtd",,"StudyData", $B$1, "Bar", "", "Low", $A$1, -$A197, $F$1,$E$1,,$C$1,$D$1)="",NA(),RTD("cqg.rtd",,"StudyData", $B$1, "Bar", "", "Low", $A$1, -$A197, $F$1,$E$1,,$C$1,$D$1))</f>
        <v>15913.99</v>
      </c>
      <c r="G197" s="50">
        <f>IF(RTD("cqg.rtd",,"StudyData", $B$1, "Bar", "", "Close", $A$1, -$A197, $F$1,$E$1,,$C$1,$D$1)="",NA(),RTD("cqg.rtd",,"StudyData", $B$1, "Bar", "", "Close", $A$1, -$A197, $F$1,$E$1,,$C$1,$D$1))</f>
        <v>15931.58</v>
      </c>
    </row>
    <row r="198" spans="1:7" x14ac:dyDescent="0.3">
      <c r="A198" s="47">
        <f t="shared" si="3"/>
        <v>196</v>
      </c>
      <c r="B198" s="48">
        <f xml:space="preserve"> RTD("cqg.rtd",,"StudyData", $B$1, "Bar", "", "Time", $A$1,-$A198, $F$1,$E$1, "","False")</f>
        <v>42941.864583333336</v>
      </c>
      <c r="C198" s="49">
        <f xml:space="preserve"> RTD("cqg.rtd",,"StudyData", $B$1, "Bar", "", "Time", $A$1, -$A198,$F$1,$E$1, "","False")</f>
        <v>42941.864583333336</v>
      </c>
      <c r="D198" s="50">
        <f xml:space="preserve"> IF(RTD("cqg.rtd",,"StudyData", $B$1, "Bar", "", "Open", $A$1, -$A198, $F$1,$E$1,,$C$1,$D$1)="",NA(),RTD("cqg.rtd",,"StudyData", $B$1, "Bar", "", "Open", $A$1, -$A198, $F$1,$E$1,,$C$1,$D$1))</f>
        <v>15975.96</v>
      </c>
      <c r="E198" s="50">
        <f>IF(RTD("cqg.rtd",,"StudyData", $B$1, "Bar", "", "High", $A$1, -$A198, $F$1,$E$1,,$C$1,$D$1)="",NA(), RTD("cqg.rtd",,"StudyData", $B$1, "Bar", "", "High", $A$1, -$A198, $F$1,$E$1,,$C$1,$D$1))</f>
        <v>15992.91</v>
      </c>
      <c r="F198" s="50">
        <f>IF(RTD("cqg.rtd",,"StudyData", $B$1, "Bar", "", "Low", $A$1, -$A198, $F$1,$E$1,,$C$1,$D$1)="",NA(),RTD("cqg.rtd",,"StudyData", $B$1, "Bar", "", "Low", $A$1, -$A198, $F$1,$E$1,,$C$1,$D$1))</f>
        <v>15955.82</v>
      </c>
      <c r="G198" s="50">
        <f>IF(RTD("cqg.rtd",,"StudyData", $B$1, "Bar", "", "Close", $A$1, -$A198, $F$1,$E$1,,$C$1,$D$1)="",NA(),RTD("cqg.rtd",,"StudyData", $B$1, "Bar", "", "Close", $A$1, -$A198, $F$1,$E$1,,$C$1,$D$1))</f>
        <v>15962.93</v>
      </c>
    </row>
    <row r="199" spans="1:7" x14ac:dyDescent="0.3">
      <c r="A199" s="47">
        <f t="shared" si="3"/>
        <v>197</v>
      </c>
      <c r="B199" s="48">
        <f xml:space="preserve"> RTD("cqg.rtd",,"StudyData", $B$1, "Bar", "", "Time", $A$1,-$A199, $F$1,$E$1, "","False")</f>
        <v>42941.854166666664</v>
      </c>
      <c r="C199" s="49">
        <f xml:space="preserve"> RTD("cqg.rtd",,"StudyData", $B$1, "Bar", "", "Time", $A$1, -$A199,$F$1,$E$1, "","False")</f>
        <v>42941.854166666664</v>
      </c>
      <c r="D199" s="50">
        <f xml:space="preserve"> IF(RTD("cqg.rtd",,"StudyData", $B$1, "Bar", "", "Open", $A$1, -$A199, $F$1,$E$1,,$C$1,$D$1)="",NA(),RTD("cqg.rtd",,"StudyData", $B$1, "Bar", "", "Open", $A$1, -$A199, $F$1,$E$1,,$C$1,$D$1))</f>
        <v>15959.19</v>
      </c>
      <c r="E199" s="50">
        <f>IF(RTD("cqg.rtd",,"StudyData", $B$1, "Bar", "", "High", $A$1, -$A199, $F$1,$E$1,,$C$1,$D$1)="",NA(), RTD("cqg.rtd",,"StudyData", $B$1, "Bar", "", "High", $A$1, -$A199, $F$1,$E$1,,$C$1,$D$1))</f>
        <v>15983.92</v>
      </c>
      <c r="F199" s="50">
        <f>IF(RTD("cqg.rtd",,"StudyData", $B$1, "Bar", "", "Low", $A$1, -$A199, $F$1,$E$1,,$C$1,$D$1)="",NA(),RTD("cqg.rtd",,"StudyData", $B$1, "Bar", "", "Low", $A$1, -$A199, $F$1,$E$1,,$C$1,$D$1))</f>
        <v>15945.16</v>
      </c>
      <c r="G199" s="50">
        <f>IF(RTD("cqg.rtd",,"StudyData", $B$1, "Bar", "", "Close", $A$1, -$A199, $F$1,$E$1,,$C$1,$D$1)="",NA(),RTD("cqg.rtd",,"StudyData", $B$1, "Bar", "", "Close", $A$1, -$A199, $F$1,$E$1,,$C$1,$D$1))</f>
        <v>15974.57</v>
      </c>
    </row>
    <row r="200" spans="1:7" x14ac:dyDescent="0.3">
      <c r="A200" s="47">
        <f t="shared" si="3"/>
        <v>198</v>
      </c>
      <c r="B200" s="48">
        <f xml:space="preserve"> RTD("cqg.rtd",,"StudyData", $B$1, "Bar", "", "Time", $A$1,-$A200, $F$1,$E$1, "","False")</f>
        <v>42941.114583333336</v>
      </c>
      <c r="C200" s="49">
        <f xml:space="preserve"> RTD("cqg.rtd",,"StudyData", $B$1, "Bar", "", "Time", $A$1, -$A200,$F$1,$E$1, "","False")</f>
        <v>42941.114583333336</v>
      </c>
      <c r="D200" s="50">
        <f xml:space="preserve"> IF(RTD("cqg.rtd",,"StudyData", $B$1, "Bar", "", "Open", $A$1, -$A200, $F$1,$E$1,,$C$1,$D$1)="",NA(),RTD("cqg.rtd",,"StudyData", $B$1, "Bar", "", "Open", $A$1, -$A200, $F$1,$E$1,,$C$1,$D$1))</f>
        <v>15923.01</v>
      </c>
      <c r="E200" s="50">
        <f>IF(RTD("cqg.rtd",,"StudyData", $B$1, "Bar", "", "High", $A$1, -$A200, $F$1,$E$1,,$C$1,$D$1)="",NA(), RTD("cqg.rtd",,"StudyData", $B$1, "Bar", "", "High", $A$1, -$A200, $F$1,$E$1,,$C$1,$D$1))</f>
        <v>15935.86</v>
      </c>
      <c r="F200" s="50">
        <f>IF(RTD("cqg.rtd",,"StudyData", $B$1, "Bar", "", "Low", $A$1, -$A200, $F$1,$E$1,,$C$1,$D$1)="",NA(),RTD("cqg.rtd",,"StudyData", $B$1, "Bar", "", "Low", $A$1, -$A200, $F$1,$E$1,,$C$1,$D$1))</f>
        <v>15906.91</v>
      </c>
      <c r="G200" s="50">
        <f>IF(RTD("cqg.rtd",,"StudyData", $B$1, "Bar", "", "Close", $A$1, -$A200, $F$1,$E$1,,$C$1,$D$1)="",NA(),RTD("cqg.rtd",,"StudyData", $B$1, "Bar", "", "Close", $A$1, -$A200, $F$1,$E$1,,$C$1,$D$1))</f>
        <v>15906.91</v>
      </c>
    </row>
    <row r="201" spans="1:7" x14ac:dyDescent="0.3">
      <c r="A201" s="47">
        <f t="shared" si="3"/>
        <v>199</v>
      </c>
      <c r="B201" s="48">
        <f xml:space="preserve"> RTD("cqg.rtd",,"StudyData", $B$1, "Bar", "", "Time", $A$1,-$A201, $F$1,$E$1, "","False")</f>
        <v>42941.104166666664</v>
      </c>
      <c r="C201" s="49">
        <f xml:space="preserve"> RTD("cqg.rtd",,"StudyData", $B$1, "Bar", "", "Time", $A$1, -$A201,$F$1,$E$1, "","False")</f>
        <v>42941.104166666664</v>
      </c>
      <c r="D201" s="50">
        <f xml:space="preserve"> IF(RTD("cqg.rtd",,"StudyData", $B$1, "Bar", "", "Open", $A$1, -$A201, $F$1,$E$1,,$C$1,$D$1)="",NA(),RTD("cqg.rtd",,"StudyData", $B$1, "Bar", "", "Open", $A$1, -$A201, $F$1,$E$1,,$C$1,$D$1))</f>
        <v>15921.92</v>
      </c>
      <c r="E201" s="50">
        <f>IF(RTD("cqg.rtd",,"StudyData", $B$1, "Bar", "", "High", $A$1, -$A201, $F$1,$E$1,,$C$1,$D$1)="",NA(), RTD("cqg.rtd",,"StudyData", $B$1, "Bar", "", "High", $A$1, -$A201, $F$1,$E$1,,$C$1,$D$1))</f>
        <v>15926.95</v>
      </c>
      <c r="F201" s="50">
        <f>IF(RTD("cqg.rtd",,"StudyData", $B$1, "Bar", "", "Low", $A$1, -$A201, $F$1,$E$1,,$C$1,$D$1)="",NA(),RTD("cqg.rtd",,"StudyData", $B$1, "Bar", "", "Low", $A$1, -$A201, $F$1,$E$1,,$C$1,$D$1))</f>
        <v>15905.95</v>
      </c>
      <c r="G201" s="50">
        <f>IF(RTD("cqg.rtd",,"StudyData", $B$1, "Bar", "", "Close", $A$1, -$A201, $F$1,$E$1,,$C$1,$D$1)="",NA(),RTD("cqg.rtd",,"StudyData", $B$1, "Bar", "", "Close", $A$1, -$A201, $F$1,$E$1,,$C$1,$D$1))</f>
        <v>15920.98</v>
      </c>
    </row>
    <row r="202" spans="1:7" x14ac:dyDescent="0.3">
      <c r="A202" s="47">
        <f t="shared" si="3"/>
        <v>200</v>
      </c>
      <c r="B202" s="48">
        <f xml:space="preserve"> RTD("cqg.rtd",,"StudyData", $B$1, "Bar", "", "Time", $A$1,-$A202, $F$1,$E$1, "","False")</f>
        <v>42941.09375</v>
      </c>
      <c r="C202" s="49">
        <f xml:space="preserve"> RTD("cqg.rtd",,"StudyData", $B$1, "Bar", "", "Time", $A$1, -$A202,$F$1,$E$1, "","False")</f>
        <v>42941.09375</v>
      </c>
      <c r="D202" s="50">
        <f xml:space="preserve"> IF(RTD("cqg.rtd",,"StudyData", $B$1, "Bar", "", "Open", $A$1, -$A202, $F$1,$E$1,,$C$1,$D$1)="",NA(),RTD("cqg.rtd",,"StudyData", $B$1, "Bar", "", "Open", $A$1, -$A202, $F$1,$E$1,,$C$1,$D$1))</f>
        <v>15937.41</v>
      </c>
      <c r="E202" s="50">
        <f>IF(RTD("cqg.rtd",,"StudyData", $B$1, "Bar", "", "High", $A$1, -$A202, $F$1,$E$1,,$C$1,$D$1)="",NA(), RTD("cqg.rtd",,"StudyData", $B$1, "Bar", "", "High", $A$1, -$A202, $F$1,$E$1,,$C$1,$D$1))</f>
        <v>15938.36</v>
      </c>
      <c r="F202" s="50">
        <f>IF(RTD("cqg.rtd",,"StudyData", $B$1, "Bar", "", "Low", $A$1, -$A202, $F$1,$E$1,,$C$1,$D$1)="",NA(),RTD("cqg.rtd",,"StudyData", $B$1, "Bar", "", "Low", $A$1, -$A202, $F$1,$E$1,,$C$1,$D$1))</f>
        <v>15915.29</v>
      </c>
      <c r="G202" s="50">
        <f>IF(RTD("cqg.rtd",,"StudyData", $B$1, "Bar", "", "Close", $A$1, -$A202, $F$1,$E$1,,$C$1,$D$1)="",NA(),RTD("cqg.rtd",,"StudyData", $B$1, "Bar", "", "Close", $A$1, -$A202, $F$1,$E$1,,$C$1,$D$1))</f>
        <v>15922.23</v>
      </c>
    </row>
    <row r="203" spans="1:7" x14ac:dyDescent="0.3">
      <c r="A203" s="47">
        <f t="shared" si="3"/>
        <v>201</v>
      </c>
      <c r="B203" s="48">
        <f xml:space="preserve"> RTD("cqg.rtd",,"StudyData", $B$1, "Bar", "", "Time", $A$1,-$A203, $F$1,$E$1, "","False")</f>
        <v>42941.083333333336</v>
      </c>
      <c r="C203" s="49">
        <f xml:space="preserve"> RTD("cqg.rtd",,"StudyData", $B$1, "Bar", "", "Time", $A$1, -$A203,$F$1,$E$1, "","False")</f>
        <v>42941.083333333336</v>
      </c>
      <c r="D203" s="50">
        <f xml:space="preserve"> IF(RTD("cqg.rtd",,"StudyData", $B$1, "Bar", "", "Open", $A$1, -$A203, $F$1,$E$1,,$C$1,$D$1)="",NA(),RTD("cqg.rtd",,"StudyData", $B$1, "Bar", "", "Open", $A$1, -$A203, $F$1,$E$1,,$C$1,$D$1))</f>
        <v>15921.05</v>
      </c>
      <c r="E203" s="50">
        <f>IF(RTD("cqg.rtd",,"StudyData", $B$1, "Bar", "", "High", $A$1, -$A203, $F$1,$E$1,,$C$1,$D$1)="",NA(), RTD("cqg.rtd",,"StudyData", $B$1, "Bar", "", "High", $A$1, -$A203, $F$1,$E$1,,$C$1,$D$1))</f>
        <v>15939.08</v>
      </c>
      <c r="F203" s="50">
        <f>IF(RTD("cqg.rtd",,"StudyData", $B$1, "Bar", "", "Low", $A$1, -$A203, $F$1,$E$1,,$C$1,$D$1)="",NA(),RTD("cqg.rtd",,"StudyData", $B$1, "Bar", "", "Low", $A$1, -$A203, $F$1,$E$1,,$C$1,$D$1))</f>
        <v>15921.05</v>
      </c>
      <c r="G203" s="50">
        <f>IF(RTD("cqg.rtd",,"StudyData", $B$1, "Bar", "", "Close", $A$1, -$A203, $F$1,$E$1,,$C$1,$D$1)="",NA(),RTD("cqg.rtd",,"StudyData", $B$1, "Bar", "", "Close", $A$1, -$A203, $F$1,$E$1,,$C$1,$D$1))</f>
        <v>15934.22</v>
      </c>
    </row>
    <row r="204" spans="1:7" x14ac:dyDescent="0.3">
      <c r="A204" s="47">
        <f t="shared" si="3"/>
        <v>202</v>
      </c>
      <c r="B204" s="48">
        <f xml:space="preserve"> RTD("cqg.rtd",,"StudyData", $B$1, "Bar", "", "Time", $A$1,-$A204, $F$1,$E$1, "","False")</f>
        <v>42941.072916666664</v>
      </c>
      <c r="C204" s="49">
        <f xml:space="preserve"> RTD("cqg.rtd",,"StudyData", $B$1, "Bar", "", "Time", $A$1, -$A204,$F$1,$E$1, "","False")</f>
        <v>42941.072916666664</v>
      </c>
      <c r="D204" s="50">
        <f xml:space="preserve"> IF(RTD("cqg.rtd",,"StudyData", $B$1, "Bar", "", "Open", $A$1, -$A204, $F$1,$E$1,,$C$1,$D$1)="",NA(),RTD("cqg.rtd",,"StudyData", $B$1, "Bar", "", "Open", $A$1, -$A204, $F$1,$E$1,,$C$1,$D$1))</f>
        <v>15933.26</v>
      </c>
      <c r="E204" s="50">
        <f>IF(RTD("cqg.rtd",,"StudyData", $B$1, "Bar", "", "High", $A$1, -$A204, $F$1,$E$1,,$C$1,$D$1)="",NA(), RTD("cqg.rtd",,"StudyData", $B$1, "Bar", "", "High", $A$1, -$A204, $F$1,$E$1,,$C$1,$D$1))</f>
        <v>15936.5</v>
      </c>
      <c r="F204" s="50">
        <f>IF(RTD("cqg.rtd",,"StudyData", $B$1, "Bar", "", "Low", $A$1, -$A204, $F$1,$E$1,,$C$1,$D$1)="",NA(),RTD("cqg.rtd",,"StudyData", $B$1, "Bar", "", "Low", $A$1, -$A204, $F$1,$E$1,,$C$1,$D$1))</f>
        <v>15919.71</v>
      </c>
      <c r="G204" s="50">
        <f>IF(RTD("cqg.rtd",,"StudyData", $B$1, "Bar", "", "Close", $A$1, -$A204, $F$1,$E$1,,$C$1,$D$1)="",NA(),RTD("cqg.rtd",,"StudyData", $B$1, "Bar", "", "Close", $A$1, -$A204, $F$1,$E$1,,$C$1,$D$1))</f>
        <v>15924.24</v>
      </c>
    </row>
    <row r="205" spans="1:7" x14ac:dyDescent="0.3">
      <c r="A205" s="47">
        <f t="shared" si="3"/>
        <v>203</v>
      </c>
      <c r="B205" s="48">
        <f xml:space="preserve"> RTD("cqg.rtd",,"StudyData", $B$1, "Bar", "", "Time", $A$1,-$A205, $F$1,$E$1, "","False")</f>
        <v>42941.0625</v>
      </c>
      <c r="C205" s="49">
        <f xml:space="preserve"> RTD("cqg.rtd",,"StudyData", $B$1, "Bar", "", "Time", $A$1, -$A205,$F$1,$E$1, "","False")</f>
        <v>42941.0625</v>
      </c>
      <c r="D205" s="50">
        <f xml:space="preserve"> IF(RTD("cqg.rtd",,"StudyData", $B$1, "Bar", "", "Open", $A$1, -$A205, $F$1,$E$1,,$C$1,$D$1)="",NA(),RTD("cqg.rtd",,"StudyData", $B$1, "Bar", "", "Open", $A$1, -$A205, $F$1,$E$1,,$C$1,$D$1))</f>
        <v>15920.96</v>
      </c>
      <c r="E205" s="50">
        <f>IF(RTD("cqg.rtd",,"StudyData", $B$1, "Bar", "", "High", $A$1, -$A205, $F$1,$E$1,,$C$1,$D$1)="",NA(), RTD("cqg.rtd",,"StudyData", $B$1, "Bar", "", "High", $A$1, -$A205, $F$1,$E$1,,$C$1,$D$1))</f>
        <v>15935.42</v>
      </c>
      <c r="F205" s="50">
        <f>IF(RTD("cqg.rtd",,"StudyData", $B$1, "Bar", "", "Low", $A$1, -$A205, $F$1,$E$1,,$C$1,$D$1)="",NA(),RTD("cqg.rtd",,"StudyData", $B$1, "Bar", "", "Low", $A$1, -$A205, $F$1,$E$1,,$C$1,$D$1))</f>
        <v>15915.6</v>
      </c>
      <c r="G205" s="50">
        <f>IF(RTD("cqg.rtd",,"StudyData", $B$1, "Bar", "", "Close", $A$1, -$A205, $F$1,$E$1,,$C$1,$D$1)="",NA(),RTD("cqg.rtd",,"StudyData", $B$1, "Bar", "", "Close", $A$1, -$A205, $F$1,$E$1,,$C$1,$D$1))</f>
        <v>15934.68</v>
      </c>
    </row>
    <row r="206" spans="1:7" x14ac:dyDescent="0.3">
      <c r="A206" s="47">
        <f t="shared" si="3"/>
        <v>204</v>
      </c>
      <c r="B206" s="48">
        <f xml:space="preserve"> RTD("cqg.rtd",,"StudyData", $B$1, "Bar", "", "Time", $A$1,-$A206, $F$1,$E$1, "","False")</f>
        <v>42941.052083333336</v>
      </c>
      <c r="C206" s="49">
        <f xml:space="preserve"> RTD("cqg.rtd",,"StudyData", $B$1, "Bar", "", "Time", $A$1, -$A206,$F$1,$E$1, "","False")</f>
        <v>42941.052083333336</v>
      </c>
      <c r="D206" s="50">
        <f xml:space="preserve"> IF(RTD("cqg.rtd",,"StudyData", $B$1, "Bar", "", "Open", $A$1, -$A206, $F$1,$E$1,,$C$1,$D$1)="",NA(),RTD("cqg.rtd",,"StudyData", $B$1, "Bar", "", "Open", $A$1, -$A206, $F$1,$E$1,,$C$1,$D$1))</f>
        <v>15929.96</v>
      </c>
      <c r="E206" s="50">
        <f>IF(RTD("cqg.rtd",,"StudyData", $B$1, "Bar", "", "High", $A$1, -$A206, $F$1,$E$1,,$C$1,$D$1)="",NA(), RTD("cqg.rtd",,"StudyData", $B$1, "Bar", "", "High", $A$1, -$A206, $F$1,$E$1,,$C$1,$D$1))</f>
        <v>15938.04</v>
      </c>
      <c r="F206" s="50">
        <f>IF(RTD("cqg.rtd",,"StudyData", $B$1, "Bar", "", "Low", $A$1, -$A206, $F$1,$E$1,,$C$1,$D$1)="",NA(),RTD("cqg.rtd",,"StudyData", $B$1, "Bar", "", "Low", $A$1, -$A206, $F$1,$E$1,,$C$1,$D$1))</f>
        <v>15915.1</v>
      </c>
      <c r="G206" s="50">
        <f>IF(RTD("cqg.rtd",,"StudyData", $B$1, "Bar", "", "Close", $A$1, -$A206, $F$1,$E$1,,$C$1,$D$1)="",NA(),RTD("cqg.rtd",,"StudyData", $B$1, "Bar", "", "Close", $A$1, -$A206, $F$1,$E$1,,$C$1,$D$1))</f>
        <v>15922.58</v>
      </c>
    </row>
    <row r="207" spans="1:7" x14ac:dyDescent="0.3">
      <c r="A207" s="47">
        <f t="shared" si="3"/>
        <v>205</v>
      </c>
      <c r="B207" s="48">
        <f xml:space="preserve"> RTD("cqg.rtd",,"StudyData", $B$1, "Bar", "", "Time", $A$1,-$A207, $F$1,$E$1, "","False")</f>
        <v>42941.041666666664</v>
      </c>
      <c r="C207" s="49">
        <f xml:space="preserve"> RTD("cqg.rtd",,"StudyData", $B$1, "Bar", "", "Time", $A$1, -$A207,$F$1,$E$1, "","False")</f>
        <v>42941.041666666664</v>
      </c>
      <c r="D207" s="50">
        <f xml:space="preserve"> IF(RTD("cqg.rtd",,"StudyData", $B$1, "Bar", "", "Open", $A$1, -$A207, $F$1,$E$1,,$C$1,$D$1)="",NA(),RTD("cqg.rtd",,"StudyData", $B$1, "Bar", "", "Open", $A$1, -$A207, $F$1,$E$1,,$C$1,$D$1))</f>
        <v>15947.27</v>
      </c>
      <c r="E207" s="50">
        <f>IF(RTD("cqg.rtd",,"StudyData", $B$1, "Bar", "", "High", $A$1, -$A207, $F$1,$E$1,,$C$1,$D$1)="",NA(), RTD("cqg.rtd",,"StudyData", $B$1, "Bar", "", "High", $A$1, -$A207, $F$1,$E$1,,$C$1,$D$1))</f>
        <v>15948.34</v>
      </c>
      <c r="F207" s="50">
        <f>IF(RTD("cqg.rtd",,"StudyData", $B$1, "Bar", "", "Low", $A$1, -$A207, $F$1,$E$1,,$C$1,$D$1)="",NA(),RTD("cqg.rtd",,"StudyData", $B$1, "Bar", "", "Low", $A$1, -$A207, $F$1,$E$1,,$C$1,$D$1))</f>
        <v>15920.54</v>
      </c>
      <c r="G207" s="50">
        <f>IF(RTD("cqg.rtd",,"StudyData", $B$1, "Bar", "", "Close", $A$1, -$A207, $F$1,$E$1,,$C$1,$D$1)="",NA(),RTD("cqg.rtd",,"StudyData", $B$1, "Bar", "", "Close", $A$1, -$A207, $F$1,$E$1,,$C$1,$D$1))</f>
        <v>15933.15</v>
      </c>
    </row>
    <row r="208" spans="1:7" x14ac:dyDescent="0.3">
      <c r="A208" s="47">
        <f t="shared" si="3"/>
        <v>206</v>
      </c>
      <c r="B208" s="48">
        <f xml:space="preserve"> RTD("cqg.rtd",,"StudyData", $B$1, "Bar", "", "Time", $A$1,-$A208, $F$1,$E$1, "","False")</f>
        <v>42941.03125</v>
      </c>
      <c r="C208" s="49">
        <f xml:space="preserve"> RTD("cqg.rtd",,"StudyData", $B$1, "Bar", "", "Time", $A$1, -$A208,$F$1,$E$1, "","False")</f>
        <v>42941.03125</v>
      </c>
      <c r="D208" s="50">
        <f xml:space="preserve"> IF(RTD("cqg.rtd",,"StudyData", $B$1, "Bar", "", "Open", $A$1, -$A208, $F$1,$E$1,,$C$1,$D$1)="",NA(),RTD("cqg.rtd",,"StudyData", $B$1, "Bar", "", "Open", $A$1, -$A208, $F$1,$E$1,,$C$1,$D$1))</f>
        <v>15950.6</v>
      </c>
      <c r="E208" s="50">
        <f>IF(RTD("cqg.rtd",,"StudyData", $B$1, "Bar", "", "High", $A$1, -$A208, $F$1,$E$1,,$C$1,$D$1)="",NA(), RTD("cqg.rtd",,"StudyData", $B$1, "Bar", "", "High", $A$1, -$A208, $F$1,$E$1,,$C$1,$D$1))</f>
        <v>15952.42</v>
      </c>
      <c r="F208" s="50">
        <f>IF(RTD("cqg.rtd",,"StudyData", $B$1, "Bar", "", "Low", $A$1, -$A208, $F$1,$E$1,,$C$1,$D$1)="",NA(),RTD("cqg.rtd",,"StudyData", $B$1, "Bar", "", "Low", $A$1, -$A208, $F$1,$E$1,,$C$1,$D$1))</f>
        <v>15938.53</v>
      </c>
      <c r="G208" s="50">
        <f>IF(RTD("cqg.rtd",,"StudyData", $B$1, "Bar", "", "Close", $A$1, -$A208, $F$1,$E$1,,$C$1,$D$1)="",NA(),RTD("cqg.rtd",,"StudyData", $B$1, "Bar", "", "Close", $A$1, -$A208, $F$1,$E$1,,$C$1,$D$1))</f>
        <v>15948.22</v>
      </c>
    </row>
    <row r="209" spans="1:7" x14ac:dyDescent="0.3">
      <c r="A209" s="47">
        <f t="shared" si="3"/>
        <v>207</v>
      </c>
      <c r="B209" s="48">
        <f xml:space="preserve"> RTD("cqg.rtd",,"StudyData", $B$1, "Bar", "", "Time", $A$1,-$A209, $F$1,$E$1, "","False")</f>
        <v>42941.020833333336</v>
      </c>
      <c r="C209" s="49">
        <f xml:space="preserve"> RTD("cqg.rtd",,"StudyData", $B$1, "Bar", "", "Time", $A$1, -$A209,$F$1,$E$1, "","False")</f>
        <v>42941.020833333336</v>
      </c>
      <c r="D209" s="50">
        <f xml:space="preserve"> IF(RTD("cqg.rtd",,"StudyData", $B$1, "Bar", "", "Open", $A$1, -$A209, $F$1,$E$1,,$C$1,$D$1)="",NA(),RTD("cqg.rtd",,"StudyData", $B$1, "Bar", "", "Open", $A$1, -$A209, $F$1,$E$1,,$C$1,$D$1))</f>
        <v>15943.73</v>
      </c>
      <c r="E209" s="50">
        <f>IF(RTD("cqg.rtd",,"StudyData", $B$1, "Bar", "", "High", $A$1, -$A209, $F$1,$E$1,,$C$1,$D$1)="",NA(), RTD("cqg.rtd",,"StudyData", $B$1, "Bar", "", "High", $A$1, -$A209, $F$1,$E$1,,$C$1,$D$1))</f>
        <v>15952.11</v>
      </c>
      <c r="F209" s="50">
        <f>IF(RTD("cqg.rtd",,"StudyData", $B$1, "Bar", "", "Low", $A$1, -$A209, $F$1,$E$1,,$C$1,$D$1)="",NA(),RTD("cqg.rtd",,"StudyData", $B$1, "Bar", "", "Low", $A$1, -$A209, $F$1,$E$1,,$C$1,$D$1))</f>
        <v>15939.53</v>
      </c>
      <c r="G209" s="50">
        <f>IF(RTD("cqg.rtd",,"StudyData", $B$1, "Bar", "", "Close", $A$1, -$A209, $F$1,$E$1,,$C$1,$D$1)="",NA(),RTD("cqg.rtd",,"StudyData", $B$1, "Bar", "", "Close", $A$1, -$A209, $F$1,$E$1,,$C$1,$D$1))</f>
        <v>15948.84</v>
      </c>
    </row>
    <row r="210" spans="1:7" x14ac:dyDescent="0.3">
      <c r="A210" s="47">
        <f t="shared" si="3"/>
        <v>208</v>
      </c>
      <c r="B210" s="48">
        <f xml:space="preserve"> RTD("cqg.rtd",,"StudyData", $B$1, "Bar", "", "Time", $A$1,-$A210, $F$1,$E$1, "","False")</f>
        <v>42941.010416666664</v>
      </c>
      <c r="C210" s="49">
        <f xml:space="preserve"> RTD("cqg.rtd",,"StudyData", $B$1, "Bar", "", "Time", $A$1, -$A210,$F$1,$E$1, "","False")</f>
        <v>42941.010416666664</v>
      </c>
      <c r="D210" s="50">
        <f xml:space="preserve"> IF(RTD("cqg.rtd",,"StudyData", $B$1, "Bar", "", "Open", $A$1, -$A210, $F$1,$E$1,,$C$1,$D$1)="",NA(),RTD("cqg.rtd",,"StudyData", $B$1, "Bar", "", "Open", $A$1, -$A210, $F$1,$E$1,,$C$1,$D$1))</f>
        <v>15950.22</v>
      </c>
      <c r="E210" s="50">
        <f>IF(RTD("cqg.rtd",,"StudyData", $B$1, "Bar", "", "High", $A$1, -$A210, $F$1,$E$1,,$C$1,$D$1)="",NA(), RTD("cqg.rtd",,"StudyData", $B$1, "Bar", "", "High", $A$1, -$A210, $F$1,$E$1,,$C$1,$D$1))</f>
        <v>15954.19</v>
      </c>
      <c r="F210" s="50">
        <f>IF(RTD("cqg.rtd",,"StudyData", $B$1, "Bar", "", "Low", $A$1, -$A210, $F$1,$E$1,,$C$1,$D$1)="",NA(),RTD("cqg.rtd",,"StudyData", $B$1, "Bar", "", "Low", $A$1, -$A210, $F$1,$E$1,,$C$1,$D$1))</f>
        <v>15938.37</v>
      </c>
      <c r="G210" s="50">
        <f>IF(RTD("cqg.rtd",,"StudyData", $B$1, "Bar", "", "Close", $A$1, -$A210, $F$1,$E$1,,$C$1,$D$1)="",NA(),RTD("cqg.rtd",,"StudyData", $B$1, "Bar", "", "Close", $A$1, -$A210, $F$1,$E$1,,$C$1,$D$1))</f>
        <v>15944.35</v>
      </c>
    </row>
    <row r="211" spans="1:7" x14ac:dyDescent="0.3">
      <c r="A211" s="47">
        <f t="shared" si="3"/>
        <v>209</v>
      </c>
      <c r="B211" s="48">
        <f xml:space="preserve"> RTD("cqg.rtd",,"StudyData", $B$1, "Bar", "", "Time", $A$1,-$A211, $F$1,$E$1, "","False")</f>
        <v>42941</v>
      </c>
      <c r="C211" s="49">
        <f xml:space="preserve"> RTD("cqg.rtd",,"StudyData", $B$1, "Bar", "", "Time", $A$1, -$A211,$F$1,$E$1, "","False")</f>
        <v>42941</v>
      </c>
      <c r="D211" s="50">
        <f xml:space="preserve"> IF(RTD("cqg.rtd",,"StudyData", $B$1, "Bar", "", "Open", $A$1, -$A211, $F$1,$E$1,,$C$1,$D$1)="",NA(),RTD("cqg.rtd",,"StudyData", $B$1, "Bar", "", "Open", $A$1, -$A211, $F$1,$E$1,,$C$1,$D$1))</f>
        <v>15954.87</v>
      </c>
      <c r="E211" s="50">
        <f>IF(RTD("cqg.rtd",,"StudyData", $B$1, "Bar", "", "High", $A$1, -$A211, $F$1,$E$1,,$C$1,$D$1)="",NA(), RTD("cqg.rtd",,"StudyData", $B$1, "Bar", "", "High", $A$1, -$A211, $F$1,$E$1,,$C$1,$D$1))</f>
        <v>15954.87</v>
      </c>
      <c r="F211" s="50">
        <f>IF(RTD("cqg.rtd",,"StudyData", $B$1, "Bar", "", "Low", $A$1, -$A211, $F$1,$E$1,,$C$1,$D$1)="",NA(),RTD("cqg.rtd",,"StudyData", $B$1, "Bar", "", "Low", $A$1, -$A211, $F$1,$E$1,,$C$1,$D$1))</f>
        <v>15941.87</v>
      </c>
      <c r="G211" s="50">
        <f>IF(RTD("cqg.rtd",,"StudyData", $B$1, "Bar", "", "Close", $A$1, -$A211, $F$1,$E$1,,$C$1,$D$1)="",NA(),RTD("cqg.rtd",,"StudyData", $B$1, "Bar", "", "Close", $A$1, -$A211, $F$1,$E$1,,$C$1,$D$1))</f>
        <v>15951.33</v>
      </c>
    </row>
    <row r="212" spans="1:7" x14ac:dyDescent="0.3">
      <c r="A212" s="47">
        <f t="shared" si="3"/>
        <v>210</v>
      </c>
      <c r="B212" s="48">
        <f xml:space="preserve"> RTD("cqg.rtd",,"StudyData", $B$1, "Bar", "", "Time", $A$1,-$A212, $F$1,$E$1, "","False")</f>
        <v>42940.947916666664</v>
      </c>
      <c r="C212" s="49">
        <f xml:space="preserve"> RTD("cqg.rtd",,"StudyData", $B$1, "Bar", "", "Time", $A$1, -$A212,$F$1,$E$1, "","False")</f>
        <v>42940.947916666664</v>
      </c>
      <c r="D212" s="50">
        <f xml:space="preserve"> IF(RTD("cqg.rtd",,"StudyData", $B$1, "Bar", "", "Open", $A$1, -$A212, $F$1,$E$1,,$C$1,$D$1)="",NA(),RTD("cqg.rtd",,"StudyData", $B$1, "Bar", "", "Open", $A$1, -$A212, $F$1,$E$1,,$C$1,$D$1))</f>
        <v>15938.56</v>
      </c>
      <c r="E212" s="50">
        <f>IF(RTD("cqg.rtd",,"StudyData", $B$1, "Bar", "", "High", $A$1, -$A212, $F$1,$E$1,,$C$1,$D$1)="",NA(), RTD("cqg.rtd",,"StudyData", $B$1, "Bar", "", "High", $A$1, -$A212, $F$1,$E$1,,$C$1,$D$1))</f>
        <v>15954.83</v>
      </c>
      <c r="F212" s="50">
        <f>IF(RTD("cqg.rtd",,"StudyData", $B$1, "Bar", "", "Low", $A$1, -$A212, $F$1,$E$1,,$C$1,$D$1)="",NA(),RTD("cqg.rtd",,"StudyData", $B$1, "Bar", "", "Low", $A$1, -$A212, $F$1,$E$1,,$C$1,$D$1))</f>
        <v>15937.56</v>
      </c>
      <c r="G212" s="50">
        <f>IF(RTD("cqg.rtd",,"StudyData", $B$1, "Bar", "", "Close", $A$1, -$A212, $F$1,$E$1,,$C$1,$D$1)="",NA(),RTD("cqg.rtd",,"StudyData", $B$1, "Bar", "", "Close", $A$1, -$A212, $F$1,$E$1,,$C$1,$D$1))</f>
        <v>15954.83</v>
      </c>
    </row>
    <row r="213" spans="1:7" x14ac:dyDescent="0.3">
      <c r="A213" s="47">
        <f t="shared" si="3"/>
        <v>211</v>
      </c>
      <c r="B213" s="48">
        <f xml:space="preserve"> RTD("cqg.rtd",,"StudyData", $B$1, "Bar", "", "Time", $A$1,-$A213, $F$1,$E$1, "","False")</f>
        <v>42940.9375</v>
      </c>
      <c r="C213" s="49">
        <f xml:space="preserve"> RTD("cqg.rtd",,"StudyData", $B$1, "Bar", "", "Time", $A$1, -$A213,$F$1,$E$1, "","False")</f>
        <v>42940.9375</v>
      </c>
      <c r="D213" s="50">
        <f xml:space="preserve"> IF(RTD("cqg.rtd",,"StudyData", $B$1, "Bar", "", "Open", $A$1, -$A213, $F$1,$E$1,,$C$1,$D$1)="",NA(),RTD("cqg.rtd",,"StudyData", $B$1, "Bar", "", "Open", $A$1, -$A213, $F$1,$E$1,,$C$1,$D$1))</f>
        <v>15932.71</v>
      </c>
      <c r="E213" s="50">
        <f>IF(RTD("cqg.rtd",,"StudyData", $B$1, "Bar", "", "High", $A$1, -$A213, $F$1,$E$1,,$C$1,$D$1)="",NA(), RTD("cqg.rtd",,"StudyData", $B$1, "Bar", "", "High", $A$1, -$A213, $F$1,$E$1,,$C$1,$D$1))</f>
        <v>15943.6</v>
      </c>
      <c r="F213" s="50">
        <f>IF(RTD("cqg.rtd",,"StudyData", $B$1, "Bar", "", "Low", $A$1, -$A213, $F$1,$E$1,,$C$1,$D$1)="",NA(),RTD("cqg.rtd",,"StudyData", $B$1, "Bar", "", "Low", $A$1, -$A213, $F$1,$E$1,,$C$1,$D$1))</f>
        <v>15922.19</v>
      </c>
      <c r="G213" s="50">
        <f>IF(RTD("cqg.rtd",,"StudyData", $B$1, "Bar", "", "Close", $A$1, -$A213, $F$1,$E$1,,$C$1,$D$1)="",NA(),RTD("cqg.rtd",,"StudyData", $B$1, "Bar", "", "Close", $A$1, -$A213, $F$1,$E$1,,$C$1,$D$1))</f>
        <v>15941.73</v>
      </c>
    </row>
    <row r="214" spans="1:7" x14ac:dyDescent="0.3">
      <c r="A214" s="47">
        <f t="shared" si="3"/>
        <v>212</v>
      </c>
      <c r="B214" s="48">
        <f xml:space="preserve"> RTD("cqg.rtd",,"StudyData", $B$1, "Bar", "", "Time", $A$1,-$A214, $F$1,$E$1, "","False")</f>
        <v>42940.927083333336</v>
      </c>
      <c r="C214" s="49">
        <f xml:space="preserve"> RTD("cqg.rtd",,"StudyData", $B$1, "Bar", "", "Time", $A$1, -$A214,$F$1,$E$1, "","False")</f>
        <v>42940.927083333336</v>
      </c>
      <c r="D214" s="50">
        <f xml:space="preserve"> IF(RTD("cqg.rtd",,"StudyData", $B$1, "Bar", "", "Open", $A$1, -$A214, $F$1,$E$1,,$C$1,$D$1)="",NA(),RTD("cqg.rtd",,"StudyData", $B$1, "Bar", "", "Open", $A$1, -$A214, $F$1,$E$1,,$C$1,$D$1))</f>
        <v>15948.36</v>
      </c>
      <c r="E214" s="50">
        <f>IF(RTD("cqg.rtd",,"StudyData", $B$1, "Bar", "", "High", $A$1, -$A214, $F$1,$E$1,,$C$1,$D$1)="",NA(), RTD("cqg.rtd",,"StudyData", $B$1, "Bar", "", "High", $A$1, -$A214, $F$1,$E$1,,$C$1,$D$1))</f>
        <v>15951.58</v>
      </c>
      <c r="F214" s="50">
        <f>IF(RTD("cqg.rtd",,"StudyData", $B$1, "Bar", "", "Low", $A$1, -$A214, $F$1,$E$1,,$C$1,$D$1)="",NA(),RTD("cqg.rtd",,"StudyData", $B$1, "Bar", "", "Low", $A$1, -$A214, $F$1,$E$1,,$C$1,$D$1))</f>
        <v>15924.6</v>
      </c>
      <c r="G214" s="50">
        <f>IF(RTD("cqg.rtd",,"StudyData", $B$1, "Bar", "", "Close", $A$1, -$A214, $F$1,$E$1,,$C$1,$D$1)="",NA(),RTD("cqg.rtd",,"StudyData", $B$1, "Bar", "", "Close", $A$1, -$A214, $F$1,$E$1,,$C$1,$D$1))</f>
        <v>15931.76</v>
      </c>
    </row>
    <row r="215" spans="1:7" x14ac:dyDescent="0.3">
      <c r="A215" s="47">
        <f t="shared" si="3"/>
        <v>213</v>
      </c>
      <c r="B215" s="48">
        <f xml:space="preserve"> RTD("cqg.rtd",,"StudyData", $B$1, "Bar", "", "Time", $A$1,-$A215, $F$1,$E$1, "","False")</f>
        <v>42940.916666666664</v>
      </c>
      <c r="C215" s="49">
        <f xml:space="preserve"> RTD("cqg.rtd",,"StudyData", $B$1, "Bar", "", "Time", $A$1, -$A215,$F$1,$E$1, "","False")</f>
        <v>42940.916666666664</v>
      </c>
      <c r="D215" s="50">
        <f xml:space="preserve"> IF(RTD("cqg.rtd",,"StudyData", $B$1, "Bar", "", "Open", $A$1, -$A215, $F$1,$E$1,,$C$1,$D$1)="",NA(),RTD("cqg.rtd",,"StudyData", $B$1, "Bar", "", "Open", $A$1, -$A215, $F$1,$E$1,,$C$1,$D$1))</f>
        <v>15945.8</v>
      </c>
      <c r="E215" s="50">
        <f>IF(RTD("cqg.rtd",,"StudyData", $B$1, "Bar", "", "High", $A$1, -$A215, $F$1,$E$1,,$C$1,$D$1)="",NA(), RTD("cqg.rtd",,"StudyData", $B$1, "Bar", "", "High", $A$1, -$A215, $F$1,$E$1,,$C$1,$D$1))</f>
        <v>15958.79</v>
      </c>
      <c r="F215" s="50">
        <f>IF(RTD("cqg.rtd",,"StudyData", $B$1, "Bar", "", "Low", $A$1, -$A215, $F$1,$E$1,,$C$1,$D$1)="",NA(),RTD("cqg.rtd",,"StudyData", $B$1, "Bar", "", "Low", $A$1, -$A215, $F$1,$E$1,,$C$1,$D$1))</f>
        <v>15941.37</v>
      </c>
      <c r="G215" s="50">
        <f>IF(RTD("cqg.rtd",,"StudyData", $B$1, "Bar", "", "Close", $A$1, -$A215, $F$1,$E$1,,$C$1,$D$1)="",NA(),RTD("cqg.rtd",,"StudyData", $B$1, "Bar", "", "Close", $A$1, -$A215, $F$1,$E$1,,$C$1,$D$1))</f>
        <v>15949</v>
      </c>
    </row>
    <row r="216" spans="1:7" x14ac:dyDescent="0.3">
      <c r="A216" s="47">
        <f t="shared" si="3"/>
        <v>214</v>
      </c>
      <c r="B216" s="48">
        <f xml:space="preserve"> RTD("cqg.rtd",,"StudyData", $B$1, "Bar", "", "Time", $A$1,-$A216, $F$1,$E$1, "","False")</f>
        <v>42940.90625</v>
      </c>
      <c r="C216" s="49">
        <f xml:space="preserve"> RTD("cqg.rtd",,"StudyData", $B$1, "Bar", "", "Time", $A$1, -$A216,$F$1,$E$1, "","False")</f>
        <v>42940.90625</v>
      </c>
      <c r="D216" s="50">
        <f xml:space="preserve"> IF(RTD("cqg.rtd",,"StudyData", $B$1, "Bar", "", "Open", $A$1, -$A216, $F$1,$E$1,,$C$1,$D$1)="",NA(),RTD("cqg.rtd",,"StudyData", $B$1, "Bar", "", "Open", $A$1, -$A216, $F$1,$E$1,,$C$1,$D$1))</f>
        <v>15954.03</v>
      </c>
      <c r="E216" s="50">
        <f>IF(RTD("cqg.rtd",,"StudyData", $B$1, "Bar", "", "High", $A$1, -$A216, $F$1,$E$1,,$C$1,$D$1)="",NA(), RTD("cqg.rtd",,"StudyData", $B$1, "Bar", "", "High", $A$1, -$A216, $F$1,$E$1,,$C$1,$D$1))</f>
        <v>15958.35</v>
      </c>
      <c r="F216" s="50">
        <f>IF(RTD("cqg.rtd",,"StudyData", $B$1, "Bar", "", "Low", $A$1, -$A216, $F$1,$E$1,,$C$1,$D$1)="",NA(),RTD("cqg.rtd",,"StudyData", $B$1, "Bar", "", "Low", $A$1, -$A216, $F$1,$E$1,,$C$1,$D$1))</f>
        <v>15946.18</v>
      </c>
      <c r="G216" s="50">
        <f>IF(RTD("cqg.rtd",,"StudyData", $B$1, "Bar", "", "Close", $A$1, -$A216, $F$1,$E$1,,$C$1,$D$1)="",NA(),RTD("cqg.rtd",,"StudyData", $B$1, "Bar", "", "Close", $A$1, -$A216, $F$1,$E$1,,$C$1,$D$1))</f>
        <v>15946.18</v>
      </c>
    </row>
    <row r="217" spans="1:7" x14ac:dyDescent="0.3">
      <c r="A217" s="47">
        <f t="shared" si="3"/>
        <v>215</v>
      </c>
      <c r="B217" s="48">
        <f xml:space="preserve"> RTD("cqg.rtd",,"StudyData", $B$1, "Bar", "", "Time", $A$1,-$A217, $F$1,$E$1, "","False")</f>
        <v>42940.895833333336</v>
      </c>
      <c r="C217" s="49">
        <f xml:space="preserve"> RTD("cqg.rtd",,"StudyData", $B$1, "Bar", "", "Time", $A$1, -$A217,$F$1,$E$1, "","False")</f>
        <v>42940.895833333336</v>
      </c>
      <c r="D217" s="50">
        <f xml:space="preserve"> IF(RTD("cqg.rtd",,"StudyData", $B$1, "Bar", "", "Open", $A$1, -$A217, $F$1,$E$1,,$C$1,$D$1)="",NA(),RTD("cqg.rtd",,"StudyData", $B$1, "Bar", "", "Open", $A$1, -$A217, $F$1,$E$1,,$C$1,$D$1))</f>
        <v>15966.91</v>
      </c>
      <c r="E217" s="50">
        <f>IF(RTD("cqg.rtd",,"StudyData", $B$1, "Bar", "", "High", $A$1, -$A217, $F$1,$E$1,,$C$1,$D$1)="",NA(), RTD("cqg.rtd",,"StudyData", $B$1, "Bar", "", "High", $A$1, -$A217, $F$1,$E$1,,$C$1,$D$1))</f>
        <v>15977.74</v>
      </c>
      <c r="F217" s="50">
        <f>IF(RTD("cqg.rtd",,"StudyData", $B$1, "Bar", "", "Low", $A$1, -$A217, $F$1,$E$1,,$C$1,$D$1)="",NA(),RTD("cqg.rtd",,"StudyData", $B$1, "Bar", "", "Low", $A$1, -$A217, $F$1,$E$1,,$C$1,$D$1))</f>
        <v>15949.87</v>
      </c>
      <c r="G217" s="50">
        <f>IF(RTD("cqg.rtd",,"StudyData", $B$1, "Bar", "", "Close", $A$1, -$A217, $F$1,$E$1,,$C$1,$D$1)="",NA(),RTD("cqg.rtd",,"StudyData", $B$1, "Bar", "", "Close", $A$1, -$A217, $F$1,$E$1,,$C$1,$D$1))</f>
        <v>15955.65</v>
      </c>
    </row>
    <row r="218" spans="1:7" x14ac:dyDescent="0.3">
      <c r="A218" s="47">
        <f t="shared" si="3"/>
        <v>216</v>
      </c>
      <c r="B218" s="48">
        <f xml:space="preserve"> RTD("cqg.rtd",,"StudyData", $B$1, "Bar", "", "Time", $A$1,-$A218, $F$1,$E$1, "","False")</f>
        <v>42940.885416666664</v>
      </c>
      <c r="C218" s="49">
        <f xml:space="preserve"> RTD("cqg.rtd",,"StudyData", $B$1, "Bar", "", "Time", $A$1, -$A218,$F$1,$E$1, "","False")</f>
        <v>42940.885416666664</v>
      </c>
      <c r="D218" s="50">
        <f xml:space="preserve"> IF(RTD("cqg.rtd",,"StudyData", $B$1, "Bar", "", "Open", $A$1, -$A218, $F$1,$E$1,,$C$1,$D$1)="",NA(),RTD("cqg.rtd",,"StudyData", $B$1, "Bar", "", "Open", $A$1, -$A218, $F$1,$E$1,,$C$1,$D$1))</f>
        <v>15984.18</v>
      </c>
      <c r="E218" s="50">
        <f>IF(RTD("cqg.rtd",,"StudyData", $B$1, "Bar", "", "High", $A$1, -$A218, $F$1,$E$1,,$C$1,$D$1)="",NA(), RTD("cqg.rtd",,"StudyData", $B$1, "Bar", "", "High", $A$1, -$A218, $F$1,$E$1,,$C$1,$D$1))</f>
        <v>15994.94</v>
      </c>
      <c r="F218" s="50">
        <f>IF(RTD("cqg.rtd",,"StudyData", $B$1, "Bar", "", "Low", $A$1, -$A218, $F$1,$E$1,,$C$1,$D$1)="",NA(),RTD("cqg.rtd",,"StudyData", $B$1, "Bar", "", "Low", $A$1, -$A218, $F$1,$E$1,,$C$1,$D$1))</f>
        <v>15962.57</v>
      </c>
      <c r="G218" s="50">
        <f>IF(RTD("cqg.rtd",,"StudyData", $B$1, "Bar", "", "Close", $A$1, -$A218, $F$1,$E$1,,$C$1,$D$1)="",NA(),RTD("cqg.rtd",,"StudyData", $B$1, "Bar", "", "Close", $A$1, -$A218, $F$1,$E$1,,$C$1,$D$1))</f>
        <v>15970.88</v>
      </c>
    </row>
    <row r="219" spans="1:7" x14ac:dyDescent="0.3">
      <c r="A219" s="47">
        <f t="shared" si="3"/>
        <v>217</v>
      </c>
      <c r="B219" s="48">
        <f xml:space="preserve"> RTD("cqg.rtd",,"StudyData", $B$1, "Bar", "", "Time", $A$1,-$A219, $F$1,$E$1, "","False")</f>
        <v>42940.875</v>
      </c>
      <c r="C219" s="49">
        <f xml:space="preserve"> RTD("cqg.rtd",,"StudyData", $B$1, "Bar", "", "Time", $A$1, -$A219,$F$1,$E$1, "","False")</f>
        <v>42940.875</v>
      </c>
      <c r="D219" s="50">
        <f xml:space="preserve"> IF(RTD("cqg.rtd",,"StudyData", $B$1, "Bar", "", "Open", $A$1, -$A219, $F$1,$E$1,,$C$1,$D$1)="",NA(),RTD("cqg.rtd",,"StudyData", $B$1, "Bar", "", "Open", $A$1, -$A219, $F$1,$E$1,,$C$1,$D$1))</f>
        <v>15958.16</v>
      </c>
      <c r="E219" s="50">
        <f>IF(RTD("cqg.rtd",,"StudyData", $B$1, "Bar", "", "High", $A$1, -$A219, $F$1,$E$1,,$C$1,$D$1)="",NA(), RTD("cqg.rtd",,"StudyData", $B$1, "Bar", "", "High", $A$1, -$A219, $F$1,$E$1,,$C$1,$D$1))</f>
        <v>15992.73</v>
      </c>
      <c r="F219" s="50">
        <f>IF(RTD("cqg.rtd",,"StudyData", $B$1, "Bar", "", "Low", $A$1, -$A219, $F$1,$E$1,,$C$1,$D$1)="",NA(),RTD("cqg.rtd",,"StudyData", $B$1, "Bar", "", "Low", $A$1, -$A219, $F$1,$E$1,,$C$1,$D$1))</f>
        <v>15951.63</v>
      </c>
      <c r="G219" s="50">
        <f>IF(RTD("cqg.rtd",,"StudyData", $B$1, "Bar", "", "Close", $A$1, -$A219, $F$1,$E$1,,$C$1,$D$1)="",NA(),RTD("cqg.rtd",,"StudyData", $B$1, "Bar", "", "Close", $A$1, -$A219, $F$1,$E$1,,$C$1,$D$1))</f>
        <v>15982.19</v>
      </c>
    </row>
    <row r="220" spans="1:7" x14ac:dyDescent="0.3">
      <c r="A220" s="47">
        <f t="shared" si="3"/>
        <v>218</v>
      </c>
      <c r="B220" s="48">
        <f xml:space="preserve"> RTD("cqg.rtd",,"StudyData", $B$1, "Bar", "", "Time", $A$1,-$A220, $F$1,$E$1, "","False")</f>
        <v>42940.864583333336</v>
      </c>
      <c r="C220" s="49">
        <f xml:space="preserve"> RTD("cqg.rtd",,"StudyData", $B$1, "Bar", "", "Time", $A$1, -$A220,$F$1,$E$1, "","False")</f>
        <v>42940.864583333336</v>
      </c>
      <c r="D220" s="50">
        <f xml:space="preserve"> IF(RTD("cqg.rtd",,"StudyData", $B$1, "Bar", "", "Open", $A$1, -$A220, $F$1,$E$1,,$C$1,$D$1)="",NA(),RTD("cqg.rtd",,"StudyData", $B$1, "Bar", "", "Open", $A$1, -$A220, $F$1,$E$1,,$C$1,$D$1))</f>
        <v>15960.96</v>
      </c>
      <c r="E220" s="50">
        <f>IF(RTD("cqg.rtd",,"StudyData", $B$1, "Bar", "", "High", $A$1, -$A220, $F$1,$E$1,,$C$1,$D$1)="",NA(), RTD("cqg.rtd",,"StudyData", $B$1, "Bar", "", "High", $A$1, -$A220, $F$1,$E$1,,$C$1,$D$1))</f>
        <v>15970.16</v>
      </c>
      <c r="F220" s="50">
        <f>IF(RTD("cqg.rtd",,"StudyData", $B$1, "Bar", "", "Low", $A$1, -$A220, $F$1,$E$1,,$C$1,$D$1)="",NA(),RTD("cqg.rtd",,"StudyData", $B$1, "Bar", "", "Low", $A$1, -$A220, $F$1,$E$1,,$C$1,$D$1))</f>
        <v>15946.75</v>
      </c>
      <c r="G220" s="50">
        <f>IF(RTD("cqg.rtd",,"StudyData", $B$1, "Bar", "", "Close", $A$1, -$A220, $F$1,$E$1,,$C$1,$D$1)="",NA(),RTD("cqg.rtd",,"StudyData", $B$1, "Bar", "", "Close", $A$1, -$A220, $F$1,$E$1,,$C$1,$D$1))</f>
        <v>15958.17</v>
      </c>
    </row>
    <row r="221" spans="1:7" x14ac:dyDescent="0.3">
      <c r="A221" s="47">
        <f t="shared" si="3"/>
        <v>219</v>
      </c>
      <c r="B221" s="48">
        <f xml:space="preserve"> RTD("cqg.rtd",,"StudyData", $B$1, "Bar", "", "Time", $A$1,-$A221, $F$1,$E$1, "","False")</f>
        <v>42940.854166666664</v>
      </c>
      <c r="C221" s="49">
        <f xml:space="preserve"> RTD("cqg.rtd",,"StudyData", $B$1, "Bar", "", "Time", $A$1, -$A221,$F$1,$E$1, "","False")</f>
        <v>42940.854166666664</v>
      </c>
      <c r="D221" s="50">
        <f xml:space="preserve"> IF(RTD("cqg.rtd",,"StudyData", $B$1, "Bar", "", "Open", $A$1, -$A221, $F$1,$E$1,,$C$1,$D$1)="",NA(),RTD("cqg.rtd",,"StudyData", $B$1, "Bar", "", "Open", $A$1, -$A221, $F$1,$E$1,,$C$1,$D$1))</f>
        <v>15992.66</v>
      </c>
      <c r="E221" s="50">
        <f>IF(RTD("cqg.rtd",,"StudyData", $B$1, "Bar", "", "High", $A$1, -$A221, $F$1,$E$1,,$C$1,$D$1)="",NA(), RTD("cqg.rtd",,"StudyData", $B$1, "Bar", "", "High", $A$1, -$A221, $F$1,$E$1,,$C$1,$D$1))</f>
        <v>15997.68</v>
      </c>
      <c r="F221" s="50">
        <f>IF(RTD("cqg.rtd",,"StudyData", $B$1, "Bar", "", "Low", $A$1, -$A221, $F$1,$E$1,,$C$1,$D$1)="",NA(),RTD("cqg.rtd",,"StudyData", $B$1, "Bar", "", "Low", $A$1, -$A221, $F$1,$E$1,,$C$1,$D$1))</f>
        <v>15953.85</v>
      </c>
      <c r="G221" s="50">
        <f>IF(RTD("cqg.rtd",,"StudyData", $B$1, "Bar", "", "Close", $A$1, -$A221, $F$1,$E$1,,$C$1,$D$1)="",NA(),RTD("cqg.rtd",,"StudyData", $B$1, "Bar", "", "Close", $A$1, -$A221, $F$1,$E$1,,$C$1,$D$1))</f>
        <v>15955.85</v>
      </c>
    </row>
    <row r="222" spans="1:7" x14ac:dyDescent="0.3">
      <c r="A222" s="47">
        <f t="shared" si="3"/>
        <v>220</v>
      </c>
      <c r="B222" s="48">
        <f xml:space="preserve"> RTD("cqg.rtd",,"StudyData", $B$1, "Bar", "", "Time", $A$1,-$A222, $F$1,$E$1, "","False")</f>
        <v>42940.114583333336</v>
      </c>
      <c r="C222" s="49">
        <f xml:space="preserve"> RTD("cqg.rtd",,"StudyData", $B$1, "Bar", "", "Time", $A$1, -$A222,$F$1,$E$1, "","False")</f>
        <v>42940.114583333336</v>
      </c>
      <c r="D222" s="50">
        <f xml:space="preserve"> IF(RTD("cqg.rtd",,"StudyData", $B$1, "Bar", "", "Open", $A$1, -$A222, $F$1,$E$1,,$C$1,$D$1)="",NA(),RTD("cqg.rtd",,"StudyData", $B$1, "Bar", "", "Open", $A$1, -$A222, $F$1,$E$1,,$C$1,$D$1))</f>
        <v>15953.07</v>
      </c>
      <c r="E222" s="50">
        <f>IF(RTD("cqg.rtd",,"StudyData", $B$1, "Bar", "", "High", $A$1, -$A222, $F$1,$E$1,,$C$1,$D$1)="",NA(), RTD("cqg.rtd",,"StudyData", $B$1, "Bar", "", "High", $A$1, -$A222, $F$1,$E$1,,$C$1,$D$1))</f>
        <v>15961.88</v>
      </c>
      <c r="F222" s="50">
        <f>IF(RTD("cqg.rtd",,"StudyData", $B$1, "Bar", "", "Low", $A$1, -$A222, $F$1,$E$1,,$C$1,$D$1)="",NA(),RTD("cqg.rtd",,"StudyData", $B$1, "Bar", "", "Low", $A$1, -$A222, $F$1,$E$1,,$C$1,$D$1))</f>
        <v>15943.43</v>
      </c>
      <c r="G222" s="50">
        <f>IF(RTD("cqg.rtd",,"StudyData", $B$1, "Bar", "", "Close", $A$1, -$A222, $F$1,$E$1,,$C$1,$D$1)="",NA(),RTD("cqg.rtd",,"StudyData", $B$1, "Bar", "", "Close", $A$1, -$A222, $F$1,$E$1,,$C$1,$D$1))</f>
        <v>15961.52</v>
      </c>
    </row>
    <row r="223" spans="1:7" x14ac:dyDescent="0.3">
      <c r="A223" s="47">
        <f t="shared" si="3"/>
        <v>221</v>
      </c>
      <c r="B223" s="48">
        <f xml:space="preserve"> RTD("cqg.rtd",,"StudyData", $B$1, "Bar", "", "Time", $A$1,-$A223, $F$1,$E$1, "","False")</f>
        <v>42940.104166666664</v>
      </c>
      <c r="C223" s="49">
        <f xml:space="preserve"> RTD("cqg.rtd",,"StudyData", $B$1, "Bar", "", "Time", $A$1, -$A223,$F$1,$E$1, "","False")</f>
        <v>42940.104166666664</v>
      </c>
      <c r="D223" s="50">
        <f xml:space="preserve"> IF(RTD("cqg.rtd",,"StudyData", $B$1, "Bar", "", "Open", $A$1, -$A223, $F$1,$E$1,,$C$1,$D$1)="",NA(),RTD("cqg.rtd",,"StudyData", $B$1, "Bar", "", "Open", $A$1, -$A223, $F$1,$E$1,,$C$1,$D$1))</f>
        <v>15954.08</v>
      </c>
      <c r="E223" s="50">
        <f>IF(RTD("cqg.rtd",,"StudyData", $B$1, "Bar", "", "High", $A$1, -$A223, $F$1,$E$1,,$C$1,$D$1)="",NA(), RTD("cqg.rtd",,"StudyData", $B$1, "Bar", "", "High", $A$1, -$A223, $F$1,$E$1,,$C$1,$D$1))</f>
        <v>15960.19</v>
      </c>
      <c r="F223" s="50">
        <f>IF(RTD("cqg.rtd",,"StudyData", $B$1, "Bar", "", "Low", $A$1, -$A223, $F$1,$E$1,,$C$1,$D$1)="",NA(),RTD("cqg.rtd",,"StudyData", $B$1, "Bar", "", "Low", $A$1, -$A223, $F$1,$E$1,,$C$1,$D$1))</f>
        <v>15944.92</v>
      </c>
      <c r="G223" s="50">
        <f>IF(RTD("cqg.rtd",,"StudyData", $B$1, "Bar", "", "Close", $A$1, -$A223, $F$1,$E$1,,$C$1,$D$1)="",NA(),RTD("cqg.rtd",,"StudyData", $B$1, "Bar", "", "Close", $A$1, -$A223, $F$1,$E$1,,$C$1,$D$1))</f>
        <v>15952.44</v>
      </c>
    </row>
    <row r="224" spans="1:7" x14ac:dyDescent="0.3">
      <c r="A224" s="47">
        <f t="shared" si="3"/>
        <v>222</v>
      </c>
      <c r="B224" s="48">
        <f xml:space="preserve"> RTD("cqg.rtd",,"StudyData", $B$1, "Bar", "", "Time", $A$1,-$A224, $F$1,$E$1, "","False")</f>
        <v>42940.09375</v>
      </c>
      <c r="C224" s="49">
        <f xml:space="preserve"> RTD("cqg.rtd",,"StudyData", $B$1, "Bar", "", "Time", $A$1, -$A224,$F$1,$E$1, "","False")</f>
        <v>42940.09375</v>
      </c>
      <c r="D224" s="50">
        <f xml:space="preserve"> IF(RTD("cqg.rtd",,"StudyData", $B$1, "Bar", "", "Open", $A$1, -$A224, $F$1,$E$1,,$C$1,$D$1)="",NA(),RTD("cqg.rtd",,"StudyData", $B$1, "Bar", "", "Open", $A$1, -$A224, $F$1,$E$1,,$C$1,$D$1))</f>
        <v>15946.29</v>
      </c>
      <c r="E224" s="50">
        <f>IF(RTD("cqg.rtd",,"StudyData", $B$1, "Bar", "", "High", $A$1, -$A224, $F$1,$E$1,,$C$1,$D$1)="",NA(), RTD("cqg.rtd",,"StudyData", $B$1, "Bar", "", "High", $A$1, -$A224, $F$1,$E$1,,$C$1,$D$1))</f>
        <v>15956.35</v>
      </c>
      <c r="F224" s="50">
        <f>IF(RTD("cqg.rtd",,"StudyData", $B$1, "Bar", "", "Low", $A$1, -$A224, $F$1,$E$1,,$C$1,$D$1)="",NA(),RTD("cqg.rtd",,"StudyData", $B$1, "Bar", "", "Low", $A$1, -$A224, $F$1,$E$1,,$C$1,$D$1))</f>
        <v>15940.43</v>
      </c>
      <c r="G224" s="50">
        <f>IF(RTD("cqg.rtd",,"StudyData", $B$1, "Bar", "", "Close", $A$1, -$A224, $F$1,$E$1,,$C$1,$D$1)="",NA(),RTD("cqg.rtd",,"StudyData", $B$1, "Bar", "", "Close", $A$1, -$A224, $F$1,$E$1,,$C$1,$D$1))</f>
        <v>15956.16</v>
      </c>
    </row>
    <row r="225" spans="1:7" x14ac:dyDescent="0.3">
      <c r="A225" s="47">
        <f t="shared" si="3"/>
        <v>223</v>
      </c>
      <c r="B225" s="48">
        <f xml:space="preserve"> RTD("cqg.rtd",,"StudyData", $B$1, "Bar", "", "Time", $A$1,-$A225, $F$1,$E$1, "","False")</f>
        <v>42940.083333333336</v>
      </c>
      <c r="C225" s="49">
        <f xml:space="preserve"> RTD("cqg.rtd",,"StudyData", $B$1, "Bar", "", "Time", $A$1, -$A225,$F$1,$E$1, "","False")</f>
        <v>42940.083333333336</v>
      </c>
      <c r="D225" s="50">
        <f xml:space="preserve"> IF(RTD("cqg.rtd",,"StudyData", $B$1, "Bar", "", "Open", $A$1, -$A225, $F$1,$E$1,,$C$1,$D$1)="",NA(),RTD("cqg.rtd",,"StudyData", $B$1, "Bar", "", "Open", $A$1, -$A225, $F$1,$E$1,,$C$1,$D$1))</f>
        <v>15951.78</v>
      </c>
      <c r="E225" s="50">
        <f>IF(RTD("cqg.rtd",,"StudyData", $B$1, "Bar", "", "High", $A$1, -$A225, $F$1,$E$1,,$C$1,$D$1)="",NA(), RTD("cqg.rtd",,"StudyData", $B$1, "Bar", "", "High", $A$1, -$A225, $F$1,$E$1,,$C$1,$D$1))</f>
        <v>15968.07</v>
      </c>
      <c r="F225" s="50">
        <f>IF(RTD("cqg.rtd",,"StudyData", $B$1, "Bar", "", "Low", $A$1, -$A225, $F$1,$E$1,,$C$1,$D$1)="",NA(),RTD("cqg.rtd",,"StudyData", $B$1, "Bar", "", "Low", $A$1, -$A225, $F$1,$E$1,,$C$1,$D$1))</f>
        <v>15944.27</v>
      </c>
      <c r="G225" s="50">
        <f>IF(RTD("cqg.rtd",,"StudyData", $B$1, "Bar", "", "Close", $A$1, -$A225, $F$1,$E$1,,$C$1,$D$1)="",NA(),RTD("cqg.rtd",,"StudyData", $B$1, "Bar", "", "Close", $A$1, -$A225, $F$1,$E$1,,$C$1,$D$1))</f>
        <v>15947.23</v>
      </c>
    </row>
    <row r="226" spans="1:7" x14ac:dyDescent="0.3">
      <c r="A226" s="47">
        <f t="shared" si="3"/>
        <v>224</v>
      </c>
      <c r="B226" s="48">
        <f xml:space="preserve"> RTD("cqg.rtd",,"StudyData", $B$1, "Bar", "", "Time", $A$1,-$A226, $F$1,$E$1, "","False")</f>
        <v>42940.072916666664</v>
      </c>
      <c r="C226" s="49">
        <f xml:space="preserve"> RTD("cqg.rtd",,"StudyData", $B$1, "Bar", "", "Time", $A$1, -$A226,$F$1,$E$1, "","False")</f>
        <v>42940.072916666664</v>
      </c>
      <c r="D226" s="50">
        <f xml:space="preserve"> IF(RTD("cqg.rtd",,"StudyData", $B$1, "Bar", "", "Open", $A$1, -$A226, $F$1,$E$1,,$C$1,$D$1)="",NA(),RTD("cqg.rtd",,"StudyData", $B$1, "Bar", "", "Open", $A$1, -$A226, $F$1,$E$1,,$C$1,$D$1))</f>
        <v>15941.15</v>
      </c>
      <c r="E226" s="50">
        <f>IF(RTD("cqg.rtd",,"StudyData", $B$1, "Bar", "", "High", $A$1, -$A226, $F$1,$E$1,,$C$1,$D$1)="",NA(), RTD("cqg.rtd",,"StudyData", $B$1, "Bar", "", "High", $A$1, -$A226, $F$1,$E$1,,$C$1,$D$1))</f>
        <v>15960.76</v>
      </c>
      <c r="F226" s="50">
        <f>IF(RTD("cqg.rtd",,"StudyData", $B$1, "Bar", "", "Low", $A$1, -$A226, $F$1,$E$1,,$C$1,$D$1)="",NA(),RTD("cqg.rtd",,"StudyData", $B$1, "Bar", "", "Low", $A$1, -$A226, $F$1,$E$1,,$C$1,$D$1))</f>
        <v>15939.68</v>
      </c>
      <c r="G226" s="50">
        <f>IF(RTD("cqg.rtd",,"StudyData", $B$1, "Bar", "", "Close", $A$1, -$A226, $F$1,$E$1,,$C$1,$D$1)="",NA(),RTD("cqg.rtd",,"StudyData", $B$1, "Bar", "", "Close", $A$1, -$A226, $F$1,$E$1,,$C$1,$D$1))</f>
        <v>15954.03</v>
      </c>
    </row>
    <row r="227" spans="1:7" x14ac:dyDescent="0.3">
      <c r="A227" s="47">
        <f t="shared" si="3"/>
        <v>225</v>
      </c>
      <c r="B227" s="48">
        <f xml:space="preserve"> RTD("cqg.rtd",,"StudyData", $B$1, "Bar", "", "Time", $A$1,-$A227, $F$1,$E$1, "","False")</f>
        <v>42940.0625</v>
      </c>
      <c r="C227" s="49">
        <f xml:space="preserve"> RTD("cqg.rtd",,"StudyData", $B$1, "Bar", "", "Time", $A$1, -$A227,$F$1,$E$1, "","False")</f>
        <v>42940.0625</v>
      </c>
      <c r="D227" s="50">
        <f xml:space="preserve"> IF(RTD("cqg.rtd",,"StudyData", $B$1, "Bar", "", "Open", $A$1, -$A227, $F$1,$E$1,,$C$1,$D$1)="",NA(),RTD("cqg.rtd",,"StudyData", $B$1, "Bar", "", "Open", $A$1, -$A227, $F$1,$E$1,,$C$1,$D$1))</f>
        <v>15931.79</v>
      </c>
      <c r="E227" s="50">
        <f>IF(RTD("cqg.rtd",,"StudyData", $B$1, "Bar", "", "High", $A$1, -$A227, $F$1,$E$1,,$C$1,$D$1)="",NA(), RTD("cqg.rtd",,"StudyData", $B$1, "Bar", "", "High", $A$1, -$A227, $F$1,$E$1,,$C$1,$D$1))</f>
        <v>15948.51</v>
      </c>
      <c r="F227" s="50">
        <f>IF(RTD("cqg.rtd",,"StudyData", $B$1, "Bar", "", "Low", $A$1, -$A227, $F$1,$E$1,,$C$1,$D$1)="",NA(),RTD("cqg.rtd",,"StudyData", $B$1, "Bar", "", "Low", $A$1, -$A227, $F$1,$E$1,,$C$1,$D$1))</f>
        <v>15931.79</v>
      </c>
      <c r="G227" s="50">
        <f>IF(RTD("cqg.rtd",,"StudyData", $B$1, "Bar", "", "Close", $A$1, -$A227, $F$1,$E$1,,$C$1,$D$1)="",NA(),RTD("cqg.rtd",,"StudyData", $B$1, "Bar", "", "Close", $A$1, -$A227, $F$1,$E$1,,$C$1,$D$1))</f>
        <v>15939.23</v>
      </c>
    </row>
    <row r="228" spans="1:7" x14ac:dyDescent="0.3">
      <c r="A228" s="47">
        <f t="shared" si="3"/>
        <v>226</v>
      </c>
      <c r="B228" s="48">
        <f xml:space="preserve"> RTD("cqg.rtd",,"StudyData", $B$1, "Bar", "", "Time", $A$1,-$A228, $F$1,$E$1, "","False")</f>
        <v>42940.052083333336</v>
      </c>
      <c r="C228" s="49">
        <f xml:space="preserve"> RTD("cqg.rtd",,"StudyData", $B$1, "Bar", "", "Time", $A$1, -$A228,$F$1,$E$1, "","False")</f>
        <v>42940.052083333336</v>
      </c>
      <c r="D228" s="50">
        <f xml:space="preserve"> IF(RTD("cqg.rtd",,"StudyData", $B$1, "Bar", "", "Open", $A$1, -$A228, $F$1,$E$1,,$C$1,$D$1)="",NA(),RTD("cqg.rtd",,"StudyData", $B$1, "Bar", "", "Open", $A$1, -$A228, $F$1,$E$1,,$C$1,$D$1))</f>
        <v>15925.92</v>
      </c>
      <c r="E228" s="50">
        <f>IF(RTD("cqg.rtd",,"StudyData", $B$1, "Bar", "", "High", $A$1, -$A228, $F$1,$E$1,,$C$1,$D$1)="",NA(), RTD("cqg.rtd",,"StudyData", $B$1, "Bar", "", "High", $A$1, -$A228, $F$1,$E$1,,$C$1,$D$1))</f>
        <v>15941.62</v>
      </c>
      <c r="F228" s="50">
        <f>IF(RTD("cqg.rtd",,"StudyData", $B$1, "Bar", "", "Low", $A$1, -$A228, $F$1,$E$1,,$C$1,$D$1)="",NA(),RTD("cqg.rtd",,"StudyData", $B$1, "Bar", "", "Low", $A$1, -$A228, $F$1,$E$1,,$C$1,$D$1))</f>
        <v>15908.08</v>
      </c>
      <c r="G228" s="50">
        <f>IF(RTD("cqg.rtd",,"StudyData", $B$1, "Bar", "", "Close", $A$1, -$A228, $F$1,$E$1,,$C$1,$D$1)="",NA(),RTD("cqg.rtd",,"StudyData", $B$1, "Bar", "", "Close", $A$1, -$A228, $F$1,$E$1,,$C$1,$D$1))</f>
        <v>15932.34</v>
      </c>
    </row>
    <row r="229" spans="1:7" x14ac:dyDescent="0.3">
      <c r="A229" s="47">
        <f t="shared" si="3"/>
        <v>227</v>
      </c>
      <c r="B229" s="48">
        <f xml:space="preserve"> RTD("cqg.rtd",,"StudyData", $B$1, "Bar", "", "Time", $A$1,-$A229, $F$1,$E$1, "","False")</f>
        <v>42940.041666666664</v>
      </c>
      <c r="C229" s="49">
        <f xml:space="preserve"> RTD("cqg.rtd",,"StudyData", $B$1, "Bar", "", "Time", $A$1, -$A229,$F$1,$E$1, "","False")</f>
        <v>42940.041666666664</v>
      </c>
      <c r="D229" s="50">
        <f xml:space="preserve"> IF(RTD("cqg.rtd",,"StudyData", $B$1, "Bar", "", "Open", $A$1, -$A229, $F$1,$E$1,,$C$1,$D$1)="",NA(),RTD("cqg.rtd",,"StudyData", $B$1, "Bar", "", "Open", $A$1, -$A229, $F$1,$E$1,,$C$1,$D$1))</f>
        <v>15948.61</v>
      </c>
      <c r="E229" s="50">
        <f>IF(RTD("cqg.rtd",,"StudyData", $B$1, "Bar", "", "High", $A$1, -$A229, $F$1,$E$1,,$C$1,$D$1)="",NA(), RTD("cqg.rtd",,"StudyData", $B$1, "Bar", "", "High", $A$1, -$A229, $F$1,$E$1,,$C$1,$D$1))</f>
        <v>15960.56</v>
      </c>
      <c r="F229" s="50">
        <f>IF(RTD("cqg.rtd",,"StudyData", $B$1, "Bar", "", "Low", $A$1, -$A229, $F$1,$E$1,,$C$1,$D$1)="",NA(),RTD("cqg.rtd",,"StudyData", $B$1, "Bar", "", "Low", $A$1, -$A229, $F$1,$E$1,,$C$1,$D$1))</f>
        <v>15920.94</v>
      </c>
      <c r="G229" s="50">
        <f>IF(RTD("cqg.rtd",,"StudyData", $B$1, "Bar", "", "Close", $A$1, -$A229, $F$1,$E$1,,$C$1,$D$1)="",NA(),RTD("cqg.rtd",,"StudyData", $B$1, "Bar", "", "Close", $A$1, -$A229, $F$1,$E$1,,$C$1,$D$1))</f>
        <v>15921.26</v>
      </c>
    </row>
    <row r="230" spans="1:7" x14ac:dyDescent="0.3">
      <c r="A230" s="47">
        <f t="shared" si="3"/>
        <v>228</v>
      </c>
      <c r="B230" s="48">
        <f xml:space="preserve"> RTD("cqg.rtd",,"StudyData", $B$1, "Bar", "", "Time", $A$1,-$A230, $F$1,$E$1, "","False")</f>
        <v>42940.03125</v>
      </c>
      <c r="C230" s="49">
        <f xml:space="preserve"> RTD("cqg.rtd",,"StudyData", $B$1, "Bar", "", "Time", $A$1, -$A230,$F$1,$E$1, "","False")</f>
        <v>42940.03125</v>
      </c>
      <c r="D230" s="50">
        <f xml:space="preserve"> IF(RTD("cqg.rtd",,"StudyData", $B$1, "Bar", "", "Open", $A$1, -$A230, $F$1,$E$1,,$C$1,$D$1)="",NA(),RTD("cqg.rtd",,"StudyData", $B$1, "Bar", "", "Open", $A$1, -$A230, $F$1,$E$1,,$C$1,$D$1))</f>
        <v>15931.07</v>
      </c>
      <c r="E230" s="50">
        <f>IF(RTD("cqg.rtd",,"StudyData", $B$1, "Bar", "", "High", $A$1, -$A230, $F$1,$E$1,,$C$1,$D$1)="",NA(), RTD("cqg.rtd",,"StudyData", $B$1, "Bar", "", "High", $A$1, -$A230, $F$1,$E$1,,$C$1,$D$1))</f>
        <v>15954.41</v>
      </c>
      <c r="F230" s="50">
        <f>IF(RTD("cqg.rtd",,"StudyData", $B$1, "Bar", "", "Low", $A$1, -$A230, $F$1,$E$1,,$C$1,$D$1)="",NA(),RTD("cqg.rtd",,"StudyData", $B$1, "Bar", "", "Low", $A$1, -$A230, $F$1,$E$1,,$C$1,$D$1))</f>
        <v>15923.19</v>
      </c>
      <c r="G230" s="50">
        <f>IF(RTD("cqg.rtd",,"StudyData", $B$1, "Bar", "", "Close", $A$1, -$A230, $F$1,$E$1,,$C$1,$D$1)="",NA(),RTD("cqg.rtd",,"StudyData", $B$1, "Bar", "", "Close", $A$1, -$A230, $F$1,$E$1,,$C$1,$D$1))</f>
        <v>15945.42</v>
      </c>
    </row>
    <row r="231" spans="1:7" x14ac:dyDescent="0.3">
      <c r="A231" s="47">
        <f t="shared" si="3"/>
        <v>229</v>
      </c>
      <c r="B231" s="48">
        <f xml:space="preserve"> RTD("cqg.rtd",,"StudyData", $B$1, "Bar", "", "Time", $A$1,-$A231, $F$1,$E$1, "","False")</f>
        <v>42940.020833333336</v>
      </c>
      <c r="C231" s="49">
        <f xml:space="preserve"> RTD("cqg.rtd",,"StudyData", $B$1, "Bar", "", "Time", $A$1, -$A231,$F$1,$E$1, "","False")</f>
        <v>42940.020833333336</v>
      </c>
      <c r="D231" s="50">
        <f xml:space="preserve"> IF(RTD("cqg.rtd",,"StudyData", $B$1, "Bar", "", "Open", $A$1, -$A231, $F$1,$E$1,,$C$1,$D$1)="",NA(),RTD("cqg.rtd",,"StudyData", $B$1, "Bar", "", "Open", $A$1, -$A231, $F$1,$E$1,,$C$1,$D$1))</f>
        <v>15921.34</v>
      </c>
      <c r="E231" s="50">
        <f>IF(RTD("cqg.rtd",,"StudyData", $B$1, "Bar", "", "High", $A$1, -$A231, $F$1,$E$1,,$C$1,$D$1)="",NA(), RTD("cqg.rtd",,"StudyData", $B$1, "Bar", "", "High", $A$1, -$A231, $F$1,$E$1,,$C$1,$D$1))</f>
        <v>15938.57</v>
      </c>
      <c r="F231" s="50">
        <f>IF(RTD("cqg.rtd",,"StudyData", $B$1, "Bar", "", "Low", $A$1, -$A231, $F$1,$E$1,,$C$1,$D$1)="",NA(),RTD("cqg.rtd",,"StudyData", $B$1, "Bar", "", "Low", $A$1, -$A231, $F$1,$E$1,,$C$1,$D$1))</f>
        <v>15917.17</v>
      </c>
      <c r="G231" s="50">
        <f>IF(RTD("cqg.rtd",,"StudyData", $B$1, "Bar", "", "Close", $A$1, -$A231, $F$1,$E$1,,$C$1,$D$1)="",NA(),RTD("cqg.rtd",,"StudyData", $B$1, "Bar", "", "Close", $A$1, -$A231, $F$1,$E$1,,$C$1,$D$1))</f>
        <v>15929.65</v>
      </c>
    </row>
    <row r="232" spans="1:7" x14ac:dyDescent="0.3">
      <c r="A232" s="47">
        <f t="shared" si="3"/>
        <v>230</v>
      </c>
      <c r="B232" s="48">
        <f xml:space="preserve"> RTD("cqg.rtd",,"StudyData", $B$1, "Bar", "", "Time", $A$1,-$A232, $F$1,$E$1, "","False")</f>
        <v>42940.010416666664</v>
      </c>
      <c r="C232" s="49">
        <f xml:space="preserve"> RTD("cqg.rtd",,"StudyData", $B$1, "Bar", "", "Time", $A$1, -$A232,$F$1,$E$1, "","False")</f>
        <v>42940.010416666664</v>
      </c>
      <c r="D232" s="50">
        <f xml:space="preserve"> IF(RTD("cqg.rtd",,"StudyData", $B$1, "Bar", "", "Open", $A$1, -$A232, $F$1,$E$1,,$C$1,$D$1)="",NA(),RTD("cqg.rtd",,"StudyData", $B$1, "Bar", "", "Open", $A$1, -$A232, $F$1,$E$1,,$C$1,$D$1))</f>
        <v>15931.07</v>
      </c>
      <c r="E232" s="50">
        <f>IF(RTD("cqg.rtd",,"StudyData", $B$1, "Bar", "", "High", $A$1, -$A232, $F$1,$E$1,,$C$1,$D$1)="",NA(), RTD("cqg.rtd",,"StudyData", $B$1, "Bar", "", "High", $A$1, -$A232, $F$1,$E$1,,$C$1,$D$1))</f>
        <v>15932.25</v>
      </c>
      <c r="F232" s="50">
        <f>IF(RTD("cqg.rtd",,"StudyData", $B$1, "Bar", "", "Low", $A$1, -$A232, $F$1,$E$1,,$C$1,$D$1)="",NA(),RTD("cqg.rtd",,"StudyData", $B$1, "Bar", "", "Low", $A$1, -$A232, $F$1,$E$1,,$C$1,$D$1))</f>
        <v>15918.04</v>
      </c>
      <c r="G232" s="50">
        <f>IF(RTD("cqg.rtd",,"StudyData", $B$1, "Bar", "", "Close", $A$1, -$A232, $F$1,$E$1,,$C$1,$D$1)="",NA(),RTD("cqg.rtd",,"StudyData", $B$1, "Bar", "", "Close", $A$1, -$A232, $F$1,$E$1,,$C$1,$D$1))</f>
        <v>15920.4</v>
      </c>
    </row>
    <row r="233" spans="1:7" x14ac:dyDescent="0.3">
      <c r="A233" s="47">
        <f t="shared" si="3"/>
        <v>231</v>
      </c>
      <c r="B233" s="48">
        <f xml:space="preserve"> RTD("cqg.rtd",,"StudyData", $B$1, "Bar", "", "Time", $A$1,-$A233, $F$1,$E$1, "","False")</f>
        <v>42940</v>
      </c>
      <c r="C233" s="49">
        <f xml:space="preserve"> RTD("cqg.rtd",,"StudyData", $B$1, "Bar", "", "Time", $A$1, -$A233,$F$1,$E$1, "","False")</f>
        <v>42940</v>
      </c>
      <c r="D233" s="50">
        <f xml:space="preserve"> IF(RTD("cqg.rtd",,"StudyData", $B$1, "Bar", "", "Open", $A$1, -$A233, $F$1,$E$1,,$C$1,$D$1)="",NA(),RTD("cqg.rtd",,"StudyData", $B$1, "Bar", "", "Open", $A$1, -$A233, $F$1,$E$1,,$C$1,$D$1))</f>
        <v>15920.46</v>
      </c>
      <c r="E233" s="50">
        <f>IF(RTD("cqg.rtd",,"StudyData", $B$1, "Bar", "", "High", $A$1, -$A233, $F$1,$E$1,,$C$1,$D$1)="",NA(), RTD("cqg.rtd",,"StudyData", $B$1, "Bar", "", "High", $A$1, -$A233, $F$1,$E$1,,$C$1,$D$1))</f>
        <v>15932.19</v>
      </c>
      <c r="F233" s="50">
        <f>IF(RTD("cqg.rtd",,"StudyData", $B$1, "Bar", "", "Low", $A$1, -$A233, $F$1,$E$1,,$C$1,$D$1)="",NA(),RTD("cqg.rtd",,"StudyData", $B$1, "Bar", "", "Low", $A$1, -$A233, $F$1,$E$1,,$C$1,$D$1))</f>
        <v>15911.53</v>
      </c>
      <c r="G233" s="50">
        <f>IF(RTD("cqg.rtd",,"StudyData", $B$1, "Bar", "", "Close", $A$1, -$A233, $F$1,$E$1,,$C$1,$D$1)="",NA(),RTD("cqg.rtd",,"StudyData", $B$1, "Bar", "", "Close", $A$1, -$A233, $F$1,$E$1,,$C$1,$D$1))</f>
        <v>15928.1</v>
      </c>
    </row>
    <row r="234" spans="1:7" x14ac:dyDescent="0.3">
      <c r="A234" s="47">
        <f t="shared" si="3"/>
        <v>232</v>
      </c>
      <c r="B234" s="48">
        <f xml:space="preserve"> RTD("cqg.rtd",,"StudyData", $B$1, "Bar", "", "Time", $A$1,-$A234, $F$1,$E$1, "","False")</f>
        <v>42939.947916666664</v>
      </c>
      <c r="C234" s="49">
        <f xml:space="preserve"> RTD("cqg.rtd",,"StudyData", $B$1, "Bar", "", "Time", $A$1, -$A234,$F$1,$E$1, "","False")</f>
        <v>42939.947916666664</v>
      </c>
      <c r="D234" s="50">
        <f xml:space="preserve"> IF(RTD("cqg.rtd",,"StudyData", $B$1, "Bar", "", "Open", $A$1, -$A234, $F$1,$E$1,,$C$1,$D$1)="",NA(),RTD("cqg.rtd",,"StudyData", $B$1, "Bar", "", "Open", $A$1, -$A234, $F$1,$E$1,,$C$1,$D$1))</f>
        <v>15920.06</v>
      </c>
      <c r="E234" s="50">
        <f>IF(RTD("cqg.rtd",,"StudyData", $B$1, "Bar", "", "High", $A$1, -$A234, $F$1,$E$1,,$C$1,$D$1)="",NA(), RTD("cqg.rtd",,"StudyData", $B$1, "Bar", "", "High", $A$1, -$A234, $F$1,$E$1,,$C$1,$D$1))</f>
        <v>15921.91</v>
      </c>
      <c r="F234" s="50">
        <f>IF(RTD("cqg.rtd",,"StudyData", $B$1, "Bar", "", "Low", $A$1, -$A234, $F$1,$E$1,,$C$1,$D$1)="",NA(),RTD("cqg.rtd",,"StudyData", $B$1, "Bar", "", "Low", $A$1, -$A234, $F$1,$E$1,,$C$1,$D$1))</f>
        <v>15909.63</v>
      </c>
      <c r="G234" s="50">
        <f>IF(RTD("cqg.rtd",,"StudyData", $B$1, "Bar", "", "Close", $A$1, -$A234, $F$1,$E$1,,$C$1,$D$1)="",NA(),RTD("cqg.rtd",,"StudyData", $B$1, "Bar", "", "Close", $A$1, -$A234, $F$1,$E$1,,$C$1,$D$1))</f>
        <v>15916.74</v>
      </c>
    </row>
    <row r="235" spans="1:7" x14ac:dyDescent="0.3">
      <c r="A235" s="47">
        <f t="shared" si="3"/>
        <v>233</v>
      </c>
      <c r="B235" s="48">
        <f xml:space="preserve"> RTD("cqg.rtd",,"StudyData", $B$1, "Bar", "", "Time", $A$1,-$A235, $F$1,$E$1, "","False")</f>
        <v>42939.9375</v>
      </c>
      <c r="C235" s="49">
        <f xml:space="preserve"> RTD("cqg.rtd",,"StudyData", $B$1, "Bar", "", "Time", $A$1, -$A235,$F$1,$E$1, "","False")</f>
        <v>42939.9375</v>
      </c>
      <c r="D235" s="50">
        <f xml:space="preserve"> IF(RTD("cqg.rtd",,"StudyData", $B$1, "Bar", "", "Open", $A$1, -$A235, $F$1,$E$1,,$C$1,$D$1)="",NA(),RTD("cqg.rtd",,"StudyData", $B$1, "Bar", "", "Open", $A$1, -$A235, $F$1,$E$1,,$C$1,$D$1))</f>
        <v>15918.43</v>
      </c>
      <c r="E235" s="50">
        <f>IF(RTD("cqg.rtd",,"StudyData", $B$1, "Bar", "", "High", $A$1, -$A235, $F$1,$E$1,,$C$1,$D$1)="",NA(), RTD("cqg.rtd",,"StudyData", $B$1, "Bar", "", "High", $A$1, -$A235, $F$1,$E$1,,$C$1,$D$1))</f>
        <v>15920.94</v>
      </c>
      <c r="F235" s="50">
        <f>IF(RTD("cqg.rtd",,"StudyData", $B$1, "Bar", "", "Low", $A$1, -$A235, $F$1,$E$1,,$C$1,$D$1)="",NA(),RTD("cqg.rtd",,"StudyData", $B$1, "Bar", "", "Low", $A$1, -$A235, $F$1,$E$1,,$C$1,$D$1))</f>
        <v>15908.54</v>
      </c>
      <c r="G235" s="50">
        <f>IF(RTD("cqg.rtd",,"StudyData", $B$1, "Bar", "", "Close", $A$1, -$A235, $F$1,$E$1,,$C$1,$D$1)="",NA(),RTD("cqg.rtd",,"StudyData", $B$1, "Bar", "", "Close", $A$1, -$A235, $F$1,$E$1,,$C$1,$D$1))</f>
        <v>15916.49</v>
      </c>
    </row>
    <row r="236" spans="1:7" x14ac:dyDescent="0.3">
      <c r="A236" s="47">
        <f t="shared" si="3"/>
        <v>234</v>
      </c>
      <c r="B236" s="48">
        <f xml:space="preserve"> RTD("cqg.rtd",,"StudyData", $B$1, "Bar", "", "Time", $A$1,-$A236, $F$1,$E$1, "","False")</f>
        <v>42939.927083333336</v>
      </c>
      <c r="C236" s="49">
        <f xml:space="preserve"> RTD("cqg.rtd",,"StudyData", $B$1, "Bar", "", "Time", $A$1, -$A236,$F$1,$E$1, "","False")</f>
        <v>42939.927083333336</v>
      </c>
      <c r="D236" s="50">
        <f xml:space="preserve"> IF(RTD("cqg.rtd",,"StudyData", $B$1, "Bar", "", "Open", $A$1, -$A236, $F$1,$E$1,,$C$1,$D$1)="",NA(),RTD("cqg.rtd",,"StudyData", $B$1, "Bar", "", "Open", $A$1, -$A236, $F$1,$E$1,,$C$1,$D$1))</f>
        <v>15929.41</v>
      </c>
      <c r="E236" s="50">
        <f>IF(RTD("cqg.rtd",,"StudyData", $B$1, "Bar", "", "High", $A$1, -$A236, $F$1,$E$1,,$C$1,$D$1)="",NA(), RTD("cqg.rtd",,"StudyData", $B$1, "Bar", "", "High", $A$1, -$A236, $F$1,$E$1,,$C$1,$D$1))</f>
        <v>15931.67</v>
      </c>
      <c r="F236" s="50">
        <f>IF(RTD("cqg.rtd",,"StudyData", $B$1, "Bar", "", "Low", $A$1, -$A236, $F$1,$E$1,,$C$1,$D$1)="",NA(),RTD("cqg.rtd",,"StudyData", $B$1, "Bar", "", "Low", $A$1, -$A236, $F$1,$E$1,,$C$1,$D$1))</f>
        <v>15911.09</v>
      </c>
      <c r="G236" s="50">
        <f>IF(RTD("cqg.rtd",,"StudyData", $B$1, "Bar", "", "Close", $A$1, -$A236, $F$1,$E$1,,$C$1,$D$1)="",NA(),RTD("cqg.rtd",,"StudyData", $B$1, "Bar", "", "Close", $A$1, -$A236, $F$1,$E$1,,$C$1,$D$1))</f>
        <v>15918.77</v>
      </c>
    </row>
    <row r="237" spans="1:7" x14ac:dyDescent="0.3">
      <c r="A237" s="47">
        <f t="shared" si="3"/>
        <v>235</v>
      </c>
      <c r="B237" s="48">
        <f xml:space="preserve"> RTD("cqg.rtd",,"StudyData", $B$1, "Bar", "", "Time", $A$1,-$A237, $F$1,$E$1, "","False")</f>
        <v>42939.916666666664</v>
      </c>
      <c r="C237" s="49">
        <f xml:space="preserve"> RTD("cqg.rtd",,"StudyData", $B$1, "Bar", "", "Time", $A$1, -$A237,$F$1,$E$1, "","False")</f>
        <v>42939.916666666664</v>
      </c>
      <c r="D237" s="50">
        <f xml:space="preserve"> IF(RTD("cqg.rtd",,"StudyData", $B$1, "Bar", "", "Open", $A$1, -$A237, $F$1,$E$1,,$C$1,$D$1)="",NA(),RTD("cqg.rtd",,"StudyData", $B$1, "Bar", "", "Open", $A$1, -$A237, $F$1,$E$1,,$C$1,$D$1))</f>
        <v>15930.3</v>
      </c>
      <c r="E237" s="50">
        <f>IF(RTD("cqg.rtd",,"StudyData", $B$1, "Bar", "", "High", $A$1, -$A237, $F$1,$E$1,,$C$1,$D$1)="",NA(), RTD("cqg.rtd",,"StudyData", $B$1, "Bar", "", "High", $A$1, -$A237, $F$1,$E$1,,$C$1,$D$1))</f>
        <v>15939.57</v>
      </c>
      <c r="F237" s="50">
        <f>IF(RTD("cqg.rtd",,"StudyData", $B$1, "Bar", "", "Low", $A$1, -$A237, $F$1,$E$1,,$C$1,$D$1)="",NA(),RTD("cqg.rtd",,"StudyData", $B$1, "Bar", "", "Low", $A$1, -$A237, $F$1,$E$1,,$C$1,$D$1))</f>
        <v>15923.71</v>
      </c>
      <c r="G237" s="50">
        <f>IF(RTD("cqg.rtd",,"StudyData", $B$1, "Bar", "", "Close", $A$1, -$A237, $F$1,$E$1,,$C$1,$D$1)="",NA(),RTD("cqg.rtd",,"StudyData", $B$1, "Bar", "", "Close", $A$1, -$A237, $F$1,$E$1,,$C$1,$D$1))</f>
        <v>15927.17</v>
      </c>
    </row>
    <row r="238" spans="1:7" x14ac:dyDescent="0.3">
      <c r="A238" s="47">
        <f t="shared" si="3"/>
        <v>236</v>
      </c>
      <c r="B238" s="48">
        <f xml:space="preserve"> RTD("cqg.rtd",,"StudyData", $B$1, "Bar", "", "Time", $A$1,-$A238, $F$1,$E$1, "","False")</f>
        <v>42939.90625</v>
      </c>
      <c r="C238" s="49">
        <f xml:space="preserve"> RTD("cqg.rtd",,"StudyData", $B$1, "Bar", "", "Time", $A$1, -$A238,$F$1,$E$1, "","False")</f>
        <v>42939.90625</v>
      </c>
      <c r="D238" s="50">
        <f xml:space="preserve"> IF(RTD("cqg.rtd",,"StudyData", $B$1, "Bar", "", "Open", $A$1, -$A238, $F$1,$E$1,,$C$1,$D$1)="",NA(),RTD("cqg.rtd",,"StudyData", $B$1, "Bar", "", "Open", $A$1, -$A238, $F$1,$E$1,,$C$1,$D$1))</f>
        <v>15928.82</v>
      </c>
      <c r="E238" s="50">
        <f>IF(RTD("cqg.rtd",,"StudyData", $B$1, "Bar", "", "High", $A$1, -$A238, $F$1,$E$1,,$C$1,$D$1)="",NA(), RTD("cqg.rtd",,"StudyData", $B$1, "Bar", "", "High", $A$1, -$A238, $F$1,$E$1,,$C$1,$D$1))</f>
        <v>15937.76</v>
      </c>
      <c r="F238" s="50">
        <f>IF(RTD("cqg.rtd",,"StudyData", $B$1, "Bar", "", "Low", $A$1, -$A238, $F$1,$E$1,,$C$1,$D$1)="",NA(),RTD("cqg.rtd",,"StudyData", $B$1, "Bar", "", "Low", $A$1, -$A238, $F$1,$E$1,,$C$1,$D$1))</f>
        <v>15921.62</v>
      </c>
      <c r="G238" s="50">
        <f>IF(RTD("cqg.rtd",,"StudyData", $B$1, "Bar", "", "Close", $A$1, -$A238, $F$1,$E$1,,$C$1,$D$1)="",NA(),RTD("cqg.rtd",,"StudyData", $B$1, "Bar", "", "Close", $A$1, -$A238, $F$1,$E$1,,$C$1,$D$1))</f>
        <v>15929.68</v>
      </c>
    </row>
    <row r="239" spans="1:7" x14ac:dyDescent="0.3">
      <c r="A239" s="47">
        <f t="shared" si="3"/>
        <v>237</v>
      </c>
      <c r="B239" s="48">
        <f xml:space="preserve"> RTD("cqg.rtd",,"StudyData", $B$1, "Bar", "", "Time", $A$1,-$A239, $F$1,$E$1, "","False")</f>
        <v>42939.895833333336</v>
      </c>
      <c r="C239" s="49">
        <f xml:space="preserve"> RTD("cqg.rtd",,"StudyData", $B$1, "Bar", "", "Time", $A$1, -$A239,$F$1,$E$1, "","False")</f>
        <v>42939.895833333336</v>
      </c>
      <c r="D239" s="50">
        <f xml:space="preserve"> IF(RTD("cqg.rtd",,"StudyData", $B$1, "Bar", "", "Open", $A$1, -$A239, $F$1,$E$1,,$C$1,$D$1)="",NA(),RTD("cqg.rtd",,"StudyData", $B$1, "Bar", "", "Open", $A$1, -$A239, $F$1,$E$1,,$C$1,$D$1))</f>
        <v>15906.07</v>
      </c>
      <c r="E239" s="50">
        <f>IF(RTD("cqg.rtd",,"StudyData", $B$1, "Bar", "", "High", $A$1, -$A239, $F$1,$E$1,,$C$1,$D$1)="",NA(), RTD("cqg.rtd",,"StudyData", $B$1, "Bar", "", "High", $A$1, -$A239, $F$1,$E$1,,$C$1,$D$1))</f>
        <v>15930.11</v>
      </c>
      <c r="F239" s="50">
        <f>IF(RTD("cqg.rtd",,"StudyData", $B$1, "Bar", "", "Low", $A$1, -$A239, $F$1,$E$1,,$C$1,$D$1)="",NA(),RTD("cqg.rtd",,"StudyData", $B$1, "Bar", "", "Low", $A$1, -$A239, $F$1,$E$1,,$C$1,$D$1))</f>
        <v>15895.19</v>
      </c>
      <c r="G239" s="50">
        <f>IF(RTD("cqg.rtd",,"StudyData", $B$1, "Bar", "", "Close", $A$1, -$A239, $F$1,$E$1,,$C$1,$D$1)="",NA(),RTD("cqg.rtd",,"StudyData", $B$1, "Bar", "", "Close", $A$1, -$A239, $F$1,$E$1,,$C$1,$D$1))</f>
        <v>15929.45</v>
      </c>
    </row>
    <row r="240" spans="1:7" x14ac:dyDescent="0.3">
      <c r="A240" s="47">
        <f t="shared" si="3"/>
        <v>238</v>
      </c>
      <c r="B240" s="48">
        <f xml:space="preserve"> RTD("cqg.rtd",,"StudyData", $B$1, "Bar", "", "Time", $A$1,-$A240, $F$1,$E$1, "","False")</f>
        <v>42939.885416666664</v>
      </c>
      <c r="C240" s="49">
        <f xml:space="preserve"> RTD("cqg.rtd",,"StudyData", $B$1, "Bar", "", "Time", $A$1, -$A240,$F$1,$E$1, "","False")</f>
        <v>42939.885416666664</v>
      </c>
      <c r="D240" s="50">
        <f xml:space="preserve"> IF(RTD("cqg.rtd",,"StudyData", $B$1, "Bar", "", "Open", $A$1, -$A240, $F$1,$E$1,,$C$1,$D$1)="",NA(),RTD("cqg.rtd",,"StudyData", $B$1, "Bar", "", "Open", $A$1, -$A240, $F$1,$E$1,,$C$1,$D$1))</f>
        <v>15927.82</v>
      </c>
      <c r="E240" s="50">
        <f>IF(RTD("cqg.rtd",,"StudyData", $B$1, "Bar", "", "High", $A$1, -$A240, $F$1,$E$1,,$C$1,$D$1)="",NA(), RTD("cqg.rtd",,"StudyData", $B$1, "Bar", "", "High", $A$1, -$A240, $F$1,$E$1,,$C$1,$D$1))</f>
        <v>15942.02</v>
      </c>
      <c r="F240" s="50">
        <f>IF(RTD("cqg.rtd",,"StudyData", $B$1, "Bar", "", "Low", $A$1, -$A240, $F$1,$E$1,,$C$1,$D$1)="",NA(),RTD("cqg.rtd",,"StudyData", $B$1, "Bar", "", "Low", $A$1, -$A240, $F$1,$E$1,,$C$1,$D$1))</f>
        <v>15905.45</v>
      </c>
      <c r="G240" s="50">
        <f>IF(RTD("cqg.rtd",,"StudyData", $B$1, "Bar", "", "Close", $A$1, -$A240, $F$1,$E$1,,$C$1,$D$1)="",NA(),RTD("cqg.rtd",,"StudyData", $B$1, "Bar", "", "Close", $A$1, -$A240, $F$1,$E$1,,$C$1,$D$1))</f>
        <v>15905.45</v>
      </c>
    </row>
    <row r="241" spans="1:7" x14ac:dyDescent="0.3">
      <c r="A241" s="47">
        <f t="shared" si="3"/>
        <v>239</v>
      </c>
      <c r="B241" s="48">
        <f xml:space="preserve"> RTD("cqg.rtd",,"StudyData", $B$1, "Bar", "", "Time", $A$1,-$A241, $F$1,$E$1, "","False")</f>
        <v>42939.875</v>
      </c>
      <c r="C241" s="49">
        <f xml:space="preserve"> RTD("cqg.rtd",,"StudyData", $B$1, "Bar", "", "Time", $A$1, -$A241,$F$1,$E$1, "","False")</f>
        <v>42939.875</v>
      </c>
      <c r="D241" s="50">
        <f xml:space="preserve"> IF(RTD("cqg.rtd",,"StudyData", $B$1, "Bar", "", "Open", $A$1, -$A241, $F$1,$E$1,,$C$1,$D$1)="",NA(),RTD("cqg.rtd",,"StudyData", $B$1, "Bar", "", "Open", $A$1, -$A241, $F$1,$E$1,,$C$1,$D$1))</f>
        <v>15899.04</v>
      </c>
      <c r="E241" s="50">
        <f>IF(RTD("cqg.rtd",,"StudyData", $B$1, "Bar", "", "High", $A$1, -$A241, $F$1,$E$1,,$C$1,$D$1)="",NA(), RTD("cqg.rtd",,"StudyData", $B$1, "Bar", "", "High", $A$1, -$A241, $F$1,$E$1,,$C$1,$D$1))</f>
        <v>15930.09</v>
      </c>
      <c r="F241" s="50">
        <f>IF(RTD("cqg.rtd",,"StudyData", $B$1, "Bar", "", "Low", $A$1, -$A241, $F$1,$E$1,,$C$1,$D$1)="",NA(),RTD("cqg.rtd",,"StudyData", $B$1, "Bar", "", "Low", $A$1, -$A241, $F$1,$E$1,,$C$1,$D$1))</f>
        <v>15889.2</v>
      </c>
      <c r="G241" s="50">
        <f>IF(RTD("cqg.rtd",,"StudyData", $B$1, "Bar", "", "Close", $A$1, -$A241, $F$1,$E$1,,$C$1,$D$1)="",NA(),RTD("cqg.rtd",,"StudyData", $B$1, "Bar", "", "Close", $A$1, -$A241, $F$1,$E$1,,$C$1,$D$1))</f>
        <v>15927.13</v>
      </c>
    </row>
    <row r="242" spans="1:7" x14ac:dyDescent="0.3">
      <c r="A242" s="47">
        <f t="shared" si="3"/>
        <v>240</v>
      </c>
      <c r="B242" s="48">
        <f xml:space="preserve"> RTD("cqg.rtd",,"StudyData", $B$1, "Bar", "", "Time", $A$1,-$A242, $F$1,$E$1, "","False")</f>
        <v>42939.864583333336</v>
      </c>
      <c r="C242" s="49">
        <f xml:space="preserve"> RTD("cqg.rtd",,"StudyData", $B$1, "Bar", "", "Time", $A$1, -$A242,$F$1,$E$1, "","False")</f>
        <v>42939.864583333336</v>
      </c>
      <c r="D242" s="50">
        <f xml:space="preserve"> IF(RTD("cqg.rtd",,"StudyData", $B$1, "Bar", "", "Open", $A$1, -$A242, $F$1,$E$1,,$C$1,$D$1)="",NA(),RTD("cqg.rtd",,"StudyData", $B$1, "Bar", "", "Open", $A$1, -$A242, $F$1,$E$1,,$C$1,$D$1))</f>
        <v>15859.08</v>
      </c>
      <c r="E242" s="50">
        <f>IF(RTD("cqg.rtd",,"StudyData", $B$1, "Bar", "", "High", $A$1, -$A242, $F$1,$E$1,,$C$1,$D$1)="",NA(), RTD("cqg.rtd",,"StudyData", $B$1, "Bar", "", "High", $A$1, -$A242, $F$1,$E$1,,$C$1,$D$1))</f>
        <v>15931.88</v>
      </c>
      <c r="F242" s="50">
        <f>IF(RTD("cqg.rtd",,"StudyData", $B$1, "Bar", "", "Low", $A$1, -$A242, $F$1,$E$1,,$C$1,$D$1)="",NA(),RTD("cqg.rtd",,"StudyData", $B$1, "Bar", "", "Low", $A$1, -$A242, $F$1,$E$1,,$C$1,$D$1))</f>
        <v>15859.08</v>
      </c>
      <c r="G242" s="50">
        <f>IF(RTD("cqg.rtd",,"StudyData", $B$1, "Bar", "", "Close", $A$1, -$A242, $F$1,$E$1,,$C$1,$D$1)="",NA(),RTD("cqg.rtd",,"StudyData", $B$1, "Bar", "", "Close", $A$1, -$A242, $F$1,$E$1,,$C$1,$D$1))</f>
        <v>15900.61</v>
      </c>
    </row>
    <row r="243" spans="1:7" x14ac:dyDescent="0.3">
      <c r="A243" s="47">
        <f t="shared" si="3"/>
        <v>241</v>
      </c>
      <c r="B243" s="48">
        <f xml:space="preserve"> RTD("cqg.rtd",,"StudyData", $B$1, "Bar", "", "Time", $A$1,-$A243, $F$1,$E$1, "","False")</f>
        <v>42939.854166666664</v>
      </c>
      <c r="C243" s="49">
        <f xml:space="preserve"> RTD("cqg.rtd",,"StudyData", $B$1, "Bar", "", "Time", $A$1, -$A243,$F$1,$E$1, "","False")</f>
        <v>42939.854166666664</v>
      </c>
      <c r="D243" s="50">
        <f xml:space="preserve"> IF(RTD("cqg.rtd",,"StudyData", $B$1, "Bar", "", "Open", $A$1, -$A243, $F$1,$E$1,,$C$1,$D$1)="",NA(),RTD("cqg.rtd",,"StudyData", $B$1, "Bar", "", "Open", $A$1, -$A243, $F$1,$E$1,,$C$1,$D$1))</f>
        <v>15869.84</v>
      </c>
      <c r="E243" s="50">
        <f>IF(RTD("cqg.rtd",,"StudyData", $B$1, "Bar", "", "High", $A$1, -$A243, $F$1,$E$1,,$C$1,$D$1)="",NA(), RTD("cqg.rtd",,"StudyData", $B$1, "Bar", "", "High", $A$1, -$A243, $F$1,$E$1,,$C$1,$D$1))</f>
        <v>15878.66</v>
      </c>
      <c r="F243" s="50">
        <f>IF(RTD("cqg.rtd",,"StudyData", $B$1, "Bar", "", "Low", $A$1, -$A243, $F$1,$E$1,,$C$1,$D$1)="",NA(),RTD("cqg.rtd",,"StudyData", $B$1, "Bar", "", "Low", $A$1, -$A243, $F$1,$E$1,,$C$1,$D$1))</f>
        <v>15826.54</v>
      </c>
      <c r="G243" s="50">
        <f>IF(RTD("cqg.rtd",,"StudyData", $B$1, "Bar", "", "Close", $A$1, -$A243, $F$1,$E$1,,$C$1,$D$1)="",NA(),RTD("cqg.rtd",,"StudyData", $B$1, "Bar", "", "Close", $A$1, -$A243, $F$1,$E$1,,$C$1,$D$1))</f>
        <v>15856.27</v>
      </c>
    </row>
    <row r="244" spans="1:7" x14ac:dyDescent="0.3">
      <c r="A244" s="47">
        <f t="shared" si="3"/>
        <v>242</v>
      </c>
      <c r="B244" s="48">
        <f xml:space="preserve"> RTD("cqg.rtd",,"StudyData", $B$1, "Bar", "", "Time", $A$1,-$A244, $F$1,$E$1, "","False")</f>
        <v>42937.114583333336</v>
      </c>
      <c r="C244" s="49">
        <f xml:space="preserve"> RTD("cqg.rtd",,"StudyData", $B$1, "Bar", "", "Time", $A$1, -$A244,$F$1,$E$1, "","False")</f>
        <v>42937.114583333336</v>
      </c>
      <c r="D244" s="50">
        <f xml:space="preserve"> IF(RTD("cqg.rtd",,"StudyData", $B$1, "Bar", "", "Open", $A$1, -$A244, $F$1,$E$1,,$C$1,$D$1)="",NA(),RTD("cqg.rtd",,"StudyData", $B$1, "Bar", "", "Open", $A$1, -$A244, $F$1,$E$1,,$C$1,$D$1))</f>
        <v>15865.19</v>
      </c>
      <c r="E244" s="50">
        <f>IF(RTD("cqg.rtd",,"StudyData", $B$1, "Bar", "", "High", $A$1, -$A244, $F$1,$E$1,,$C$1,$D$1)="",NA(), RTD("cqg.rtd",,"StudyData", $B$1, "Bar", "", "High", $A$1, -$A244, $F$1,$E$1,,$C$1,$D$1))</f>
        <v>15872.21</v>
      </c>
      <c r="F244" s="50">
        <f>IF(RTD("cqg.rtd",,"StudyData", $B$1, "Bar", "", "Low", $A$1, -$A244, $F$1,$E$1,,$C$1,$D$1)="",NA(),RTD("cqg.rtd",,"StudyData", $B$1, "Bar", "", "Low", $A$1, -$A244, $F$1,$E$1,,$C$1,$D$1))</f>
        <v>15827.75</v>
      </c>
      <c r="G244" s="50">
        <f>IF(RTD("cqg.rtd",,"StudyData", $B$1, "Bar", "", "Close", $A$1, -$A244, $F$1,$E$1,,$C$1,$D$1)="",NA(),RTD("cqg.rtd",,"StudyData", $B$1, "Bar", "", "Close", $A$1, -$A244, $F$1,$E$1,,$C$1,$D$1))</f>
        <v>15827.75</v>
      </c>
    </row>
    <row r="245" spans="1:7" x14ac:dyDescent="0.3">
      <c r="A245" s="47">
        <f t="shared" si="3"/>
        <v>243</v>
      </c>
      <c r="B245" s="48">
        <f xml:space="preserve"> RTD("cqg.rtd",,"StudyData", $B$1, "Bar", "", "Time", $A$1,-$A245, $F$1,$E$1, "","False")</f>
        <v>42937.104166666664</v>
      </c>
      <c r="C245" s="49">
        <f xml:space="preserve"> RTD("cqg.rtd",,"StudyData", $B$1, "Bar", "", "Time", $A$1, -$A245,$F$1,$E$1, "","False")</f>
        <v>42937.104166666664</v>
      </c>
      <c r="D245" s="50">
        <f xml:space="preserve"> IF(RTD("cqg.rtd",,"StudyData", $B$1, "Bar", "", "Open", $A$1, -$A245, $F$1,$E$1,,$C$1,$D$1)="",NA(),RTD("cqg.rtd",,"StudyData", $B$1, "Bar", "", "Open", $A$1, -$A245, $F$1,$E$1,,$C$1,$D$1))</f>
        <v>15863.31</v>
      </c>
      <c r="E245" s="50">
        <f>IF(RTD("cqg.rtd",,"StudyData", $B$1, "Bar", "", "High", $A$1, -$A245, $F$1,$E$1,,$C$1,$D$1)="",NA(), RTD("cqg.rtd",,"StudyData", $B$1, "Bar", "", "High", $A$1, -$A245, $F$1,$E$1,,$C$1,$D$1))</f>
        <v>15878.48</v>
      </c>
      <c r="F245" s="50">
        <f>IF(RTD("cqg.rtd",,"StudyData", $B$1, "Bar", "", "Low", $A$1, -$A245, $F$1,$E$1,,$C$1,$D$1)="",NA(),RTD("cqg.rtd",,"StudyData", $B$1, "Bar", "", "Low", $A$1, -$A245, $F$1,$E$1,,$C$1,$D$1))</f>
        <v>15856.46</v>
      </c>
      <c r="G245" s="50">
        <f>IF(RTD("cqg.rtd",,"StudyData", $B$1, "Bar", "", "Close", $A$1, -$A245, $F$1,$E$1,,$C$1,$D$1)="",NA(),RTD("cqg.rtd",,"StudyData", $B$1, "Bar", "", "Close", $A$1, -$A245, $F$1,$E$1,,$C$1,$D$1))</f>
        <v>15864.76</v>
      </c>
    </row>
    <row r="246" spans="1:7" x14ac:dyDescent="0.3">
      <c r="A246" s="47">
        <f t="shared" si="3"/>
        <v>244</v>
      </c>
      <c r="B246" s="48">
        <f xml:space="preserve"> RTD("cqg.rtd",,"StudyData", $B$1, "Bar", "", "Time", $A$1,-$A246, $F$1,$E$1, "","False")</f>
        <v>42937.09375</v>
      </c>
      <c r="C246" s="49">
        <f xml:space="preserve"> RTD("cqg.rtd",,"StudyData", $B$1, "Bar", "", "Time", $A$1, -$A246,$F$1,$E$1, "","False")</f>
        <v>42937.09375</v>
      </c>
      <c r="D246" s="50">
        <f xml:space="preserve"> IF(RTD("cqg.rtd",,"StudyData", $B$1, "Bar", "", "Open", $A$1, -$A246, $F$1,$E$1,,$C$1,$D$1)="",NA(),RTD("cqg.rtd",,"StudyData", $B$1, "Bar", "", "Open", $A$1, -$A246, $F$1,$E$1,,$C$1,$D$1))</f>
        <v>15863.15</v>
      </c>
      <c r="E246" s="50">
        <f>IF(RTD("cqg.rtd",,"StudyData", $B$1, "Bar", "", "High", $A$1, -$A246, $F$1,$E$1,,$C$1,$D$1)="",NA(), RTD("cqg.rtd",,"StudyData", $B$1, "Bar", "", "High", $A$1, -$A246, $F$1,$E$1,,$C$1,$D$1))</f>
        <v>15870.29</v>
      </c>
      <c r="F246" s="50">
        <f>IF(RTD("cqg.rtd",,"StudyData", $B$1, "Bar", "", "Low", $A$1, -$A246, $F$1,$E$1,,$C$1,$D$1)="",NA(),RTD("cqg.rtd",,"StudyData", $B$1, "Bar", "", "Low", $A$1, -$A246, $F$1,$E$1,,$C$1,$D$1))</f>
        <v>15855.62</v>
      </c>
      <c r="G246" s="50">
        <f>IF(RTD("cqg.rtd",,"StudyData", $B$1, "Bar", "", "Close", $A$1, -$A246, $F$1,$E$1,,$C$1,$D$1)="",NA(),RTD("cqg.rtd",,"StudyData", $B$1, "Bar", "", "Close", $A$1, -$A246, $F$1,$E$1,,$C$1,$D$1))</f>
        <v>15864.8</v>
      </c>
    </row>
    <row r="247" spans="1:7" x14ac:dyDescent="0.3">
      <c r="A247" s="47">
        <f t="shared" si="3"/>
        <v>245</v>
      </c>
      <c r="B247" s="48">
        <f xml:space="preserve"> RTD("cqg.rtd",,"StudyData", $B$1, "Bar", "", "Time", $A$1,-$A247, $F$1,$E$1, "","False")</f>
        <v>42937.083333333336</v>
      </c>
      <c r="C247" s="49">
        <f xml:space="preserve"> RTD("cqg.rtd",,"StudyData", $B$1, "Bar", "", "Time", $A$1, -$A247,$F$1,$E$1, "","False")</f>
        <v>42937.083333333336</v>
      </c>
      <c r="D247" s="50">
        <f xml:space="preserve"> IF(RTD("cqg.rtd",,"StudyData", $B$1, "Bar", "", "Open", $A$1, -$A247, $F$1,$E$1,,$C$1,$D$1)="",NA(),RTD("cqg.rtd",,"StudyData", $B$1, "Bar", "", "Open", $A$1, -$A247, $F$1,$E$1,,$C$1,$D$1))</f>
        <v>15851.8</v>
      </c>
      <c r="E247" s="50">
        <f>IF(RTD("cqg.rtd",,"StudyData", $B$1, "Bar", "", "High", $A$1, -$A247, $F$1,$E$1,,$C$1,$D$1)="",NA(), RTD("cqg.rtd",,"StudyData", $B$1, "Bar", "", "High", $A$1, -$A247, $F$1,$E$1,,$C$1,$D$1))</f>
        <v>15883.41</v>
      </c>
      <c r="F247" s="50">
        <f>IF(RTD("cqg.rtd",,"StudyData", $B$1, "Bar", "", "Low", $A$1, -$A247, $F$1,$E$1,,$C$1,$D$1)="",NA(),RTD("cqg.rtd",,"StudyData", $B$1, "Bar", "", "Low", $A$1, -$A247, $F$1,$E$1,,$C$1,$D$1))</f>
        <v>15850.41</v>
      </c>
      <c r="G247" s="50">
        <f>IF(RTD("cqg.rtd",,"StudyData", $B$1, "Bar", "", "Close", $A$1, -$A247, $F$1,$E$1,,$C$1,$D$1)="",NA(),RTD("cqg.rtd",,"StudyData", $B$1, "Bar", "", "Close", $A$1, -$A247, $F$1,$E$1,,$C$1,$D$1))</f>
        <v>15861.09</v>
      </c>
    </row>
    <row r="248" spans="1:7" x14ac:dyDescent="0.3">
      <c r="A248" s="47">
        <f t="shared" si="3"/>
        <v>246</v>
      </c>
      <c r="B248" s="48">
        <f xml:space="preserve"> RTD("cqg.rtd",,"StudyData", $B$1, "Bar", "", "Time", $A$1,-$A248, $F$1,$E$1, "","False")</f>
        <v>42937.072916666664</v>
      </c>
      <c r="C248" s="49">
        <f xml:space="preserve"> RTD("cqg.rtd",,"StudyData", $B$1, "Bar", "", "Time", $A$1, -$A248,$F$1,$E$1, "","False")</f>
        <v>42937.072916666664</v>
      </c>
      <c r="D248" s="50">
        <f xml:space="preserve"> IF(RTD("cqg.rtd",,"StudyData", $B$1, "Bar", "", "Open", $A$1, -$A248, $F$1,$E$1,,$C$1,$D$1)="",NA(),RTD("cqg.rtd",,"StudyData", $B$1, "Bar", "", "Open", $A$1, -$A248, $F$1,$E$1,,$C$1,$D$1))</f>
        <v>15842.45</v>
      </c>
      <c r="E248" s="50">
        <f>IF(RTD("cqg.rtd",,"StudyData", $B$1, "Bar", "", "High", $A$1, -$A248, $F$1,$E$1,,$C$1,$D$1)="",NA(), RTD("cqg.rtd",,"StudyData", $B$1, "Bar", "", "High", $A$1, -$A248, $F$1,$E$1,,$C$1,$D$1))</f>
        <v>15857.69</v>
      </c>
      <c r="F248" s="50">
        <f>IF(RTD("cqg.rtd",,"StudyData", $B$1, "Bar", "", "Low", $A$1, -$A248, $F$1,$E$1,,$C$1,$D$1)="",NA(),RTD("cqg.rtd",,"StudyData", $B$1, "Bar", "", "Low", $A$1, -$A248, $F$1,$E$1,,$C$1,$D$1))</f>
        <v>15838.27</v>
      </c>
      <c r="G248" s="50">
        <f>IF(RTD("cqg.rtd",,"StudyData", $B$1, "Bar", "", "Close", $A$1, -$A248, $F$1,$E$1,,$C$1,$D$1)="",NA(),RTD("cqg.rtd",,"StudyData", $B$1, "Bar", "", "Close", $A$1, -$A248, $F$1,$E$1,,$C$1,$D$1))</f>
        <v>15851.42</v>
      </c>
    </row>
    <row r="249" spans="1:7" x14ac:dyDescent="0.3">
      <c r="A249" s="47">
        <f t="shared" si="3"/>
        <v>247</v>
      </c>
      <c r="B249" s="48">
        <f xml:space="preserve"> RTD("cqg.rtd",,"StudyData", $B$1, "Bar", "", "Time", $A$1,-$A249, $F$1,$E$1, "","False")</f>
        <v>42937.0625</v>
      </c>
      <c r="C249" s="49">
        <f xml:space="preserve"> RTD("cqg.rtd",,"StudyData", $B$1, "Bar", "", "Time", $A$1, -$A249,$F$1,$E$1, "","False")</f>
        <v>42937.0625</v>
      </c>
      <c r="D249" s="50">
        <f xml:space="preserve"> IF(RTD("cqg.rtd",,"StudyData", $B$1, "Bar", "", "Open", $A$1, -$A249, $F$1,$E$1,,$C$1,$D$1)="",NA(),RTD("cqg.rtd",,"StudyData", $B$1, "Bar", "", "Open", $A$1, -$A249, $F$1,$E$1,,$C$1,$D$1))</f>
        <v>15877.65</v>
      </c>
      <c r="E249" s="50">
        <f>IF(RTD("cqg.rtd",,"StudyData", $B$1, "Bar", "", "High", $A$1, -$A249, $F$1,$E$1,,$C$1,$D$1)="",NA(), RTD("cqg.rtd",,"StudyData", $B$1, "Bar", "", "High", $A$1, -$A249, $F$1,$E$1,,$C$1,$D$1))</f>
        <v>15877.65</v>
      </c>
      <c r="F249" s="50">
        <f>IF(RTD("cqg.rtd",,"StudyData", $B$1, "Bar", "", "Low", $A$1, -$A249, $F$1,$E$1,,$C$1,$D$1)="",NA(),RTD("cqg.rtd",,"StudyData", $B$1, "Bar", "", "Low", $A$1, -$A249, $F$1,$E$1,,$C$1,$D$1))</f>
        <v>15824.03</v>
      </c>
      <c r="G249" s="50">
        <f>IF(RTD("cqg.rtd",,"StudyData", $B$1, "Bar", "", "Close", $A$1, -$A249, $F$1,$E$1,,$C$1,$D$1)="",NA(),RTD("cqg.rtd",,"StudyData", $B$1, "Bar", "", "Close", $A$1, -$A249, $F$1,$E$1,,$C$1,$D$1))</f>
        <v>15843.4</v>
      </c>
    </row>
    <row r="250" spans="1:7" x14ac:dyDescent="0.3">
      <c r="A250" s="47">
        <f t="shared" si="3"/>
        <v>248</v>
      </c>
      <c r="B250" s="48">
        <f xml:space="preserve"> RTD("cqg.rtd",,"StudyData", $B$1, "Bar", "", "Time", $A$1,-$A250, $F$1,$E$1, "","False")</f>
        <v>42937.052083333336</v>
      </c>
      <c r="C250" s="49">
        <f xml:space="preserve"> RTD("cqg.rtd",,"StudyData", $B$1, "Bar", "", "Time", $A$1, -$A250,$F$1,$E$1, "","False")</f>
        <v>42937.052083333336</v>
      </c>
      <c r="D250" s="50">
        <f xml:space="preserve"> IF(RTD("cqg.rtd",,"StudyData", $B$1, "Bar", "", "Open", $A$1, -$A250, $F$1,$E$1,,$C$1,$D$1)="",NA(),RTD("cqg.rtd",,"StudyData", $B$1, "Bar", "", "Open", $A$1, -$A250, $F$1,$E$1,,$C$1,$D$1))</f>
        <v>15875.5</v>
      </c>
      <c r="E250" s="50">
        <f>IF(RTD("cqg.rtd",,"StudyData", $B$1, "Bar", "", "High", $A$1, -$A250, $F$1,$E$1,,$C$1,$D$1)="",NA(), RTD("cqg.rtd",,"StudyData", $B$1, "Bar", "", "High", $A$1, -$A250, $F$1,$E$1,,$C$1,$D$1))</f>
        <v>15898.41</v>
      </c>
      <c r="F250" s="50">
        <f>IF(RTD("cqg.rtd",,"StudyData", $B$1, "Bar", "", "Low", $A$1, -$A250, $F$1,$E$1,,$C$1,$D$1)="",NA(),RTD("cqg.rtd",,"StudyData", $B$1, "Bar", "", "Low", $A$1, -$A250, $F$1,$E$1,,$C$1,$D$1))</f>
        <v>15871.57</v>
      </c>
      <c r="G250" s="50">
        <f>IF(RTD("cqg.rtd",,"StudyData", $B$1, "Bar", "", "Close", $A$1, -$A250, $F$1,$E$1,,$C$1,$D$1)="",NA(),RTD("cqg.rtd",,"StudyData", $B$1, "Bar", "", "Close", $A$1, -$A250, $F$1,$E$1,,$C$1,$D$1))</f>
        <v>15877.94</v>
      </c>
    </row>
    <row r="251" spans="1:7" x14ac:dyDescent="0.3">
      <c r="A251" s="47">
        <f t="shared" si="3"/>
        <v>249</v>
      </c>
      <c r="B251" s="48">
        <f xml:space="preserve"> RTD("cqg.rtd",,"StudyData", $B$1, "Bar", "", "Time", $A$1,-$A251, $F$1,$E$1, "","False")</f>
        <v>42937.041666666664</v>
      </c>
      <c r="C251" s="49">
        <f xml:space="preserve"> RTD("cqg.rtd",,"StudyData", $B$1, "Bar", "", "Time", $A$1, -$A251,$F$1,$E$1, "","False")</f>
        <v>42937.041666666664</v>
      </c>
      <c r="D251" s="50">
        <f xml:space="preserve"> IF(RTD("cqg.rtd",,"StudyData", $B$1, "Bar", "", "Open", $A$1, -$A251, $F$1,$E$1,,$C$1,$D$1)="",NA(),RTD("cqg.rtd",,"StudyData", $B$1, "Bar", "", "Open", $A$1, -$A251, $F$1,$E$1,,$C$1,$D$1))</f>
        <v>15867.02</v>
      </c>
      <c r="E251" s="50">
        <f>IF(RTD("cqg.rtd",,"StudyData", $B$1, "Bar", "", "High", $A$1, -$A251, $F$1,$E$1,,$C$1,$D$1)="",NA(), RTD("cqg.rtd",,"StudyData", $B$1, "Bar", "", "High", $A$1, -$A251, $F$1,$E$1,,$C$1,$D$1))</f>
        <v>15881.01</v>
      </c>
      <c r="F251" s="50">
        <f>IF(RTD("cqg.rtd",,"StudyData", $B$1, "Bar", "", "Low", $A$1, -$A251, $F$1,$E$1,,$C$1,$D$1)="",NA(),RTD("cqg.rtd",,"StudyData", $B$1, "Bar", "", "Low", $A$1, -$A251, $F$1,$E$1,,$C$1,$D$1))</f>
        <v>15863.48</v>
      </c>
      <c r="G251" s="50">
        <f>IF(RTD("cqg.rtd",,"StudyData", $B$1, "Bar", "", "Close", $A$1, -$A251, $F$1,$E$1,,$C$1,$D$1)="",NA(),RTD("cqg.rtd",,"StudyData", $B$1, "Bar", "", "Close", $A$1, -$A251, $F$1,$E$1,,$C$1,$D$1))</f>
        <v>15875.72</v>
      </c>
    </row>
    <row r="252" spans="1:7" x14ac:dyDescent="0.3">
      <c r="A252" s="47">
        <f t="shared" si="3"/>
        <v>250</v>
      </c>
      <c r="B252" s="48">
        <f xml:space="preserve"> RTD("cqg.rtd",,"StudyData", $B$1, "Bar", "", "Time", $A$1,-$A252, $F$1,$E$1, "","False")</f>
        <v>42937.03125</v>
      </c>
      <c r="C252" s="49">
        <f xml:space="preserve"> RTD("cqg.rtd",,"StudyData", $B$1, "Bar", "", "Time", $A$1, -$A252,$F$1,$E$1, "","False")</f>
        <v>42937.03125</v>
      </c>
      <c r="D252" s="50">
        <f xml:space="preserve"> IF(RTD("cqg.rtd",,"StudyData", $B$1, "Bar", "", "Open", $A$1, -$A252, $F$1,$E$1,,$C$1,$D$1)="",NA(),RTD("cqg.rtd",,"StudyData", $B$1, "Bar", "", "Open", $A$1, -$A252, $F$1,$E$1,,$C$1,$D$1))</f>
        <v>15873.11</v>
      </c>
      <c r="E252" s="50">
        <f>IF(RTD("cqg.rtd",,"StudyData", $B$1, "Bar", "", "High", $A$1, -$A252, $F$1,$E$1,,$C$1,$D$1)="",NA(), RTD("cqg.rtd",,"StudyData", $B$1, "Bar", "", "High", $A$1, -$A252, $F$1,$E$1,,$C$1,$D$1))</f>
        <v>15880.83</v>
      </c>
      <c r="F252" s="50">
        <f>IF(RTD("cqg.rtd",,"StudyData", $B$1, "Bar", "", "Low", $A$1, -$A252, $F$1,$E$1,,$C$1,$D$1)="",NA(),RTD("cqg.rtd",,"StudyData", $B$1, "Bar", "", "Low", $A$1, -$A252, $F$1,$E$1,,$C$1,$D$1))</f>
        <v>15861.53</v>
      </c>
      <c r="G252" s="50">
        <f>IF(RTD("cqg.rtd",,"StudyData", $B$1, "Bar", "", "Close", $A$1, -$A252, $F$1,$E$1,,$C$1,$D$1)="",NA(),RTD("cqg.rtd",,"StudyData", $B$1, "Bar", "", "Close", $A$1, -$A252, $F$1,$E$1,,$C$1,$D$1))</f>
        <v>15868.13</v>
      </c>
    </row>
    <row r="253" spans="1:7" x14ac:dyDescent="0.3">
      <c r="A253" s="47">
        <f t="shared" si="3"/>
        <v>251</v>
      </c>
      <c r="B253" s="48">
        <f xml:space="preserve"> RTD("cqg.rtd",,"StudyData", $B$1, "Bar", "", "Time", $A$1,-$A253, $F$1,$E$1, "","False")</f>
        <v>42937.020833333336</v>
      </c>
      <c r="C253" s="49">
        <f xml:space="preserve"> RTD("cqg.rtd",,"StudyData", $B$1, "Bar", "", "Time", $A$1, -$A253,$F$1,$E$1, "","False")</f>
        <v>42937.020833333336</v>
      </c>
      <c r="D253" s="50">
        <f xml:space="preserve"> IF(RTD("cqg.rtd",,"StudyData", $B$1, "Bar", "", "Open", $A$1, -$A253, $F$1,$E$1,,$C$1,$D$1)="",NA(),RTD("cqg.rtd",,"StudyData", $B$1, "Bar", "", "Open", $A$1, -$A253, $F$1,$E$1,,$C$1,$D$1))</f>
        <v>15863.37</v>
      </c>
      <c r="E253" s="50">
        <f>IF(RTD("cqg.rtd",,"StudyData", $B$1, "Bar", "", "High", $A$1, -$A253, $F$1,$E$1,,$C$1,$D$1)="",NA(), RTD("cqg.rtd",,"StudyData", $B$1, "Bar", "", "High", $A$1, -$A253, $F$1,$E$1,,$C$1,$D$1))</f>
        <v>15884.41</v>
      </c>
      <c r="F253" s="50">
        <f>IF(RTD("cqg.rtd",,"StudyData", $B$1, "Bar", "", "Low", $A$1, -$A253, $F$1,$E$1,,$C$1,$D$1)="",NA(),RTD("cqg.rtd",,"StudyData", $B$1, "Bar", "", "Low", $A$1, -$A253, $F$1,$E$1,,$C$1,$D$1))</f>
        <v>15863.37</v>
      </c>
      <c r="G253" s="50">
        <f>IF(RTD("cqg.rtd",,"StudyData", $B$1, "Bar", "", "Close", $A$1, -$A253, $F$1,$E$1,,$C$1,$D$1)="",NA(),RTD("cqg.rtd",,"StudyData", $B$1, "Bar", "", "Close", $A$1, -$A253, $F$1,$E$1,,$C$1,$D$1))</f>
        <v>15870.48</v>
      </c>
    </row>
    <row r="254" spans="1:7" x14ac:dyDescent="0.3">
      <c r="A254" s="47">
        <f t="shared" si="3"/>
        <v>252</v>
      </c>
      <c r="B254" s="48">
        <f xml:space="preserve"> RTD("cqg.rtd",,"StudyData", $B$1, "Bar", "", "Time", $A$1,-$A254, $F$1,$E$1, "","False")</f>
        <v>42937.010416666664</v>
      </c>
      <c r="C254" s="49">
        <f xml:space="preserve"> RTD("cqg.rtd",,"StudyData", $B$1, "Bar", "", "Time", $A$1, -$A254,$F$1,$E$1, "","False")</f>
        <v>42937.010416666664</v>
      </c>
      <c r="D254" s="50">
        <f xml:space="preserve"> IF(RTD("cqg.rtd",,"StudyData", $B$1, "Bar", "", "Open", $A$1, -$A254, $F$1,$E$1,,$C$1,$D$1)="",NA(),RTD("cqg.rtd",,"StudyData", $B$1, "Bar", "", "Open", $A$1, -$A254, $F$1,$E$1,,$C$1,$D$1))</f>
        <v>15846.85</v>
      </c>
      <c r="E254" s="50">
        <f>IF(RTD("cqg.rtd",,"StudyData", $B$1, "Bar", "", "High", $A$1, -$A254, $F$1,$E$1,,$C$1,$D$1)="",NA(), RTD("cqg.rtd",,"StudyData", $B$1, "Bar", "", "High", $A$1, -$A254, $F$1,$E$1,,$C$1,$D$1))</f>
        <v>15867.52</v>
      </c>
      <c r="F254" s="50">
        <f>IF(RTD("cqg.rtd",,"StudyData", $B$1, "Bar", "", "Low", $A$1, -$A254, $F$1,$E$1,,$C$1,$D$1)="",NA(),RTD("cqg.rtd",,"StudyData", $B$1, "Bar", "", "Low", $A$1, -$A254, $F$1,$E$1,,$C$1,$D$1))</f>
        <v>15840.88</v>
      </c>
      <c r="G254" s="50">
        <f>IF(RTD("cqg.rtd",,"StudyData", $B$1, "Bar", "", "Close", $A$1, -$A254, $F$1,$E$1,,$C$1,$D$1)="",NA(),RTD("cqg.rtd",,"StudyData", $B$1, "Bar", "", "Close", $A$1, -$A254, $F$1,$E$1,,$C$1,$D$1))</f>
        <v>15863.01</v>
      </c>
    </row>
    <row r="255" spans="1:7" x14ac:dyDescent="0.3">
      <c r="A255" s="47">
        <f t="shared" si="3"/>
        <v>253</v>
      </c>
      <c r="B255" s="48">
        <f xml:space="preserve"> RTD("cqg.rtd",,"StudyData", $B$1, "Bar", "", "Time", $A$1,-$A255, $F$1,$E$1, "","False")</f>
        <v>42937</v>
      </c>
      <c r="C255" s="49">
        <f xml:space="preserve"> RTD("cqg.rtd",,"StudyData", $B$1, "Bar", "", "Time", $A$1, -$A255,$F$1,$E$1, "","False")</f>
        <v>42937</v>
      </c>
      <c r="D255" s="50">
        <f xml:space="preserve"> IF(RTD("cqg.rtd",,"StudyData", $B$1, "Bar", "", "Open", $A$1, -$A255, $F$1,$E$1,,$C$1,$D$1)="",NA(),RTD("cqg.rtd",,"StudyData", $B$1, "Bar", "", "Open", $A$1, -$A255, $F$1,$E$1,,$C$1,$D$1))</f>
        <v>15839.51</v>
      </c>
      <c r="E255" s="50">
        <f>IF(RTD("cqg.rtd",,"StudyData", $B$1, "Bar", "", "High", $A$1, -$A255, $F$1,$E$1,,$C$1,$D$1)="",NA(), RTD("cqg.rtd",,"StudyData", $B$1, "Bar", "", "High", $A$1, -$A255, $F$1,$E$1,,$C$1,$D$1))</f>
        <v>15848.33</v>
      </c>
      <c r="F255" s="50">
        <f>IF(RTD("cqg.rtd",,"StudyData", $B$1, "Bar", "", "Low", $A$1, -$A255, $F$1,$E$1,,$C$1,$D$1)="",NA(),RTD("cqg.rtd",,"StudyData", $B$1, "Bar", "", "Low", $A$1, -$A255, $F$1,$E$1,,$C$1,$D$1))</f>
        <v>15828.41</v>
      </c>
      <c r="G255" s="50">
        <f>IF(RTD("cqg.rtd",,"StudyData", $B$1, "Bar", "", "Close", $A$1, -$A255, $F$1,$E$1,,$C$1,$D$1)="",NA(),RTD("cqg.rtd",,"StudyData", $B$1, "Bar", "", "Close", $A$1, -$A255, $F$1,$E$1,,$C$1,$D$1))</f>
        <v>15846.23</v>
      </c>
    </row>
    <row r="256" spans="1:7" x14ac:dyDescent="0.3">
      <c r="A256" s="47">
        <f t="shared" si="3"/>
        <v>254</v>
      </c>
      <c r="B256" s="48">
        <f xml:space="preserve"> RTD("cqg.rtd",,"StudyData", $B$1, "Bar", "", "Time", $A$1,-$A256, $F$1,$E$1, "","False")</f>
        <v>42936.947916666664</v>
      </c>
      <c r="C256" s="49">
        <f xml:space="preserve"> RTD("cqg.rtd",,"StudyData", $B$1, "Bar", "", "Time", $A$1, -$A256,$F$1,$E$1, "","False")</f>
        <v>42936.947916666664</v>
      </c>
      <c r="D256" s="50">
        <f xml:space="preserve"> IF(RTD("cqg.rtd",,"StudyData", $B$1, "Bar", "", "Open", $A$1, -$A256, $F$1,$E$1,,$C$1,$D$1)="",NA(),RTD("cqg.rtd",,"StudyData", $B$1, "Bar", "", "Open", $A$1, -$A256, $F$1,$E$1,,$C$1,$D$1))</f>
        <v>15829.61</v>
      </c>
      <c r="E256" s="50">
        <f>IF(RTD("cqg.rtd",,"StudyData", $B$1, "Bar", "", "High", $A$1, -$A256, $F$1,$E$1,,$C$1,$D$1)="",NA(), RTD("cqg.rtd",,"StudyData", $B$1, "Bar", "", "High", $A$1, -$A256, $F$1,$E$1,,$C$1,$D$1))</f>
        <v>15840.85</v>
      </c>
      <c r="F256" s="50">
        <f>IF(RTD("cqg.rtd",,"StudyData", $B$1, "Bar", "", "Low", $A$1, -$A256, $F$1,$E$1,,$C$1,$D$1)="",NA(),RTD("cqg.rtd",,"StudyData", $B$1, "Bar", "", "Low", $A$1, -$A256, $F$1,$E$1,,$C$1,$D$1))</f>
        <v>15825.91</v>
      </c>
      <c r="G256" s="50">
        <f>IF(RTD("cqg.rtd",,"StudyData", $B$1, "Bar", "", "Close", $A$1, -$A256, $F$1,$E$1,,$C$1,$D$1)="",NA(),RTD("cqg.rtd",,"StudyData", $B$1, "Bar", "", "Close", $A$1, -$A256, $F$1,$E$1,,$C$1,$D$1))</f>
        <v>15836.92</v>
      </c>
    </row>
    <row r="257" spans="1:7" x14ac:dyDescent="0.3">
      <c r="A257" s="47">
        <f t="shared" si="3"/>
        <v>255</v>
      </c>
      <c r="B257" s="48">
        <f xml:space="preserve"> RTD("cqg.rtd",,"StudyData", $B$1, "Bar", "", "Time", $A$1,-$A257, $F$1,$E$1, "","False")</f>
        <v>42936.9375</v>
      </c>
      <c r="C257" s="49">
        <f xml:space="preserve"> RTD("cqg.rtd",,"StudyData", $B$1, "Bar", "", "Time", $A$1, -$A257,$F$1,$E$1, "","False")</f>
        <v>42936.9375</v>
      </c>
      <c r="D257" s="50">
        <f xml:space="preserve"> IF(RTD("cqg.rtd",,"StudyData", $B$1, "Bar", "", "Open", $A$1, -$A257, $F$1,$E$1,,$C$1,$D$1)="",NA(),RTD("cqg.rtd",,"StudyData", $B$1, "Bar", "", "Open", $A$1, -$A257, $F$1,$E$1,,$C$1,$D$1))</f>
        <v>15817.16</v>
      </c>
      <c r="E257" s="50">
        <f>IF(RTD("cqg.rtd",,"StudyData", $B$1, "Bar", "", "High", $A$1, -$A257, $F$1,$E$1,,$C$1,$D$1)="",NA(), RTD("cqg.rtd",,"StudyData", $B$1, "Bar", "", "High", $A$1, -$A257, $F$1,$E$1,,$C$1,$D$1))</f>
        <v>15833.34</v>
      </c>
      <c r="F257" s="50">
        <f>IF(RTD("cqg.rtd",,"StudyData", $B$1, "Bar", "", "Low", $A$1, -$A257, $F$1,$E$1,,$C$1,$D$1)="",NA(),RTD("cqg.rtd",,"StudyData", $B$1, "Bar", "", "Low", $A$1, -$A257, $F$1,$E$1,,$C$1,$D$1))</f>
        <v>15814.53</v>
      </c>
      <c r="G257" s="50">
        <f>IF(RTD("cqg.rtd",,"StudyData", $B$1, "Bar", "", "Close", $A$1, -$A257, $F$1,$E$1,,$C$1,$D$1)="",NA(),RTD("cqg.rtd",,"StudyData", $B$1, "Bar", "", "Close", $A$1, -$A257, $F$1,$E$1,,$C$1,$D$1))</f>
        <v>15826.42</v>
      </c>
    </row>
    <row r="258" spans="1:7" x14ac:dyDescent="0.3">
      <c r="A258" s="47">
        <f t="shared" si="3"/>
        <v>256</v>
      </c>
      <c r="B258" s="48">
        <f xml:space="preserve"> RTD("cqg.rtd",,"StudyData", $B$1, "Bar", "", "Time", $A$1,-$A258, $F$1,$E$1, "","False")</f>
        <v>42936.927083333336</v>
      </c>
      <c r="C258" s="49">
        <f xml:space="preserve"> RTD("cqg.rtd",,"StudyData", $B$1, "Bar", "", "Time", $A$1, -$A258,$F$1,$E$1, "","False")</f>
        <v>42936.927083333336</v>
      </c>
      <c r="D258" s="50">
        <f xml:space="preserve"> IF(RTD("cqg.rtd",,"StudyData", $B$1, "Bar", "", "Open", $A$1, -$A258, $F$1,$E$1,,$C$1,$D$1)="",NA(),RTD("cqg.rtd",,"StudyData", $B$1, "Bar", "", "Open", $A$1, -$A258, $F$1,$E$1,,$C$1,$D$1))</f>
        <v>15810.38</v>
      </c>
      <c r="E258" s="50">
        <f>IF(RTD("cqg.rtd",,"StudyData", $B$1, "Bar", "", "High", $A$1, -$A258, $F$1,$E$1,,$C$1,$D$1)="",NA(), RTD("cqg.rtd",,"StudyData", $B$1, "Bar", "", "High", $A$1, -$A258, $F$1,$E$1,,$C$1,$D$1))</f>
        <v>15820.72</v>
      </c>
      <c r="F258" s="50">
        <f>IF(RTD("cqg.rtd",,"StudyData", $B$1, "Bar", "", "Low", $A$1, -$A258, $F$1,$E$1,,$C$1,$D$1)="",NA(),RTD("cqg.rtd",,"StudyData", $B$1, "Bar", "", "Low", $A$1, -$A258, $F$1,$E$1,,$C$1,$D$1))</f>
        <v>15806</v>
      </c>
      <c r="G258" s="50">
        <f>IF(RTD("cqg.rtd",,"StudyData", $B$1, "Bar", "", "Close", $A$1, -$A258, $F$1,$E$1,,$C$1,$D$1)="",NA(),RTD("cqg.rtd",,"StudyData", $B$1, "Bar", "", "Close", $A$1, -$A258, $F$1,$E$1,,$C$1,$D$1))</f>
        <v>15815.54</v>
      </c>
    </row>
    <row r="259" spans="1:7" x14ac:dyDescent="0.3">
      <c r="A259" s="47">
        <f t="shared" si="3"/>
        <v>257</v>
      </c>
      <c r="B259" s="48">
        <f xml:space="preserve"> RTD("cqg.rtd",,"StudyData", $B$1, "Bar", "", "Time", $A$1,-$A259, $F$1,$E$1, "","False")</f>
        <v>42936.916666666664</v>
      </c>
      <c r="C259" s="49">
        <f xml:space="preserve"> RTD("cqg.rtd",,"StudyData", $B$1, "Bar", "", "Time", $A$1, -$A259,$F$1,$E$1, "","False")</f>
        <v>42936.916666666664</v>
      </c>
      <c r="D259" s="50">
        <f xml:space="preserve"> IF(RTD("cqg.rtd",,"StudyData", $B$1, "Bar", "", "Open", $A$1, -$A259, $F$1,$E$1,,$C$1,$D$1)="",NA(),RTD("cqg.rtd",,"StudyData", $B$1, "Bar", "", "Open", $A$1, -$A259, $F$1,$E$1,,$C$1,$D$1))</f>
        <v>15813.65</v>
      </c>
      <c r="E259" s="50">
        <f>IF(RTD("cqg.rtd",,"StudyData", $B$1, "Bar", "", "High", $A$1, -$A259, $F$1,$E$1,,$C$1,$D$1)="",NA(), RTD("cqg.rtd",,"StudyData", $B$1, "Bar", "", "High", $A$1, -$A259, $F$1,$E$1,,$C$1,$D$1))</f>
        <v>15821.65</v>
      </c>
      <c r="F259" s="50">
        <f>IF(RTD("cqg.rtd",,"StudyData", $B$1, "Bar", "", "Low", $A$1, -$A259, $F$1,$E$1,,$C$1,$D$1)="",NA(),RTD("cqg.rtd",,"StudyData", $B$1, "Bar", "", "Low", $A$1, -$A259, $F$1,$E$1,,$C$1,$D$1))</f>
        <v>15805.81</v>
      </c>
      <c r="G259" s="50">
        <f>IF(RTD("cqg.rtd",,"StudyData", $B$1, "Bar", "", "Close", $A$1, -$A259, $F$1,$E$1,,$C$1,$D$1)="",NA(),RTD("cqg.rtd",,"StudyData", $B$1, "Bar", "", "Close", $A$1, -$A259, $F$1,$E$1,,$C$1,$D$1))</f>
        <v>15809.82</v>
      </c>
    </row>
    <row r="260" spans="1:7" x14ac:dyDescent="0.3">
      <c r="A260" s="47">
        <f t="shared" ref="A260:A301" si="4">A259+1</f>
        <v>258</v>
      </c>
      <c r="B260" s="48">
        <f xml:space="preserve"> RTD("cqg.rtd",,"StudyData", $B$1, "Bar", "", "Time", $A$1,-$A260, $F$1,$E$1, "","False")</f>
        <v>42936.90625</v>
      </c>
      <c r="C260" s="49">
        <f xml:space="preserve"> RTD("cqg.rtd",,"StudyData", $B$1, "Bar", "", "Time", $A$1, -$A260,$F$1,$E$1, "","False")</f>
        <v>42936.90625</v>
      </c>
      <c r="D260" s="50">
        <f xml:space="preserve"> IF(RTD("cqg.rtd",,"StudyData", $B$1, "Bar", "", "Open", $A$1, -$A260, $F$1,$E$1,,$C$1,$D$1)="",NA(),RTD("cqg.rtd",,"StudyData", $B$1, "Bar", "", "Open", $A$1, -$A260, $F$1,$E$1,,$C$1,$D$1))</f>
        <v>15825.87</v>
      </c>
      <c r="E260" s="50">
        <f>IF(RTD("cqg.rtd",,"StudyData", $B$1, "Bar", "", "High", $A$1, -$A260, $F$1,$E$1,,$C$1,$D$1)="",NA(), RTD("cqg.rtd",,"StudyData", $B$1, "Bar", "", "High", $A$1, -$A260, $F$1,$E$1,,$C$1,$D$1))</f>
        <v>15832.31</v>
      </c>
      <c r="F260" s="50">
        <f>IF(RTD("cqg.rtd",,"StudyData", $B$1, "Bar", "", "Low", $A$1, -$A260, $F$1,$E$1,,$C$1,$D$1)="",NA(),RTD("cqg.rtd",,"StudyData", $B$1, "Bar", "", "Low", $A$1, -$A260, $F$1,$E$1,,$C$1,$D$1))</f>
        <v>15799.75</v>
      </c>
      <c r="G260" s="50">
        <f>IF(RTD("cqg.rtd",,"StudyData", $B$1, "Bar", "", "Close", $A$1, -$A260, $F$1,$E$1,,$C$1,$D$1)="",NA(),RTD("cqg.rtd",,"StudyData", $B$1, "Bar", "", "Close", $A$1, -$A260, $F$1,$E$1,,$C$1,$D$1))</f>
        <v>15813.27</v>
      </c>
    </row>
    <row r="261" spans="1:7" x14ac:dyDescent="0.3">
      <c r="A261" s="47">
        <f t="shared" si="4"/>
        <v>259</v>
      </c>
      <c r="B261" s="48">
        <f xml:space="preserve"> RTD("cqg.rtd",,"StudyData", $B$1, "Bar", "", "Time", $A$1,-$A261, $F$1,$E$1, "","False")</f>
        <v>42936.895833333336</v>
      </c>
      <c r="C261" s="49">
        <f xml:space="preserve"> RTD("cqg.rtd",,"StudyData", $B$1, "Bar", "", "Time", $A$1, -$A261,$F$1,$E$1, "","False")</f>
        <v>42936.895833333336</v>
      </c>
      <c r="D261" s="50">
        <f xml:space="preserve"> IF(RTD("cqg.rtd",,"StudyData", $B$1, "Bar", "", "Open", $A$1, -$A261, $F$1,$E$1,,$C$1,$D$1)="",NA(),RTD("cqg.rtd",,"StudyData", $B$1, "Bar", "", "Open", $A$1, -$A261, $F$1,$E$1,,$C$1,$D$1))</f>
        <v>15834.33</v>
      </c>
      <c r="E261" s="50">
        <f>IF(RTD("cqg.rtd",,"StudyData", $B$1, "Bar", "", "High", $A$1, -$A261, $F$1,$E$1,,$C$1,$D$1)="",NA(), RTD("cqg.rtd",,"StudyData", $B$1, "Bar", "", "High", $A$1, -$A261, $F$1,$E$1,,$C$1,$D$1))</f>
        <v>15841.02</v>
      </c>
      <c r="F261" s="50">
        <f>IF(RTD("cqg.rtd",,"StudyData", $B$1, "Bar", "", "Low", $A$1, -$A261, $F$1,$E$1,,$C$1,$D$1)="",NA(),RTD("cqg.rtd",,"StudyData", $B$1, "Bar", "", "Low", $A$1, -$A261, $F$1,$E$1,,$C$1,$D$1))</f>
        <v>15821.52</v>
      </c>
      <c r="G261" s="50">
        <f>IF(RTD("cqg.rtd",,"StudyData", $B$1, "Bar", "", "Close", $A$1, -$A261, $F$1,$E$1,,$C$1,$D$1)="",NA(),RTD("cqg.rtd",,"StudyData", $B$1, "Bar", "", "Close", $A$1, -$A261, $F$1,$E$1,,$C$1,$D$1))</f>
        <v>15823.06</v>
      </c>
    </row>
    <row r="262" spans="1:7" x14ac:dyDescent="0.3">
      <c r="A262" s="47">
        <f t="shared" si="4"/>
        <v>260</v>
      </c>
      <c r="B262" s="48">
        <f xml:space="preserve"> RTD("cqg.rtd",,"StudyData", $B$1, "Bar", "", "Time", $A$1,-$A262, $F$1,$E$1, "","False")</f>
        <v>42936.885416666664</v>
      </c>
      <c r="C262" s="49">
        <f xml:space="preserve"> RTD("cqg.rtd",,"StudyData", $B$1, "Bar", "", "Time", $A$1, -$A262,$F$1,$E$1, "","False")</f>
        <v>42936.885416666664</v>
      </c>
      <c r="D262" s="50">
        <f xml:space="preserve"> IF(RTD("cqg.rtd",,"StudyData", $B$1, "Bar", "", "Open", $A$1, -$A262, $F$1,$E$1,,$C$1,$D$1)="",NA(),RTD("cqg.rtd",,"StudyData", $B$1, "Bar", "", "Open", $A$1, -$A262, $F$1,$E$1,,$C$1,$D$1))</f>
        <v>15849.16</v>
      </c>
      <c r="E262" s="50">
        <f>IF(RTD("cqg.rtd",,"StudyData", $B$1, "Bar", "", "High", $A$1, -$A262, $F$1,$E$1,,$C$1,$D$1)="",NA(), RTD("cqg.rtd",,"StudyData", $B$1, "Bar", "", "High", $A$1, -$A262, $F$1,$E$1,,$C$1,$D$1))</f>
        <v>15863.35</v>
      </c>
      <c r="F262" s="50">
        <f>IF(RTD("cqg.rtd",,"StudyData", $B$1, "Bar", "", "Low", $A$1, -$A262, $F$1,$E$1,,$C$1,$D$1)="",NA(),RTD("cqg.rtd",,"StudyData", $B$1, "Bar", "", "Low", $A$1, -$A262, $F$1,$E$1,,$C$1,$D$1))</f>
        <v>15834.38</v>
      </c>
      <c r="G262" s="50">
        <f>IF(RTD("cqg.rtd",,"StudyData", $B$1, "Bar", "", "Close", $A$1, -$A262, $F$1,$E$1,,$C$1,$D$1)="",NA(),RTD("cqg.rtd",,"StudyData", $B$1, "Bar", "", "Close", $A$1, -$A262, $F$1,$E$1,,$C$1,$D$1))</f>
        <v>15834.89</v>
      </c>
    </row>
    <row r="263" spans="1:7" x14ac:dyDescent="0.3">
      <c r="A263" s="47">
        <f t="shared" si="4"/>
        <v>261</v>
      </c>
      <c r="B263" s="48">
        <f xml:space="preserve"> RTD("cqg.rtd",,"StudyData", $B$1, "Bar", "", "Time", $A$1,-$A263, $F$1,$E$1, "","False")</f>
        <v>42936.875</v>
      </c>
      <c r="C263" s="49">
        <f xml:space="preserve"> RTD("cqg.rtd",,"StudyData", $B$1, "Bar", "", "Time", $A$1, -$A263,$F$1,$E$1, "","False")</f>
        <v>42936.875</v>
      </c>
      <c r="D263" s="50">
        <f xml:space="preserve"> IF(RTD("cqg.rtd",,"StudyData", $B$1, "Bar", "", "Open", $A$1, -$A263, $F$1,$E$1,,$C$1,$D$1)="",NA(),RTD("cqg.rtd",,"StudyData", $B$1, "Bar", "", "Open", $A$1, -$A263, $F$1,$E$1,,$C$1,$D$1))</f>
        <v>15855.6</v>
      </c>
      <c r="E263" s="50">
        <f>IF(RTD("cqg.rtd",,"StudyData", $B$1, "Bar", "", "High", $A$1, -$A263, $F$1,$E$1,,$C$1,$D$1)="",NA(), RTD("cqg.rtd",,"StudyData", $B$1, "Bar", "", "High", $A$1, -$A263, $F$1,$E$1,,$C$1,$D$1))</f>
        <v>15872.76</v>
      </c>
      <c r="F263" s="50">
        <f>IF(RTD("cqg.rtd",,"StudyData", $B$1, "Bar", "", "Low", $A$1, -$A263, $F$1,$E$1,,$C$1,$D$1)="",NA(),RTD("cqg.rtd",,"StudyData", $B$1, "Bar", "", "Low", $A$1, -$A263, $F$1,$E$1,,$C$1,$D$1))</f>
        <v>15842.43</v>
      </c>
      <c r="G263" s="50">
        <f>IF(RTD("cqg.rtd",,"StudyData", $B$1, "Bar", "", "Close", $A$1, -$A263, $F$1,$E$1,,$C$1,$D$1)="",NA(),RTD("cqg.rtd",,"StudyData", $B$1, "Bar", "", "Close", $A$1, -$A263, $F$1,$E$1,,$C$1,$D$1))</f>
        <v>15850.78</v>
      </c>
    </row>
    <row r="264" spans="1:7" x14ac:dyDescent="0.3">
      <c r="A264" s="47">
        <f t="shared" si="4"/>
        <v>262</v>
      </c>
      <c r="B264" s="48">
        <f xml:space="preserve"> RTD("cqg.rtd",,"StudyData", $B$1, "Bar", "", "Time", $A$1,-$A264, $F$1,$E$1, "","False")</f>
        <v>42936.864583333336</v>
      </c>
      <c r="C264" s="49">
        <f xml:space="preserve"> RTD("cqg.rtd",,"StudyData", $B$1, "Bar", "", "Time", $A$1, -$A264,$F$1,$E$1, "","False")</f>
        <v>42936.864583333336</v>
      </c>
      <c r="D264" s="50">
        <f xml:space="preserve"> IF(RTD("cqg.rtd",,"StudyData", $B$1, "Bar", "", "Open", $A$1, -$A264, $F$1,$E$1,,$C$1,$D$1)="",NA(),RTD("cqg.rtd",,"StudyData", $B$1, "Bar", "", "Open", $A$1, -$A264, $F$1,$E$1,,$C$1,$D$1))</f>
        <v>15812.4</v>
      </c>
      <c r="E264" s="50">
        <f>IF(RTD("cqg.rtd",,"StudyData", $B$1, "Bar", "", "High", $A$1, -$A264, $F$1,$E$1,,$C$1,$D$1)="",NA(), RTD("cqg.rtd",,"StudyData", $B$1, "Bar", "", "High", $A$1, -$A264, $F$1,$E$1,,$C$1,$D$1))</f>
        <v>15860.64</v>
      </c>
      <c r="F264" s="50">
        <f>IF(RTD("cqg.rtd",,"StudyData", $B$1, "Bar", "", "Low", $A$1, -$A264, $F$1,$E$1,,$C$1,$D$1)="",NA(),RTD("cqg.rtd",,"StudyData", $B$1, "Bar", "", "Low", $A$1, -$A264, $F$1,$E$1,,$C$1,$D$1))</f>
        <v>15812.17</v>
      </c>
      <c r="G264" s="50">
        <f>IF(RTD("cqg.rtd",,"StudyData", $B$1, "Bar", "", "Close", $A$1, -$A264, $F$1,$E$1,,$C$1,$D$1)="",NA(),RTD("cqg.rtd",,"StudyData", $B$1, "Bar", "", "Close", $A$1, -$A264, $F$1,$E$1,,$C$1,$D$1))</f>
        <v>15851.01</v>
      </c>
    </row>
    <row r="265" spans="1:7" x14ac:dyDescent="0.3">
      <c r="A265" s="47">
        <f t="shared" si="4"/>
        <v>263</v>
      </c>
      <c r="B265" s="48">
        <f xml:space="preserve"> RTD("cqg.rtd",,"StudyData", $B$1, "Bar", "", "Time", $A$1,-$A265, $F$1,$E$1, "","False")</f>
        <v>42936.854166666664</v>
      </c>
      <c r="C265" s="49">
        <f xml:space="preserve"> RTD("cqg.rtd",,"StudyData", $B$1, "Bar", "", "Time", $A$1, -$A265,$F$1,$E$1, "","False")</f>
        <v>42936.854166666664</v>
      </c>
      <c r="D265" s="50">
        <f xml:space="preserve"> IF(RTD("cqg.rtd",,"StudyData", $B$1, "Bar", "", "Open", $A$1, -$A265, $F$1,$E$1,,$C$1,$D$1)="",NA(),RTD("cqg.rtd",,"StudyData", $B$1, "Bar", "", "Open", $A$1, -$A265, $F$1,$E$1,,$C$1,$D$1))</f>
        <v>15843</v>
      </c>
      <c r="E265" s="50">
        <f>IF(RTD("cqg.rtd",,"StudyData", $B$1, "Bar", "", "High", $A$1, -$A265, $F$1,$E$1,,$C$1,$D$1)="",NA(), RTD("cqg.rtd",,"StudyData", $B$1, "Bar", "", "High", $A$1, -$A265, $F$1,$E$1,,$C$1,$D$1))</f>
        <v>15843</v>
      </c>
      <c r="F265" s="50">
        <f>IF(RTD("cqg.rtd",,"StudyData", $B$1, "Bar", "", "Low", $A$1, -$A265, $F$1,$E$1,,$C$1,$D$1)="",NA(),RTD("cqg.rtd",,"StudyData", $B$1, "Bar", "", "Low", $A$1, -$A265, $F$1,$E$1,,$C$1,$D$1))</f>
        <v>15771.05</v>
      </c>
      <c r="G265" s="50">
        <f>IF(RTD("cqg.rtd",,"StudyData", $B$1, "Bar", "", "Close", $A$1, -$A265, $F$1,$E$1,,$C$1,$D$1)="",NA(),RTD("cqg.rtd",,"StudyData", $B$1, "Bar", "", "Close", $A$1, -$A265, $F$1,$E$1,,$C$1,$D$1))</f>
        <v>15813.07</v>
      </c>
    </row>
    <row r="266" spans="1:7" x14ac:dyDescent="0.3">
      <c r="A266" s="47">
        <f t="shared" si="4"/>
        <v>264</v>
      </c>
      <c r="B266" s="48">
        <f xml:space="preserve"> RTD("cqg.rtd",,"StudyData", $B$1, "Bar", "", "Time", $A$1,-$A266, $F$1,$E$1, "","False")</f>
        <v>42936.114583333336</v>
      </c>
      <c r="C266" s="49">
        <f xml:space="preserve"> RTD("cqg.rtd",,"StudyData", $B$1, "Bar", "", "Time", $A$1, -$A266,$F$1,$E$1, "","False")</f>
        <v>42936.114583333336</v>
      </c>
      <c r="D266" s="50">
        <f xml:space="preserve"> IF(RTD("cqg.rtd",,"StudyData", $B$1, "Bar", "", "Open", $A$1, -$A266, $F$1,$E$1,,$C$1,$D$1)="",NA(),RTD("cqg.rtd",,"StudyData", $B$1, "Bar", "", "Open", $A$1, -$A266, $F$1,$E$1,,$C$1,$D$1))</f>
        <v>15856.07</v>
      </c>
      <c r="E266" s="50">
        <f>IF(RTD("cqg.rtd",,"StudyData", $B$1, "Bar", "", "High", $A$1, -$A266, $F$1,$E$1,,$C$1,$D$1)="",NA(), RTD("cqg.rtd",,"StudyData", $B$1, "Bar", "", "High", $A$1, -$A266, $F$1,$E$1,,$C$1,$D$1))</f>
        <v>15857.42</v>
      </c>
      <c r="F266" s="50">
        <f>IF(RTD("cqg.rtd",,"StudyData", $B$1, "Bar", "", "Low", $A$1, -$A266, $F$1,$E$1,,$C$1,$D$1)="",NA(),RTD("cqg.rtd",,"StudyData", $B$1, "Bar", "", "Low", $A$1, -$A266, $F$1,$E$1,,$C$1,$D$1))</f>
        <v>15825.28</v>
      </c>
      <c r="G266" s="50">
        <f>IF(RTD("cqg.rtd",,"StudyData", $B$1, "Bar", "", "Close", $A$1, -$A266, $F$1,$E$1,,$C$1,$D$1)="",NA(),RTD("cqg.rtd",,"StudyData", $B$1, "Bar", "", "Close", $A$1, -$A266, $F$1,$E$1,,$C$1,$D$1))</f>
        <v>15825.28</v>
      </c>
    </row>
    <row r="267" spans="1:7" x14ac:dyDescent="0.3">
      <c r="A267" s="47">
        <f t="shared" si="4"/>
        <v>265</v>
      </c>
      <c r="B267" s="48">
        <f xml:space="preserve"> RTD("cqg.rtd",,"StudyData", $B$1, "Bar", "", "Time", $A$1,-$A267, $F$1,$E$1, "","False")</f>
        <v>42936.104166666664</v>
      </c>
      <c r="C267" s="49">
        <f xml:space="preserve"> RTD("cqg.rtd",,"StudyData", $B$1, "Bar", "", "Time", $A$1, -$A267,$F$1,$E$1, "","False")</f>
        <v>42936.104166666664</v>
      </c>
      <c r="D267" s="50">
        <f xml:space="preserve"> IF(RTD("cqg.rtd",,"StudyData", $B$1, "Bar", "", "Open", $A$1, -$A267, $F$1,$E$1,,$C$1,$D$1)="",NA(),RTD("cqg.rtd",,"StudyData", $B$1, "Bar", "", "Open", $A$1, -$A267, $F$1,$E$1,,$C$1,$D$1))</f>
        <v>15855.64</v>
      </c>
      <c r="E267" s="50">
        <f>IF(RTD("cqg.rtd",,"StudyData", $B$1, "Bar", "", "High", $A$1, -$A267, $F$1,$E$1,,$C$1,$D$1)="",NA(), RTD("cqg.rtd",,"StudyData", $B$1, "Bar", "", "High", $A$1, -$A267, $F$1,$E$1,,$C$1,$D$1))</f>
        <v>15867.59</v>
      </c>
      <c r="F267" s="50">
        <f>IF(RTD("cqg.rtd",,"StudyData", $B$1, "Bar", "", "Low", $A$1, -$A267, $F$1,$E$1,,$C$1,$D$1)="",NA(),RTD("cqg.rtd",,"StudyData", $B$1, "Bar", "", "Low", $A$1, -$A267, $F$1,$E$1,,$C$1,$D$1))</f>
        <v>15848.39</v>
      </c>
      <c r="G267" s="50">
        <f>IF(RTD("cqg.rtd",,"StudyData", $B$1, "Bar", "", "Close", $A$1, -$A267, $F$1,$E$1,,$C$1,$D$1)="",NA(),RTD("cqg.rtd",,"StudyData", $B$1, "Bar", "", "Close", $A$1, -$A267, $F$1,$E$1,,$C$1,$D$1))</f>
        <v>15855.55</v>
      </c>
    </row>
    <row r="268" spans="1:7" x14ac:dyDescent="0.3">
      <c r="A268" s="47">
        <f t="shared" si="4"/>
        <v>266</v>
      </c>
      <c r="B268" s="48">
        <f xml:space="preserve"> RTD("cqg.rtd",,"StudyData", $B$1, "Bar", "", "Time", $A$1,-$A268, $F$1,$E$1, "","False")</f>
        <v>42936.09375</v>
      </c>
      <c r="C268" s="49">
        <f xml:space="preserve"> RTD("cqg.rtd",,"StudyData", $B$1, "Bar", "", "Time", $A$1, -$A268,$F$1,$E$1, "","False")</f>
        <v>42936.09375</v>
      </c>
      <c r="D268" s="50">
        <f xml:space="preserve"> IF(RTD("cqg.rtd",,"StudyData", $B$1, "Bar", "", "Open", $A$1, -$A268, $F$1,$E$1,,$C$1,$D$1)="",NA(),RTD("cqg.rtd",,"StudyData", $B$1, "Bar", "", "Open", $A$1, -$A268, $F$1,$E$1,,$C$1,$D$1))</f>
        <v>15880.18</v>
      </c>
      <c r="E268" s="50">
        <f>IF(RTD("cqg.rtd",,"StudyData", $B$1, "Bar", "", "High", $A$1, -$A268, $F$1,$E$1,,$C$1,$D$1)="",NA(), RTD("cqg.rtd",,"StudyData", $B$1, "Bar", "", "High", $A$1, -$A268, $F$1,$E$1,,$C$1,$D$1))</f>
        <v>15883.14</v>
      </c>
      <c r="F268" s="50">
        <f>IF(RTD("cqg.rtd",,"StudyData", $B$1, "Bar", "", "Low", $A$1, -$A268, $F$1,$E$1,,$C$1,$D$1)="",NA(),RTD("cqg.rtd",,"StudyData", $B$1, "Bar", "", "Low", $A$1, -$A268, $F$1,$E$1,,$C$1,$D$1))</f>
        <v>15853.8</v>
      </c>
      <c r="G268" s="50">
        <f>IF(RTD("cqg.rtd",,"StudyData", $B$1, "Bar", "", "Close", $A$1, -$A268, $F$1,$E$1,,$C$1,$D$1)="",NA(),RTD("cqg.rtd",,"StudyData", $B$1, "Bar", "", "Close", $A$1, -$A268, $F$1,$E$1,,$C$1,$D$1))</f>
        <v>15857.26</v>
      </c>
    </row>
    <row r="269" spans="1:7" x14ac:dyDescent="0.3">
      <c r="A269" s="47">
        <f t="shared" si="4"/>
        <v>267</v>
      </c>
      <c r="B269" s="48">
        <f xml:space="preserve"> RTD("cqg.rtd",,"StudyData", $B$1, "Bar", "", "Time", $A$1,-$A269, $F$1,$E$1, "","False")</f>
        <v>42936.083333333336</v>
      </c>
      <c r="C269" s="49">
        <f xml:space="preserve"> RTD("cqg.rtd",,"StudyData", $B$1, "Bar", "", "Time", $A$1, -$A269,$F$1,$E$1, "","False")</f>
        <v>42936.083333333336</v>
      </c>
      <c r="D269" s="50">
        <f xml:space="preserve"> IF(RTD("cqg.rtd",,"StudyData", $B$1, "Bar", "", "Open", $A$1, -$A269, $F$1,$E$1,,$C$1,$D$1)="",NA(),RTD("cqg.rtd",,"StudyData", $B$1, "Bar", "", "Open", $A$1, -$A269, $F$1,$E$1,,$C$1,$D$1))</f>
        <v>15883.54</v>
      </c>
      <c r="E269" s="50">
        <f>IF(RTD("cqg.rtd",,"StudyData", $B$1, "Bar", "", "High", $A$1, -$A269, $F$1,$E$1,,$C$1,$D$1)="",NA(), RTD("cqg.rtd",,"StudyData", $B$1, "Bar", "", "High", $A$1, -$A269, $F$1,$E$1,,$C$1,$D$1))</f>
        <v>15890</v>
      </c>
      <c r="F269" s="50">
        <f>IF(RTD("cqg.rtd",,"StudyData", $B$1, "Bar", "", "Low", $A$1, -$A269, $F$1,$E$1,,$C$1,$D$1)="",NA(),RTD("cqg.rtd",,"StudyData", $B$1, "Bar", "", "Low", $A$1, -$A269, $F$1,$E$1,,$C$1,$D$1))</f>
        <v>15875.57</v>
      </c>
      <c r="G269" s="50">
        <f>IF(RTD("cqg.rtd",,"StudyData", $B$1, "Bar", "", "Close", $A$1, -$A269, $F$1,$E$1,,$C$1,$D$1)="",NA(),RTD("cqg.rtd",,"StudyData", $B$1, "Bar", "", "Close", $A$1, -$A269, $F$1,$E$1,,$C$1,$D$1))</f>
        <v>15878.56</v>
      </c>
    </row>
    <row r="270" spans="1:7" x14ac:dyDescent="0.3">
      <c r="A270" s="47">
        <f t="shared" si="4"/>
        <v>268</v>
      </c>
      <c r="B270" s="48">
        <f xml:space="preserve"> RTD("cqg.rtd",,"StudyData", $B$1, "Bar", "", "Time", $A$1,-$A270, $F$1,$E$1, "","False")</f>
        <v>42936.072916666664</v>
      </c>
      <c r="C270" s="49">
        <f xml:space="preserve"> RTD("cqg.rtd",,"StudyData", $B$1, "Bar", "", "Time", $A$1, -$A270,$F$1,$E$1, "","False")</f>
        <v>42936.072916666664</v>
      </c>
      <c r="D270" s="50">
        <f xml:space="preserve"> IF(RTD("cqg.rtd",,"StudyData", $B$1, "Bar", "", "Open", $A$1, -$A270, $F$1,$E$1,,$C$1,$D$1)="",NA(),RTD("cqg.rtd",,"StudyData", $B$1, "Bar", "", "Open", $A$1, -$A270, $F$1,$E$1,,$C$1,$D$1))</f>
        <v>15875.25</v>
      </c>
      <c r="E270" s="50">
        <f>IF(RTD("cqg.rtd",,"StudyData", $B$1, "Bar", "", "High", $A$1, -$A270, $F$1,$E$1,,$C$1,$D$1)="",NA(), RTD("cqg.rtd",,"StudyData", $B$1, "Bar", "", "High", $A$1, -$A270, $F$1,$E$1,,$C$1,$D$1))</f>
        <v>15885.54</v>
      </c>
      <c r="F270" s="50">
        <f>IF(RTD("cqg.rtd",,"StudyData", $B$1, "Bar", "", "Low", $A$1, -$A270, $F$1,$E$1,,$C$1,$D$1)="",NA(),RTD("cqg.rtd",,"StudyData", $B$1, "Bar", "", "Low", $A$1, -$A270, $F$1,$E$1,,$C$1,$D$1))</f>
        <v>15871.07</v>
      </c>
      <c r="G270" s="50">
        <f>IF(RTD("cqg.rtd",,"StudyData", $B$1, "Bar", "", "Close", $A$1, -$A270, $F$1,$E$1,,$C$1,$D$1)="",NA(),RTD("cqg.rtd",,"StudyData", $B$1, "Bar", "", "Close", $A$1, -$A270, $F$1,$E$1,,$C$1,$D$1))</f>
        <v>15883.87</v>
      </c>
    </row>
    <row r="271" spans="1:7" x14ac:dyDescent="0.3">
      <c r="A271" s="47">
        <f t="shared" si="4"/>
        <v>269</v>
      </c>
      <c r="B271" s="48">
        <f xml:space="preserve"> RTD("cqg.rtd",,"StudyData", $B$1, "Bar", "", "Time", $A$1,-$A271, $F$1,$E$1, "","False")</f>
        <v>42936.0625</v>
      </c>
      <c r="C271" s="49">
        <f xml:space="preserve"> RTD("cqg.rtd",,"StudyData", $B$1, "Bar", "", "Time", $A$1, -$A271,$F$1,$E$1, "","False")</f>
        <v>42936.0625</v>
      </c>
      <c r="D271" s="50">
        <f xml:space="preserve"> IF(RTD("cqg.rtd",,"StudyData", $B$1, "Bar", "", "Open", $A$1, -$A271, $F$1,$E$1,,$C$1,$D$1)="",NA(),RTD("cqg.rtd",,"StudyData", $B$1, "Bar", "", "Open", $A$1, -$A271, $F$1,$E$1,,$C$1,$D$1))</f>
        <v>15881.76</v>
      </c>
      <c r="E271" s="50">
        <f>IF(RTD("cqg.rtd",,"StudyData", $B$1, "Bar", "", "High", $A$1, -$A271, $F$1,$E$1,,$C$1,$D$1)="",NA(), RTD("cqg.rtd",,"StudyData", $B$1, "Bar", "", "High", $A$1, -$A271, $F$1,$E$1,,$C$1,$D$1))</f>
        <v>15893.18</v>
      </c>
      <c r="F271" s="50">
        <f>IF(RTD("cqg.rtd",,"StudyData", $B$1, "Bar", "", "Low", $A$1, -$A271, $F$1,$E$1,,$C$1,$D$1)="",NA(),RTD("cqg.rtd",,"StudyData", $B$1, "Bar", "", "Low", $A$1, -$A271, $F$1,$E$1,,$C$1,$D$1))</f>
        <v>15876.31</v>
      </c>
      <c r="G271" s="50">
        <f>IF(RTD("cqg.rtd",,"StudyData", $B$1, "Bar", "", "Close", $A$1, -$A271, $F$1,$E$1,,$C$1,$D$1)="",NA(),RTD("cqg.rtd",,"StudyData", $B$1, "Bar", "", "Close", $A$1, -$A271, $F$1,$E$1,,$C$1,$D$1))</f>
        <v>15878.44</v>
      </c>
    </row>
    <row r="272" spans="1:7" x14ac:dyDescent="0.3">
      <c r="A272" s="47">
        <f t="shared" si="4"/>
        <v>270</v>
      </c>
      <c r="B272" s="48">
        <f xml:space="preserve"> RTD("cqg.rtd",,"StudyData", $B$1, "Bar", "", "Time", $A$1,-$A272, $F$1,$E$1, "","False")</f>
        <v>42936.052083333336</v>
      </c>
      <c r="C272" s="49">
        <f xml:space="preserve"> RTD("cqg.rtd",,"StudyData", $B$1, "Bar", "", "Time", $A$1, -$A272,$F$1,$E$1, "","False")</f>
        <v>42936.052083333336</v>
      </c>
      <c r="D272" s="50">
        <f xml:space="preserve"> IF(RTD("cqg.rtd",,"StudyData", $B$1, "Bar", "", "Open", $A$1, -$A272, $F$1,$E$1,,$C$1,$D$1)="",NA(),RTD("cqg.rtd",,"StudyData", $B$1, "Bar", "", "Open", $A$1, -$A272, $F$1,$E$1,,$C$1,$D$1))</f>
        <v>15906.65</v>
      </c>
      <c r="E272" s="50">
        <f>IF(RTD("cqg.rtd",,"StudyData", $B$1, "Bar", "", "High", $A$1, -$A272, $F$1,$E$1,,$C$1,$D$1)="",NA(), RTD("cqg.rtd",,"StudyData", $B$1, "Bar", "", "High", $A$1, -$A272, $F$1,$E$1,,$C$1,$D$1))</f>
        <v>15910.79</v>
      </c>
      <c r="F272" s="50">
        <f>IF(RTD("cqg.rtd",,"StudyData", $B$1, "Bar", "", "Low", $A$1, -$A272, $F$1,$E$1,,$C$1,$D$1)="",NA(),RTD("cqg.rtd",,"StudyData", $B$1, "Bar", "", "Low", $A$1, -$A272, $F$1,$E$1,,$C$1,$D$1))</f>
        <v>15879.11</v>
      </c>
      <c r="G272" s="50">
        <f>IF(RTD("cqg.rtd",,"StudyData", $B$1, "Bar", "", "Close", $A$1, -$A272, $F$1,$E$1,,$C$1,$D$1)="",NA(),RTD("cqg.rtd",,"StudyData", $B$1, "Bar", "", "Close", $A$1, -$A272, $F$1,$E$1,,$C$1,$D$1))</f>
        <v>15881.97</v>
      </c>
    </row>
    <row r="273" spans="1:7" x14ac:dyDescent="0.3">
      <c r="A273" s="47">
        <f t="shared" si="4"/>
        <v>271</v>
      </c>
      <c r="B273" s="48">
        <f xml:space="preserve"> RTD("cqg.rtd",,"StudyData", $B$1, "Bar", "", "Time", $A$1,-$A273, $F$1,$E$1, "","False")</f>
        <v>42936.041666666664</v>
      </c>
      <c r="C273" s="49">
        <f xml:space="preserve"> RTD("cqg.rtd",,"StudyData", $B$1, "Bar", "", "Time", $A$1, -$A273,$F$1,$E$1, "","False")</f>
        <v>42936.041666666664</v>
      </c>
      <c r="D273" s="50">
        <f xml:space="preserve"> IF(RTD("cqg.rtd",,"StudyData", $B$1, "Bar", "", "Open", $A$1, -$A273, $F$1,$E$1,,$C$1,$D$1)="",NA(),RTD("cqg.rtd",,"StudyData", $B$1, "Bar", "", "Open", $A$1, -$A273, $F$1,$E$1,,$C$1,$D$1))</f>
        <v>15890.97</v>
      </c>
      <c r="E273" s="50">
        <f>IF(RTD("cqg.rtd",,"StudyData", $B$1, "Bar", "", "High", $A$1, -$A273, $F$1,$E$1,,$C$1,$D$1)="",NA(), RTD("cqg.rtd",,"StudyData", $B$1, "Bar", "", "High", $A$1, -$A273, $F$1,$E$1,,$C$1,$D$1))</f>
        <v>15907.94</v>
      </c>
      <c r="F273" s="50">
        <f>IF(RTD("cqg.rtd",,"StudyData", $B$1, "Bar", "", "Low", $A$1, -$A273, $F$1,$E$1,,$C$1,$D$1)="",NA(),RTD("cqg.rtd",,"StudyData", $B$1, "Bar", "", "Low", $A$1, -$A273, $F$1,$E$1,,$C$1,$D$1))</f>
        <v>15890.43</v>
      </c>
      <c r="G273" s="50">
        <f>IF(RTD("cqg.rtd",,"StudyData", $B$1, "Bar", "", "Close", $A$1, -$A273, $F$1,$E$1,,$C$1,$D$1)="",NA(),RTD("cqg.rtd",,"StudyData", $B$1, "Bar", "", "Close", $A$1, -$A273, $F$1,$E$1,,$C$1,$D$1))</f>
        <v>15903.46</v>
      </c>
    </row>
    <row r="274" spans="1:7" x14ac:dyDescent="0.3">
      <c r="A274" s="47">
        <f t="shared" si="4"/>
        <v>272</v>
      </c>
      <c r="B274" s="48">
        <f xml:space="preserve"> RTD("cqg.rtd",,"StudyData", $B$1, "Bar", "", "Time", $A$1,-$A274, $F$1,$E$1, "","False")</f>
        <v>42936.03125</v>
      </c>
      <c r="C274" s="49">
        <f xml:space="preserve"> RTD("cqg.rtd",,"StudyData", $B$1, "Bar", "", "Time", $A$1, -$A274,$F$1,$E$1, "","False")</f>
        <v>42936.03125</v>
      </c>
      <c r="D274" s="50">
        <f xml:space="preserve"> IF(RTD("cqg.rtd",,"StudyData", $B$1, "Bar", "", "Open", $A$1, -$A274, $F$1,$E$1,,$C$1,$D$1)="",NA(),RTD("cqg.rtd",,"StudyData", $B$1, "Bar", "", "Open", $A$1, -$A274, $F$1,$E$1,,$C$1,$D$1))</f>
        <v>15898.45</v>
      </c>
      <c r="E274" s="50">
        <f>IF(RTD("cqg.rtd",,"StudyData", $B$1, "Bar", "", "High", $A$1, -$A274, $F$1,$E$1,,$C$1,$D$1)="",NA(), RTD("cqg.rtd",,"StudyData", $B$1, "Bar", "", "High", $A$1, -$A274, $F$1,$E$1,,$C$1,$D$1))</f>
        <v>15906.67</v>
      </c>
      <c r="F274" s="50">
        <f>IF(RTD("cqg.rtd",,"StudyData", $B$1, "Bar", "", "Low", $A$1, -$A274, $F$1,$E$1,,$C$1,$D$1)="",NA(),RTD("cqg.rtd",,"StudyData", $B$1, "Bar", "", "Low", $A$1, -$A274, $F$1,$E$1,,$C$1,$D$1))</f>
        <v>15887.94</v>
      </c>
      <c r="G274" s="50">
        <f>IF(RTD("cqg.rtd",,"StudyData", $B$1, "Bar", "", "Close", $A$1, -$A274, $F$1,$E$1,,$C$1,$D$1)="",NA(),RTD("cqg.rtd",,"StudyData", $B$1, "Bar", "", "Close", $A$1, -$A274, $F$1,$E$1,,$C$1,$D$1))</f>
        <v>15892.61</v>
      </c>
    </row>
    <row r="275" spans="1:7" x14ac:dyDescent="0.3">
      <c r="A275" s="47">
        <f t="shared" si="4"/>
        <v>273</v>
      </c>
      <c r="B275" s="48">
        <f xml:space="preserve"> RTD("cqg.rtd",,"StudyData", $B$1, "Bar", "", "Time", $A$1,-$A275, $F$1,$E$1, "","False")</f>
        <v>42936.020833333336</v>
      </c>
      <c r="C275" s="49">
        <f xml:space="preserve"> RTD("cqg.rtd",,"StudyData", $B$1, "Bar", "", "Time", $A$1, -$A275,$F$1,$E$1, "","False")</f>
        <v>42936.020833333336</v>
      </c>
      <c r="D275" s="50">
        <f xml:space="preserve"> IF(RTD("cqg.rtd",,"StudyData", $B$1, "Bar", "", "Open", $A$1, -$A275, $F$1,$E$1,,$C$1,$D$1)="",NA(),RTD("cqg.rtd",,"StudyData", $B$1, "Bar", "", "Open", $A$1, -$A275, $F$1,$E$1,,$C$1,$D$1))</f>
        <v>15870</v>
      </c>
      <c r="E275" s="50">
        <f>IF(RTD("cqg.rtd",,"StudyData", $B$1, "Bar", "", "High", $A$1, -$A275, $F$1,$E$1,,$C$1,$D$1)="",NA(), RTD("cqg.rtd",,"StudyData", $B$1, "Bar", "", "High", $A$1, -$A275, $F$1,$E$1,,$C$1,$D$1))</f>
        <v>15906.07</v>
      </c>
      <c r="F275" s="50">
        <f>IF(RTD("cqg.rtd",,"StudyData", $B$1, "Bar", "", "Low", $A$1, -$A275, $F$1,$E$1,,$C$1,$D$1)="",NA(),RTD("cqg.rtd",,"StudyData", $B$1, "Bar", "", "Low", $A$1, -$A275, $F$1,$E$1,,$C$1,$D$1))</f>
        <v>15869.87</v>
      </c>
      <c r="G275" s="50">
        <f>IF(RTD("cqg.rtd",,"StudyData", $B$1, "Bar", "", "Close", $A$1, -$A275, $F$1,$E$1,,$C$1,$D$1)="",NA(),RTD("cqg.rtd",,"StudyData", $B$1, "Bar", "", "Close", $A$1, -$A275, $F$1,$E$1,,$C$1,$D$1))</f>
        <v>15897.1</v>
      </c>
    </row>
    <row r="276" spans="1:7" x14ac:dyDescent="0.3">
      <c r="A276" s="47">
        <f t="shared" si="4"/>
        <v>274</v>
      </c>
      <c r="B276" s="48">
        <f xml:space="preserve"> RTD("cqg.rtd",,"StudyData", $B$1, "Bar", "", "Time", $A$1,-$A276, $F$1,$E$1, "","False")</f>
        <v>42936.010416666664</v>
      </c>
      <c r="C276" s="49">
        <f xml:space="preserve"> RTD("cqg.rtd",,"StudyData", $B$1, "Bar", "", "Time", $A$1, -$A276,$F$1,$E$1, "","False")</f>
        <v>42936.010416666664</v>
      </c>
      <c r="D276" s="50">
        <f xml:space="preserve"> IF(RTD("cqg.rtd",,"StudyData", $B$1, "Bar", "", "Open", $A$1, -$A276, $F$1,$E$1,,$C$1,$D$1)="",NA(),RTD("cqg.rtd",,"StudyData", $B$1, "Bar", "", "Open", $A$1, -$A276, $F$1,$E$1,,$C$1,$D$1))</f>
        <v>15869.56</v>
      </c>
      <c r="E276" s="50">
        <f>IF(RTD("cqg.rtd",,"StudyData", $B$1, "Bar", "", "High", $A$1, -$A276, $F$1,$E$1,,$C$1,$D$1)="",NA(), RTD("cqg.rtd",,"StudyData", $B$1, "Bar", "", "High", $A$1, -$A276, $F$1,$E$1,,$C$1,$D$1))</f>
        <v>15876.34</v>
      </c>
      <c r="F276" s="50">
        <f>IF(RTD("cqg.rtd",,"StudyData", $B$1, "Bar", "", "Low", $A$1, -$A276, $F$1,$E$1,,$C$1,$D$1)="",NA(),RTD("cqg.rtd",,"StudyData", $B$1, "Bar", "", "Low", $A$1, -$A276, $F$1,$E$1,,$C$1,$D$1))</f>
        <v>15862.54</v>
      </c>
      <c r="G276" s="50">
        <f>IF(RTD("cqg.rtd",,"StudyData", $B$1, "Bar", "", "Close", $A$1, -$A276, $F$1,$E$1,,$C$1,$D$1)="",NA(),RTD("cqg.rtd",,"StudyData", $B$1, "Bar", "", "Close", $A$1, -$A276, $F$1,$E$1,,$C$1,$D$1))</f>
        <v>15869.05</v>
      </c>
    </row>
    <row r="277" spans="1:7" x14ac:dyDescent="0.3">
      <c r="A277" s="47">
        <f t="shared" si="4"/>
        <v>275</v>
      </c>
      <c r="B277" s="48">
        <f xml:space="preserve"> RTD("cqg.rtd",,"StudyData", $B$1, "Bar", "", "Time", $A$1,-$A277, $F$1,$E$1, "","False")</f>
        <v>42936</v>
      </c>
      <c r="C277" s="49">
        <f xml:space="preserve"> RTD("cqg.rtd",,"StudyData", $B$1, "Bar", "", "Time", $A$1, -$A277,$F$1,$E$1, "","False")</f>
        <v>42936</v>
      </c>
      <c r="D277" s="50">
        <f xml:space="preserve"> IF(RTD("cqg.rtd",,"StudyData", $B$1, "Bar", "", "Open", $A$1, -$A277, $F$1,$E$1,,$C$1,$D$1)="",NA(),RTD("cqg.rtd",,"StudyData", $B$1, "Bar", "", "Open", $A$1, -$A277, $F$1,$E$1,,$C$1,$D$1))</f>
        <v>15881.89</v>
      </c>
      <c r="E277" s="50">
        <f>IF(RTD("cqg.rtd",,"StudyData", $B$1, "Bar", "", "High", $A$1, -$A277, $F$1,$E$1,,$C$1,$D$1)="",NA(), RTD("cqg.rtd",,"StudyData", $B$1, "Bar", "", "High", $A$1, -$A277, $F$1,$E$1,,$C$1,$D$1))</f>
        <v>15884.01</v>
      </c>
      <c r="F277" s="50">
        <f>IF(RTD("cqg.rtd",,"StudyData", $B$1, "Bar", "", "Low", $A$1, -$A277, $F$1,$E$1,,$C$1,$D$1)="",NA(),RTD("cqg.rtd",,"StudyData", $B$1, "Bar", "", "Low", $A$1, -$A277, $F$1,$E$1,,$C$1,$D$1))</f>
        <v>15864.38</v>
      </c>
      <c r="G277" s="50">
        <f>IF(RTD("cqg.rtd",,"StudyData", $B$1, "Bar", "", "Close", $A$1, -$A277, $F$1,$E$1,,$C$1,$D$1)="",NA(),RTD("cqg.rtd",,"StudyData", $B$1, "Bar", "", "Close", $A$1, -$A277, $F$1,$E$1,,$C$1,$D$1))</f>
        <v>15868.21</v>
      </c>
    </row>
    <row r="278" spans="1:7" x14ac:dyDescent="0.3">
      <c r="A278" s="47">
        <f t="shared" si="4"/>
        <v>276</v>
      </c>
      <c r="B278" s="48">
        <f xml:space="preserve"> RTD("cqg.rtd",,"StudyData", $B$1, "Bar", "", "Time", $A$1,-$A278, $F$1,$E$1, "","False")</f>
        <v>42935.947916666664</v>
      </c>
      <c r="C278" s="49">
        <f xml:space="preserve"> RTD("cqg.rtd",,"StudyData", $B$1, "Bar", "", "Time", $A$1, -$A278,$F$1,$E$1, "","False")</f>
        <v>42935.947916666664</v>
      </c>
      <c r="D278" s="50">
        <f xml:space="preserve"> IF(RTD("cqg.rtd",,"StudyData", $B$1, "Bar", "", "Open", $A$1, -$A278, $F$1,$E$1,,$C$1,$D$1)="",NA(),RTD("cqg.rtd",,"StudyData", $B$1, "Bar", "", "Open", $A$1, -$A278, $F$1,$E$1,,$C$1,$D$1))</f>
        <v>15873.87</v>
      </c>
      <c r="E278" s="50">
        <f>IF(RTD("cqg.rtd",,"StudyData", $B$1, "Bar", "", "High", $A$1, -$A278, $F$1,$E$1,,$C$1,$D$1)="",NA(), RTD("cqg.rtd",,"StudyData", $B$1, "Bar", "", "High", $A$1, -$A278, $F$1,$E$1,,$C$1,$D$1))</f>
        <v>15882.75</v>
      </c>
      <c r="F278" s="50">
        <f>IF(RTD("cqg.rtd",,"StudyData", $B$1, "Bar", "", "Low", $A$1, -$A278, $F$1,$E$1,,$C$1,$D$1)="",NA(),RTD("cqg.rtd",,"StudyData", $B$1, "Bar", "", "Low", $A$1, -$A278, $F$1,$E$1,,$C$1,$D$1))</f>
        <v>15869.77</v>
      </c>
      <c r="G278" s="50">
        <f>IF(RTD("cqg.rtd",,"StudyData", $B$1, "Bar", "", "Close", $A$1, -$A278, $F$1,$E$1,,$C$1,$D$1)="",NA(),RTD("cqg.rtd",,"StudyData", $B$1, "Bar", "", "Close", $A$1, -$A278, $F$1,$E$1,,$C$1,$D$1))</f>
        <v>15876.43</v>
      </c>
    </row>
    <row r="279" spans="1:7" x14ac:dyDescent="0.3">
      <c r="A279" s="47">
        <f t="shared" si="4"/>
        <v>277</v>
      </c>
      <c r="B279" s="48">
        <f xml:space="preserve"> RTD("cqg.rtd",,"StudyData", $B$1, "Bar", "", "Time", $A$1,-$A279, $F$1,$E$1, "","False")</f>
        <v>42935.9375</v>
      </c>
      <c r="C279" s="49">
        <f xml:space="preserve"> RTD("cqg.rtd",,"StudyData", $B$1, "Bar", "", "Time", $A$1, -$A279,$F$1,$E$1, "","False")</f>
        <v>42935.9375</v>
      </c>
      <c r="D279" s="50">
        <f xml:space="preserve"> IF(RTD("cqg.rtd",,"StudyData", $B$1, "Bar", "", "Open", $A$1, -$A279, $F$1,$E$1,,$C$1,$D$1)="",NA(),RTD("cqg.rtd",,"StudyData", $B$1, "Bar", "", "Open", $A$1, -$A279, $F$1,$E$1,,$C$1,$D$1))</f>
        <v>15856.89</v>
      </c>
      <c r="E279" s="50">
        <f>IF(RTD("cqg.rtd",,"StudyData", $B$1, "Bar", "", "High", $A$1, -$A279, $F$1,$E$1,,$C$1,$D$1)="",NA(), RTD("cqg.rtd",,"StudyData", $B$1, "Bar", "", "High", $A$1, -$A279, $F$1,$E$1,,$C$1,$D$1))</f>
        <v>15880.4</v>
      </c>
      <c r="F279" s="50">
        <f>IF(RTD("cqg.rtd",,"StudyData", $B$1, "Bar", "", "Low", $A$1, -$A279, $F$1,$E$1,,$C$1,$D$1)="",NA(),RTD("cqg.rtd",,"StudyData", $B$1, "Bar", "", "Low", $A$1, -$A279, $F$1,$E$1,,$C$1,$D$1))</f>
        <v>15851.82</v>
      </c>
      <c r="G279" s="50">
        <f>IF(RTD("cqg.rtd",,"StudyData", $B$1, "Bar", "", "Close", $A$1, -$A279, $F$1,$E$1,,$C$1,$D$1)="",NA(),RTD("cqg.rtd",,"StudyData", $B$1, "Bar", "", "Close", $A$1, -$A279, $F$1,$E$1,,$C$1,$D$1))</f>
        <v>15873.23</v>
      </c>
    </row>
    <row r="280" spans="1:7" x14ac:dyDescent="0.3">
      <c r="A280" s="47">
        <f t="shared" si="4"/>
        <v>278</v>
      </c>
      <c r="B280" s="48">
        <f xml:space="preserve"> RTD("cqg.rtd",,"StudyData", $B$1, "Bar", "", "Time", $A$1,-$A280, $F$1,$E$1, "","False")</f>
        <v>42935.927083333336</v>
      </c>
      <c r="C280" s="49">
        <f xml:space="preserve"> RTD("cqg.rtd",,"StudyData", $B$1, "Bar", "", "Time", $A$1, -$A280,$F$1,$E$1, "","False")</f>
        <v>42935.927083333336</v>
      </c>
      <c r="D280" s="50">
        <f xml:space="preserve"> IF(RTD("cqg.rtd",,"StudyData", $B$1, "Bar", "", "Open", $A$1, -$A280, $F$1,$E$1,,$C$1,$D$1)="",NA(),RTD("cqg.rtd",,"StudyData", $B$1, "Bar", "", "Open", $A$1, -$A280, $F$1,$E$1,,$C$1,$D$1))</f>
        <v>15859.7</v>
      </c>
      <c r="E280" s="50">
        <f>IF(RTD("cqg.rtd",,"StudyData", $B$1, "Bar", "", "High", $A$1, -$A280, $F$1,$E$1,,$C$1,$D$1)="",NA(), RTD("cqg.rtd",,"StudyData", $B$1, "Bar", "", "High", $A$1, -$A280, $F$1,$E$1,,$C$1,$D$1))</f>
        <v>15871.42</v>
      </c>
      <c r="F280" s="50">
        <f>IF(RTD("cqg.rtd",,"StudyData", $B$1, "Bar", "", "Low", $A$1, -$A280, $F$1,$E$1,,$C$1,$D$1)="",NA(),RTD("cqg.rtd",,"StudyData", $B$1, "Bar", "", "Low", $A$1, -$A280, $F$1,$E$1,,$C$1,$D$1))</f>
        <v>15848.91</v>
      </c>
      <c r="G280" s="50">
        <f>IF(RTD("cqg.rtd",,"StudyData", $B$1, "Bar", "", "Close", $A$1, -$A280, $F$1,$E$1,,$C$1,$D$1)="",NA(),RTD("cqg.rtd",,"StudyData", $B$1, "Bar", "", "Close", $A$1, -$A280, $F$1,$E$1,,$C$1,$D$1))</f>
        <v>15857.28</v>
      </c>
    </row>
    <row r="281" spans="1:7" x14ac:dyDescent="0.3">
      <c r="A281" s="47">
        <f t="shared" si="4"/>
        <v>279</v>
      </c>
      <c r="B281" s="48">
        <f xml:space="preserve"> RTD("cqg.rtd",,"StudyData", $B$1, "Bar", "", "Time", $A$1,-$A281, $F$1,$E$1, "","False")</f>
        <v>42935.916666666664</v>
      </c>
      <c r="C281" s="49">
        <f xml:space="preserve"> RTD("cqg.rtd",,"StudyData", $B$1, "Bar", "", "Time", $A$1, -$A281,$F$1,$E$1, "","False")</f>
        <v>42935.916666666664</v>
      </c>
      <c r="D281" s="50">
        <f xml:space="preserve"> IF(RTD("cqg.rtd",,"StudyData", $B$1, "Bar", "", "Open", $A$1, -$A281, $F$1,$E$1,,$C$1,$D$1)="",NA(),RTD("cqg.rtd",,"StudyData", $B$1, "Bar", "", "Open", $A$1, -$A281, $F$1,$E$1,,$C$1,$D$1))</f>
        <v>15855.22</v>
      </c>
      <c r="E281" s="50">
        <f>IF(RTD("cqg.rtd",,"StudyData", $B$1, "Bar", "", "High", $A$1, -$A281, $F$1,$E$1,,$C$1,$D$1)="",NA(), RTD("cqg.rtd",,"StudyData", $B$1, "Bar", "", "High", $A$1, -$A281, $F$1,$E$1,,$C$1,$D$1))</f>
        <v>15871.13</v>
      </c>
      <c r="F281" s="50">
        <f>IF(RTD("cqg.rtd",,"StudyData", $B$1, "Bar", "", "Low", $A$1, -$A281, $F$1,$E$1,,$C$1,$D$1)="",NA(),RTD("cqg.rtd",,"StudyData", $B$1, "Bar", "", "Low", $A$1, -$A281, $F$1,$E$1,,$C$1,$D$1))</f>
        <v>15849.36</v>
      </c>
      <c r="G281" s="50">
        <f>IF(RTD("cqg.rtd",,"StudyData", $B$1, "Bar", "", "Close", $A$1, -$A281, $F$1,$E$1,,$C$1,$D$1)="",NA(),RTD("cqg.rtd",,"StudyData", $B$1, "Bar", "", "Close", $A$1, -$A281, $F$1,$E$1,,$C$1,$D$1))</f>
        <v>15862.89</v>
      </c>
    </row>
    <row r="282" spans="1:7" x14ac:dyDescent="0.3">
      <c r="A282" s="47">
        <f t="shared" si="4"/>
        <v>280</v>
      </c>
      <c r="B282" s="48">
        <f xml:space="preserve"> RTD("cqg.rtd",,"StudyData", $B$1, "Bar", "", "Time", $A$1,-$A282, $F$1,$E$1, "","False")</f>
        <v>42935.90625</v>
      </c>
      <c r="C282" s="49">
        <f xml:space="preserve"> RTD("cqg.rtd",,"StudyData", $B$1, "Bar", "", "Time", $A$1, -$A282,$F$1,$E$1, "","False")</f>
        <v>42935.90625</v>
      </c>
      <c r="D282" s="50">
        <f xml:space="preserve"> IF(RTD("cqg.rtd",,"StudyData", $B$1, "Bar", "", "Open", $A$1, -$A282, $F$1,$E$1,,$C$1,$D$1)="",NA(),RTD("cqg.rtd",,"StudyData", $B$1, "Bar", "", "Open", $A$1, -$A282, $F$1,$E$1,,$C$1,$D$1))</f>
        <v>15839.45</v>
      </c>
      <c r="E282" s="50">
        <f>IF(RTD("cqg.rtd",,"StudyData", $B$1, "Bar", "", "High", $A$1, -$A282, $F$1,$E$1,,$C$1,$D$1)="",NA(), RTD("cqg.rtd",,"StudyData", $B$1, "Bar", "", "High", $A$1, -$A282, $F$1,$E$1,,$C$1,$D$1))</f>
        <v>15855.29</v>
      </c>
      <c r="F282" s="50">
        <f>IF(RTD("cqg.rtd",,"StudyData", $B$1, "Bar", "", "Low", $A$1, -$A282, $F$1,$E$1,,$C$1,$D$1)="",NA(),RTD("cqg.rtd",,"StudyData", $B$1, "Bar", "", "Low", $A$1, -$A282, $F$1,$E$1,,$C$1,$D$1))</f>
        <v>15839.45</v>
      </c>
      <c r="G282" s="50">
        <f>IF(RTD("cqg.rtd",,"StudyData", $B$1, "Bar", "", "Close", $A$1, -$A282, $F$1,$E$1,,$C$1,$D$1)="",NA(),RTD("cqg.rtd",,"StudyData", $B$1, "Bar", "", "Close", $A$1, -$A282, $F$1,$E$1,,$C$1,$D$1))</f>
        <v>15852.06</v>
      </c>
    </row>
    <row r="283" spans="1:7" x14ac:dyDescent="0.3">
      <c r="A283" s="47">
        <f t="shared" si="4"/>
        <v>281</v>
      </c>
      <c r="B283" s="48">
        <f xml:space="preserve"> RTD("cqg.rtd",,"StudyData", $B$1, "Bar", "", "Time", $A$1,-$A283, $F$1,$E$1, "","False")</f>
        <v>42935.895833333336</v>
      </c>
      <c r="C283" s="49">
        <f xml:space="preserve"> RTD("cqg.rtd",,"StudyData", $B$1, "Bar", "", "Time", $A$1, -$A283,$F$1,$E$1, "","False")</f>
        <v>42935.895833333336</v>
      </c>
      <c r="D283" s="50">
        <f xml:space="preserve"> IF(RTD("cqg.rtd",,"StudyData", $B$1, "Bar", "", "Open", $A$1, -$A283, $F$1,$E$1,,$C$1,$D$1)="",NA(),RTD("cqg.rtd",,"StudyData", $B$1, "Bar", "", "Open", $A$1, -$A283, $F$1,$E$1,,$C$1,$D$1))</f>
        <v>15852.87</v>
      </c>
      <c r="E283" s="50">
        <f>IF(RTD("cqg.rtd",,"StudyData", $B$1, "Bar", "", "High", $A$1, -$A283, $F$1,$E$1,,$C$1,$D$1)="",NA(), RTD("cqg.rtd",,"StudyData", $B$1, "Bar", "", "High", $A$1, -$A283, $F$1,$E$1,,$C$1,$D$1))</f>
        <v>15861.08</v>
      </c>
      <c r="F283" s="50">
        <f>IF(RTD("cqg.rtd",,"StudyData", $B$1, "Bar", "", "Low", $A$1, -$A283, $F$1,$E$1,,$C$1,$D$1)="",NA(),RTD("cqg.rtd",,"StudyData", $B$1, "Bar", "", "Low", $A$1, -$A283, $F$1,$E$1,,$C$1,$D$1))</f>
        <v>15839.09</v>
      </c>
      <c r="G283" s="50">
        <f>IF(RTD("cqg.rtd",,"StudyData", $B$1, "Bar", "", "Close", $A$1, -$A283, $F$1,$E$1,,$C$1,$D$1)="",NA(),RTD("cqg.rtd",,"StudyData", $B$1, "Bar", "", "Close", $A$1, -$A283, $F$1,$E$1,,$C$1,$D$1))</f>
        <v>15840.92</v>
      </c>
    </row>
    <row r="284" spans="1:7" x14ac:dyDescent="0.3">
      <c r="A284" s="47">
        <f t="shared" si="4"/>
        <v>282</v>
      </c>
      <c r="B284" s="48">
        <f xml:space="preserve"> RTD("cqg.rtd",,"StudyData", $B$1, "Bar", "", "Time", $A$1,-$A284, $F$1,$E$1, "","False")</f>
        <v>42935.885416666664</v>
      </c>
      <c r="C284" s="49">
        <f xml:space="preserve"> RTD("cqg.rtd",,"StudyData", $B$1, "Bar", "", "Time", $A$1, -$A284,$F$1,$E$1, "","False")</f>
        <v>42935.885416666664</v>
      </c>
      <c r="D284" s="50">
        <f xml:space="preserve"> IF(RTD("cqg.rtd",,"StudyData", $B$1, "Bar", "", "Open", $A$1, -$A284, $F$1,$E$1,,$C$1,$D$1)="",NA(),RTD("cqg.rtd",,"StudyData", $B$1, "Bar", "", "Open", $A$1, -$A284, $F$1,$E$1,,$C$1,$D$1))</f>
        <v>15839.44</v>
      </c>
      <c r="E284" s="50">
        <f>IF(RTD("cqg.rtd",,"StudyData", $B$1, "Bar", "", "High", $A$1, -$A284, $F$1,$E$1,,$C$1,$D$1)="",NA(), RTD("cqg.rtd",,"StudyData", $B$1, "Bar", "", "High", $A$1, -$A284, $F$1,$E$1,,$C$1,$D$1))</f>
        <v>15858.28</v>
      </c>
      <c r="F284" s="50">
        <f>IF(RTD("cqg.rtd",,"StudyData", $B$1, "Bar", "", "Low", $A$1, -$A284, $F$1,$E$1,,$C$1,$D$1)="",NA(),RTD("cqg.rtd",,"StudyData", $B$1, "Bar", "", "Low", $A$1, -$A284, $F$1,$E$1,,$C$1,$D$1))</f>
        <v>15838.84</v>
      </c>
      <c r="G284" s="50">
        <f>IF(RTD("cqg.rtd",,"StudyData", $B$1, "Bar", "", "Close", $A$1, -$A284, $F$1,$E$1,,$C$1,$D$1)="",NA(),RTD("cqg.rtd",,"StudyData", $B$1, "Bar", "", "Close", $A$1, -$A284, $F$1,$E$1,,$C$1,$D$1))</f>
        <v>15853.57</v>
      </c>
    </row>
    <row r="285" spans="1:7" x14ac:dyDescent="0.3">
      <c r="A285" s="47">
        <f t="shared" si="4"/>
        <v>283</v>
      </c>
      <c r="B285" s="48">
        <f xml:space="preserve"> RTD("cqg.rtd",,"StudyData", $B$1, "Bar", "", "Time", $A$1,-$A285, $F$1,$E$1, "","False")</f>
        <v>42935.875</v>
      </c>
      <c r="C285" s="49">
        <f xml:space="preserve"> RTD("cqg.rtd",,"StudyData", $B$1, "Bar", "", "Time", $A$1, -$A285,$F$1,$E$1, "","False")</f>
        <v>42935.875</v>
      </c>
      <c r="D285" s="50">
        <f xml:space="preserve"> IF(RTD("cqg.rtd",,"StudyData", $B$1, "Bar", "", "Open", $A$1, -$A285, $F$1,$E$1,,$C$1,$D$1)="",NA(),RTD("cqg.rtd",,"StudyData", $B$1, "Bar", "", "Open", $A$1, -$A285, $F$1,$E$1,,$C$1,$D$1))</f>
        <v>15821.91</v>
      </c>
      <c r="E285" s="50">
        <f>IF(RTD("cqg.rtd",,"StudyData", $B$1, "Bar", "", "High", $A$1, -$A285, $F$1,$E$1,,$C$1,$D$1)="",NA(), RTD("cqg.rtd",,"StudyData", $B$1, "Bar", "", "High", $A$1, -$A285, $F$1,$E$1,,$C$1,$D$1))</f>
        <v>15846.34</v>
      </c>
      <c r="F285" s="50">
        <f>IF(RTD("cqg.rtd",,"StudyData", $B$1, "Bar", "", "Low", $A$1, -$A285, $F$1,$E$1,,$C$1,$D$1)="",NA(),RTD("cqg.rtd",,"StudyData", $B$1, "Bar", "", "Low", $A$1, -$A285, $F$1,$E$1,,$C$1,$D$1))</f>
        <v>15820.71</v>
      </c>
      <c r="G285" s="50">
        <f>IF(RTD("cqg.rtd",,"StudyData", $B$1, "Bar", "", "Close", $A$1, -$A285, $F$1,$E$1,,$C$1,$D$1)="",NA(),RTD("cqg.rtd",,"StudyData", $B$1, "Bar", "", "Close", $A$1, -$A285, $F$1,$E$1,,$C$1,$D$1))</f>
        <v>15843.19</v>
      </c>
    </row>
    <row r="286" spans="1:7" x14ac:dyDescent="0.3">
      <c r="A286" s="47">
        <f t="shared" si="4"/>
        <v>284</v>
      </c>
      <c r="B286" s="48">
        <f xml:space="preserve"> RTD("cqg.rtd",,"StudyData", $B$1, "Bar", "", "Time", $A$1,-$A286, $F$1,$E$1, "","False")</f>
        <v>42935.864583333336</v>
      </c>
      <c r="C286" s="49">
        <f xml:space="preserve"> RTD("cqg.rtd",,"StudyData", $B$1, "Bar", "", "Time", $A$1, -$A286,$F$1,$E$1, "","False")</f>
        <v>42935.864583333336</v>
      </c>
      <c r="D286" s="50">
        <f xml:space="preserve"> IF(RTD("cqg.rtd",,"StudyData", $B$1, "Bar", "", "Open", $A$1, -$A286, $F$1,$E$1,,$C$1,$D$1)="",NA(),RTD("cqg.rtd",,"StudyData", $B$1, "Bar", "", "Open", $A$1, -$A286, $F$1,$E$1,,$C$1,$D$1))</f>
        <v>15874.55</v>
      </c>
      <c r="E286" s="50">
        <f>IF(RTD("cqg.rtd",,"StudyData", $B$1, "Bar", "", "High", $A$1, -$A286, $F$1,$E$1,,$C$1,$D$1)="",NA(), RTD("cqg.rtd",,"StudyData", $B$1, "Bar", "", "High", $A$1, -$A286, $F$1,$E$1,,$C$1,$D$1))</f>
        <v>15874.55</v>
      </c>
      <c r="F286" s="50">
        <f>IF(RTD("cqg.rtd",,"StudyData", $B$1, "Bar", "", "Low", $A$1, -$A286, $F$1,$E$1,,$C$1,$D$1)="",NA(),RTD("cqg.rtd",,"StudyData", $B$1, "Bar", "", "Low", $A$1, -$A286, $F$1,$E$1,,$C$1,$D$1))</f>
        <v>15796.28</v>
      </c>
      <c r="G286" s="50">
        <f>IF(RTD("cqg.rtd",,"StudyData", $B$1, "Bar", "", "Close", $A$1, -$A286, $F$1,$E$1,,$C$1,$D$1)="",NA(),RTD("cqg.rtd",,"StudyData", $B$1, "Bar", "", "Close", $A$1, -$A286, $F$1,$E$1,,$C$1,$D$1))</f>
        <v>15827.86</v>
      </c>
    </row>
    <row r="287" spans="1:7" x14ac:dyDescent="0.3">
      <c r="A287" s="47">
        <f t="shared" si="4"/>
        <v>285</v>
      </c>
      <c r="B287" s="48">
        <f xml:space="preserve"> RTD("cqg.rtd",,"StudyData", $B$1, "Bar", "", "Time", $A$1,-$A287, $F$1,$E$1, "","False")</f>
        <v>42935.854166666664</v>
      </c>
      <c r="C287" s="49">
        <f xml:space="preserve"> RTD("cqg.rtd",,"StudyData", $B$1, "Bar", "", "Time", $A$1, -$A287,$F$1,$E$1, "","False")</f>
        <v>42935.854166666664</v>
      </c>
      <c r="D287" s="50">
        <f xml:space="preserve"> IF(RTD("cqg.rtd",,"StudyData", $B$1, "Bar", "", "Open", $A$1, -$A287, $F$1,$E$1,,$C$1,$D$1)="",NA(),RTD("cqg.rtd",,"StudyData", $B$1, "Bar", "", "Open", $A$1, -$A287, $F$1,$E$1,,$C$1,$D$1))</f>
        <v>15894.38</v>
      </c>
      <c r="E287" s="50">
        <f>IF(RTD("cqg.rtd",,"StudyData", $B$1, "Bar", "", "High", $A$1, -$A287, $F$1,$E$1,,$C$1,$D$1)="",NA(), RTD("cqg.rtd",,"StudyData", $B$1, "Bar", "", "High", $A$1, -$A287, $F$1,$E$1,,$C$1,$D$1))</f>
        <v>15904.1</v>
      </c>
      <c r="F287" s="50">
        <f>IF(RTD("cqg.rtd",,"StudyData", $B$1, "Bar", "", "Low", $A$1, -$A287, $F$1,$E$1,,$C$1,$D$1)="",NA(),RTD("cqg.rtd",,"StudyData", $B$1, "Bar", "", "Low", $A$1, -$A287, $F$1,$E$1,,$C$1,$D$1))</f>
        <v>15861.69</v>
      </c>
      <c r="G287" s="50">
        <f>IF(RTD("cqg.rtd",,"StudyData", $B$1, "Bar", "", "Close", $A$1, -$A287, $F$1,$E$1,,$C$1,$D$1)="",NA(),RTD("cqg.rtd",,"StudyData", $B$1, "Bar", "", "Close", $A$1, -$A287, $F$1,$E$1,,$C$1,$D$1))</f>
        <v>15871.36</v>
      </c>
    </row>
    <row r="288" spans="1:7" x14ac:dyDescent="0.3">
      <c r="A288" s="47">
        <f t="shared" si="4"/>
        <v>286</v>
      </c>
      <c r="B288" s="48">
        <f xml:space="preserve"> RTD("cqg.rtd",,"StudyData", $B$1, "Bar", "", "Time", $A$1,-$A288, $F$1,$E$1, "","False")</f>
        <v>42935.114583333336</v>
      </c>
      <c r="C288" s="49">
        <f xml:space="preserve"> RTD("cqg.rtd",,"StudyData", $B$1, "Bar", "", "Time", $A$1, -$A288,$F$1,$E$1, "","False")</f>
        <v>42935.114583333336</v>
      </c>
      <c r="D288" s="50">
        <f xml:space="preserve"> IF(RTD("cqg.rtd",,"StudyData", $B$1, "Bar", "", "Open", $A$1, -$A288, $F$1,$E$1,,$C$1,$D$1)="",NA(),RTD("cqg.rtd",,"StudyData", $B$1, "Bar", "", "Open", $A$1, -$A288, $F$1,$E$1,,$C$1,$D$1))</f>
        <v>15823.15</v>
      </c>
      <c r="E288" s="50">
        <f>IF(RTD("cqg.rtd",,"StudyData", $B$1, "Bar", "", "High", $A$1, -$A288, $F$1,$E$1,,$C$1,$D$1)="",NA(), RTD("cqg.rtd",,"StudyData", $B$1, "Bar", "", "High", $A$1, -$A288, $F$1,$E$1,,$C$1,$D$1))</f>
        <v>15838.81</v>
      </c>
      <c r="F288" s="50">
        <f>IF(RTD("cqg.rtd",,"StudyData", $B$1, "Bar", "", "Low", $A$1, -$A288, $F$1,$E$1,,$C$1,$D$1)="",NA(),RTD("cqg.rtd",,"StudyData", $B$1, "Bar", "", "Low", $A$1, -$A288, $F$1,$E$1,,$C$1,$D$1))</f>
        <v>15819.99</v>
      </c>
      <c r="G288" s="50">
        <f>IF(RTD("cqg.rtd",,"StudyData", $B$1, "Bar", "", "Close", $A$1, -$A288, $F$1,$E$1,,$C$1,$D$1)="",NA(),RTD("cqg.rtd",,"StudyData", $B$1, "Bar", "", "Close", $A$1, -$A288, $F$1,$E$1,,$C$1,$D$1))</f>
        <v>15828.29</v>
      </c>
    </row>
    <row r="289" spans="1:7" x14ac:dyDescent="0.3">
      <c r="A289" s="47">
        <f t="shared" si="4"/>
        <v>287</v>
      </c>
      <c r="B289" s="48">
        <f xml:space="preserve"> RTD("cqg.rtd",,"StudyData", $B$1, "Bar", "", "Time", $A$1,-$A289, $F$1,$E$1, "","False")</f>
        <v>42935.104166666664</v>
      </c>
      <c r="C289" s="49">
        <f xml:space="preserve"> RTD("cqg.rtd",,"StudyData", $B$1, "Bar", "", "Time", $A$1, -$A289,$F$1,$E$1, "","False")</f>
        <v>42935.104166666664</v>
      </c>
      <c r="D289" s="50">
        <f xml:space="preserve"> IF(RTD("cqg.rtd",,"StudyData", $B$1, "Bar", "", "Open", $A$1, -$A289, $F$1,$E$1,,$C$1,$D$1)="",NA(),RTD("cqg.rtd",,"StudyData", $B$1, "Bar", "", "Open", $A$1, -$A289, $F$1,$E$1,,$C$1,$D$1))</f>
        <v>15822.6</v>
      </c>
      <c r="E289" s="50">
        <f>IF(RTD("cqg.rtd",,"StudyData", $B$1, "Bar", "", "High", $A$1, -$A289, $F$1,$E$1,,$C$1,$D$1)="",NA(), RTD("cqg.rtd",,"StudyData", $B$1, "Bar", "", "High", $A$1, -$A289, $F$1,$E$1,,$C$1,$D$1))</f>
        <v>15830.98</v>
      </c>
      <c r="F289" s="50">
        <f>IF(RTD("cqg.rtd",,"StudyData", $B$1, "Bar", "", "Low", $A$1, -$A289, $F$1,$E$1,,$C$1,$D$1)="",NA(),RTD("cqg.rtd",,"StudyData", $B$1, "Bar", "", "Low", $A$1, -$A289, $F$1,$E$1,,$C$1,$D$1))</f>
        <v>15811.48</v>
      </c>
      <c r="G289" s="50">
        <f>IF(RTD("cqg.rtd",,"StudyData", $B$1, "Bar", "", "Close", $A$1, -$A289, $F$1,$E$1,,$C$1,$D$1)="",NA(),RTD("cqg.rtd",,"StudyData", $B$1, "Bar", "", "Close", $A$1, -$A289, $F$1,$E$1,,$C$1,$D$1))</f>
        <v>15821.53</v>
      </c>
    </row>
    <row r="290" spans="1:7" x14ac:dyDescent="0.3">
      <c r="A290" s="47">
        <f t="shared" si="4"/>
        <v>288</v>
      </c>
      <c r="B290" s="48">
        <f xml:space="preserve"> RTD("cqg.rtd",,"StudyData", $B$1, "Bar", "", "Time", $A$1,-$A290, $F$1,$E$1, "","False")</f>
        <v>42935.09375</v>
      </c>
      <c r="C290" s="49">
        <f xml:space="preserve"> RTD("cqg.rtd",,"StudyData", $B$1, "Bar", "", "Time", $A$1, -$A290,$F$1,$E$1, "","False")</f>
        <v>42935.09375</v>
      </c>
      <c r="D290" s="50">
        <f xml:space="preserve"> IF(RTD("cqg.rtd",,"StudyData", $B$1, "Bar", "", "Open", $A$1, -$A290, $F$1,$E$1,,$C$1,$D$1)="",NA(),RTD("cqg.rtd",,"StudyData", $B$1, "Bar", "", "Open", $A$1, -$A290, $F$1,$E$1,,$C$1,$D$1))</f>
        <v>15809.32</v>
      </c>
      <c r="E290" s="50">
        <f>IF(RTD("cqg.rtd",,"StudyData", $B$1, "Bar", "", "High", $A$1, -$A290, $F$1,$E$1,,$C$1,$D$1)="",NA(), RTD("cqg.rtd",,"StudyData", $B$1, "Bar", "", "High", $A$1, -$A290, $F$1,$E$1,,$C$1,$D$1))</f>
        <v>15827.66</v>
      </c>
      <c r="F290" s="50">
        <f>IF(RTD("cqg.rtd",,"StudyData", $B$1, "Bar", "", "Low", $A$1, -$A290, $F$1,$E$1,,$C$1,$D$1)="",NA(),RTD("cqg.rtd",,"StudyData", $B$1, "Bar", "", "Low", $A$1, -$A290, $F$1,$E$1,,$C$1,$D$1))</f>
        <v>15801.62</v>
      </c>
      <c r="G290" s="50">
        <f>IF(RTD("cqg.rtd",,"StudyData", $B$1, "Bar", "", "Close", $A$1, -$A290, $F$1,$E$1,,$C$1,$D$1)="",NA(),RTD("cqg.rtd",,"StudyData", $B$1, "Bar", "", "Close", $A$1, -$A290, $F$1,$E$1,,$C$1,$D$1))</f>
        <v>15819.41</v>
      </c>
    </row>
    <row r="291" spans="1:7" x14ac:dyDescent="0.3">
      <c r="A291" s="47">
        <f t="shared" si="4"/>
        <v>289</v>
      </c>
      <c r="B291" s="48">
        <f xml:space="preserve"> RTD("cqg.rtd",,"StudyData", $B$1, "Bar", "", "Time", $A$1,-$A291, $F$1,$E$1, "","False")</f>
        <v>42935.083333333336</v>
      </c>
      <c r="C291" s="49">
        <f xml:space="preserve"> RTD("cqg.rtd",,"StudyData", $B$1, "Bar", "", "Time", $A$1, -$A291,$F$1,$E$1, "","False")</f>
        <v>42935.083333333336</v>
      </c>
      <c r="D291" s="50">
        <f xml:space="preserve"> IF(RTD("cqg.rtd",,"StudyData", $B$1, "Bar", "", "Open", $A$1, -$A291, $F$1,$E$1,,$C$1,$D$1)="",NA(),RTD("cqg.rtd",,"StudyData", $B$1, "Bar", "", "Open", $A$1, -$A291, $F$1,$E$1,,$C$1,$D$1))</f>
        <v>15807.94</v>
      </c>
      <c r="E291" s="50">
        <f>IF(RTD("cqg.rtd",,"StudyData", $B$1, "Bar", "", "High", $A$1, -$A291, $F$1,$E$1,,$C$1,$D$1)="",NA(), RTD("cqg.rtd",,"StudyData", $B$1, "Bar", "", "High", $A$1, -$A291, $F$1,$E$1,,$C$1,$D$1))</f>
        <v>15818.69</v>
      </c>
      <c r="F291" s="50">
        <f>IF(RTD("cqg.rtd",,"StudyData", $B$1, "Bar", "", "Low", $A$1, -$A291, $F$1,$E$1,,$C$1,$D$1)="",NA(),RTD("cqg.rtd",,"StudyData", $B$1, "Bar", "", "Low", $A$1, -$A291, $F$1,$E$1,,$C$1,$D$1))</f>
        <v>15800.58</v>
      </c>
      <c r="G291" s="50">
        <f>IF(RTD("cqg.rtd",,"StudyData", $B$1, "Bar", "", "Close", $A$1, -$A291, $F$1,$E$1,,$C$1,$D$1)="",NA(),RTD("cqg.rtd",,"StudyData", $B$1, "Bar", "", "Close", $A$1, -$A291, $F$1,$E$1,,$C$1,$D$1))</f>
        <v>15806.81</v>
      </c>
    </row>
    <row r="292" spans="1:7" x14ac:dyDescent="0.3">
      <c r="A292" s="47">
        <f t="shared" si="4"/>
        <v>290</v>
      </c>
      <c r="B292" s="48">
        <f xml:space="preserve"> RTD("cqg.rtd",,"StudyData", $B$1, "Bar", "", "Time", $A$1,-$A292, $F$1,$E$1, "","False")</f>
        <v>42935.072916666664</v>
      </c>
      <c r="C292" s="49">
        <f xml:space="preserve"> RTD("cqg.rtd",,"StudyData", $B$1, "Bar", "", "Time", $A$1, -$A292,$F$1,$E$1, "","False")</f>
        <v>42935.072916666664</v>
      </c>
      <c r="D292" s="50">
        <f xml:space="preserve"> IF(RTD("cqg.rtd",,"StudyData", $B$1, "Bar", "", "Open", $A$1, -$A292, $F$1,$E$1,,$C$1,$D$1)="",NA(),RTD("cqg.rtd",,"StudyData", $B$1, "Bar", "", "Open", $A$1, -$A292, $F$1,$E$1,,$C$1,$D$1))</f>
        <v>15798.03</v>
      </c>
      <c r="E292" s="50">
        <f>IF(RTD("cqg.rtd",,"StudyData", $B$1, "Bar", "", "High", $A$1, -$A292, $F$1,$E$1,,$C$1,$D$1)="",NA(), RTD("cqg.rtd",,"StudyData", $B$1, "Bar", "", "High", $A$1, -$A292, $F$1,$E$1,,$C$1,$D$1))</f>
        <v>15815.91</v>
      </c>
      <c r="F292" s="50">
        <f>IF(RTD("cqg.rtd",,"StudyData", $B$1, "Bar", "", "Low", $A$1, -$A292, $F$1,$E$1,,$C$1,$D$1)="",NA(),RTD("cqg.rtd",,"StudyData", $B$1, "Bar", "", "Low", $A$1, -$A292, $F$1,$E$1,,$C$1,$D$1))</f>
        <v>15785.59</v>
      </c>
      <c r="G292" s="50">
        <f>IF(RTD("cqg.rtd",,"StudyData", $B$1, "Bar", "", "Close", $A$1, -$A292, $F$1,$E$1,,$C$1,$D$1)="",NA(),RTD("cqg.rtd",,"StudyData", $B$1, "Bar", "", "Close", $A$1, -$A292, $F$1,$E$1,,$C$1,$D$1))</f>
        <v>15809.37</v>
      </c>
    </row>
    <row r="293" spans="1:7" x14ac:dyDescent="0.3">
      <c r="A293" s="47">
        <f t="shared" si="4"/>
        <v>291</v>
      </c>
      <c r="B293" s="48">
        <f xml:space="preserve"> RTD("cqg.rtd",,"StudyData", $B$1, "Bar", "", "Time", $A$1,-$A293, $F$1,$E$1, "","False")</f>
        <v>42935.0625</v>
      </c>
      <c r="C293" s="49">
        <f xml:space="preserve"> RTD("cqg.rtd",,"StudyData", $B$1, "Bar", "", "Time", $A$1, -$A293,$F$1,$E$1, "","False")</f>
        <v>42935.0625</v>
      </c>
      <c r="D293" s="50">
        <f xml:space="preserve"> IF(RTD("cqg.rtd",,"StudyData", $B$1, "Bar", "", "Open", $A$1, -$A293, $F$1,$E$1,,$C$1,$D$1)="",NA(),RTD("cqg.rtd",,"StudyData", $B$1, "Bar", "", "Open", $A$1, -$A293, $F$1,$E$1,,$C$1,$D$1))</f>
        <v>15793.23</v>
      </c>
      <c r="E293" s="50">
        <f>IF(RTD("cqg.rtd",,"StudyData", $B$1, "Bar", "", "High", $A$1, -$A293, $F$1,$E$1,,$C$1,$D$1)="",NA(), RTD("cqg.rtd",,"StudyData", $B$1, "Bar", "", "High", $A$1, -$A293, $F$1,$E$1,,$C$1,$D$1))</f>
        <v>15800.23</v>
      </c>
      <c r="F293" s="50">
        <f>IF(RTD("cqg.rtd",,"StudyData", $B$1, "Bar", "", "Low", $A$1, -$A293, $F$1,$E$1,,$C$1,$D$1)="",NA(),RTD("cqg.rtd",,"StudyData", $B$1, "Bar", "", "Low", $A$1, -$A293, $F$1,$E$1,,$C$1,$D$1))</f>
        <v>15782.83</v>
      </c>
      <c r="G293" s="50">
        <f>IF(RTD("cqg.rtd",,"StudyData", $B$1, "Bar", "", "Close", $A$1, -$A293, $F$1,$E$1,,$C$1,$D$1)="",NA(),RTD("cqg.rtd",,"StudyData", $B$1, "Bar", "", "Close", $A$1, -$A293, $F$1,$E$1,,$C$1,$D$1))</f>
        <v>15798.39</v>
      </c>
    </row>
    <row r="294" spans="1:7" x14ac:dyDescent="0.3">
      <c r="A294" s="47">
        <f t="shared" si="4"/>
        <v>292</v>
      </c>
      <c r="B294" s="48">
        <f xml:space="preserve"> RTD("cqg.rtd",,"StudyData", $B$1, "Bar", "", "Time", $A$1,-$A294, $F$1,$E$1, "","False")</f>
        <v>42935.052083333336</v>
      </c>
      <c r="C294" s="49">
        <f xml:space="preserve"> RTD("cqg.rtd",,"StudyData", $B$1, "Bar", "", "Time", $A$1, -$A294,$F$1,$E$1, "","False")</f>
        <v>42935.052083333336</v>
      </c>
      <c r="D294" s="50">
        <f xml:space="preserve"> IF(RTD("cqg.rtd",,"StudyData", $B$1, "Bar", "", "Open", $A$1, -$A294, $F$1,$E$1,,$C$1,$D$1)="",NA(),RTD("cqg.rtd",,"StudyData", $B$1, "Bar", "", "Open", $A$1, -$A294, $F$1,$E$1,,$C$1,$D$1))</f>
        <v>15787.42</v>
      </c>
      <c r="E294" s="50">
        <f>IF(RTD("cqg.rtd",,"StudyData", $B$1, "Bar", "", "High", $A$1, -$A294, $F$1,$E$1,,$C$1,$D$1)="",NA(), RTD("cqg.rtd",,"StudyData", $B$1, "Bar", "", "High", $A$1, -$A294, $F$1,$E$1,,$C$1,$D$1))</f>
        <v>15798.66</v>
      </c>
      <c r="F294" s="50">
        <f>IF(RTD("cqg.rtd",,"StudyData", $B$1, "Bar", "", "Low", $A$1, -$A294, $F$1,$E$1,,$C$1,$D$1)="",NA(),RTD("cqg.rtd",,"StudyData", $B$1, "Bar", "", "Low", $A$1, -$A294, $F$1,$E$1,,$C$1,$D$1))</f>
        <v>15779.52</v>
      </c>
      <c r="G294" s="50">
        <f>IF(RTD("cqg.rtd",,"StudyData", $B$1, "Bar", "", "Close", $A$1, -$A294, $F$1,$E$1,,$C$1,$D$1)="",NA(),RTD("cqg.rtd",,"StudyData", $B$1, "Bar", "", "Close", $A$1, -$A294, $F$1,$E$1,,$C$1,$D$1))</f>
        <v>15797.04</v>
      </c>
    </row>
    <row r="295" spans="1:7" x14ac:dyDescent="0.3">
      <c r="A295" s="47">
        <f t="shared" si="4"/>
        <v>293</v>
      </c>
      <c r="B295" s="48">
        <f xml:space="preserve"> RTD("cqg.rtd",,"StudyData", $B$1, "Bar", "", "Time", $A$1,-$A295, $F$1,$E$1, "","False")</f>
        <v>42935.041666666664</v>
      </c>
      <c r="C295" s="49">
        <f xml:space="preserve"> RTD("cqg.rtd",,"StudyData", $B$1, "Bar", "", "Time", $A$1, -$A295,$F$1,$E$1, "","False")</f>
        <v>42935.041666666664</v>
      </c>
      <c r="D295" s="50">
        <f xml:space="preserve"> IF(RTD("cqg.rtd",,"StudyData", $B$1, "Bar", "", "Open", $A$1, -$A295, $F$1,$E$1,,$C$1,$D$1)="",NA(),RTD("cqg.rtd",,"StudyData", $B$1, "Bar", "", "Open", $A$1, -$A295, $F$1,$E$1,,$C$1,$D$1))</f>
        <v>15778.66</v>
      </c>
      <c r="E295" s="50">
        <f>IF(RTD("cqg.rtd",,"StudyData", $B$1, "Bar", "", "High", $A$1, -$A295, $F$1,$E$1,,$C$1,$D$1)="",NA(), RTD("cqg.rtd",,"StudyData", $B$1, "Bar", "", "High", $A$1, -$A295, $F$1,$E$1,,$C$1,$D$1))</f>
        <v>15798.64</v>
      </c>
      <c r="F295" s="50">
        <f>IF(RTD("cqg.rtd",,"StudyData", $B$1, "Bar", "", "Low", $A$1, -$A295, $F$1,$E$1,,$C$1,$D$1)="",NA(),RTD("cqg.rtd",,"StudyData", $B$1, "Bar", "", "Low", $A$1, -$A295, $F$1,$E$1,,$C$1,$D$1))</f>
        <v>15775.65</v>
      </c>
      <c r="G295" s="50">
        <f>IF(RTD("cqg.rtd",,"StudyData", $B$1, "Bar", "", "Close", $A$1, -$A295, $F$1,$E$1,,$C$1,$D$1)="",NA(),RTD("cqg.rtd",,"StudyData", $B$1, "Bar", "", "Close", $A$1, -$A295, $F$1,$E$1,,$C$1,$D$1))</f>
        <v>15789.04</v>
      </c>
    </row>
    <row r="296" spans="1:7" x14ac:dyDescent="0.3">
      <c r="A296" s="47">
        <f t="shared" si="4"/>
        <v>294</v>
      </c>
      <c r="B296" s="48">
        <f xml:space="preserve"> RTD("cqg.rtd",,"StudyData", $B$1, "Bar", "", "Time", $A$1,-$A296, $F$1,$E$1, "","False")</f>
        <v>42935.03125</v>
      </c>
      <c r="C296" s="49">
        <f xml:space="preserve"> RTD("cqg.rtd",,"StudyData", $B$1, "Bar", "", "Time", $A$1, -$A296,$F$1,$E$1, "","False")</f>
        <v>42935.03125</v>
      </c>
      <c r="D296" s="50">
        <f xml:space="preserve"> IF(RTD("cqg.rtd",,"StudyData", $B$1, "Bar", "", "Open", $A$1, -$A296, $F$1,$E$1,,$C$1,$D$1)="",NA(),RTD("cqg.rtd",,"StudyData", $B$1, "Bar", "", "Open", $A$1, -$A296, $F$1,$E$1,,$C$1,$D$1))</f>
        <v>15778.73</v>
      </c>
      <c r="E296" s="50">
        <f>IF(RTD("cqg.rtd",,"StudyData", $B$1, "Bar", "", "High", $A$1, -$A296, $F$1,$E$1,,$C$1,$D$1)="",NA(), RTD("cqg.rtd",,"StudyData", $B$1, "Bar", "", "High", $A$1, -$A296, $F$1,$E$1,,$C$1,$D$1))</f>
        <v>15785.95</v>
      </c>
      <c r="F296" s="50">
        <f>IF(RTD("cqg.rtd",,"StudyData", $B$1, "Bar", "", "Low", $A$1, -$A296, $F$1,$E$1,,$C$1,$D$1)="",NA(),RTD("cqg.rtd",,"StudyData", $B$1, "Bar", "", "Low", $A$1, -$A296, $F$1,$E$1,,$C$1,$D$1))</f>
        <v>15772.03</v>
      </c>
      <c r="G296" s="50">
        <f>IF(RTD("cqg.rtd",,"StudyData", $B$1, "Bar", "", "Close", $A$1, -$A296, $F$1,$E$1,,$C$1,$D$1)="",NA(),RTD("cqg.rtd",,"StudyData", $B$1, "Bar", "", "Close", $A$1, -$A296, $F$1,$E$1,,$C$1,$D$1))</f>
        <v>15778.3</v>
      </c>
    </row>
    <row r="297" spans="1:7" x14ac:dyDescent="0.3">
      <c r="A297" s="47">
        <f t="shared" si="4"/>
        <v>295</v>
      </c>
      <c r="B297" s="48">
        <f xml:space="preserve"> RTD("cqg.rtd",,"StudyData", $B$1, "Bar", "", "Time", $A$1,-$A297, $F$1,$E$1, "","False")</f>
        <v>42935.020833333336</v>
      </c>
      <c r="C297" s="49">
        <f xml:space="preserve"> RTD("cqg.rtd",,"StudyData", $B$1, "Bar", "", "Time", $A$1, -$A297,$F$1,$E$1, "","False")</f>
        <v>42935.020833333336</v>
      </c>
      <c r="D297" s="50">
        <f xml:space="preserve"> IF(RTD("cqg.rtd",,"StudyData", $B$1, "Bar", "", "Open", $A$1, -$A297, $F$1,$E$1,,$C$1,$D$1)="",NA(),RTD("cqg.rtd",,"StudyData", $B$1, "Bar", "", "Open", $A$1, -$A297, $F$1,$E$1,,$C$1,$D$1))</f>
        <v>15780.07</v>
      </c>
      <c r="E297" s="50">
        <f>IF(RTD("cqg.rtd",,"StudyData", $B$1, "Bar", "", "High", $A$1, -$A297, $F$1,$E$1,,$C$1,$D$1)="",NA(), RTD("cqg.rtd",,"StudyData", $B$1, "Bar", "", "High", $A$1, -$A297, $F$1,$E$1,,$C$1,$D$1))</f>
        <v>15784.05</v>
      </c>
      <c r="F297" s="50">
        <f>IF(RTD("cqg.rtd",,"StudyData", $B$1, "Bar", "", "Low", $A$1, -$A297, $F$1,$E$1,,$C$1,$D$1)="",NA(),RTD("cqg.rtd",,"StudyData", $B$1, "Bar", "", "Low", $A$1, -$A297, $F$1,$E$1,,$C$1,$D$1))</f>
        <v>15767.43</v>
      </c>
      <c r="G297" s="50">
        <f>IF(RTD("cqg.rtd",,"StudyData", $B$1, "Bar", "", "Close", $A$1, -$A297, $F$1,$E$1,,$C$1,$D$1)="",NA(),RTD("cqg.rtd",,"StudyData", $B$1, "Bar", "", "Close", $A$1, -$A297, $F$1,$E$1,,$C$1,$D$1))</f>
        <v>15781.92</v>
      </c>
    </row>
    <row r="298" spans="1:7" x14ac:dyDescent="0.3">
      <c r="A298" s="47">
        <f t="shared" si="4"/>
        <v>296</v>
      </c>
      <c r="B298" s="48">
        <f xml:space="preserve"> RTD("cqg.rtd",,"StudyData", $B$1, "Bar", "", "Time", $A$1,-$A298, $F$1,$E$1, "","False")</f>
        <v>42935.010416666664</v>
      </c>
      <c r="C298" s="49">
        <f xml:space="preserve"> RTD("cqg.rtd",,"StudyData", $B$1, "Bar", "", "Time", $A$1, -$A298,$F$1,$E$1, "","False")</f>
        <v>42935.010416666664</v>
      </c>
      <c r="D298" s="50">
        <f xml:space="preserve"> IF(RTD("cqg.rtd",,"StudyData", $B$1, "Bar", "", "Open", $A$1, -$A298, $F$1,$E$1,,$C$1,$D$1)="",NA(),RTD("cqg.rtd",,"StudyData", $B$1, "Bar", "", "Open", $A$1, -$A298, $F$1,$E$1,,$C$1,$D$1))</f>
        <v>15773.26</v>
      </c>
      <c r="E298" s="50">
        <f>IF(RTD("cqg.rtd",,"StudyData", $B$1, "Bar", "", "High", $A$1, -$A298, $F$1,$E$1,,$C$1,$D$1)="",NA(), RTD("cqg.rtd",,"StudyData", $B$1, "Bar", "", "High", $A$1, -$A298, $F$1,$E$1,,$C$1,$D$1))</f>
        <v>15799.74</v>
      </c>
      <c r="F298" s="50">
        <f>IF(RTD("cqg.rtd",,"StudyData", $B$1, "Bar", "", "Low", $A$1, -$A298, $F$1,$E$1,,$C$1,$D$1)="",NA(),RTD("cqg.rtd",,"StudyData", $B$1, "Bar", "", "Low", $A$1, -$A298, $F$1,$E$1,,$C$1,$D$1))</f>
        <v>15767.22</v>
      </c>
      <c r="G298" s="50">
        <f>IF(RTD("cqg.rtd",,"StudyData", $B$1, "Bar", "", "Close", $A$1, -$A298, $F$1,$E$1,,$C$1,$D$1)="",NA(),RTD("cqg.rtd",,"StudyData", $B$1, "Bar", "", "Close", $A$1, -$A298, $F$1,$E$1,,$C$1,$D$1))</f>
        <v>15781.92</v>
      </c>
    </row>
    <row r="299" spans="1:7" x14ac:dyDescent="0.3">
      <c r="A299" s="47">
        <f t="shared" si="4"/>
        <v>297</v>
      </c>
      <c r="B299" s="48">
        <f xml:space="preserve"> RTD("cqg.rtd",,"StudyData", $B$1, "Bar", "", "Time", $A$1,-$A299, $F$1,$E$1, "","False")</f>
        <v>42935</v>
      </c>
      <c r="C299" s="49">
        <f xml:space="preserve"> RTD("cqg.rtd",,"StudyData", $B$1, "Bar", "", "Time", $A$1, -$A299,$F$1,$E$1, "","False")</f>
        <v>42935</v>
      </c>
      <c r="D299" s="50">
        <f xml:space="preserve"> IF(RTD("cqg.rtd",,"StudyData", $B$1, "Bar", "", "Open", $A$1, -$A299, $F$1,$E$1,,$C$1,$D$1)="",NA(),RTD("cqg.rtd",,"StudyData", $B$1, "Bar", "", "Open", $A$1, -$A299, $F$1,$E$1,,$C$1,$D$1))</f>
        <v>15771.47</v>
      </c>
      <c r="E299" s="50">
        <f>IF(RTD("cqg.rtd",,"StudyData", $B$1, "Bar", "", "High", $A$1, -$A299, $F$1,$E$1,,$C$1,$D$1)="",NA(), RTD("cqg.rtd",,"StudyData", $B$1, "Bar", "", "High", $A$1, -$A299, $F$1,$E$1,,$C$1,$D$1))</f>
        <v>15776.43</v>
      </c>
      <c r="F299" s="50">
        <f>IF(RTD("cqg.rtd",,"StudyData", $B$1, "Bar", "", "Low", $A$1, -$A299, $F$1,$E$1,,$C$1,$D$1)="",NA(),RTD("cqg.rtd",,"StudyData", $B$1, "Bar", "", "Low", $A$1, -$A299, $F$1,$E$1,,$C$1,$D$1))</f>
        <v>15752.88</v>
      </c>
      <c r="G299" s="50">
        <f>IF(RTD("cqg.rtd",,"StudyData", $B$1, "Bar", "", "Close", $A$1, -$A299, $F$1,$E$1,,$C$1,$D$1)="",NA(),RTD("cqg.rtd",,"StudyData", $B$1, "Bar", "", "Close", $A$1, -$A299, $F$1,$E$1,,$C$1,$D$1))</f>
        <v>15773.47</v>
      </c>
    </row>
    <row r="300" spans="1:7" x14ac:dyDescent="0.3">
      <c r="A300" s="47">
        <f t="shared" si="4"/>
        <v>298</v>
      </c>
      <c r="B300" s="48">
        <f xml:space="preserve"> RTD("cqg.rtd",,"StudyData", $B$1, "Bar", "", "Time", $A$1,-$A300, $F$1,$E$1, "","False")</f>
        <v>42934.947916666664</v>
      </c>
      <c r="C300" s="49">
        <f xml:space="preserve"> RTD("cqg.rtd",,"StudyData", $B$1, "Bar", "", "Time", $A$1, -$A300,$F$1,$E$1, "","False")</f>
        <v>42934.947916666664</v>
      </c>
      <c r="D300" s="50">
        <f xml:space="preserve"> IF(RTD("cqg.rtd",,"StudyData", $B$1, "Bar", "", "Open", $A$1, -$A300, $F$1,$E$1,,$C$1,$D$1)="",NA(),RTD("cqg.rtd",,"StudyData", $B$1, "Bar", "", "Open", $A$1, -$A300, $F$1,$E$1,,$C$1,$D$1))</f>
        <v>15772.35</v>
      </c>
      <c r="E300" s="50">
        <f>IF(RTD("cqg.rtd",,"StudyData", $B$1, "Bar", "", "High", $A$1, -$A300, $F$1,$E$1,,$C$1,$D$1)="",NA(), RTD("cqg.rtd",,"StudyData", $B$1, "Bar", "", "High", $A$1, -$A300, $F$1,$E$1,,$C$1,$D$1))</f>
        <v>15781.91</v>
      </c>
      <c r="F300" s="50">
        <f>IF(RTD("cqg.rtd",,"StudyData", $B$1, "Bar", "", "Low", $A$1, -$A300, $F$1,$E$1,,$C$1,$D$1)="",NA(),RTD("cqg.rtd",,"StudyData", $B$1, "Bar", "", "Low", $A$1, -$A300, $F$1,$E$1,,$C$1,$D$1))</f>
        <v>15766.28</v>
      </c>
      <c r="G300" s="50">
        <f>IF(RTD("cqg.rtd",,"StudyData", $B$1, "Bar", "", "Close", $A$1, -$A300, $F$1,$E$1,,$C$1,$D$1)="",NA(),RTD("cqg.rtd",,"StudyData", $B$1, "Bar", "", "Close", $A$1, -$A300, $F$1,$E$1,,$C$1,$D$1))</f>
        <v>15776.73</v>
      </c>
    </row>
    <row r="301" spans="1:7" x14ac:dyDescent="0.3">
      <c r="A301" s="47">
        <f t="shared" si="4"/>
        <v>299</v>
      </c>
      <c r="B301" s="48">
        <f xml:space="preserve"> RTD("cqg.rtd",,"StudyData", $B$1, "Bar", "", "Time", $A$1,-$A301, $F$1,$E$1, "","False")</f>
        <v>42934.9375</v>
      </c>
      <c r="C301" s="49">
        <f xml:space="preserve"> RTD("cqg.rtd",,"StudyData", $B$1, "Bar", "", "Time", $A$1, -$A301,$F$1,$E$1, "","False")</f>
        <v>42934.9375</v>
      </c>
      <c r="D301" s="50">
        <f xml:space="preserve"> IF(RTD("cqg.rtd",,"StudyData", $B$1, "Bar", "", "Open", $A$1, -$A301, $F$1,$E$1,,$C$1,$D$1)="",NA(),RTD("cqg.rtd",,"StudyData", $B$1, "Bar", "", "Open", $A$1, -$A301, $F$1,$E$1,,$C$1,$D$1))</f>
        <v>15752.05</v>
      </c>
      <c r="E301" s="50">
        <f>IF(RTD("cqg.rtd",,"StudyData", $B$1, "Bar", "", "High", $A$1, -$A301, $F$1,$E$1,,$C$1,$D$1)="",NA(), RTD("cqg.rtd",,"StudyData", $B$1, "Bar", "", "High", $A$1, -$A301, $F$1,$E$1,,$C$1,$D$1))</f>
        <v>15779.29</v>
      </c>
      <c r="F301" s="50">
        <f>IF(RTD("cqg.rtd",,"StudyData", $B$1, "Bar", "", "Low", $A$1, -$A301, $F$1,$E$1,,$C$1,$D$1)="",NA(),RTD("cqg.rtd",,"StudyData", $B$1, "Bar", "", "Low", $A$1, -$A301, $F$1,$E$1,,$C$1,$D$1))</f>
        <v>15749.31</v>
      </c>
      <c r="G301" s="50">
        <f>IF(RTD("cqg.rtd",,"StudyData", $B$1, "Bar", "", "Close", $A$1, -$A301, $F$1,$E$1,,$C$1,$D$1)="",NA(),RTD("cqg.rtd",,"StudyData", $B$1, "Bar", "", "Close", $A$1, -$A301, $F$1,$E$1,,$C$1,$D$1))</f>
        <v>15772.26</v>
      </c>
    </row>
  </sheetData>
  <sheetProtection algorithmName="SHA-512" hashValue="ejdqRpV0KEkAybKGhjAUTBguZjm0HgbvqhJvmX8Mcwtc1p5fF9hFVb2QdbHPiVJAAbBFCKMOm93aaK7CyqWX8A==" saltValue="VtmOE7aC6O9miyufibdpEw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showRowColHeaders="0" workbookViewId="0">
      <selection activeCell="H23" sqref="H23"/>
    </sheetView>
  </sheetViews>
  <sheetFormatPr defaultRowHeight="16.5" x14ac:dyDescent="0.3"/>
  <cols>
    <col min="1" max="1" width="9" style="47"/>
    <col min="2" max="2" width="13.75" style="47" customWidth="1"/>
    <col min="3" max="4" width="9" style="47"/>
    <col min="5" max="5" width="16.875" style="47" customWidth="1"/>
    <col min="6" max="7" width="9" style="47"/>
    <col min="8" max="8" width="14.375" style="47" customWidth="1"/>
    <col min="9" max="9" width="9" style="47"/>
    <col min="10" max="10" width="15.625" style="47" customWidth="1"/>
    <col min="11" max="11" width="9" style="47"/>
    <col min="12" max="12" width="14.125" style="47" customWidth="1"/>
    <col min="13" max="16384" width="9" style="47"/>
  </cols>
  <sheetData>
    <row r="1" spans="2:17" x14ac:dyDescent="0.3">
      <c r="E1" s="47" t="s">
        <v>23</v>
      </c>
    </row>
    <row r="2" spans="2:17" x14ac:dyDescent="0.3">
      <c r="B2" s="47" t="s">
        <v>0</v>
      </c>
      <c r="C2" s="51">
        <f>RTD("cqg.rtd", ,"ContractData",B2, "PerCentNetLastTrade",, "T")/100</f>
        <v>4.4941099217372877E-3</v>
      </c>
      <c r="E2" s="47" t="str">
        <f t="shared" ref="E2:F6" si="0">B2</f>
        <v>X.US.HSCCI</v>
      </c>
      <c r="F2" s="51">
        <f t="shared" si="0"/>
        <v>4.4941099217372877E-3</v>
      </c>
      <c r="G2" s="52">
        <f>RANK($F2,$F$2:F$16)+COUNTIF($F$2:F2,F2)-1</f>
        <v>9</v>
      </c>
      <c r="H2" s="47" t="str">
        <f>E2</f>
        <v>X.US.HSCCI</v>
      </c>
      <c r="I2" s="47">
        <v>1</v>
      </c>
      <c r="J2" s="47" t="str">
        <f>VLOOKUP($I2,$G$2:$I$16,2,FALSE)</f>
        <v>X.US.HSSSI</v>
      </c>
      <c r="K2" s="51">
        <f>RTD("cqg.rtd", ,"ContractData",J2, "PerCentNetLastTrade",, "T")/100</f>
        <v>1.9621571137016153E-2</v>
      </c>
      <c r="L2" s="47" t="str">
        <f>RTD("cqg.rtd", ,"ContractData",J2, "LOngDescription",, "T")</f>
        <v>Hang Seng Software &amp; Services Index</v>
      </c>
      <c r="M2" s="51">
        <f>IF(K2&gt;0,K2,NA())</f>
        <v>1.9621571137016153E-2</v>
      </c>
      <c r="N2" s="51" t="e">
        <f>IF(K2&gt;=0,NA(),-K2)</f>
        <v>#N/A</v>
      </c>
      <c r="O2" s="51">
        <f>IF(K2&gt;=0,K2,K2)</f>
        <v>1.9621571137016153E-2</v>
      </c>
      <c r="P2" s="51">
        <f>IFERROR(M2,"")</f>
        <v>1.9621571137016153E-2</v>
      </c>
      <c r="Q2" s="51" t="str">
        <f>IFERROR(-N2,"")</f>
        <v/>
      </c>
    </row>
    <row r="3" spans="2:17" x14ac:dyDescent="0.3">
      <c r="B3" s="47" t="s">
        <v>14</v>
      </c>
      <c r="C3" s="51">
        <f>RTD("cqg.rtd", ,"ContractData",B3, "PerCentNetLastTrade",, "T")/100</f>
        <v>6.4679783589493981E-3</v>
      </c>
      <c r="E3" s="47" t="str">
        <f t="shared" si="0"/>
        <v>X.US.AHXH</v>
      </c>
      <c r="F3" s="51">
        <f t="shared" si="0"/>
        <v>6.4679783589493981E-3</v>
      </c>
      <c r="G3" s="52">
        <f>RANK($F3,$F$2:F$16)+COUNTIF($F$2:F3,F3)-1</f>
        <v>4</v>
      </c>
      <c r="H3" s="47" t="str">
        <f t="shared" ref="H3:H6" si="1">E3</f>
        <v>X.US.AHXH</v>
      </c>
      <c r="I3" s="47">
        <f>I2+1</f>
        <v>2</v>
      </c>
      <c r="J3" s="47" t="str">
        <f t="shared" ref="J3:J16" si="2">VLOOKUP($I3,$G$2:$I$16,2,FALSE)</f>
        <v>X.US.HSITHI</v>
      </c>
      <c r="K3" s="51">
        <f>RTD("cqg.rtd", ,"ContractData",J3, "PerCentNetLastTrade",, "T")/100</f>
        <v>1.6206990639425781E-2</v>
      </c>
      <c r="L3" s="47" t="str">
        <f>RTD("cqg.rtd", ,"ContractData",J3, "LOngDescription",, "T")</f>
        <v>Hang Seng IT Hardware Index</v>
      </c>
      <c r="M3" s="51">
        <f t="shared" ref="M3:M16" si="3">IF(K3&gt;0,K3,NA())</f>
        <v>1.6206990639425781E-2</v>
      </c>
      <c r="N3" s="51" t="e">
        <f t="shared" ref="N3:N16" si="4">IF(K3&gt;=0,NA(),-K3)</f>
        <v>#N/A</v>
      </c>
      <c r="O3" s="51">
        <f t="shared" ref="O3:O16" si="5">IF(K3&gt;=0,K3,K3)</f>
        <v>1.6206990639425781E-2</v>
      </c>
      <c r="P3" s="51">
        <f t="shared" ref="P3:P16" si="6">IFERROR(M3,"")</f>
        <v>1.6206990639425781E-2</v>
      </c>
      <c r="Q3" s="51" t="str">
        <f t="shared" ref="Q3:Q16" si="7">IFERROR(-N3,"")</f>
        <v/>
      </c>
    </row>
    <row r="4" spans="2:17" x14ac:dyDescent="0.3">
      <c r="B4" s="47" t="s">
        <v>15</v>
      </c>
      <c r="C4" s="51">
        <f>RTD("cqg.rtd", ,"ContractData",B4, "PerCentNetLastTrade",, "T")/100</f>
        <v>6.4667463598372197E-3</v>
      </c>
      <c r="E4" s="47" t="str">
        <f t="shared" si="0"/>
        <v>X.US.HSAHHHTR</v>
      </c>
      <c r="F4" s="51">
        <f t="shared" si="0"/>
        <v>6.4667463598372197E-3</v>
      </c>
      <c r="G4" s="52">
        <f>RANK($F4,$F$2:F$16)+COUNTIF($F$2:F4,F4)-1</f>
        <v>5</v>
      </c>
      <c r="H4" s="47" t="str">
        <f t="shared" si="1"/>
        <v>X.US.HSAHHHTR</v>
      </c>
      <c r="I4" s="47">
        <f t="shared" ref="I4:I16" si="8">I3+1</f>
        <v>3</v>
      </c>
      <c r="J4" s="47" t="str">
        <f t="shared" si="2"/>
        <v>X.US.HSIC</v>
      </c>
      <c r="K4" s="51">
        <f>RTD("cqg.rtd", ,"ContractData",J4, "PerCentNetLastTrade",, "T")/100</f>
        <v>1.0720075496280297E-2</v>
      </c>
      <c r="L4" s="47" t="str">
        <f>RTD("cqg.rtd", ,"ContractData",J4, "LOngDescription",, "T")</f>
        <v>Hang Seng Commerce &amp; Industry Index</v>
      </c>
      <c r="M4" s="51">
        <f t="shared" si="3"/>
        <v>1.0720075496280297E-2</v>
      </c>
      <c r="N4" s="51" t="e">
        <f t="shared" si="4"/>
        <v>#N/A</v>
      </c>
      <c r="O4" s="51">
        <f t="shared" si="5"/>
        <v>1.0720075496280297E-2</v>
      </c>
      <c r="P4" s="51">
        <f t="shared" si="6"/>
        <v>1.0720075496280297E-2</v>
      </c>
      <c r="Q4" s="51" t="str">
        <f t="shared" si="7"/>
        <v/>
      </c>
    </row>
    <row r="5" spans="2:17" x14ac:dyDescent="0.3">
      <c r="B5" s="47" t="s">
        <v>1</v>
      </c>
      <c r="C5" s="51">
        <f>RTD("cqg.rtd", ,"ContractData",B5, "PerCentNetLastTrade",, "T")/100</f>
        <v>4.6650574202859564E-3</v>
      </c>
      <c r="E5" s="47" t="str">
        <f t="shared" si="0"/>
        <v>X.US.HSCEI</v>
      </c>
      <c r="F5" s="51">
        <f t="shared" si="0"/>
        <v>4.6650574202859564E-3</v>
      </c>
      <c r="G5" s="52">
        <f>RANK($F5,$F$2:F$16)+COUNTIF($F$2:F5,F5)-1</f>
        <v>7</v>
      </c>
      <c r="H5" s="47" t="str">
        <f t="shared" si="1"/>
        <v>X.US.HSCEI</v>
      </c>
      <c r="I5" s="47">
        <f t="shared" si="8"/>
        <v>4</v>
      </c>
      <c r="J5" s="47" t="str">
        <f t="shared" si="2"/>
        <v>X.US.AHXH</v>
      </c>
      <c r="K5" s="51">
        <f>RTD("cqg.rtd", ,"ContractData",J5, "PerCentNetLastTrade",, "T")/100</f>
        <v>6.4679783589493981E-3</v>
      </c>
      <c r="L5" s="47" t="str">
        <f>RTD("cqg.rtd", ,"ContractData",J5, "LOngDescription",, "T")</f>
        <v>Hang Seng China AH (H) Index</v>
      </c>
      <c r="M5" s="51">
        <f t="shared" si="3"/>
        <v>6.4679783589493981E-3</v>
      </c>
      <c r="N5" s="51" t="e">
        <f t="shared" si="4"/>
        <v>#N/A</v>
      </c>
      <c r="O5" s="51">
        <f t="shared" si="5"/>
        <v>6.4679783589493981E-3</v>
      </c>
      <c r="P5" s="51">
        <f t="shared" si="6"/>
        <v>6.4679783589493981E-3</v>
      </c>
      <c r="Q5" s="51" t="str">
        <f t="shared" si="7"/>
        <v/>
      </c>
    </row>
    <row r="6" spans="2:17" x14ac:dyDescent="0.3">
      <c r="B6" s="47" t="s">
        <v>2</v>
      </c>
      <c r="C6" s="51">
        <f>RTD("cqg.rtd", ,"ContractData",B6, "PerCentNetLastTrade",, "T")/100</f>
        <v>1.0720075496280297E-2</v>
      </c>
      <c r="E6" s="47" t="str">
        <f t="shared" si="0"/>
        <v>X.US.HSIC</v>
      </c>
      <c r="F6" s="51">
        <f t="shared" si="0"/>
        <v>1.0720075496280297E-2</v>
      </c>
      <c r="G6" s="52">
        <f>RANK($F6,$F$2:F$16)+COUNTIF($F$2:F6,F6)-1</f>
        <v>3</v>
      </c>
      <c r="H6" s="47" t="str">
        <f t="shared" si="1"/>
        <v>X.US.HSIC</v>
      </c>
      <c r="I6" s="47">
        <f t="shared" si="8"/>
        <v>5</v>
      </c>
      <c r="J6" s="47" t="str">
        <f t="shared" si="2"/>
        <v>X.US.HSAHHHTR</v>
      </c>
      <c r="K6" s="51">
        <f>RTD("cqg.rtd", ,"ContractData",J6, "PerCentNetLastTrade",, "T")/100</f>
        <v>6.4667463598372197E-3</v>
      </c>
      <c r="L6" s="47" t="str">
        <f>RTD("cqg.rtd", ,"ContractData",J6, "LOngDescription",, "T")</f>
        <v>Hang Seng China AH (H) Index TR</v>
      </c>
      <c r="M6" s="51">
        <f t="shared" si="3"/>
        <v>6.4667463598372197E-3</v>
      </c>
      <c r="N6" s="51" t="e">
        <f t="shared" si="4"/>
        <v>#N/A</v>
      </c>
      <c r="O6" s="51">
        <f t="shared" si="5"/>
        <v>6.4667463598372197E-3</v>
      </c>
      <c r="P6" s="51">
        <f t="shared" si="6"/>
        <v>6.4667463598372197E-3</v>
      </c>
      <c r="Q6" s="51" t="str">
        <f t="shared" si="7"/>
        <v/>
      </c>
    </row>
    <row r="7" spans="2:17" x14ac:dyDescent="0.3">
      <c r="B7" s="47" t="s">
        <v>22</v>
      </c>
      <c r="C7" s="51">
        <f>RTD("cqg.rtd", ,"ContractData",B7, "PerCentNetLastTrade",, "T")/100</f>
        <v>1.0720075496280297E-2</v>
      </c>
      <c r="E7" s="47" t="str">
        <f>B8</f>
        <v>X.US.HSIF</v>
      </c>
      <c r="F7" s="51">
        <f>C8</f>
        <v>1.8535069085137414E-3</v>
      </c>
      <c r="G7" s="52">
        <f>RANK($F7,$F$2:F$16)+COUNTIF($F$2:F7,F7)-1</f>
        <v>10</v>
      </c>
      <c r="H7" s="47" t="str">
        <f t="shared" ref="H7:H16" si="9">E7</f>
        <v>X.US.HSIF</v>
      </c>
      <c r="I7" s="47">
        <f t="shared" si="8"/>
        <v>6</v>
      </c>
      <c r="J7" s="47" t="str">
        <f t="shared" si="2"/>
        <v>X.US.HSMBI</v>
      </c>
      <c r="K7" s="51">
        <f>RTD("cqg.rtd", ,"ContractData",J7, "PerCentNetLastTrade",, "T")/100</f>
        <v>4.9794776057095333E-3</v>
      </c>
      <c r="L7" s="47" t="str">
        <f>RTD("cqg.rtd", ,"ContractData",J7, "LOngDescription",, "T")</f>
        <v>Hang Seng Mainland Banks Index</v>
      </c>
      <c r="M7" s="51">
        <f t="shared" si="3"/>
        <v>4.9794776057095333E-3</v>
      </c>
      <c r="N7" s="51" t="e">
        <f t="shared" si="4"/>
        <v>#N/A</v>
      </c>
      <c r="O7" s="51">
        <f t="shared" si="5"/>
        <v>4.9794776057095333E-3</v>
      </c>
      <c r="P7" s="51">
        <f t="shared" si="6"/>
        <v>4.9794776057095333E-3</v>
      </c>
      <c r="Q7" s="51" t="str">
        <f t="shared" si="7"/>
        <v/>
      </c>
    </row>
    <row r="8" spans="2:17" x14ac:dyDescent="0.3">
      <c r="B8" s="47" t="s">
        <v>3</v>
      </c>
      <c r="C8" s="51">
        <f>RTD("cqg.rtd", ,"ContractData",B8, "PerCentNetLastTrade",, "T")/100</f>
        <v>1.8535069085137414E-3</v>
      </c>
      <c r="E8" s="47" t="str">
        <f t="shared" ref="E8:E16" si="10">B12</f>
        <v>X.US.HSIX</v>
      </c>
      <c r="F8" s="51">
        <f t="shared" ref="F8:F16" si="11">C12</f>
        <v>4.6323507002947462E-3</v>
      </c>
      <c r="G8" s="52">
        <f>RANK($F8,$F$2:F$16)+COUNTIF($F$2:F8,F8)-1</f>
        <v>8</v>
      </c>
      <c r="H8" s="47" t="str">
        <f t="shared" si="9"/>
        <v>X.US.HSIX</v>
      </c>
      <c r="I8" s="47">
        <f t="shared" si="8"/>
        <v>7</v>
      </c>
      <c r="J8" s="47" t="str">
        <f t="shared" si="2"/>
        <v>X.US.HSCEI</v>
      </c>
      <c r="K8" s="51">
        <f>RTD("cqg.rtd", ,"ContractData",J8, "PerCentNetLastTrade",, "T")/100</f>
        <v>4.6650574202859564E-3</v>
      </c>
      <c r="L8" s="47" t="str">
        <f>RTD("cqg.rtd", ,"ContractData",J8, "LOngDescription",, "T")</f>
        <v>Hang Seng China Enterprises Index</v>
      </c>
      <c r="M8" s="51">
        <f t="shared" si="3"/>
        <v>4.6650574202859564E-3</v>
      </c>
      <c r="N8" s="51" t="e">
        <f t="shared" si="4"/>
        <v>#N/A</v>
      </c>
      <c r="O8" s="51">
        <f t="shared" si="5"/>
        <v>4.6650574202859564E-3</v>
      </c>
      <c r="P8" s="51">
        <f t="shared" si="6"/>
        <v>4.6650574202859564E-3</v>
      </c>
      <c r="Q8" s="51" t="str">
        <f t="shared" si="7"/>
        <v/>
      </c>
    </row>
    <row r="9" spans="2:17" x14ac:dyDescent="0.3">
      <c r="B9" s="47" t="s">
        <v>16</v>
      </c>
      <c r="C9" s="51">
        <f>RTD("cqg.rtd", ,"ContractData",B9, "PerCentNetLastTrade",, "T")/100</f>
        <v>-9.6295287387632798E-3</v>
      </c>
      <c r="E9" s="47" t="str">
        <f t="shared" si="10"/>
        <v>X.US.HSITHI</v>
      </c>
      <c r="F9" s="51">
        <f t="shared" si="11"/>
        <v>1.6206990639425781E-2</v>
      </c>
      <c r="G9" s="52">
        <f>RANK($F9,$F$2:F$16)+COUNTIF($F$2:F9,F9)-1</f>
        <v>2</v>
      </c>
      <c r="H9" s="47" t="str">
        <f t="shared" si="9"/>
        <v>X.US.HSITHI</v>
      </c>
      <c r="I9" s="47">
        <f t="shared" si="8"/>
        <v>8</v>
      </c>
      <c r="J9" s="47" t="str">
        <f t="shared" si="2"/>
        <v>X.US.HSIX</v>
      </c>
      <c r="K9" s="51">
        <f>RTD("cqg.rtd", ,"ContractData",J9, "PerCentNetLastTrade",, "T")/100</f>
        <v>4.6323507002947462E-3</v>
      </c>
      <c r="L9" s="47" t="str">
        <f>RTD("cqg.rtd", ,"ContractData",J9, "LOngDescription",, "T")</f>
        <v>Hang Seng Index</v>
      </c>
      <c r="M9" s="51">
        <f t="shared" si="3"/>
        <v>4.6323507002947462E-3</v>
      </c>
      <c r="N9" s="51" t="e">
        <f t="shared" si="4"/>
        <v>#N/A</v>
      </c>
      <c r="O9" s="51">
        <f t="shared" si="5"/>
        <v>4.6323507002947462E-3</v>
      </c>
      <c r="P9" s="51">
        <f t="shared" si="6"/>
        <v>4.6323507002947462E-3</v>
      </c>
      <c r="Q9" s="51" t="str">
        <f t="shared" si="7"/>
        <v/>
      </c>
    </row>
    <row r="10" spans="2:17" x14ac:dyDescent="0.3">
      <c r="B10" s="47" t="s">
        <v>17</v>
      </c>
      <c r="C10" s="51">
        <f>RTD("cqg.rtd", ,"ContractData",B10, "PerCentNetLastTrade",, "T")/100</f>
        <v>9.6016147880590673E-3</v>
      </c>
      <c r="E10" s="47" t="str">
        <f t="shared" si="10"/>
        <v>X.US.HSMBI</v>
      </c>
      <c r="F10" s="51">
        <f t="shared" si="11"/>
        <v>4.9794776057095333E-3</v>
      </c>
      <c r="G10" s="52">
        <f>RANK($F10,$F$2:F$16)+COUNTIF($F$2:F10,F10)-1</f>
        <v>6</v>
      </c>
      <c r="H10" s="47" t="str">
        <f t="shared" si="9"/>
        <v>X.US.HSMBI</v>
      </c>
      <c r="I10" s="47">
        <f t="shared" si="8"/>
        <v>9</v>
      </c>
      <c r="J10" s="47" t="str">
        <f t="shared" si="2"/>
        <v>X.US.HSCCI</v>
      </c>
      <c r="K10" s="51">
        <f>RTD("cqg.rtd", ,"ContractData",J10, "PerCentNetLastTrade",, "T")/100</f>
        <v>4.4941099217372877E-3</v>
      </c>
      <c r="L10" s="47" t="str">
        <f>RTD("cqg.rtd", ,"ContractData",J10, "LOngDescription",, "T")</f>
        <v>Hang Seng China AFF Corporations Index</v>
      </c>
      <c r="M10" s="51">
        <f t="shared" si="3"/>
        <v>4.4941099217372877E-3</v>
      </c>
      <c r="N10" s="51" t="e">
        <f t="shared" si="4"/>
        <v>#N/A</v>
      </c>
      <c r="O10" s="51">
        <f t="shared" si="5"/>
        <v>4.4941099217372877E-3</v>
      </c>
      <c r="P10" s="51">
        <f t="shared" si="6"/>
        <v>4.4941099217372877E-3</v>
      </c>
      <c r="Q10" s="51" t="str">
        <f t="shared" si="7"/>
        <v/>
      </c>
    </row>
    <row r="11" spans="2:17" x14ac:dyDescent="0.3">
      <c r="B11" s="47" t="s">
        <v>18</v>
      </c>
      <c r="C11" s="51">
        <f>RTD("cqg.rtd", ,"ContractData",B11, "PerCentNetLastTrade",, "T")/100</f>
        <v>-4.8130763182348876E-3</v>
      </c>
      <c r="E11" s="47" t="str">
        <f t="shared" si="10"/>
        <v>X.US.HSMHI</v>
      </c>
      <c r="F11" s="51">
        <f t="shared" si="11"/>
        <v>-8.4858421056427239E-4</v>
      </c>
      <c r="G11" s="52">
        <f>RANK($F11,$F$2:F$16)+COUNTIF($F$2:F11,F11)-1</f>
        <v>13</v>
      </c>
      <c r="H11" s="47" t="str">
        <f t="shared" si="9"/>
        <v>X.US.HSMHI</v>
      </c>
      <c r="I11" s="47">
        <f t="shared" si="8"/>
        <v>10</v>
      </c>
      <c r="J11" s="47" t="str">
        <f t="shared" si="2"/>
        <v>X.US.HSIF</v>
      </c>
      <c r="K11" s="51">
        <f>RTD("cqg.rtd", ,"ContractData",J11, "PerCentNetLastTrade",, "T")/100</f>
        <v>1.8535069085137414E-3</v>
      </c>
      <c r="L11" s="47" t="str">
        <f>RTD("cqg.rtd", ,"ContractData",J11, "LOngDescription",, "T")</f>
        <v>Hang Seng Finance Index</v>
      </c>
      <c r="M11" s="51">
        <f t="shared" si="3"/>
        <v>1.8535069085137414E-3</v>
      </c>
      <c r="N11" s="51" t="e">
        <f t="shared" si="4"/>
        <v>#N/A</v>
      </c>
      <c r="O11" s="51">
        <f t="shared" si="5"/>
        <v>1.8535069085137414E-3</v>
      </c>
      <c r="P11" s="51">
        <f t="shared" si="6"/>
        <v>1.8535069085137414E-3</v>
      </c>
      <c r="Q11" s="51" t="str">
        <f t="shared" si="7"/>
        <v/>
      </c>
    </row>
    <row r="12" spans="2:17" x14ac:dyDescent="0.3">
      <c r="B12" s="47" t="s">
        <v>6</v>
      </c>
      <c r="C12" s="51">
        <f>RTD("cqg.rtd", ,"ContractData",B12, "PerCentNetLastTrade",, "T")/100</f>
        <v>4.6323507002947462E-3</v>
      </c>
      <c r="E12" s="47" t="str">
        <f t="shared" si="10"/>
        <v>X.US.HSMOGI</v>
      </c>
      <c r="F12" s="51">
        <f t="shared" si="11"/>
        <v>2.7999618187024724E-4</v>
      </c>
      <c r="G12" s="52">
        <f>RANK($F12,$F$2:F$16)+COUNTIF($F$2:F12,F12)-1</f>
        <v>12</v>
      </c>
      <c r="H12" s="47" t="str">
        <f t="shared" si="9"/>
        <v>X.US.HSMOGI</v>
      </c>
      <c r="I12" s="47">
        <f t="shared" si="8"/>
        <v>11</v>
      </c>
      <c r="J12" s="47" t="str">
        <f t="shared" si="2"/>
        <v>X.US.HSIU</v>
      </c>
      <c r="K12" s="51">
        <f>RTD("cqg.rtd", ,"ContractData",J12, "PerCentNetLastTrade",, "T")/100</f>
        <v>1.1904019763934184E-3</v>
      </c>
      <c r="L12" s="47" t="str">
        <f>RTD("cqg.rtd", ,"ContractData",J12, "LOngDescription",, "T")</f>
        <v>Hang Seng Utilities Index</v>
      </c>
      <c r="M12" s="51">
        <f t="shared" si="3"/>
        <v>1.1904019763934184E-3</v>
      </c>
      <c r="N12" s="51" t="e">
        <f t="shared" si="4"/>
        <v>#N/A</v>
      </c>
      <c r="O12" s="51">
        <f t="shared" si="5"/>
        <v>1.1904019763934184E-3</v>
      </c>
      <c r="P12" s="51">
        <f t="shared" si="6"/>
        <v>1.1904019763934184E-3</v>
      </c>
      <c r="Q12" s="51" t="str">
        <f t="shared" si="7"/>
        <v/>
      </c>
    </row>
    <row r="13" spans="2:17" x14ac:dyDescent="0.3">
      <c r="B13" s="47" t="s">
        <v>8</v>
      </c>
      <c r="C13" s="51">
        <f>RTD("cqg.rtd", ,"ContractData",B13, "PerCentNetLastTrade",, "T")/100</f>
        <v>1.6206990639425781E-2</v>
      </c>
      <c r="E13" s="47" t="str">
        <f t="shared" si="10"/>
        <v>X.US.HSMPI</v>
      </c>
      <c r="F13" s="51">
        <f t="shared" si="11"/>
        <v>-1.5019911039407384E-2</v>
      </c>
      <c r="G13" s="52">
        <f>RANK($F13,$F$2:F$16)+COUNTIF($F$2:F13,F13)-1</f>
        <v>15</v>
      </c>
      <c r="H13" s="47" t="str">
        <f t="shared" si="9"/>
        <v>X.US.HSMPI</v>
      </c>
      <c r="I13" s="47">
        <f t="shared" si="8"/>
        <v>12</v>
      </c>
      <c r="J13" s="47" t="str">
        <f t="shared" si="2"/>
        <v>X.US.HSMOGI</v>
      </c>
      <c r="K13" s="51">
        <f>RTD("cqg.rtd", ,"ContractData",J13, "PerCentNetLastTrade",, "T")/100</f>
        <v>2.7999618187024724E-4</v>
      </c>
      <c r="L13" s="47" t="str">
        <f>RTD("cqg.rtd", ,"ContractData",J13, "LOngDescription",, "T")</f>
        <v>Hang Seng Mainland Oil &amp; Gas Index</v>
      </c>
      <c r="M13" s="51">
        <f t="shared" si="3"/>
        <v>2.7999618187024724E-4</v>
      </c>
      <c r="N13" s="51" t="e">
        <f t="shared" si="4"/>
        <v>#N/A</v>
      </c>
      <c r="O13" s="51">
        <f t="shared" si="5"/>
        <v>2.7999618187024724E-4</v>
      </c>
      <c r="P13" s="51">
        <f t="shared" si="6"/>
        <v>2.7999618187024724E-4</v>
      </c>
      <c r="Q13" s="51" t="str">
        <f t="shared" si="7"/>
        <v/>
      </c>
    </row>
    <row r="14" spans="2:17" x14ac:dyDescent="0.3">
      <c r="B14" s="47" t="s">
        <v>9</v>
      </c>
      <c r="C14" s="51">
        <f>RTD("cqg.rtd", ,"ContractData",B14, "PerCentNetLastTrade",, "T")/100</f>
        <v>4.9794776057095333E-3</v>
      </c>
      <c r="E14" s="47" t="str">
        <f t="shared" si="10"/>
        <v>X.US.HSIP</v>
      </c>
      <c r="F14" s="51">
        <f t="shared" si="11"/>
        <v>-9.1984546807231157E-4</v>
      </c>
      <c r="G14" s="52">
        <f>RANK($F14,$F$2:F$16)+COUNTIF($F$2:F14,F14)-1</f>
        <v>14</v>
      </c>
      <c r="H14" s="47" t="str">
        <f t="shared" si="9"/>
        <v>X.US.HSIP</v>
      </c>
      <c r="I14" s="47">
        <f t="shared" si="8"/>
        <v>13</v>
      </c>
      <c r="J14" s="47" t="str">
        <f t="shared" si="2"/>
        <v>X.US.HSMHI</v>
      </c>
      <c r="K14" s="51">
        <f>RTD("cqg.rtd", ,"ContractData",J14, "PerCentNetLastTrade",, "T")/100</f>
        <v>-8.4858421056427239E-4</v>
      </c>
      <c r="L14" s="47" t="str">
        <f>RTD("cqg.rtd", ,"ContractData",J14, "LOngDescription",, "T")</f>
        <v>Hang Seng Mainland Healthcare Index</v>
      </c>
      <c r="M14" s="51" t="e">
        <f t="shared" si="3"/>
        <v>#N/A</v>
      </c>
      <c r="N14" s="51">
        <f t="shared" si="4"/>
        <v>8.4858421056427239E-4</v>
      </c>
      <c r="O14" s="51">
        <f t="shared" si="5"/>
        <v>-8.4858421056427239E-4</v>
      </c>
      <c r="P14" s="51" t="str">
        <f t="shared" si="6"/>
        <v/>
      </c>
      <c r="Q14" s="51">
        <f t="shared" si="7"/>
        <v>-8.4858421056427239E-4</v>
      </c>
    </row>
    <row r="15" spans="2:17" x14ac:dyDescent="0.3">
      <c r="B15" s="47" t="s">
        <v>10</v>
      </c>
      <c r="C15" s="51">
        <f>RTD("cqg.rtd", ,"ContractData",B15, "PerCentNetLastTrade",, "T")/100</f>
        <v>-8.4858421056427239E-4</v>
      </c>
      <c r="E15" s="47" t="str">
        <f t="shared" si="10"/>
        <v>X.US.HSSSI</v>
      </c>
      <c r="F15" s="51">
        <f t="shared" si="11"/>
        <v>1.9621571137016153E-2</v>
      </c>
      <c r="G15" s="52">
        <f>RANK($F15,$F$2:F$16)+COUNTIF($F$2:F15,F15)-1</f>
        <v>1</v>
      </c>
      <c r="H15" s="47" t="str">
        <f t="shared" si="9"/>
        <v>X.US.HSSSI</v>
      </c>
      <c r="I15" s="47">
        <f t="shared" si="8"/>
        <v>14</v>
      </c>
      <c r="J15" s="47" t="str">
        <f>VLOOKUP($I15,$G$2:$I$16,2,FALSE)</f>
        <v>X.US.HSIP</v>
      </c>
      <c r="K15" s="51">
        <f>RTD("cqg.rtd", ,"ContractData",J15, "PerCentNetLastTrade",, "T")/100</f>
        <v>-9.1984546807231157E-4</v>
      </c>
      <c r="L15" s="47" t="str">
        <f>RTD("cqg.rtd", ,"ContractData",J15, "LOngDescription",, "T")</f>
        <v>Hang Seng properties Index</v>
      </c>
      <c r="M15" s="51" t="e">
        <f t="shared" si="3"/>
        <v>#N/A</v>
      </c>
      <c r="N15" s="51">
        <f t="shared" si="4"/>
        <v>9.1984546807231157E-4</v>
      </c>
      <c r="O15" s="51">
        <f t="shared" si="5"/>
        <v>-9.1984546807231157E-4</v>
      </c>
      <c r="P15" s="51" t="str">
        <f t="shared" si="6"/>
        <v/>
      </c>
      <c r="Q15" s="51">
        <f t="shared" si="7"/>
        <v>-9.1984546807231157E-4</v>
      </c>
    </row>
    <row r="16" spans="2:17" x14ac:dyDescent="0.3">
      <c r="B16" s="47" t="s">
        <v>11</v>
      </c>
      <c r="C16" s="51">
        <f>RTD("cqg.rtd", ,"ContractData",B16, "PerCentNetLastTrade",, "T")/100</f>
        <v>2.7999618187024724E-4</v>
      </c>
      <c r="E16" s="47" t="str">
        <f t="shared" si="10"/>
        <v>X.US.HSIU</v>
      </c>
      <c r="F16" s="51">
        <f t="shared" si="11"/>
        <v>1.1904019763934184E-3</v>
      </c>
      <c r="G16" s="52">
        <f>RANK($F16,$F$2:F$16)+COUNTIF($F$2:F16,F16)-1</f>
        <v>11</v>
      </c>
      <c r="H16" s="47" t="str">
        <f t="shared" si="9"/>
        <v>X.US.HSIU</v>
      </c>
      <c r="I16" s="47">
        <f t="shared" si="8"/>
        <v>15</v>
      </c>
      <c r="J16" s="47" t="str">
        <f t="shared" si="2"/>
        <v>X.US.HSMPI</v>
      </c>
      <c r="K16" s="51">
        <f>RTD("cqg.rtd", ,"ContractData",J16, "PerCentNetLastTrade",, "T")/100</f>
        <v>-1.5019911039407384E-2</v>
      </c>
      <c r="L16" s="47" t="str">
        <f>RTD("cqg.rtd", ,"ContractData",J16, "LOngDescription",, "T")</f>
        <v>Hang Seng Mainland Properties Index</v>
      </c>
      <c r="M16" s="51" t="e">
        <f t="shared" si="3"/>
        <v>#N/A</v>
      </c>
      <c r="N16" s="51">
        <f t="shared" si="4"/>
        <v>1.5019911039407384E-2</v>
      </c>
      <c r="O16" s="51">
        <f t="shared" si="5"/>
        <v>-1.5019911039407384E-2</v>
      </c>
      <c r="P16" s="51" t="str">
        <f t="shared" si="6"/>
        <v/>
      </c>
      <c r="Q16" s="51">
        <f t="shared" si="7"/>
        <v>-1.5019911039407384E-2</v>
      </c>
    </row>
    <row r="17" spans="2:17" x14ac:dyDescent="0.3">
      <c r="B17" s="47" t="s">
        <v>12</v>
      </c>
      <c r="C17" s="51">
        <f>RTD("cqg.rtd", ,"ContractData",B17, "PerCentNetLastTrade",, "T")/100</f>
        <v>-1.5019911039407384E-2</v>
      </c>
      <c r="K17" s="51"/>
      <c r="M17" s="51"/>
      <c r="N17" s="51"/>
      <c r="O17" s="51"/>
      <c r="P17" s="51"/>
      <c r="Q17" s="51"/>
    </row>
    <row r="18" spans="2:17" x14ac:dyDescent="0.3">
      <c r="B18" s="47" t="s">
        <v>4</v>
      </c>
      <c r="C18" s="51">
        <f>RTD("cqg.rtd", ,"ContractData",B18, "PerCentNetLastTrade",, "T")/100</f>
        <v>-9.1984546807231157E-4</v>
      </c>
      <c r="K18" s="51"/>
      <c r="M18" s="51"/>
      <c r="N18" s="51"/>
      <c r="O18" s="51"/>
      <c r="P18" s="51"/>
      <c r="Q18" s="51"/>
    </row>
    <row r="19" spans="2:17" x14ac:dyDescent="0.3">
      <c r="B19" s="47" t="s">
        <v>13</v>
      </c>
      <c r="C19" s="51">
        <f>RTD("cqg.rtd", ,"ContractData",B19, "PerCentNetLastTrade",, "T")/100</f>
        <v>1.9621571137016153E-2</v>
      </c>
      <c r="K19" s="51"/>
      <c r="M19" s="51"/>
      <c r="N19" s="51"/>
      <c r="O19" s="51"/>
      <c r="P19" s="51"/>
      <c r="Q19" s="51"/>
    </row>
    <row r="20" spans="2:17" x14ac:dyDescent="0.3">
      <c r="B20" s="47" t="s">
        <v>5</v>
      </c>
      <c r="C20" s="51">
        <f>RTD("cqg.rtd", ,"ContractData",B20, "PerCentNetLastTrade",, "T")/100</f>
        <v>1.1904019763934184E-3</v>
      </c>
      <c r="K20" s="51"/>
      <c r="M20" s="51"/>
      <c r="N20" s="51"/>
      <c r="O20" s="51"/>
      <c r="P20" s="51"/>
      <c r="Q20" s="51"/>
    </row>
    <row r="22" spans="2:17" x14ac:dyDescent="0.3">
      <c r="B22" s="47" t="s">
        <v>7</v>
      </c>
      <c r="C22" s="51">
        <f>RTD("cqg.rtd", ,"ContractData",B22, "PerCentNetLastTrade",, "T")/100</f>
        <v>0</v>
      </c>
    </row>
    <row r="25" spans="2:17" x14ac:dyDescent="0.3">
      <c r="B25" s="47" t="s">
        <v>19</v>
      </c>
      <c r="C25" s="51">
        <f>RTD("cqg.rtd", ,"ContractData",B25, "PerCentNetLastTrade",, "T")/100</f>
        <v>-1.3588187335809405E-3</v>
      </c>
    </row>
    <row r="26" spans="2:17" x14ac:dyDescent="0.3">
      <c r="B26" s="47" t="s">
        <v>20</v>
      </c>
      <c r="C26" s="51">
        <f>RTD("cqg.rtd", ,"ContractData",B26, "PerCentNetLastTrade",, "T")/100</f>
        <v>-1.5572375330460289E-3</v>
      </c>
      <c r="L26" s="51"/>
    </row>
    <row r="27" spans="2:17" x14ac:dyDescent="0.3">
      <c r="B27" s="47" t="s">
        <v>21</v>
      </c>
      <c r="C27" s="51">
        <f>RTD("cqg.rtd", ,"ContractData",B27, "PerCentNetLastTrade",, "T")/100</f>
        <v>1.7192556634304207E-3</v>
      </c>
      <c r="H27" s="51"/>
    </row>
  </sheetData>
  <sheetProtection algorithmName="SHA-512" hashValue="eIcTLITgUsumFFXOfw06Y4F+LI+HeNMMWJRBpOYh+yHyOa7iwS9Am/hqfEmBg7gnTBqHJ8aqiaOF2MRRatCpNg==" saltValue="P2xT0d8tpKgX9LGROYqNfQ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Display</vt:lpstr>
      <vt:lpstr>Sheet3</vt:lpstr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2017-07-31T14:58:28Z</dcterms:created>
  <dcterms:modified xsi:type="dcterms:W3CDTF">2017-08-07T16:24:25Z</dcterms:modified>
</cp:coreProperties>
</file>