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Outrights, 3 and 6 months" sheetId="2" r:id="rId1"/>
    <sheet name="Data" sheetId="1" state="hidden" r:id="rId2"/>
    <sheet name="Data2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3" l="1"/>
  <c r="C41" i="1"/>
  <c r="C37" i="1"/>
  <c r="C42" i="1"/>
  <c r="C11" i="1"/>
  <c r="C35" i="1"/>
  <c r="C43" i="1"/>
  <c r="C36" i="1"/>
  <c r="C12" i="1"/>
  <c r="C8" i="1"/>
  <c r="C29" i="1"/>
  <c r="C10" i="1"/>
  <c r="C39" i="1"/>
  <c r="C6" i="1"/>
  <c r="C7" i="1"/>
  <c r="C19" i="1"/>
  <c r="C33" i="1"/>
  <c r="C32" i="1"/>
  <c r="C20" i="1"/>
  <c r="C14" i="1"/>
  <c r="C26" i="1"/>
  <c r="C25" i="1"/>
  <c r="C22" i="1"/>
  <c r="C18" i="1"/>
  <c r="C38" i="1"/>
  <c r="C34" i="1"/>
  <c r="C28" i="1"/>
  <c r="C21" i="1"/>
  <c r="C23" i="1"/>
  <c r="C15" i="1"/>
  <c r="C27" i="1"/>
  <c r="C30" i="1"/>
  <c r="C40" i="1"/>
  <c r="C31" i="1"/>
  <c r="C5" i="1"/>
  <c r="C24" i="1"/>
  <c r="C17" i="1"/>
  <c r="C13" i="1"/>
  <c r="C16" i="1"/>
  <c r="C4" i="1"/>
  <c r="C9" i="1"/>
  <c r="AA2" i="2"/>
  <c r="B32" i="3" l="1"/>
  <c r="B43" i="3"/>
  <c r="B39" i="3"/>
  <c r="B21" i="3"/>
  <c r="B31" i="3"/>
  <c r="B28" i="3"/>
  <c r="B25" i="3"/>
  <c r="B36" i="3"/>
  <c r="B22" i="3"/>
  <c r="B33" i="3"/>
  <c r="B44" i="3"/>
  <c r="B35" i="3"/>
  <c r="B30" i="3"/>
  <c r="B34" i="3"/>
  <c r="B45" i="3"/>
  <c r="B26" i="3"/>
  <c r="B24" i="3"/>
  <c r="B37" i="3"/>
  <c r="B38" i="3"/>
  <c r="B42" i="3"/>
  <c r="B6" i="3"/>
  <c r="B23" i="3"/>
  <c r="B8" i="3"/>
  <c r="B17" i="3"/>
  <c r="B20" i="3"/>
  <c r="B9" i="3"/>
  <c r="B12" i="3"/>
  <c r="B16" i="3"/>
  <c r="B11" i="3"/>
  <c r="B14" i="3"/>
  <c r="B19" i="3"/>
  <c r="B41" i="3"/>
  <c r="B27" i="3"/>
  <c r="B40" i="3"/>
  <c r="B10" i="3"/>
  <c r="B13" i="3"/>
  <c r="B29" i="3"/>
  <c r="B15" i="3"/>
  <c r="B7" i="3"/>
  <c r="B18" i="3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AG35" i="1"/>
  <c r="AG8" i="1"/>
  <c r="AG36" i="1"/>
  <c r="AG10" i="1"/>
  <c r="AG11" i="1"/>
  <c r="AG12" i="1"/>
  <c r="AG42" i="1"/>
  <c r="AG30" i="1"/>
  <c r="AG33" i="1"/>
  <c r="AG7" i="1"/>
  <c r="AG20" i="1"/>
  <c r="AG27" i="1"/>
  <c r="AG5" i="1"/>
  <c r="AG13" i="1"/>
  <c r="AG21" i="1"/>
  <c r="AG37" i="1"/>
  <c r="AG34" i="1"/>
  <c r="AG26" i="1"/>
  <c r="AG18" i="1"/>
  <c r="AG19" i="1"/>
  <c r="AG25" i="1"/>
  <c r="AG24" i="1"/>
  <c r="AG6" i="1"/>
  <c r="AG32" i="1"/>
  <c r="AG43" i="1"/>
  <c r="AG29" i="1"/>
  <c r="AG28" i="1"/>
  <c r="AG15" i="1"/>
  <c r="AG17" i="1"/>
  <c r="AG14" i="1"/>
  <c r="AG16" i="1"/>
  <c r="AG38" i="1"/>
  <c r="AG41" i="1"/>
  <c r="AG40" i="1"/>
  <c r="AG39" i="1"/>
  <c r="AG31" i="1"/>
  <c r="AG22" i="1"/>
  <c r="AG23" i="1"/>
  <c r="AG9" i="1"/>
  <c r="AG4" i="1"/>
  <c r="B48" i="2" l="1"/>
  <c r="B44" i="2"/>
  <c r="B17" i="2"/>
  <c r="B38" i="2"/>
  <c r="B32" i="2"/>
  <c r="B34" i="2"/>
  <c r="B26" i="2"/>
  <c r="B6" i="2"/>
  <c r="B28" i="2"/>
  <c r="B42" i="2"/>
  <c r="B49" i="2"/>
  <c r="B8" i="2"/>
  <c r="B11" i="2"/>
  <c r="B21" i="2"/>
  <c r="B22" i="2"/>
  <c r="B53" i="2"/>
  <c r="B39" i="2"/>
  <c r="B16" i="2"/>
  <c r="B18" i="2"/>
  <c r="B37" i="2"/>
  <c r="B9" i="2"/>
  <c r="B19" i="2"/>
  <c r="B47" i="2"/>
  <c r="B33" i="2"/>
  <c r="B51" i="2"/>
  <c r="B24" i="2"/>
  <c r="B36" i="2"/>
  <c r="B52" i="2"/>
  <c r="B29" i="2"/>
  <c r="B41" i="2"/>
  <c r="B31" i="2"/>
  <c r="B7" i="2"/>
  <c r="B27" i="2"/>
  <c r="B43" i="2"/>
  <c r="B12" i="2"/>
  <c r="B46" i="2"/>
  <c r="B14" i="2"/>
  <c r="B13" i="2"/>
  <c r="B54" i="2"/>
  <c r="B23" i="2"/>
  <c r="F4" i="1"/>
  <c r="G4" i="1"/>
  <c r="G18" i="1" l="1"/>
  <c r="F18" i="1"/>
  <c r="F17" i="1"/>
  <c r="G17" i="1"/>
  <c r="G33" i="1"/>
  <c r="F33" i="1"/>
  <c r="G26" i="1"/>
  <c r="F26" i="1"/>
  <c r="F6" i="1"/>
  <c r="G6" i="1"/>
  <c r="F32" i="1"/>
  <c r="G32" i="1"/>
  <c r="G40" i="1"/>
  <c r="F40" i="1"/>
  <c r="G22" i="1"/>
  <c r="F22" i="1"/>
  <c r="G36" i="1"/>
  <c r="F36" i="1"/>
  <c r="F11" i="1"/>
  <c r="G11" i="1"/>
  <c r="F34" i="1"/>
  <c r="G34" i="1"/>
  <c r="G13" i="1"/>
  <c r="F13" i="1"/>
  <c r="G19" i="1"/>
  <c r="F19" i="1"/>
  <c r="G41" i="1"/>
  <c r="F41" i="1"/>
  <c r="F29" i="1"/>
  <c r="G29" i="1"/>
  <c r="G37" i="1"/>
  <c r="F37" i="1"/>
  <c r="F30" i="1"/>
  <c r="G30" i="1"/>
  <c r="G7" i="1"/>
  <c r="F7" i="1"/>
  <c r="G10" i="1"/>
  <c r="F10" i="1"/>
  <c r="G15" i="1"/>
  <c r="F15" i="1"/>
  <c r="F24" i="1"/>
  <c r="G24" i="1"/>
  <c r="G27" i="1"/>
  <c r="F27" i="1"/>
  <c r="G21" i="1"/>
  <c r="F21" i="1"/>
  <c r="F14" i="1"/>
  <c r="G14" i="1"/>
  <c r="G39" i="1"/>
  <c r="F39" i="1"/>
  <c r="F25" i="1"/>
  <c r="G25" i="1"/>
  <c r="G8" i="1"/>
  <c r="F8" i="1"/>
  <c r="G31" i="1"/>
  <c r="F31" i="1"/>
  <c r="G16" i="1"/>
  <c r="F16" i="1"/>
  <c r="G28" i="1"/>
  <c r="F28" i="1"/>
  <c r="G9" i="1"/>
  <c r="F9" i="1"/>
  <c r="G38" i="1"/>
  <c r="F38" i="1"/>
  <c r="G20" i="1"/>
  <c r="F20" i="1"/>
  <c r="G23" i="1"/>
  <c r="F23" i="1"/>
  <c r="G5" i="1"/>
  <c r="F5" i="1"/>
  <c r="G35" i="1"/>
  <c r="F35" i="1"/>
  <c r="G12" i="1"/>
  <c r="F12" i="1"/>
  <c r="W4" i="1"/>
  <c r="M4" i="1"/>
  <c r="F14" i="3"/>
  <c r="C44" i="3"/>
  <c r="H38" i="3"/>
  <c r="F38" i="3"/>
  <c r="D44" i="3"/>
  <c r="G14" i="3"/>
  <c r="H13" i="3"/>
  <c r="D14" i="3"/>
  <c r="C38" i="3"/>
  <c r="C13" i="3"/>
  <c r="C10" i="3"/>
  <c r="E38" i="3"/>
  <c r="E43" i="3"/>
  <c r="C31" i="3"/>
  <c r="F10" i="3"/>
  <c r="G43" i="3"/>
  <c r="E12" i="3"/>
  <c r="F12" i="3"/>
  <c r="F39" i="3"/>
  <c r="D38" i="3"/>
  <c r="E44" i="3"/>
  <c r="C14" i="3"/>
  <c r="F43" i="3"/>
  <c r="J14" i="3"/>
  <c r="H12" i="3"/>
  <c r="C43" i="3"/>
  <c r="F31" i="3"/>
  <c r="H43" i="3"/>
  <c r="F13" i="3"/>
  <c r="C37" i="3"/>
  <c r="G10" i="3"/>
  <c r="F44" i="3"/>
  <c r="J13" i="3"/>
  <c r="E10" i="3"/>
  <c r="J10" i="3"/>
  <c r="C45" i="3"/>
  <c r="H37" i="3"/>
  <c r="E13" i="3"/>
  <c r="D37" i="3"/>
  <c r="C12" i="3"/>
  <c r="D12" i="3"/>
  <c r="F45" i="3"/>
  <c r="J39" i="3"/>
  <c r="G38" i="3"/>
  <c r="E14" i="3"/>
  <c r="F37" i="3"/>
  <c r="J37" i="3"/>
  <c r="J38" i="3"/>
  <c r="H10" i="3"/>
  <c r="J44" i="3"/>
  <c r="H14" i="3"/>
  <c r="J43" i="3"/>
  <c r="D13" i="3"/>
  <c r="D10" i="3"/>
  <c r="G44" i="3"/>
  <c r="J12" i="3"/>
  <c r="C39" i="3"/>
  <c r="H44" i="3"/>
  <c r="G13" i="3"/>
  <c r="D43" i="3"/>
  <c r="G37" i="3"/>
  <c r="E37" i="3"/>
  <c r="G12" i="3"/>
  <c r="J36" i="3"/>
  <c r="H36" i="3"/>
  <c r="H34" i="3"/>
  <c r="E40" i="3"/>
  <c r="C34" i="3"/>
  <c r="D45" i="3"/>
  <c r="D39" i="3"/>
  <c r="G41" i="3"/>
  <c r="E41" i="3"/>
  <c r="F33" i="3"/>
  <c r="H32" i="3"/>
  <c r="H31" i="3"/>
  <c r="J41" i="3"/>
  <c r="F35" i="3"/>
  <c r="E35" i="3"/>
  <c r="E8" i="3"/>
  <c r="H40" i="3"/>
  <c r="G34" i="3"/>
  <c r="D40" i="3"/>
  <c r="J35" i="3"/>
  <c r="F41" i="3"/>
  <c r="F8" i="3"/>
  <c r="H9" i="3"/>
  <c r="F22" i="3"/>
  <c r="H16" i="3"/>
  <c r="D23" i="3"/>
  <c r="J17" i="3"/>
  <c r="C29" i="3"/>
  <c r="J27" i="3"/>
  <c r="G30" i="3"/>
  <c r="D15" i="3"/>
  <c r="C19" i="3"/>
  <c r="C17" i="3"/>
  <c r="D26" i="3"/>
  <c r="F19" i="3"/>
  <c r="J19" i="3"/>
  <c r="F18" i="3"/>
  <c r="D25" i="3"/>
  <c r="F21" i="3"/>
  <c r="E20" i="3"/>
  <c r="H15" i="3"/>
  <c r="G28" i="3"/>
  <c r="H28" i="3"/>
  <c r="H21" i="3"/>
  <c r="J18" i="3"/>
  <c r="E24" i="3"/>
  <c r="E27" i="3"/>
  <c r="G18" i="3"/>
  <c r="C26" i="3"/>
  <c r="D22" i="3"/>
  <c r="H24" i="3"/>
  <c r="D29" i="3"/>
  <c r="G39" i="3"/>
  <c r="G8" i="3"/>
  <c r="E36" i="3"/>
  <c r="J45" i="3"/>
  <c r="C40" i="3"/>
  <c r="D32" i="3"/>
  <c r="J34" i="3"/>
  <c r="F40" i="3"/>
  <c r="G42" i="3"/>
  <c r="G31" i="3"/>
  <c r="J40" i="3"/>
  <c r="D42" i="3"/>
  <c r="J8" i="3"/>
  <c r="J32" i="3"/>
  <c r="G32" i="3"/>
  <c r="F32" i="3"/>
  <c r="G9" i="3"/>
  <c r="C9" i="3"/>
  <c r="C28" i="3"/>
  <c r="D7" i="3"/>
  <c r="E30" i="3"/>
  <c r="G25" i="3"/>
  <c r="H25" i="3"/>
  <c r="D30" i="3"/>
  <c r="H27" i="3"/>
  <c r="H7" i="3"/>
  <c r="H22" i="3"/>
  <c r="D27" i="3"/>
  <c r="E29" i="3"/>
  <c r="C15" i="3"/>
  <c r="H20" i="3"/>
  <c r="H19" i="3"/>
  <c r="C21" i="3"/>
  <c r="F26" i="3"/>
  <c r="J16" i="3"/>
  <c r="D16" i="3"/>
  <c r="E16" i="3"/>
  <c r="D21" i="3"/>
  <c r="J25" i="3"/>
  <c r="E17" i="3"/>
  <c r="G24" i="3"/>
  <c r="J30" i="3"/>
  <c r="E26" i="3"/>
  <c r="J7" i="3"/>
  <c r="G16" i="3"/>
  <c r="F23" i="3"/>
  <c r="F29" i="3"/>
  <c r="J15" i="3"/>
  <c r="C27" i="3"/>
  <c r="F36" i="3"/>
  <c r="F42" i="3"/>
  <c r="D34" i="3"/>
  <c r="E34" i="3"/>
  <c r="D33" i="3"/>
  <c r="H35" i="3"/>
  <c r="E42" i="3"/>
  <c r="D35" i="3"/>
  <c r="E31" i="3"/>
  <c r="D31" i="3"/>
  <c r="C35" i="3"/>
  <c r="G40" i="3"/>
  <c r="G33" i="3"/>
  <c r="G36" i="3"/>
  <c r="D36" i="3"/>
  <c r="H33" i="3"/>
  <c r="H8" i="3"/>
  <c r="H42" i="3"/>
  <c r="D41" i="3"/>
  <c r="E9" i="3"/>
  <c r="D9" i="3"/>
  <c r="F16" i="3"/>
  <c r="E7" i="3"/>
  <c r="G26" i="3"/>
  <c r="D18" i="3"/>
  <c r="F25" i="3"/>
  <c r="C25" i="3"/>
  <c r="G21" i="3"/>
  <c r="J22" i="3"/>
  <c r="H17" i="3"/>
  <c r="J29" i="3"/>
  <c r="F20" i="3"/>
  <c r="E28" i="3"/>
  <c r="C7" i="3"/>
  <c r="F30" i="3"/>
  <c r="F17" i="3"/>
  <c r="G17" i="3"/>
  <c r="D19" i="3"/>
  <c r="C20" i="3"/>
  <c r="F28" i="3"/>
  <c r="C22" i="3"/>
  <c r="G20" i="3"/>
  <c r="C30" i="3"/>
  <c r="J21" i="3"/>
  <c r="J26" i="3"/>
  <c r="C24" i="3"/>
  <c r="H23" i="3"/>
  <c r="G15" i="3"/>
  <c r="G23" i="3"/>
  <c r="D17" i="3"/>
  <c r="F27" i="3"/>
  <c r="D24" i="3"/>
  <c r="H39" i="3"/>
  <c r="G45" i="3"/>
  <c r="F34" i="3"/>
  <c r="D8" i="3"/>
  <c r="E33" i="3"/>
  <c r="C8" i="3"/>
  <c r="C42" i="3"/>
  <c r="G35" i="3"/>
  <c r="E32" i="3"/>
  <c r="C36" i="3"/>
  <c r="C41" i="3"/>
  <c r="E45" i="3"/>
  <c r="J42" i="3"/>
  <c r="H45" i="3"/>
  <c r="J31" i="3"/>
  <c r="H41" i="3"/>
  <c r="C33" i="3"/>
  <c r="J33" i="3"/>
  <c r="E39" i="3"/>
  <c r="C32" i="3"/>
  <c r="J9" i="3"/>
  <c r="F9" i="3"/>
  <c r="E22" i="3"/>
  <c r="G7" i="3"/>
  <c r="E23" i="3"/>
  <c r="F24" i="3"/>
  <c r="E18" i="3"/>
  <c r="G29" i="3"/>
  <c r="E15" i="3"/>
  <c r="J28" i="3"/>
  <c r="J24" i="3"/>
  <c r="J23" i="3"/>
  <c r="H29" i="3"/>
  <c r="J20" i="3"/>
  <c r="H18" i="3"/>
  <c r="E25" i="3"/>
  <c r="G27" i="3"/>
  <c r="E19" i="3"/>
  <c r="F15" i="3"/>
  <c r="D28" i="3"/>
  <c r="C16" i="3"/>
  <c r="F7" i="3"/>
  <c r="E21" i="3"/>
  <c r="G19" i="3"/>
  <c r="H26" i="3"/>
  <c r="H30" i="3"/>
  <c r="C18" i="3"/>
  <c r="G22" i="3"/>
  <c r="D20" i="3"/>
  <c r="C23" i="3"/>
  <c r="H11" i="3"/>
  <c r="J11" i="3"/>
  <c r="H6" i="3"/>
  <c r="E11" i="3"/>
  <c r="C11" i="3"/>
  <c r="J6" i="3"/>
  <c r="G11" i="3"/>
  <c r="E6" i="3"/>
  <c r="C6" i="3"/>
  <c r="G6" i="3"/>
  <c r="D6" i="3"/>
  <c r="F11" i="3"/>
  <c r="D11" i="3"/>
  <c r="F6" i="3"/>
  <c r="D23" i="2" l="1"/>
  <c r="G22" i="2"/>
  <c r="E9" i="2"/>
  <c r="G12" i="2"/>
  <c r="C39" i="2"/>
  <c r="J29" i="2"/>
  <c r="G23" i="2"/>
  <c r="J9" i="2"/>
  <c r="H13" i="2"/>
  <c r="I12" i="3"/>
  <c r="D29" i="2"/>
  <c r="D31" i="2"/>
  <c r="E6" i="2"/>
  <c r="D6" i="2"/>
  <c r="E7" i="2"/>
  <c r="F32" i="2"/>
  <c r="E18" i="2"/>
  <c r="E29" i="2"/>
  <c r="D12" i="2"/>
  <c r="G34" i="2"/>
  <c r="C38" i="2"/>
  <c r="D17" i="2"/>
  <c r="I13" i="3"/>
  <c r="H14" i="2"/>
  <c r="J6" i="2"/>
  <c r="J13" i="2"/>
  <c r="F49" i="2"/>
  <c r="I11" i="3"/>
  <c r="H12" i="2"/>
  <c r="E22" i="2"/>
  <c r="F6" i="2"/>
  <c r="G16" i="2"/>
  <c r="C31" i="2"/>
  <c r="F9" i="2"/>
  <c r="F12" i="2"/>
  <c r="C11" i="2"/>
  <c r="C12" i="2"/>
  <c r="F23" i="2"/>
  <c r="C18" i="2"/>
  <c r="D24" i="2"/>
  <c r="J34" i="2"/>
  <c r="E17" i="2"/>
  <c r="D21" i="2"/>
  <c r="G29" i="2"/>
  <c r="D18" i="2"/>
  <c r="G21" i="2"/>
  <c r="J16" i="2"/>
  <c r="D19" i="2"/>
  <c r="I7" i="3"/>
  <c r="I7" i="2" s="1"/>
  <c r="H7" i="2"/>
  <c r="G19" i="2"/>
  <c r="D11" i="2"/>
  <c r="J24" i="2"/>
  <c r="G39" i="2"/>
  <c r="H29" i="2"/>
  <c r="I29" i="2" s="1"/>
  <c r="I25" i="3"/>
  <c r="H18" i="2"/>
  <c r="I16" i="3"/>
  <c r="F11" i="2"/>
  <c r="G13" i="2"/>
  <c r="F34" i="2"/>
  <c r="E14" i="2"/>
  <c r="J19" i="2"/>
  <c r="F29" i="2"/>
  <c r="I30" i="3"/>
  <c r="H36" i="2"/>
  <c r="I36" i="2" s="1"/>
  <c r="J11" i="2"/>
  <c r="J27" i="2"/>
  <c r="D48" i="2"/>
  <c r="C9" i="2"/>
  <c r="J49" i="2"/>
  <c r="E19" i="2"/>
  <c r="D7" i="2"/>
  <c r="F18" i="2"/>
  <c r="C29" i="2"/>
  <c r="F36" i="2"/>
  <c r="G38" i="2"/>
  <c r="G14" i="2"/>
  <c r="J21" i="2"/>
  <c r="C49" i="2"/>
  <c r="F8" i="2"/>
  <c r="E34" i="2"/>
  <c r="E38" i="2"/>
  <c r="J41" i="2"/>
  <c r="F51" i="2"/>
  <c r="E44" i="2"/>
  <c r="I31" i="3"/>
  <c r="H37" i="2"/>
  <c r="I37" i="2" s="1"/>
  <c r="E28" i="2"/>
  <c r="J28" i="2"/>
  <c r="D42" i="2"/>
  <c r="H26" i="2"/>
  <c r="I26" i="2" s="1"/>
  <c r="I22" i="3"/>
  <c r="D44" i="2"/>
  <c r="F53" i="2"/>
  <c r="F54" i="2"/>
  <c r="E37" i="2"/>
  <c r="F44" i="2"/>
  <c r="H52" i="2"/>
  <c r="I52" i="2" s="1"/>
  <c r="I43" i="3"/>
  <c r="C28" i="2"/>
  <c r="G37" i="2"/>
  <c r="I37" i="3"/>
  <c r="H44" i="2"/>
  <c r="I44" i="2" s="1"/>
  <c r="C46" i="2"/>
  <c r="D43" i="2"/>
  <c r="G44" i="2"/>
  <c r="F37" i="2"/>
  <c r="J26" i="2"/>
  <c r="G53" i="2"/>
  <c r="G26" i="2"/>
  <c r="C6" i="2"/>
  <c r="I20" i="3"/>
  <c r="H23" i="2"/>
  <c r="I23" i="2" s="1"/>
  <c r="E11" i="2"/>
  <c r="H8" i="2"/>
  <c r="I8" i="3"/>
  <c r="I8" i="2" s="1"/>
  <c r="C17" i="2"/>
  <c r="E12" i="2"/>
  <c r="C32" i="2"/>
  <c r="D8" i="2"/>
  <c r="D38" i="2"/>
  <c r="H16" i="2"/>
  <c r="I14" i="3"/>
  <c r="C7" i="2"/>
  <c r="G18" i="2"/>
  <c r="C27" i="2"/>
  <c r="J12" i="2"/>
  <c r="C16" i="2"/>
  <c r="E16" i="2"/>
  <c r="E8" i="2"/>
  <c r="F41" i="2"/>
  <c r="J36" i="2"/>
  <c r="G24" i="2"/>
  <c r="F38" i="2"/>
  <c r="C21" i="2"/>
  <c r="E48" i="2"/>
  <c r="C14" i="2"/>
  <c r="F21" i="2"/>
  <c r="C22" i="2"/>
  <c r="F13" i="2"/>
  <c r="I33" i="3"/>
  <c r="H39" i="2"/>
  <c r="I39" i="2" s="1"/>
  <c r="E27" i="2"/>
  <c r="C23" i="2"/>
  <c r="C34" i="2"/>
  <c r="E13" i="2"/>
  <c r="F27" i="2"/>
  <c r="G9" i="2"/>
  <c r="D9" i="2"/>
  <c r="D22" i="2"/>
  <c r="E24" i="2"/>
  <c r="D39" i="2"/>
  <c r="J38" i="2"/>
  <c r="E32" i="2"/>
  <c r="E49" i="2"/>
  <c r="J48" i="2"/>
  <c r="C48" i="2"/>
  <c r="F7" i="2"/>
  <c r="D41" i="2"/>
  <c r="D36" i="2"/>
  <c r="C24" i="2"/>
  <c r="D37" i="2"/>
  <c r="J44" i="2"/>
  <c r="E47" i="2"/>
  <c r="G33" i="2"/>
  <c r="D53" i="2"/>
  <c r="C33" i="2"/>
  <c r="D26" i="2"/>
  <c r="G54" i="2"/>
  <c r="D51" i="2"/>
  <c r="C52" i="2"/>
  <c r="D52" i="2"/>
  <c r="F28" i="2"/>
  <c r="F43" i="2"/>
  <c r="I35" i="3"/>
  <c r="H42" i="2"/>
  <c r="I42" i="2" s="1"/>
  <c r="E52" i="2"/>
  <c r="F33" i="2"/>
  <c r="J52" i="2"/>
  <c r="E33" i="2"/>
  <c r="C44" i="2"/>
  <c r="D46" i="2"/>
  <c r="J51" i="2"/>
  <c r="J54" i="2"/>
  <c r="D54" i="2"/>
  <c r="C8" i="2"/>
  <c r="F22" i="2"/>
  <c r="H19" i="2"/>
  <c r="I17" i="3"/>
  <c r="J17" i="2"/>
  <c r="G27" i="2"/>
  <c r="D13" i="2"/>
  <c r="H32" i="2"/>
  <c r="I32" i="2" s="1"/>
  <c r="I27" i="3"/>
  <c r="C36" i="2"/>
  <c r="G41" i="2"/>
  <c r="F24" i="2"/>
  <c r="F48" i="2"/>
  <c r="I18" i="3"/>
  <c r="H21" i="2"/>
  <c r="I21" i="2" s="1"/>
  <c r="G11" i="2"/>
  <c r="I10" i="3"/>
  <c r="H11" i="2"/>
  <c r="D16" i="2"/>
  <c r="G31" i="2"/>
  <c r="I21" i="3"/>
  <c r="H24" i="2"/>
  <c r="I24" i="2" s="1"/>
  <c r="E39" i="2"/>
  <c r="I39" i="3"/>
  <c r="H47" i="2"/>
  <c r="I47" i="2" s="1"/>
  <c r="H46" i="2"/>
  <c r="I46" i="2" s="1"/>
  <c r="I38" i="3"/>
  <c r="G47" i="2"/>
  <c r="I42" i="3"/>
  <c r="H51" i="2"/>
  <c r="I51" i="2" s="1"/>
  <c r="E42" i="2"/>
  <c r="E54" i="2"/>
  <c r="C37" i="2"/>
  <c r="E53" i="2"/>
  <c r="C43" i="2"/>
  <c r="C53" i="2"/>
  <c r="E43" i="2"/>
  <c r="F47" i="2"/>
  <c r="D47" i="2"/>
  <c r="C51" i="2"/>
  <c r="C26" i="2"/>
  <c r="H33" i="2"/>
  <c r="I33" i="2" s="1"/>
  <c r="I28" i="3"/>
  <c r="H53" i="2"/>
  <c r="I53" i="2" s="1"/>
  <c r="I44" i="3"/>
  <c r="I24" i="3"/>
  <c r="H28" i="2"/>
  <c r="I28" i="2" s="1"/>
  <c r="C47" i="2"/>
  <c r="F46" i="2"/>
  <c r="G43" i="2"/>
  <c r="H54" i="2"/>
  <c r="I54" i="2" s="1"/>
  <c r="I45" i="3"/>
  <c r="I6" i="3"/>
  <c r="I6" i="2" s="1"/>
  <c r="H6" i="2"/>
  <c r="G6" i="2"/>
  <c r="E23" i="2"/>
  <c r="H48" i="2"/>
  <c r="I48" i="2" s="1"/>
  <c r="I40" i="3"/>
  <c r="G8" i="2"/>
  <c r="I41" i="3"/>
  <c r="H49" i="2"/>
  <c r="I49" i="2" s="1"/>
  <c r="D14" i="2"/>
  <c r="G32" i="2"/>
  <c r="F17" i="2"/>
  <c r="I34" i="3"/>
  <c r="H41" i="2"/>
  <c r="I41" i="2" s="1"/>
  <c r="I9" i="3"/>
  <c r="I9" i="2" s="1"/>
  <c r="H9" i="2"/>
  <c r="J32" i="2"/>
  <c r="D49" i="2"/>
  <c r="J7" i="2"/>
  <c r="J18" i="2"/>
  <c r="I29" i="3"/>
  <c r="H34" i="2"/>
  <c r="I34" i="2" s="1"/>
  <c r="D34" i="2"/>
  <c r="G48" i="2"/>
  <c r="E36" i="2"/>
  <c r="C41" i="2"/>
  <c r="I26" i="3"/>
  <c r="H31" i="2"/>
  <c r="I31" i="2" s="1"/>
  <c r="F31" i="2"/>
  <c r="J23" i="2"/>
  <c r="H27" i="2"/>
  <c r="I27" i="2" s="1"/>
  <c r="I23" i="3"/>
  <c r="F19" i="2"/>
  <c r="G7" i="2"/>
  <c r="D32" i="2"/>
  <c r="H38" i="2"/>
  <c r="I38" i="2" s="1"/>
  <c r="I32" i="3"/>
  <c r="F39" i="2"/>
  <c r="F14" i="2"/>
  <c r="F16" i="2"/>
  <c r="E21" i="2"/>
  <c r="C19" i="2"/>
  <c r="J22" i="2"/>
  <c r="G17" i="2"/>
  <c r="H17" i="2"/>
  <c r="I15" i="3"/>
  <c r="J14" i="2"/>
  <c r="J39" i="2"/>
  <c r="J31" i="2"/>
  <c r="G36" i="2"/>
  <c r="C13" i="2"/>
  <c r="G49" i="2"/>
  <c r="H22" i="2"/>
  <c r="I22" i="2" s="1"/>
  <c r="I19" i="3"/>
  <c r="J8" i="2"/>
  <c r="D27" i="2"/>
  <c r="E31" i="2"/>
  <c r="E41" i="2"/>
  <c r="F52" i="2"/>
  <c r="G51" i="2"/>
  <c r="J46" i="2"/>
  <c r="J42" i="2"/>
  <c r="F26" i="2"/>
  <c r="E26" i="2"/>
  <c r="G52" i="2"/>
  <c r="G42" i="2"/>
  <c r="J33" i="2"/>
  <c r="C42" i="2"/>
  <c r="G46" i="2"/>
  <c r="J47" i="2"/>
  <c r="J53" i="2"/>
  <c r="F42" i="2"/>
  <c r="D33" i="2"/>
  <c r="D28" i="2"/>
  <c r="C54" i="2"/>
  <c r="E51" i="2"/>
  <c r="I36" i="3"/>
  <c r="H43" i="2"/>
  <c r="I43" i="2" s="1"/>
  <c r="G28" i="2"/>
  <c r="J37" i="2"/>
  <c r="E46" i="2"/>
  <c r="J43" i="2"/>
  <c r="L6" i="3"/>
  <c r="V6" i="3"/>
  <c r="M40" i="1"/>
  <c r="W32" i="1"/>
  <c r="W40" i="1"/>
  <c r="M26" i="1"/>
  <c r="W26" i="1"/>
  <c r="W17" i="1"/>
  <c r="W29" i="1"/>
  <c r="M7" i="1"/>
  <c r="W38" i="1"/>
  <c r="M36" i="1"/>
  <c r="W12" i="1"/>
  <c r="M23" i="1"/>
  <c r="W7" i="1"/>
  <c r="W23" i="1"/>
  <c r="M18" i="1"/>
  <c r="W25" i="1"/>
  <c r="M24" i="1"/>
  <c r="M25" i="1"/>
  <c r="W9" i="1"/>
  <c r="W21" i="1"/>
  <c r="M13" i="1"/>
  <c r="M17" i="1"/>
  <c r="M16" i="1"/>
  <c r="M11" i="1"/>
  <c r="W13" i="1"/>
  <c r="W36" i="1"/>
  <c r="M9" i="1"/>
  <c r="W15" i="1"/>
  <c r="W18" i="1"/>
  <c r="M20" i="1"/>
  <c r="M8" i="1"/>
  <c r="W10" i="1"/>
  <c r="W19" i="1"/>
  <c r="W6" i="1"/>
  <c r="W31" i="1"/>
  <c r="W30" i="1"/>
  <c r="M34" i="1"/>
  <c r="M33" i="1"/>
  <c r="M12" i="1"/>
  <c r="W24" i="1"/>
  <c r="W11" i="1"/>
  <c r="M32" i="1"/>
  <c r="W37" i="1"/>
  <c r="M14" i="1"/>
  <c r="M35" i="1"/>
  <c r="M15" i="1"/>
  <c r="M29" i="1"/>
  <c r="W27" i="1"/>
  <c r="M41" i="1"/>
  <c r="M5" i="1"/>
  <c r="W20" i="1"/>
  <c r="W39" i="1"/>
  <c r="M27" i="1"/>
  <c r="W41" i="1"/>
  <c r="W33" i="1"/>
  <c r="M6" i="1"/>
  <c r="M21" i="1"/>
  <c r="M38" i="1"/>
  <c r="W8" i="1"/>
  <c r="W28" i="1"/>
  <c r="M10" i="1"/>
  <c r="M37" i="1"/>
  <c r="W22" i="1"/>
  <c r="W34" i="1"/>
  <c r="M30" i="1"/>
  <c r="M31" i="1"/>
  <c r="W35" i="1"/>
  <c r="W5" i="1"/>
  <c r="M19" i="1"/>
  <c r="W16" i="1"/>
  <c r="W14" i="1"/>
  <c r="M39" i="1"/>
  <c r="M28" i="1"/>
  <c r="M22" i="1"/>
  <c r="BA35" i="1"/>
  <c r="AQ8" i="1"/>
  <c r="BA37" i="1"/>
  <c r="BA11" i="1"/>
  <c r="AQ12" i="1"/>
  <c r="AQ11" i="1"/>
  <c r="AQ10" i="1"/>
  <c r="AQ37" i="1"/>
  <c r="BA29" i="1"/>
  <c r="BA12" i="1"/>
  <c r="AQ35" i="1"/>
  <c r="AQ36" i="1"/>
  <c r="AQ41" i="1"/>
  <c r="AQ29" i="1"/>
  <c r="BA8" i="1"/>
  <c r="BA36" i="1"/>
  <c r="BA10" i="1"/>
  <c r="BA41" i="1"/>
  <c r="BA32" i="1"/>
  <c r="AQ17" i="1"/>
  <c r="AQ18" i="1"/>
  <c r="BA23" i="1"/>
  <c r="AQ14" i="1"/>
  <c r="BA24" i="1"/>
  <c r="AQ16" i="1"/>
  <c r="AQ13" i="1"/>
  <c r="BA18" i="1"/>
  <c r="BA40" i="1"/>
  <c r="BA39" i="1"/>
  <c r="BA30" i="1"/>
  <c r="AQ23" i="1"/>
  <c r="BA25" i="1"/>
  <c r="BA5" i="1"/>
  <c r="BA21" i="1"/>
  <c r="AQ21" i="1"/>
  <c r="BA15" i="1"/>
  <c r="AQ28" i="1"/>
  <c r="AQ5" i="1"/>
  <c r="BA28" i="1"/>
  <c r="BA16" i="1"/>
  <c r="AQ6" i="1"/>
  <c r="AQ20" i="1"/>
  <c r="AQ25" i="1"/>
  <c r="AQ15" i="1"/>
  <c r="BA13" i="1"/>
  <c r="AQ24" i="1"/>
  <c r="BA27" i="1"/>
  <c r="BA26" i="1"/>
  <c r="BA17" i="1"/>
  <c r="BA6" i="1"/>
  <c r="AQ39" i="1"/>
  <c r="BA38" i="1"/>
  <c r="AQ33" i="1"/>
  <c r="BA31" i="1"/>
  <c r="AQ40" i="1"/>
  <c r="AQ7" i="1"/>
  <c r="BA20" i="1"/>
  <c r="BA22" i="1"/>
  <c r="AQ27" i="1"/>
  <c r="AQ26" i="1"/>
  <c r="AQ19" i="1"/>
  <c r="BA34" i="1"/>
  <c r="AQ32" i="1"/>
  <c r="AQ38" i="1"/>
  <c r="AQ31" i="1"/>
  <c r="BA33" i="1"/>
  <c r="AQ30" i="1"/>
  <c r="BA7" i="1"/>
  <c r="BA14" i="1"/>
  <c r="BA19" i="1"/>
  <c r="AQ34" i="1"/>
  <c r="AQ22" i="1"/>
  <c r="P6" i="3"/>
  <c r="Y6" i="3"/>
  <c r="BA4" i="1"/>
  <c r="T6" i="3"/>
  <c r="M6" i="3"/>
  <c r="BA9" i="1"/>
  <c r="AQ9" i="1"/>
  <c r="AQ4" i="1"/>
  <c r="R6" i="3"/>
  <c r="N6" i="3"/>
  <c r="O6" i="3"/>
  <c r="Q6" i="3"/>
  <c r="AB6" i="3"/>
  <c r="V18" i="2" l="1"/>
  <c r="V28" i="2"/>
  <c r="V42" i="2"/>
  <c r="L37" i="2"/>
  <c r="L16" i="2"/>
  <c r="L11" i="2"/>
  <c r="L21" i="2"/>
  <c r="L23" i="2"/>
  <c r="V37" i="2"/>
  <c r="L28" i="2"/>
  <c r="L39" i="2"/>
  <c r="L48" i="2"/>
  <c r="L7" i="2"/>
  <c r="L41" i="2"/>
  <c r="V8" i="2"/>
  <c r="V46" i="2"/>
  <c r="L32" i="2"/>
  <c r="L46" i="2"/>
  <c r="V41" i="2"/>
  <c r="L24" i="2"/>
  <c r="L38" i="2"/>
  <c r="L27" i="2"/>
  <c r="L52" i="2"/>
  <c r="V14" i="2"/>
  <c r="L49" i="2"/>
  <c r="V7" i="2"/>
  <c r="V43" i="2"/>
  <c r="V36" i="2"/>
  <c r="L8" i="2"/>
  <c r="V49" i="2"/>
  <c r="V34" i="2"/>
  <c r="L18" i="2"/>
  <c r="V31" i="2"/>
  <c r="V38" i="2"/>
  <c r="V13" i="2"/>
  <c r="V19" i="2"/>
  <c r="L14" i="2"/>
  <c r="V27" i="2"/>
  <c r="V32" i="2"/>
  <c r="L29" i="2"/>
  <c r="L9" i="2"/>
  <c r="L33" i="2"/>
  <c r="V6" i="2"/>
  <c r="V44" i="2"/>
  <c r="V11" i="2"/>
  <c r="V26" i="2"/>
  <c r="V47" i="2"/>
  <c r="V39" i="2"/>
  <c r="L12" i="2"/>
  <c r="V12" i="2"/>
  <c r="V16" i="2"/>
  <c r="V51" i="2"/>
  <c r="V21" i="2"/>
  <c r="L47" i="2"/>
  <c r="V52" i="2"/>
  <c r="L19" i="2"/>
  <c r="L42" i="2"/>
  <c r="L26" i="2"/>
  <c r="L22" i="2"/>
  <c r="V29" i="2"/>
  <c r="V22" i="2"/>
  <c r="L6" i="2"/>
  <c r="L36" i="2"/>
  <c r="L13" i="2"/>
  <c r="L34" i="2"/>
  <c r="L44" i="2"/>
  <c r="L43" i="2"/>
  <c r="V24" i="2"/>
  <c r="V23" i="2"/>
  <c r="V17" i="2"/>
  <c r="L17" i="2"/>
  <c r="L31" i="2"/>
  <c r="V9" i="2"/>
  <c r="V48" i="2"/>
  <c r="V33" i="2"/>
  <c r="L51" i="2"/>
  <c r="L30" i="3"/>
  <c r="L26" i="3"/>
  <c r="V26" i="3"/>
  <c r="V24" i="3"/>
  <c r="V35" i="3"/>
  <c r="L31" i="3"/>
  <c r="V31" i="3"/>
  <c r="L43" i="3"/>
  <c r="V36" i="3"/>
  <c r="L39" i="3"/>
  <c r="V43" i="3"/>
  <c r="L35" i="3"/>
  <c r="L22" i="3"/>
  <c r="V25" i="3"/>
  <c r="V21" i="3"/>
  <c r="L37" i="3"/>
  <c r="V28" i="3"/>
  <c r="V30" i="3"/>
  <c r="V32" i="3"/>
  <c r="L25" i="3"/>
  <c r="L28" i="3"/>
  <c r="L32" i="3"/>
  <c r="L21" i="3"/>
  <c r="L36" i="3"/>
  <c r="V37" i="3"/>
  <c r="V22" i="3"/>
  <c r="V39" i="3"/>
  <c r="V33" i="3"/>
  <c r="V42" i="3"/>
  <c r="L42" i="3"/>
  <c r="L24" i="3"/>
  <c r="L33" i="3"/>
  <c r="L34" i="3"/>
  <c r="V38" i="3"/>
  <c r="L38" i="3"/>
  <c r="V34" i="3"/>
  <c r="P6" i="2"/>
  <c r="Q6" i="2"/>
  <c r="N6" i="2"/>
  <c r="T6" i="2"/>
  <c r="Y6" i="2"/>
  <c r="O6" i="2"/>
  <c r="S6" i="3"/>
  <c r="R6" i="2"/>
  <c r="S6" i="2" s="1"/>
  <c r="AC6" i="3"/>
  <c r="AB6" i="2"/>
  <c r="M6" i="2"/>
  <c r="L27" i="3"/>
  <c r="L23" i="3"/>
  <c r="V13" i="3"/>
  <c r="V15" i="3"/>
  <c r="V40" i="3"/>
  <c r="V29" i="3"/>
  <c r="V12" i="3"/>
  <c r="L13" i="3"/>
  <c r="V27" i="3"/>
  <c r="L9" i="3"/>
  <c r="L40" i="3"/>
  <c r="L41" i="3"/>
  <c r="V16" i="3"/>
  <c r="L14" i="3"/>
  <c r="L10" i="3"/>
  <c r="L18" i="3"/>
  <c r="L20" i="3"/>
  <c r="L17" i="3"/>
  <c r="L19" i="3"/>
  <c r="V19" i="3"/>
  <c r="L7" i="3"/>
  <c r="V18" i="3"/>
  <c r="L29" i="3"/>
  <c r="V20" i="3"/>
  <c r="L15" i="3"/>
  <c r="V9" i="3"/>
  <c r="V8" i="3"/>
  <c r="L12" i="3"/>
  <c r="V7" i="3"/>
  <c r="L16" i="3"/>
  <c r="V17" i="3"/>
  <c r="V23" i="3"/>
  <c r="L8" i="3"/>
  <c r="V41" i="3"/>
  <c r="V10" i="3"/>
  <c r="L11" i="3"/>
  <c r="V11" i="3"/>
  <c r="V14" i="3"/>
  <c r="I19" i="2"/>
  <c r="I16" i="2"/>
  <c r="I12" i="2"/>
  <c r="I14" i="2"/>
  <c r="G42" i="1"/>
  <c r="F42" i="1"/>
  <c r="I11" i="2"/>
  <c r="G43" i="1"/>
  <c r="F43" i="1"/>
  <c r="I13" i="2"/>
  <c r="I17" i="2"/>
  <c r="I18" i="2"/>
  <c r="O37" i="3"/>
  <c r="N25" i="3"/>
  <c r="O21" i="3"/>
  <c r="N21" i="3"/>
  <c r="O25" i="3"/>
  <c r="R25" i="3"/>
  <c r="T25" i="3"/>
  <c r="Q25" i="3"/>
  <c r="W6" i="3"/>
  <c r="Z6" i="3"/>
  <c r="X6" i="3"/>
  <c r="AD6" i="3"/>
  <c r="AA6" i="3"/>
  <c r="W6" i="2" l="1"/>
  <c r="X6" i="2"/>
  <c r="Z6" i="2"/>
  <c r="AA6" i="2"/>
  <c r="AD6" i="2"/>
  <c r="S25" i="3"/>
  <c r="R29" i="2"/>
  <c r="S29" i="2" s="1"/>
  <c r="T29" i="2"/>
  <c r="O29" i="2"/>
  <c r="Q29" i="2"/>
  <c r="N29" i="2"/>
  <c r="O44" i="2"/>
  <c r="N24" i="2"/>
  <c r="O24" i="2"/>
  <c r="W43" i="1"/>
  <c r="M43" i="1"/>
  <c r="M42" i="1"/>
  <c r="W42" i="1"/>
  <c r="AC6" i="2"/>
  <c r="N37" i="3"/>
  <c r="M39" i="3"/>
  <c r="AD39" i="3"/>
  <c r="AB31" i="3"/>
  <c r="P38" i="3"/>
  <c r="X14" i="3"/>
  <c r="O14" i="3"/>
  <c r="W31" i="3"/>
  <c r="Y39" i="3"/>
  <c r="O43" i="3"/>
  <c r="X39" i="3"/>
  <c r="P37" i="3"/>
  <c r="AA10" i="3"/>
  <c r="Y10" i="3"/>
  <c r="N38" i="3"/>
  <c r="AB10" i="3"/>
  <c r="AD13" i="3"/>
  <c r="X31" i="3"/>
  <c r="P39" i="3"/>
  <c r="Z39" i="3"/>
  <c r="R38" i="3"/>
  <c r="O10" i="3"/>
  <c r="M14" i="3"/>
  <c r="AA14" i="3"/>
  <c r="O31" i="3"/>
  <c r="Q38" i="3"/>
  <c r="AB13" i="3"/>
  <c r="O12" i="3"/>
  <c r="W12" i="3"/>
  <c r="T12" i="3"/>
  <c r="N39" i="3"/>
  <c r="T38" i="3"/>
  <c r="Y31" i="3"/>
  <c r="Y43" i="3"/>
  <c r="M37" i="3"/>
  <c r="X13" i="3"/>
  <c r="AA13" i="3"/>
  <c r="Z37" i="3"/>
  <c r="X37" i="3"/>
  <c r="AB39" i="3"/>
  <c r="T31" i="3"/>
  <c r="Y14" i="3"/>
  <c r="AD14" i="3"/>
  <c r="AB14" i="3"/>
  <c r="M10" i="3"/>
  <c r="R37" i="3"/>
  <c r="AB38" i="3"/>
  <c r="W43" i="3"/>
  <c r="R31" i="3"/>
  <c r="R10" i="3"/>
  <c r="W14" i="3"/>
  <c r="Z13" i="3"/>
  <c r="N12" i="3"/>
  <c r="AD12" i="3"/>
  <c r="N43" i="3"/>
  <c r="AB37" i="3"/>
  <c r="AD31" i="3"/>
  <c r="M43" i="3"/>
  <c r="M13" i="3"/>
  <c r="X43" i="3"/>
  <c r="AA39" i="3"/>
  <c r="Q14" i="3"/>
  <c r="O38" i="3"/>
  <c r="P12" i="3"/>
  <c r="M12" i="3"/>
  <c r="R39" i="3"/>
  <c r="T10" i="3"/>
  <c r="R14" i="3"/>
  <c r="Q10" i="3"/>
  <c r="AA37" i="3"/>
  <c r="R43" i="3"/>
  <c r="W10" i="3"/>
  <c r="AA31" i="3"/>
  <c r="AB12" i="3"/>
  <c r="AA12" i="3"/>
  <c r="M38" i="3"/>
  <c r="P31" i="3"/>
  <c r="Q39" i="3"/>
  <c r="M31" i="3"/>
  <c r="T13" i="3"/>
  <c r="P43" i="3"/>
  <c r="O13" i="3"/>
  <c r="Q12" i="3"/>
  <c r="N14" i="3"/>
  <c r="AD10" i="3"/>
  <c r="X38" i="3"/>
  <c r="N10" i="3"/>
  <c r="T43" i="3"/>
  <c r="W39" i="3"/>
  <c r="AA43" i="3"/>
  <c r="Z10" i="3"/>
  <c r="Z14" i="3"/>
  <c r="X12" i="3"/>
  <c r="W38" i="3"/>
  <c r="AA38" i="3"/>
  <c r="T37" i="3"/>
  <c r="Q37" i="3"/>
  <c r="AD38" i="3"/>
  <c r="R13" i="3"/>
  <c r="P10" i="3"/>
  <c r="Q31" i="3"/>
  <c r="W13" i="3"/>
  <c r="W37" i="3"/>
  <c r="Y12" i="3"/>
  <c r="O39" i="3"/>
  <c r="Q43" i="3"/>
  <c r="AD37" i="3"/>
  <c r="Q13" i="3"/>
  <c r="Z31" i="3"/>
  <c r="P14" i="3"/>
  <c r="T14" i="3"/>
  <c r="N31" i="3"/>
  <c r="T39" i="3"/>
  <c r="X10" i="3"/>
  <c r="R12" i="3"/>
  <c r="AQ43" i="1"/>
  <c r="Y13" i="3"/>
  <c r="Z38" i="3"/>
  <c r="AB43" i="3"/>
  <c r="Y38" i="3"/>
  <c r="Z43" i="3"/>
  <c r="AD43" i="3"/>
  <c r="Y37" i="3"/>
  <c r="P13" i="3"/>
  <c r="N13" i="3"/>
  <c r="Z12" i="3"/>
  <c r="AQ42" i="1"/>
  <c r="BA42" i="1"/>
  <c r="Q36" i="3"/>
  <c r="AD42" i="3"/>
  <c r="AB34" i="3"/>
  <c r="M32" i="3"/>
  <c r="Z8" i="3"/>
  <c r="O33" i="3"/>
  <c r="R41" i="3"/>
  <c r="AD33" i="3"/>
  <c r="AD34" i="3"/>
  <c r="Q35" i="3"/>
  <c r="AA8" i="3"/>
  <c r="N42" i="3"/>
  <c r="X40" i="3"/>
  <c r="N8" i="3"/>
  <c r="AD41" i="3"/>
  <c r="O8" i="3"/>
  <c r="P34" i="3"/>
  <c r="N40" i="3"/>
  <c r="P36" i="3"/>
  <c r="Z36" i="3"/>
  <c r="T33" i="3"/>
  <c r="O41" i="3"/>
  <c r="AA41" i="3"/>
  <c r="N36" i="3"/>
  <c r="T40" i="3"/>
  <c r="O34" i="3"/>
  <c r="AA9" i="3"/>
  <c r="M9" i="3"/>
  <c r="R9" i="3"/>
  <c r="P9" i="3"/>
  <c r="N22" i="3"/>
  <c r="Y16" i="3"/>
  <c r="AA19" i="3"/>
  <c r="P19" i="3"/>
  <c r="P17" i="3"/>
  <c r="AA17" i="3"/>
  <c r="Z30" i="3"/>
  <c r="W21" i="3"/>
  <c r="AD25" i="3"/>
  <c r="AB23" i="3"/>
  <c r="T7" i="3"/>
  <c r="N17" i="3"/>
  <c r="P30" i="3"/>
  <c r="N15" i="3"/>
  <c r="P16" i="3"/>
  <c r="Y25" i="3"/>
  <c r="R26" i="3"/>
  <c r="N7" i="3"/>
  <c r="R27" i="3"/>
  <c r="Q26" i="3"/>
  <c r="AA15" i="3"/>
  <c r="O20" i="3"/>
  <c r="Y19" i="3"/>
  <c r="N27" i="3"/>
  <c r="R30" i="3"/>
  <c r="Q23" i="3"/>
  <c r="AB26" i="3"/>
  <c r="X22" i="3"/>
  <c r="AB22" i="3"/>
  <c r="N28" i="3"/>
  <c r="X27" i="3"/>
  <c r="M21" i="3"/>
  <c r="W18" i="3"/>
  <c r="Z23" i="3"/>
  <c r="AD26" i="3"/>
  <c r="T29" i="3"/>
  <c r="O26" i="3"/>
  <c r="AB7" i="3"/>
  <c r="Y30" i="3"/>
  <c r="M15" i="3"/>
  <c r="Y28" i="3"/>
  <c r="Z20" i="3"/>
  <c r="M19" i="3"/>
  <c r="AA7" i="3"/>
  <c r="O18" i="3"/>
  <c r="AD24" i="3"/>
  <c r="X30" i="3"/>
  <c r="X15" i="3"/>
  <c r="Q22" i="3"/>
  <c r="AD16" i="3"/>
  <c r="AD22" i="3"/>
  <c r="Y18" i="3"/>
  <c r="Y7" i="3"/>
  <c r="AD17" i="3"/>
  <c r="P25" i="3"/>
  <c r="O23" i="3"/>
  <c r="Z24" i="3"/>
  <c r="Z29" i="3"/>
  <c r="O40" i="3"/>
  <c r="AB35" i="3"/>
  <c r="Y42" i="3"/>
  <c r="O36" i="3"/>
  <c r="AA36" i="3"/>
  <c r="Z42" i="3"/>
  <c r="W8" i="3"/>
  <c r="Y41" i="3"/>
  <c r="M8" i="3"/>
  <c r="AD8" i="3"/>
  <c r="X33" i="3"/>
  <c r="AD32" i="3"/>
  <c r="W36" i="3"/>
  <c r="AB42" i="3"/>
  <c r="X8" i="3"/>
  <c r="Q42" i="3"/>
  <c r="M40" i="3"/>
  <c r="AA42" i="3"/>
  <c r="AB40" i="3"/>
  <c r="P8" i="3"/>
  <c r="AB33" i="3"/>
  <c r="N33" i="3"/>
  <c r="M35" i="3"/>
  <c r="AD36" i="3"/>
  <c r="X35" i="3"/>
  <c r="Z33" i="3"/>
  <c r="Y32" i="3"/>
  <c r="AA32" i="3"/>
  <c r="Y34" i="3"/>
  <c r="X32" i="3"/>
  <c r="N41" i="3"/>
  <c r="X9" i="3"/>
  <c r="Q9" i="3"/>
  <c r="Y9" i="3"/>
  <c r="R28" i="3"/>
  <c r="AB16" i="3"/>
  <c r="AB28" i="3"/>
  <c r="AA28" i="3"/>
  <c r="AD19" i="3"/>
  <c r="X19" i="3"/>
  <c r="Q17" i="3"/>
  <c r="AD7" i="3"/>
  <c r="N24" i="3"/>
  <c r="X25" i="3"/>
  <c r="N26" i="3"/>
  <c r="AA21" i="3"/>
  <c r="Y21" i="3"/>
  <c r="X17" i="3"/>
  <c r="Z26" i="3"/>
  <c r="Q15" i="3"/>
  <c r="Z28" i="3"/>
  <c r="X7" i="3"/>
  <c r="N30" i="3"/>
  <c r="Z21" i="3"/>
  <c r="R17" i="3"/>
  <c r="T30" i="3"/>
  <c r="N20" i="3"/>
  <c r="AD27" i="3"/>
  <c r="Y17" i="3"/>
  <c r="M7" i="3"/>
  <c r="Y26" i="3"/>
  <c r="AD28" i="3"/>
  <c r="Q20" i="3"/>
  <c r="AB19" i="3"/>
  <c r="Y27" i="3"/>
  <c r="P26" i="3"/>
  <c r="W7" i="3"/>
  <c r="T21" i="3"/>
  <c r="Q29" i="3"/>
  <c r="AB30" i="3"/>
  <c r="AD23" i="3"/>
  <c r="P29" i="3"/>
  <c r="O17" i="3"/>
  <c r="AA26" i="3"/>
  <c r="O28" i="3"/>
  <c r="AA20" i="3"/>
  <c r="AA24" i="3"/>
  <c r="R21" i="3"/>
  <c r="R18" i="3"/>
  <c r="O27" i="3"/>
  <c r="T26" i="3"/>
  <c r="X28" i="3"/>
  <c r="X20" i="3"/>
  <c r="O19" i="3"/>
  <c r="R24" i="3"/>
  <c r="Q24" i="3"/>
  <c r="Q18" i="3"/>
  <c r="AA30" i="3"/>
  <c r="Y15" i="3"/>
  <c r="W15" i="3"/>
  <c r="Q27" i="3"/>
  <c r="AB36" i="3"/>
  <c r="X42" i="3"/>
  <c r="AA40" i="3"/>
  <c r="AD40" i="3"/>
  <c r="N32" i="3"/>
  <c r="M41" i="3"/>
  <c r="R32" i="3"/>
  <c r="Q32" i="3"/>
  <c r="N34" i="3"/>
  <c r="Q41" i="3"/>
  <c r="M42" i="3"/>
  <c r="Y36" i="3"/>
  <c r="R36" i="3"/>
  <c r="W32" i="3"/>
  <c r="P32" i="3"/>
  <c r="X36" i="3"/>
  <c r="Y40" i="3"/>
  <c r="W35" i="3"/>
  <c r="T35" i="3"/>
  <c r="Z34" i="3"/>
  <c r="Y33" i="3"/>
  <c r="AA34" i="3"/>
  <c r="Y35" i="3"/>
  <c r="R35" i="3"/>
  <c r="Z40" i="3"/>
  <c r="W41" i="3"/>
  <c r="P35" i="3"/>
  <c r="R42" i="3"/>
  <c r="M33" i="3"/>
  <c r="Q8" i="3"/>
  <c r="AB8" i="3"/>
  <c r="T34" i="3"/>
  <c r="Q34" i="3"/>
  <c r="W40" i="3"/>
  <c r="T32" i="3"/>
  <c r="Z32" i="3"/>
  <c r="Z9" i="3"/>
  <c r="AD9" i="3"/>
  <c r="N9" i="3"/>
  <c r="T19" i="3"/>
  <c r="T28" i="3"/>
  <c r="Z19" i="3"/>
  <c r="N19" i="3"/>
  <c r="P20" i="3"/>
  <c r="AD20" i="3"/>
  <c r="N23" i="3"/>
  <c r="Q30" i="3"/>
  <c r="T17" i="3"/>
  <c r="N29" i="3"/>
  <c r="AD30" i="3"/>
  <c r="AD21" i="3"/>
  <c r="R29" i="3"/>
  <c r="Z18" i="3"/>
  <c r="M30" i="3"/>
  <c r="AD15" i="3"/>
  <c r="Q28" i="3"/>
  <c r="Q21" i="3"/>
  <c r="O29" i="3"/>
  <c r="M18" i="3"/>
  <c r="W17" i="3"/>
  <c r="Z17" i="3"/>
  <c r="P23" i="3"/>
  <c r="N16" i="3"/>
  <c r="T20" i="3"/>
  <c r="M22" i="3"/>
  <c r="AB25" i="3"/>
  <c r="AD18" i="3"/>
  <c r="O24" i="3"/>
  <c r="W28" i="3"/>
  <c r="O16" i="3"/>
  <c r="Z22" i="3"/>
  <c r="X16" i="3"/>
  <c r="W19" i="3"/>
  <c r="X24" i="3"/>
  <c r="T27" i="3"/>
  <c r="N18" i="3"/>
  <c r="X26" i="3"/>
  <c r="W26" i="3"/>
  <c r="AA25" i="3"/>
  <c r="AB24" i="3"/>
  <c r="AB21" i="3"/>
  <c r="M29" i="3"/>
  <c r="O15" i="3"/>
  <c r="P22" i="3"/>
  <c r="W20" i="3"/>
  <c r="Y22" i="3"/>
  <c r="P21" i="3"/>
  <c r="Q7" i="3"/>
  <c r="AA27" i="3"/>
  <c r="Z27" i="3"/>
  <c r="P7" i="3"/>
  <c r="R20" i="3"/>
  <c r="Q19" i="3"/>
  <c r="AB20" i="3"/>
  <c r="M26" i="3"/>
  <c r="AB27" i="3"/>
  <c r="AB18" i="3"/>
  <c r="P42" i="3"/>
  <c r="T42" i="3"/>
  <c r="O42" i="3"/>
  <c r="R34" i="3"/>
  <c r="P41" i="3"/>
  <c r="P33" i="3"/>
  <c r="R8" i="3"/>
  <c r="W34" i="3"/>
  <c r="O32" i="3"/>
  <c r="X41" i="3"/>
  <c r="R33" i="3"/>
  <c r="AA35" i="3"/>
  <c r="T36" i="3"/>
  <c r="AB32" i="3"/>
  <c r="P40" i="3"/>
  <c r="M36" i="3"/>
  <c r="AD35" i="3"/>
  <c r="R40" i="3"/>
  <c r="N35" i="3"/>
  <c r="Q33" i="3"/>
  <c r="M34" i="3"/>
  <c r="Z41" i="3"/>
  <c r="AA33" i="3"/>
  <c r="Z35" i="3"/>
  <c r="W42" i="3"/>
  <c r="Q40" i="3"/>
  <c r="W33" i="3"/>
  <c r="T8" i="3"/>
  <c r="AB41" i="3"/>
  <c r="T41" i="3"/>
  <c r="O35" i="3"/>
  <c r="Y8" i="3"/>
  <c r="X34" i="3"/>
  <c r="T9" i="3"/>
  <c r="O9" i="3"/>
  <c r="AB9" i="3"/>
  <c r="W9" i="3"/>
  <c r="O22" i="3"/>
  <c r="AA16" i="3"/>
  <c r="T16" i="3"/>
  <c r="R16" i="3"/>
  <c r="P18" i="3"/>
  <c r="AA23" i="3"/>
  <c r="Z25" i="3"/>
  <c r="W25" i="3"/>
  <c r="X21" i="3"/>
  <c r="W24" i="3"/>
  <c r="AB29" i="3"/>
  <c r="R7" i="3"/>
  <c r="M24" i="3"/>
  <c r="Z15" i="3"/>
  <c r="R22" i="3"/>
  <c r="Y20" i="3"/>
  <c r="X18" i="3"/>
  <c r="T23" i="3"/>
  <c r="X29" i="3"/>
  <c r="X23" i="3"/>
  <c r="Y29" i="3"/>
  <c r="T15" i="3"/>
  <c r="M16" i="3"/>
  <c r="W27" i="3"/>
  <c r="AB17" i="3"/>
  <c r="R23" i="3"/>
  <c r="M28" i="3"/>
  <c r="Q16" i="3"/>
  <c r="W16" i="3"/>
  <c r="W22" i="3"/>
  <c r="M23" i="3"/>
  <c r="M27" i="3"/>
  <c r="AA29" i="3"/>
  <c r="W23" i="3"/>
  <c r="W29" i="3"/>
  <c r="O30" i="3"/>
  <c r="Z7" i="3"/>
  <c r="Y24" i="3"/>
  <c r="O7" i="3"/>
  <c r="R15" i="3"/>
  <c r="AA22" i="3"/>
  <c r="P28" i="3"/>
  <c r="T22" i="3"/>
  <c r="M25" i="3"/>
  <c r="W30" i="3"/>
  <c r="T18" i="3"/>
  <c r="P24" i="3"/>
  <c r="M17" i="3"/>
  <c r="M20" i="3"/>
  <c r="Z16" i="3"/>
  <c r="R19" i="3"/>
  <c r="P27" i="3"/>
  <c r="AA18" i="3"/>
  <c r="Y23" i="3"/>
  <c r="T24" i="3"/>
  <c r="P15" i="3"/>
  <c r="AD29" i="3"/>
  <c r="AB15" i="3"/>
  <c r="AB11" i="3"/>
  <c r="AA11" i="3"/>
  <c r="T11" i="3"/>
  <c r="AD11" i="3"/>
  <c r="N11" i="3"/>
  <c r="P11" i="3"/>
  <c r="O11" i="3"/>
  <c r="M11" i="3"/>
  <c r="Y11" i="3"/>
  <c r="Q11" i="3"/>
  <c r="Z11" i="3"/>
  <c r="R11" i="3"/>
  <c r="X11" i="3"/>
  <c r="W11" i="3"/>
  <c r="N44" i="2" l="1"/>
  <c r="S37" i="3"/>
  <c r="R44" i="2"/>
  <c r="S44" i="2" s="1"/>
  <c r="S21" i="3"/>
  <c r="R24" i="2"/>
  <c r="S24" i="2" s="1"/>
  <c r="Q24" i="2"/>
  <c r="L53" i="2"/>
  <c r="L54" i="2"/>
  <c r="V53" i="2"/>
  <c r="Q44" i="2"/>
  <c r="S22" i="3"/>
  <c r="R26" i="2"/>
  <c r="S26" i="2" s="1"/>
  <c r="X41" i="2"/>
  <c r="N38" i="2"/>
  <c r="AC26" i="3"/>
  <c r="AB31" i="2"/>
  <c r="AC31" i="2" s="1"/>
  <c r="M42" i="2"/>
  <c r="S33" i="3"/>
  <c r="R39" i="2"/>
  <c r="S39" i="2" s="1"/>
  <c r="AA42" i="2"/>
  <c r="AA43" i="2"/>
  <c r="P26" i="2"/>
  <c r="AC28" i="3"/>
  <c r="AB33" i="2"/>
  <c r="AC33" i="2" s="1"/>
  <c r="S28" i="3"/>
  <c r="R33" i="2"/>
  <c r="S33" i="2" s="1"/>
  <c r="W37" i="2"/>
  <c r="AD47" i="2"/>
  <c r="M46" i="2"/>
  <c r="AD41" i="2"/>
  <c r="X51" i="2"/>
  <c r="O31" i="2"/>
  <c r="N37" i="2"/>
  <c r="T47" i="2"/>
  <c r="Y36" i="2"/>
  <c r="Q38" i="2"/>
  <c r="Y26" i="2"/>
  <c r="R51" i="2"/>
  <c r="S51" i="2" s="1"/>
  <c r="S42" i="3"/>
  <c r="Y46" i="2"/>
  <c r="AB52" i="2"/>
  <c r="AC52" i="2" s="1"/>
  <c r="AC43" i="3"/>
  <c r="Z38" i="2"/>
  <c r="S34" i="3"/>
  <c r="R41" i="2"/>
  <c r="S41" i="2" s="1"/>
  <c r="W31" i="2"/>
  <c r="M24" i="2"/>
  <c r="Q52" i="2"/>
  <c r="S35" i="3"/>
  <c r="R42" i="2"/>
  <c r="S42" i="2" s="1"/>
  <c r="M44" i="2"/>
  <c r="R43" i="2"/>
  <c r="S43" i="2" s="1"/>
  <c r="S36" i="3"/>
  <c r="AA39" i="2"/>
  <c r="W44" i="2"/>
  <c r="X42" i="2"/>
  <c r="Z24" i="2"/>
  <c r="O47" i="2"/>
  <c r="M51" i="2"/>
  <c r="T28" i="2"/>
  <c r="AC24" i="3"/>
  <c r="AB28" i="2"/>
  <c r="AC28" i="2" s="1"/>
  <c r="AB39" i="2"/>
  <c r="AC39" i="2" s="1"/>
  <c r="AC33" i="3"/>
  <c r="O36" i="2"/>
  <c r="Y42" i="2"/>
  <c r="Y43" i="2"/>
  <c r="N26" i="2"/>
  <c r="AA33" i="2"/>
  <c r="O33" i="2"/>
  <c r="W24" i="2"/>
  <c r="X47" i="2"/>
  <c r="Q46" i="2"/>
  <c r="Y41" i="2"/>
  <c r="AA51" i="2"/>
  <c r="N31" i="2"/>
  <c r="T37" i="2"/>
  <c r="AA29" i="2"/>
  <c r="AD36" i="2"/>
  <c r="T38" i="2"/>
  <c r="AD26" i="2"/>
  <c r="Q51" i="2"/>
  <c r="Z46" i="2"/>
  <c r="AA52" i="2"/>
  <c r="S24" i="3"/>
  <c r="R28" i="2"/>
  <c r="S28" i="2" s="1"/>
  <c r="O41" i="2"/>
  <c r="AA31" i="2"/>
  <c r="Y28" i="2"/>
  <c r="T52" i="2"/>
  <c r="P42" i="2"/>
  <c r="M29" i="2"/>
  <c r="M43" i="2"/>
  <c r="N39" i="2"/>
  <c r="Z44" i="2"/>
  <c r="Z37" i="2"/>
  <c r="Q37" i="2"/>
  <c r="W26" i="2"/>
  <c r="Y38" i="2"/>
  <c r="P24" i="2"/>
  <c r="P44" i="2"/>
  <c r="T43" i="2"/>
  <c r="S30" i="3"/>
  <c r="R36" i="2"/>
  <c r="S36" i="2" s="1"/>
  <c r="N36" i="2"/>
  <c r="Z42" i="2"/>
  <c r="Z43" i="2"/>
  <c r="Q26" i="2"/>
  <c r="AD33" i="2"/>
  <c r="X37" i="2"/>
  <c r="AC21" i="3"/>
  <c r="AB24" i="2"/>
  <c r="AC24" i="2" s="1"/>
  <c r="AC39" i="3"/>
  <c r="AB47" i="2"/>
  <c r="AC47" i="2" s="1"/>
  <c r="N46" i="2"/>
  <c r="Z41" i="2"/>
  <c r="Y51" i="2"/>
  <c r="S26" i="3"/>
  <c r="R31" i="2"/>
  <c r="S31" i="2" s="1"/>
  <c r="P47" i="2"/>
  <c r="Y29" i="2"/>
  <c r="AA36" i="2"/>
  <c r="P38" i="2"/>
  <c r="AC22" i="3"/>
  <c r="AB26" i="2"/>
  <c r="AC26" i="2" s="1"/>
  <c r="N51" i="2"/>
  <c r="W46" i="2"/>
  <c r="X38" i="2"/>
  <c r="N28" i="2"/>
  <c r="M41" i="2"/>
  <c r="X31" i="2"/>
  <c r="AD28" i="2"/>
  <c r="O52" i="2"/>
  <c r="N42" i="2"/>
  <c r="P29" i="2"/>
  <c r="W39" i="2"/>
  <c r="O39" i="2"/>
  <c r="Y44" i="2"/>
  <c r="AC36" i="3"/>
  <c r="AB43" i="2"/>
  <c r="AC43" i="2" s="1"/>
  <c r="M31" i="2"/>
  <c r="X43" i="2"/>
  <c r="AD37" i="2"/>
  <c r="T46" i="2"/>
  <c r="Z51" i="2"/>
  <c r="O37" i="2"/>
  <c r="AC30" i="3"/>
  <c r="AB36" i="2"/>
  <c r="AC36" i="2" s="1"/>
  <c r="M38" i="2"/>
  <c r="AA26" i="2"/>
  <c r="O51" i="2"/>
  <c r="W52" i="2"/>
  <c r="AC32" i="3"/>
  <c r="AB38" i="2"/>
  <c r="AC38" i="2" s="1"/>
  <c r="M28" i="2"/>
  <c r="Q41" i="2"/>
  <c r="Y31" i="2"/>
  <c r="AA28" i="2"/>
  <c r="N52" i="2"/>
  <c r="O42" i="2"/>
  <c r="P43" i="2"/>
  <c r="Z39" i="2"/>
  <c r="Q39" i="2"/>
  <c r="X44" i="2"/>
  <c r="P33" i="2"/>
  <c r="AC25" i="3"/>
  <c r="AB29" i="2"/>
  <c r="AC29" i="2" s="1"/>
  <c r="W42" i="2"/>
  <c r="AA47" i="2"/>
  <c r="T36" i="2"/>
  <c r="AD42" i="2"/>
  <c r="AD43" i="2"/>
  <c r="Y33" i="2"/>
  <c r="T33" i="2"/>
  <c r="AC31" i="3"/>
  <c r="AB37" i="2"/>
  <c r="AC37" i="2" s="1"/>
  <c r="AD24" i="2"/>
  <c r="Y47" i="2"/>
  <c r="P46" i="2"/>
  <c r="AC34" i="3"/>
  <c r="AB41" i="2"/>
  <c r="AC41" i="2" s="1"/>
  <c r="Q31" i="2"/>
  <c r="S31" i="3"/>
  <c r="R37" i="2"/>
  <c r="S37" i="2" s="1"/>
  <c r="N47" i="2"/>
  <c r="W29" i="2"/>
  <c r="X36" i="2"/>
  <c r="O38" i="2"/>
  <c r="X26" i="2"/>
  <c r="AA46" i="2"/>
  <c r="Z52" i="2"/>
  <c r="W38" i="2"/>
  <c r="O28" i="2"/>
  <c r="T41" i="2"/>
  <c r="Z31" i="2"/>
  <c r="Z28" i="2"/>
  <c r="P52" i="2"/>
  <c r="Q42" i="2"/>
  <c r="O43" i="2"/>
  <c r="Y39" i="2"/>
  <c r="M39" i="2"/>
  <c r="AA44" i="2"/>
  <c r="X33" i="2"/>
  <c r="AD51" i="2"/>
  <c r="X52" i="2"/>
  <c r="Q36" i="2"/>
  <c r="Q33" i="2"/>
  <c r="W41" i="2"/>
  <c r="Z29" i="2"/>
  <c r="P36" i="2"/>
  <c r="AC35" i="3"/>
  <c r="AB42" i="2"/>
  <c r="AC42" i="2" s="1"/>
  <c r="M26" i="2"/>
  <c r="Z33" i="2"/>
  <c r="M33" i="2"/>
  <c r="AA37" i="2"/>
  <c r="AA24" i="2"/>
  <c r="Z47" i="2"/>
  <c r="S38" i="3"/>
  <c r="R46" i="2"/>
  <c r="S46" i="2" s="1"/>
  <c r="W51" i="2"/>
  <c r="T31" i="2"/>
  <c r="P37" i="2"/>
  <c r="Q47" i="2"/>
  <c r="X29" i="2"/>
  <c r="Z36" i="2"/>
  <c r="S32" i="3"/>
  <c r="R38" i="2"/>
  <c r="S38" i="2" s="1"/>
  <c r="T51" i="2"/>
  <c r="AD46" i="2"/>
  <c r="Y52" i="2"/>
  <c r="AD38" i="2"/>
  <c r="P28" i="2"/>
  <c r="P41" i="2"/>
  <c r="AD31" i="2"/>
  <c r="W28" i="2"/>
  <c r="S43" i="3"/>
  <c r="R52" i="2"/>
  <c r="S52" i="2" s="1"/>
  <c r="T42" i="2"/>
  <c r="N43" i="2"/>
  <c r="X39" i="2"/>
  <c r="T39" i="2"/>
  <c r="AD44" i="2"/>
  <c r="O46" i="2"/>
  <c r="AC38" i="3"/>
  <c r="AB46" i="2"/>
  <c r="AC46" i="2" s="1"/>
  <c r="T26" i="2"/>
  <c r="X24" i="2"/>
  <c r="R47" i="2"/>
  <c r="S47" i="2" s="1"/>
  <c r="S39" i="3"/>
  <c r="M36" i="2"/>
  <c r="W43" i="2"/>
  <c r="O26" i="2"/>
  <c r="W33" i="2"/>
  <c r="N33" i="2"/>
  <c r="Y37" i="2"/>
  <c r="Y24" i="2"/>
  <c r="W47" i="2"/>
  <c r="AA41" i="2"/>
  <c r="AB51" i="2"/>
  <c r="AC51" i="2" s="1"/>
  <c r="AC42" i="3"/>
  <c r="P31" i="2"/>
  <c r="M37" i="2"/>
  <c r="M47" i="2"/>
  <c r="AD29" i="2"/>
  <c r="W36" i="2"/>
  <c r="Z26" i="2"/>
  <c r="P51" i="2"/>
  <c r="X46" i="2"/>
  <c r="AD52" i="2"/>
  <c r="AA38" i="2"/>
  <c r="Q28" i="2"/>
  <c r="N41" i="2"/>
  <c r="T24" i="2"/>
  <c r="X28" i="2"/>
  <c r="M52" i="2"/>
  <c r="T44" i="2"/>
  <c r="Q43" i="2"/>
  <c r="AD39" i="2"/>
  <c r="P39" i="2"/>
  <c r="AC37" i="3"/>
  <c r="AB44" i="2"/>
  <c r="AC44" i="2" s="1"/>
  <c r="V44" i="3"/>
  <c r="L44" i="3"/>
  <c r="L45" i="3"/>
  <c r="S8" i="3"/>
  <c r="R8" i="2"/>
  <c r="S8" i="2" s="1"/>
  <c r="P7" i="2"/>
  <c r="Q27" i="2"/>
  <c r="P18" i="2"/>
  <c r="P12" i="2"/>
  <c r="X17" i="2"/>
  <c r="N11" i="2"/>
  <c r="Q8" i="2"/>
  <c r="Q49" i="2"/>
  <c r="O13" i="2"/>
  <c r="Q32" i="2"/>
  <c r="X32" i="2"/>
  <c r="AA18" i="2"/>
  <c r="O23" i="2"/>
  <c r="M7" i="2"/>
  <c r="T17" i="2"/>
  <c r="X7" i="2"/>
  <c r="W12" i="2"/>
  <c r="Y27" i="2"/>
  <c r="AD23" i="2"/>
  <c r="M27" i="2"/>
  <c r="AC29" i="3"/>
  <c r="AB34" i="2"/>
  <c r="AC34" i="2" s="1"/>
  <c r="Q9" i="2"/>
  <c r="S14" i="3"/>
  <c r="R16" i="2"/>
  <c r="S16" i="2" s="1"/>
  <c r="T19" i="2"/>
  <c r="AC9" i="3"/>
  <c r="AB9" i="2"/>
  <c r="AC9" i="2" s="1"/>
  <c r="O18" i="2"/>
  <c r="AA49" i="2"/>
  <c r="N21" i="2"/>
  <c r="N12" i="2"/>
  <c r="X8" i="2"/>
  <c r="AC15" i="3"/>
  <c r="AB17" i="2"/>
  <c r="AC17" i="2" s="1"/>
  <c r="W13" i="2"/>
  <c r="Q48" i="2"/>
  <c r="S10" i="3"/>
  <c r="R11" i="2"/>
  <c r="S11" i="2" s="1"/>
  <c r="P22" i="2"/>
  <c r="M34" i="2"/>
  <c r="Y19" i="2"/>
  <c r="X11" i="2"/>
  <c r="T14" i="2"/>
  <c r="P32" i="2"/>
  <c r="Y7" i="2"/>
  <c r="X34" i="2"/>
  <c r="Q21" i="2"/>
  <c r="Y8" i="2"/>
  <c r="Z14" i="2"/>
  <c r="P48" i="2"/>
  <c r="T8" i="2"/>
  <c r="T49" i="2"/>
  <c r="Q13" i="2"/>
  <c r="AB48" i="2"/>
  <c r="AC48" i="2" s="1"/>
  <c r="AC40" i="3"/>
  <c r="AD32" i="2"/>
  <c r="Z18" i="2"/>
  <c r="N23" i="2"/>
  <c r="T7" i="2"/>
  <c r="S15" i="3"/>
  <c r="R17" i="2"/>
  <c r="S17" i="2" s="1"/>
  <c r="AC7" i="3"/>
  <c r="AB7" i="2"/>
  <c r="AC7" i="2" s="1"/>
  <c r="Z16" i="2"/>
  <c r="AA27" i="2"/>
  <c r="X23" i="2"/>
  <c r="O27" i="2"/>
  <c r="Y34" i="2"/>
  <c r="M9" i="2"/>
  <c r="P16" i="2"/>
  <c r="AD21" i="2"/>
  <c r="AD9" i="2"/>
  <c r="M18" i="2"/>
  <c r="X49" i="2"/>
  <c r="O21" i="2"/>
  <c r="Q12" i="2"/>
  <c r="AD8" i="2"/>
  <c r="W14" i="2"/>
  <c r="Y13" i="2"/>
  <c r="N48" i="2"/>
  <c r="P11" i="2"/>
  <c r="N22" i="2"/>
  <c r="N34" i="2"/>
  <c r="AD19" i="2"/>
  <c r="AD22" i="2"/>
  <c r="P14" i="2"/>
  <c r="AC16" i="3"/>
  <c r="AB18" i="2"/>
  <c r="AC18" i="2" s="1"/>
  <c r="AA16" i="2"/>
  <c r="W21" i="2"/>
  <c r="W22" i="2"/>
  <c r="O8" i="2"/>
  <c r="S41" i="3"/>
  <c r="R49" i="2"/>
  <c r="S49" i="2" s="1"/>
  <c r="M32" i="2"/>
  <c r="Y48" i="2"/>
  <c r="AC27" i="3"/>
  <c r="AB32" i="2"/>
  <c r="AC32" i="2" s="1"/>
  <c r="W18" i="2"/>
  <c r="P23" i="2"/>
  <c r="O7" i="2"/>
  <c r="M17" i="2"/>
  <c r="AD12" i="2"/>
  <c r="AD16" i="2"/>
  <c r="X27" i="2"/>
  <c r="AC20" i="3"/>
  <c r="AB23" i="2"/>
  <c r="AC23" i="2" s="1"/>
  <c r="T27" i="2"/>
  <c r="AA34" i="2"/>
  <c r="T9" i="2"/>
  <c r="N19" i="2"/>
  <c r="AC18" i="3"/>
  <c r="AB21" i="2"/>
  <c r="AC21" i="2" s="1"/>
  <c r="Y9" i="2"/>
  <c r="Q18" i="2"/>
  <c r="Z49" i="2"/>
  <c r="M21" i="2"/>
  <c r="M12" i="2"/>
  <c r="Z17" i="2"/>
  <c r="X14" i="2"/>
  <c r="X13" i="2"/>
  <c r="T48" i="2"/>
  <c r="M11" i="2"/>
  <c r="M22" i="2"/>
  <c r="O34" i="2"/>
  <c r="AD11" i="2"/>
  <c r="AC19" i="3"/>
  <c r="AB22" i="2"/>
  <c r="AC22" i="2" s="1"/>
  <c r="Q14" i="2"/>
  <c r="P13" i="2"/>
  <c r="Y12" i="2"/>
  <c r="T16" i="2"/>
  <c r="S29" i="3"/>
  <c r="R34" i="2"/>
  <c r="S34" i="2" s="1"/>
  <c r="N8" i="2"/>
  <c r="N13" i="2"/>
  <c r="S27" i="3"/>
  <c r="R32" i="2"/>
  <c r="S32" i="2" s="1"/>
  <c r="AA48" i="2"/>
  <c r="Y32" i="2"/>
  <c r="Y18" i="2"/>
  <c r="Q23" i="2"/>
  <c r="N7" i="2"/>
  <c r="AA7" i="2"/>
  <c r="AC11" i="3"/>
  <c r="AB12" i="2"/>
  <c r="AC12" i="2" s="1"/>
  <c r="W16" i="2"/>
  <c r="Z27" i="2"/>
  <c r="Y23" i="2"/>
  <c r="S23" i="3"/>
  <c r="R27" i="2"/>
  <c r="S27" i="2" s="1"/>
  <c r="Z34" i="2"/>
  <c r="M16" i="2"/>
  <c r="O19" i="2"/>
  <c r="Y21" i="2"/>
  <c r="AA9" i="2"/>
  <c r="T18" i="2"/>
  <c r="W49" i="2"/>
  <c r="T21" i="2"/>
  <c r="AA8" i="2"/>
  <c r="AA17" i="2"/>
  <c r="AD14" i="2"/>
  <c r="AD13" i="2"/>
  <c r="R48" i="2"/>
  <c r="S48" i="2" s="1"/>
  <c r="S40" i="3"/>
  <c r="Q11" i="2"/>
  <c r="Q22" i="2"/>
  <c r="AC17" i="3"/>
  <c r="AB19" i="2"/>
  <c r="AC19" i="2" s="1"/>
  <c r="AC10" i="3"/>
  <c r="AB11" i="2"/>
  <c r="AC11" i="2" s="1"/>
  <c r="Y22" i="2"/>
  <c r="S13" i="3"/>
  <c r="R14" i="2"/>
  <c r="S14" i="2" s="1"/>
  <c r="N49" i="2"/>
  <c r="P17" i="2"/>
  <c r="N9" i="2"/>
  <c r="W19" i="2"/>
  <c r="M49" i="2"/>
  <c r="T13" i="2"/>
  <c r="T32" i="2"/>
  <c r="Z48" i="2"/>
  <c r="AA32" i="2"/>
  <c r="AD18" i="2"/>
  <c r="M23" i="2"/>
  <c r="Q17" i="2"/>
  <c r="AD7" i="2"/>
  <c r="AA12" i="2"/>
  <c r="Y16" i="2"/>
  <c r="W27" i="2"/>
  <c r="AA23" i="2"/>
  <c r="N27" i="2"/>
  <c r="O9" i="2"/>
  <c r="Q16" i="2"/>
  <c r="P19" i="2"/>
  <c r="AA21" i="2"/>
  <c r="Z9" i="2"/>
  <c r="N18" i="2"/>
  <c r="AD49" i="2"/>
  <c r="O12" i="2"/>
  <c r="AC8" i="3"/>
  <c r="AB8" i="2"/>
  <c r="AC8" i="2" s="1"/>
  <c r="W17" i="2"/>
  <c r="Y14" i="2"/>
  <c r="AC12" i="3"/>
  <c r="AB13" i="2"/>
  <c r="AC13" i="2" s="1"/>
  <c r="O48" i="2"/>
  <c r="T11" i="2"/>
  <c r="Q34" i="2"/>
  <c r="X19" i="2"/>
  <c r="AA11" i="2"/>
  <c r="AA22" i="2"/>
  <c r="M14" i="2"/>
  <c r="S20" i="3"/>
  <c r="R23" i="2"/>
  <c r="S23" i="2" s="1"/>
  <c r="S17" i="3"/>
  <c r="R19" i="2"/>
  <c r="S19" i="2" s="1"/>
  <c r="W11" i="2"/>
  <c r="P8" i="2"/>
  <c r="P49" i="2"/>
  <c r="M13" i="2"/>
  <c r="O32" i="2"/>
  <c r="W48" i="2"/>
  <c r="Z32" i="2"/>
  <c r="X18" i="2"/>
  <c r="S7" i="3"/>
  <c r="R7" i="2"/>
  <c r="S7" i="2" s="1"/>
  <c r="O17" i="2"/>
  <c r="Z7" i="2"/>
  <c r="Z12" i="2"/>
  <c r="AC14" i="3"/>
  <c r="AB16" i="2"/>
  <c r="AC16" i="2" s="1"/>
  <c r="AD27" i="2"/>
  <c r="Z23" i="2"/>
  <c r="W34" i="2"/>
  <c r="P9" i="2"/>
  <c r="O16" i="2"/>
  <c r="M19" i="2"/>
  <c r="X21" i="2"/>
  <c r="W9" i="2"/>
  <c r="S16" i="3"/>
  <c r="R18" i="2"/>
  <c r="S18" i="2" s="1"/>
  <c r="S18" i="3"/>
  <c r="R21" i="2"/>
  <c r="S21" i="2" s="1"/>
  <c r="S11" i="3"/>
  <c r="R12" i="2"/>
  <c r="S12" i="2" s="1"/>
  <c r="Z8" i="2"/>
  <c r="Y17" i="2"/>
  <c r="AC13" i="3"/>
  <c r="AB14" i="2"/>
  <c r="AC14" i="2" s="1"/>
  <c r="AA13" i="2"/>
  <c r="M48" i="2"/>
  <c r="T22" i="2"/>
  <c r="T34" i="2"/>
  <c r="AA19" i="2"/>
  <c r="Z11" i="2"/>
  <c r="Z22" i="2"/>
  <c r="N14" i="2"/>
  <c r="AD48" i="2"/>
  <c r="W23" i="2"/>
  <c r="Y49" i="2"/>
  <c r="O22" i="2"/>
  <c r="M8" i="2"/>
  <c r="O49" i="2"/>
  <c r="S12" i="3"/>
  <c r="R13" i="2"/>
  <c r="S13" i="2" s="1"/>
  <c r="N32" i="2"/>
  <c r="X48" i="2"/>
  <c r="W32" i="2"/>
  <c r="T23" i="2"/>
  <c r="Q7" i="2"/>
  <c r="N17" i="2"/>
  <c r="W7" i="2"/>
  <c r="X12" i="2"/>
  <c r="X16" i="2"/>
  <c r="AC23" i="3"/>
  <c r="AB27" i="2"/>
  <c r="AC27" i="2" s="1"/>
  <c r="P27" i="2"/>
  <c r="AD34" i="2"/>
  <c r="S9" i="3"/>
  <c r="R9" i="2"/>
  <c r="S9" i="2" s="1"/>
  <c r="N16" i="2"/>
  <c r="Q19" i="2"/>
  <c r="Z21" i="2"/>
  <c r="X9" i="2"/>
  <c r="AC41" i="3"/>
  <c r="AB49" i="2"/>
  <c r="AC49" i="2" s="1"/>
  <c r="P21" i="2"/>
  <c r="T12" i="2"/>
  <c r="W8" i="2"/>
  <c r="AD17" i="2"/>
  <c r="AA14" i="2"/>
  <c r="Z13" i="2"/>
  <c r="O11" i="2"/>
  <c r="S19" i="3"/>
  <c r="R22" i="2"/>
  <c r="S22" i="2" s="1"/>
  <c r="P34" i="2"/>
  <c r="Z19" i="2"/>
  <c r="Y11" i="2"/>
  <c r="X22" i="2"/>
  <c r="O14" i="2"/>
  <c r="AB44" i="3"/>
  <c r="N45" i="3"/>
  <c r="AD44" i="3"/>
  <c r="M45" i="3"/>
  <c r="AA44" i="3"/>
  <c r="M44" i="3"/>
  <c r="AA53" i="2" l="1"/>
  <c r="AD53" i="2"/>
  <c r="N54" i="2"/>
  <c r="M53" i="2"/>
  <c r="M54" i="2"/>
  <c r="AC44" i="3"/>
  <c r="AB53" i="2"/>
  <c r="AC53" i="2" s="1"/>
  <c r="Y44" i="3"/>
  <c r="T44" i="3"/>
  <c r="P44" i="3"/>
  <c r="T45" i="3"/>
  <c r="P45" i="3"/>
  <c r="X44" i="3"/>
  <c r="O45" i="3"/>
  <c r="O44" i="3"/>
  <c r="W44" i="3"/>
  <c r="Q44" i="3"/>
  <c r="R45" i="3"/>
  <c r="N44" i="3"/>
  <c r="Z44" i="3"/>
  <c r="Q45" i="3"/>
  <c r="R44" i="3"/>
  <c r="Z53" i="2" l="1"/>
  <c r="W53" i="2"/>
  <c r="X53" i="2"/>
  <c r="Y53" i="2"/>
  <c r="R53" i="2"/>
  <c r="S53" i="2" s="1"/>
  <c r="S44" i="3"/>
  <c r="O54" i="2"/>
  <c r="R54" i="2"/>
  <c r="S54" i="2" s="1"/>
  <c r="S45" i="3"/>
  <c r="P54" i="2"/>
  <c r="Q54" i="2"/>
  <c r="O53" i="2"/>
  <c r="Q53" i="2"/>
  <c r="N53" i="2"/>
  <c r="T53" i="2"/>
  <c r="P53" i="2"/>
  <c r="T54" i="2"/>
</calcChain>
</file>

<file path=xl/sharedStrings.xml><?xml version="1.0" encoding="utf-8"?>
<sst xmlns="http://schemas.openxmlformats.org/spreadsheetml/2006/main" count="44" uniqueCount="15">
  <si>
    <t>EDAS3</t>
  </si>
  <si>
    <t>EDA?</t>
  </si>
  <si>
    <t>Outrights</t>
  </si>
  <si>
    <t>Bids</t>
  </si>
  <si>
    <t>Asks</t>
  </si>
  <si>
    <t>Last and Net Change</t>
  </si>
  <si>
    <t>Symbols</t>
  </si>
  <si>
    <t>Three-Month Calendar Spreads</t>
  </si>
  <si>
    <t>Six-Month Calendar Spreads</t>
  </si>
  <si>
    <t>Volume</t>
  </si>
  <si>
    <t>EDAS6</t>
  </si>
  <si>
    <t>CQG, INC.   Copyright © 2015</t>
  </si>
  <si>
    <t>Designed by Thom Hartle</t>
  </si>
  <si>
    <t>CQG Globex Eurodollar Dashboard</t>
  </si>
  <si>
    <t>CQG, INC.   Copyright 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</si>
</sst>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[$-409]h:mm:ss\ AM/PM;@"/>
    <numFmt numFmtId="167" formatCode="[$-F400]h:mm:ss\ AM/PM"/>
    <numFmt numFmtId="168" formatCode="0.0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B050"/>
      <name val="Century Gothic"/>
      <family val="2"/>
    </font>
    <font>
      <sz val="24"/>
      <color theme="1"/>
      <name val="Century Gothic"/>
      <family val="2"/>
    </font>
    <font>
      <sz val="26"/>
      <color theme="4"/>
      <name val="Century Gothic"/>
      <family val="2"/>
    </font>
    <font>
      <sz val="22"/>
      <color theme="4"/>
      <name val="Century Gothic"/>
      <family val="2"/>
    </font>
  </fonts>
  <fills count="4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87533"/>
        <bgColor indexed="64"/>
      </patternFill>
    </fill>
    <fill>
      <patternFill patternType="solid">
        <fgColor rgb="FFC3C3C3"/>
        <bgColor indexed="64"/>
      </pattern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FF0000"/>
        </stop>
      </gradientFill>
    </fill>
    <fill>
      <gradientFill degree="90">
        <stop position="0">
          <color theme="0" tint="-0.49803155613879818"/>
        </stop>
        <stop position="1">
          <color theme="0"/>
        </stop>
      </gradientFill>
    </fill>
    <fill>
      <gradientFill degree="270">
        <stop position="0">
          <color theme="0" tint="-0.49803155613879818"/>
        </stop>
        <stop position="1">
          <color theme="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B05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 degree="90">
        <stop position="0">
          <color theme="1"/>
        </stop>
        <stop position="1">
          <color rgb="FF00B0F0"/>
        </stop>
      </gradientFill>
    </fill>
    <fill>
      <gradientFill degree="270">
        <stop position="0">
          <color theme="1"/>
        </stop>
        <stop position="1">
          <color rgb="FF00B0F0"/>
        </stop>
      </gradientFill>
    </fill>
    <fill>
      <gradientFill degree="90">
        <stop position="0">
          <color theme="1"/>
        </stop>
        <stop position="1">
          <color rgb="FFFFD700"/>
        </stop>
      </gradientFill>
    </fill>
    <fill>
      <gradientFill degree="270">
        <stop position="0">
          <color theme="1"/>
        </stop>
        <stop position="1">
          <color rgb="FFFFFF00"/>
        </stop>
      </gradientFill>
    </fill>
    <fill>
      <gradientFill degree="90">
        <stop position="0">
          <color theme="1"/>
        </stop>
        <stop position="1">
          <color rgb="FF7030A0"/>
        </stop>
      </gradientFill>
    </fill>
    <fill>
      <gradientFill degree="270">
        <stop position="0">
          <color theme="1"/>
        </stop>
        <stop position="1">
          <color rgb="FF7030A0"/>
        </stop>
      </gradientFill>
    </fill>
    <fill>
      <gradientFill degree="90">
        <stop position="0">
          <color theme="1" tint="0.1490218817712943"/>
        </stop>
        <stop position="1">
          <color rgb="FFFFA500"/>
        </stop>
      </gradientFill>
    </fill>
    <fill>
      <gradientFill degree="270">
        <stop position="0">
          <color theme="1" tint="0.1490218817712943"/>
        </stop>
        <stop position="1">
          <color rgb="FFFFC000"/>
        </stop>
      </gradientFill>
    </fill>
    <fill>
      <gradientFill degree="90">
        <stop position="0">
          <color theme="2" tint="-0.74901577806939912"/>
        </stop>
        <stop position="1">
          <color rgb="FFFFC0CB"/>
        </stop>
      </gradientFill>
    </fill>
    <fill>
      <gradientFill degree="270">
        <stop position="0">
          <color theme="1" tint="0.1490218817712943"/>
        </stop>
        <stop position="1">
          <color rgb="FFC0C0C0"/>
        </stop>
      </gradientFill>
    </fill>
    <fill>
      <gradientFill degree="90">
        <stop position="0">
          <color theme="1" tint="0.1490218817712943"/>
        </stop>
        <stop position="1">
          <color rgb="FFFFC0CB"/>
        </stop>
      </gradientFill>
    </fill>
    <fill>
      <gradientFill degree="270">
        <stop position="0">
          <color theme="1" tint="0.1490218817712943"/>
        </stop>
        <stop position="1">
          <color rgb="FFFFC0CB"/>
        </stop>
      </gradientFill>
    </fill>
    <fill>
      <gradientFill degree="90">
        <stop position="0">
          <color theme="1"/>
        </stop>
        <stop position="1">
          <color rgb="FFC87533"/>
        </stop>
      </gradientFill>
    </fill>
    <fill>
      <gradientFill degree="270">
        <stop position="0">
          <color theme="1"/>
        </stop>
        <stop position="1">
          <color rgb="FFC87533"/>
        </stop>
      </gradient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21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FFA500"/>
      </left>
      <right style="thin">
        <color rgb="FFFFA500"/>
      </right>
      <top style="thin">
        <color rgb="FFFFA500"/>
      </top>
      <bottom style="thin">
        <color rgb="FFFFA500"/>
      </bottom>
      <diagonal/>
    </border>
    <border>
      <left style="thin">
        <color rgb="FFFFC0CB"/>
      </left>
      <right style="thin">
        <color rgb="FFFFC0CB"/>
      </right>
      <top style="thin">
        <color rgb="FFFFC0CB"/>
      </top>
      <bottom style="thin">
        <color rgb="FFFFC0CB"/>
      </bottom>
      <diagonal/>
    </border>
    <border>
      <left style="thin">
        <color rgb="FFFFA500"/>
      </left>
      <right style="thin">
        <color rgb="FFFFA500"/>
      </right>
      <top style="thin">
        <color rgb="FFFFA5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C0CB"/>
      </left>
      <right style="thin">
        <color rgb="FFFFC0CB"/>
      </right>
      <top style="thin">
        <color rgb="FFFFC0CB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87533"/>
      </left>
      <right style="thin">
        <color rgb="FFC87533"/>
      </right>
      <top style="thin">
        <color rgb="FFC87533"/>
      </top>
      <bottom style="thin">
        <color rgb="FFC87533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D700"/>
      </left>
      <right style="thin">
        <color rgb="FFFFD700"/>
      </right>
      <top/>
      <bottom style="thin">
        <color rgb="FFFFD700"/>
      </bottom>
      <diagonal/>
    </border>
    <border>
      <left/>
      <right/>
      <top/>
      <bottom style="thin">
        <color rgb="FF002060"/>
      </bottom>
      <diagonal/>
    </border>
    <border>
      <left style="thin">
        <color theme="4"/>
      </left>
      <right/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C87533"/>
      </bottom>
      <diagonal/>
    </border>
    <border>
      <left style="thin">
        <color rgb="FFFF0000"/>
      </left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theme="4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theme="4"/>
      </right>
      <top style="thin">
        <color rgb="FF00B050"/>
      </top>
      <bottom/>
      <diagonal/>
    </border>
    <border>
      <left style="thin">
        <color rgb="FFFFC0CB"/>
      </left>
      <right style="thin">
        <color theme="4"/>
      </right>
      <top style="thin">
        <color rgb="FFFFC0CB"/>
      </top>
      <bottom/>
      <diagonal/>
    </border>
    <border>
      <left style="thin">
        <color rgb="FFC0C0C0"/>
      </left>
      <right style="thin">
        <color theme="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theme="4"/>
      </right>
      <top style="thin">
        <color rgb="FFC0C0C0"/>
      </top>
      <bottom/>
      <diagonal/>
    </border>
    <border>
      <left style="thin">
        <color rgb="FFC87533"/>
      </left>
      <right style="thin">
        <color theme="4"/>
      </right>
      <top style="thin">
        <color rgb="FFC87533"/>
      </top>
      <bottom style="thin">
        <color rgb="FFC8753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D700"/>
      </left>
      <right/>
      <top style="thin">
        <color rgb="FFFFD700"/>
      </top>
      <bottom style="thin">
        <color rgb="FFFFD700"/>
      </bottom>
      <diagonal/>
    </border>
    <border>
      <left style="thin">
        <color rgb="FFFFA500"/>
      </left>
      <right/>
      <top style="thin">
        <color rgb="FFFFA500"/>
      </top>
      <bottom style="thin">
        <color rgb="FFFFA500"/>
      </bottom>
      <diagonal/>
    </border>
    <border>
      <left style="thin">
        <color rgb="FFFFA500"/>
      </left>
      <right/>
      <top style="thin">
        <color rgb="FFFFA500"/>
      </top>
      <bottom/>
      <diagonal/>
    </border>
    <border>
      <left style="thin">
        <color rgb="FFFFC0CB"/>
      </left>
      <right/>
      <top style="thin">
        <color rgb="FFFFC0CB"/>
      </top>
      <bottom style="thin">
        <color rgb="FFFFC0CB"/>
      </bottom>
      <diagonal/>
    </border>
    <border>
      <left style="thin">
        <color rgb="FFFFC0CB"/>
      </left>
      <right/>
      <top style="thin">
        <color rgb="FFFFC0CB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87533"/>
      </left>
      <right/>
      <top style="thin">
        <color rgb="FFC87533"/>
      </top>
      <bottom style="thin">
        <color rgb="FFC87533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C8753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FFD700"/>
      </bottom>
      <diagonal/>
    </border>
    <border>
      <left style="thin">
        <color theme="4"/>
      </left>
      <right/>
      <top style="thin">
        <color rgb="FFFFFF00"/>
      </top>
      <bottom style="thin">
        <color rgb="FFFFFF00"/>
      </bottom>
      <diagonal/>
    </border>
    <border>
      <left style="thin">
        <color theme="4"/>
      </left>
      <right/>
      <top style="thin">
        <color rgb="FFFFFF00"/>
      </top>
      <bottom style="thin">
        <color rgb="FF002060"/>
      </bottom>
      <diagonal/>
    </border>
    <border>
      <left style="thin">
        <color rgb="FFFFD700"/>
      </left>
      <right style="thin">
        <color rgb="FFFFD700"/>
      </right>
      <top style="thin">
        <color rgb="FFFFFF00"/>
      </top>
      <bottom style="thin">
        <color rgb="FFFFD700"/>
      </bottom>
      <diagonal/>
    </border>
    <border>
      <left style="thin">
        <color theme="4"/>
      </left>
      <right style="thin">
        <color rgb="FF00B050"/>
      </right>
      <top style="thin">
        <color rgb="FF00B050"/>
      </top>
      <bottom style="thin">
        <color rgb="FF00206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theme="4"/>
      </right>
      <top/>
      <bottom/>
      <diagonal/>
    </border>
    <border>
      <left style="thin">
        <color rgb="FFFFD700"/>
      </left>
      <right style="thin">
        <color rgb="FFFFD700"/>
      </right>
      <top style="thin">
        <color rgb="FFFFD700"/>
      </top>
      <bottom/>
      <diagonal/>
    </border>
    <border>
      <left style="thin">
        <color rgb="FFFFA500"/>
      </left>
      <right style="thin">
        <color rgb="FFFFA500"/>
      </right>
      <top/>
      <bottom style="thin">
        <color rgb="FFFFA500"/>
      </bottom>
      <diagonal/>
    </border>
    <border>
      <left style="thin">
        <color rgb="FFFFA500"/>
      </left>
      <right/>
      <top/>
      <bottom style="thin">
        <color rgb="FFFFA500"/>
      </bottom>
      <diagonal/>
    </border>
    <border>
      <left style="thin">
        <color rgb="FFFFD700"/>
      </left>
      <right/>
      <top style="thin">
        <color rgb="FFFFD70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FFD700"/>
      </left>
      <right/>
      <top/>
      <bottom style="thin">
        <color rgb="FFFFD70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002060"/>
      </left>
      <right/>
      <top style="thin">
        <color rgb="FFC87533"/>
      </top>
      <bottom style="thin">
        <color rgb="FF002060"/>
      </bottom>
      <diagonal/>
    </border>
    <border>
      <left/>
      <right/>
      <top style="thin">
        <color rgb="FFC87533"/>
      </top>
      <bottom style="thin">
        <color rgb="FF002060"/>
      </bottom>
      <diagonal/>
    </border>
    <border>
      <left style="thin">
        <color theme="0"/>
      </left>
      <right style="thin">
        <color theme="4"/>
      </right>
      <top/>
      <bottom style="thin">
        <color theme="0"/>
      </bottom>
      <diagonal/>
    </border>
    <border>
      <left style="thin">
        <color rgb="FF00B0F0"/>
      </left>
      <right style="thin">
        <color theme="4"/>
      </right>
      <top style="thin">
        <color rgb="FF00B0F0"/>
      </top>
      <bottom style="thin">
        <color rgb="FF00B0F0"/>
      </bottom>
      <diagonal/>
    </border>
    <border>
      <left style="thin">
        <color rgb="FFFFD700"/>
      </left>
      <right style="thin">
        <color theme="4"/>
      </right>
      <top/>
      <bottom style="thin">
        <color rgb="FFFFD700"/>
      </bottom>
      <diagonal/>
    </border>
    <border>
      <left style="thin">
        <color rgb="FFFFD700"/>
      </left>
      <right style="thin">
        <color theme="4"/>
      </right>
      <top style="thin">
        <color rgb="FFFFD700"/>
      </top>
      <bottom style="thin">
        <color rgb="FFFFD700"/>
      </bottom>
      <diagonal/>
    </border>
    <border>
      <left style="thin">
        <color rgb="FFFFD700"/>
      </left>
      <right style="thin">
        <color theme="4"/>
      </right>
      <top style="thin">
        <color rgb="FFFFD700"/>
      </top>
      <bottom/>
      <diagonal/>
    </border>
    <border>
      <left style="thin">
        <color rgb="FF7030A0"/>
      </left>
      <right style="thin">
        <color theme="4"/>
      </right>
      <top/>
      <bottom style="thin">
        <color rgb="FF7030A0"/>
      </bottom>
      <diagonal/>
    </border>
    <border>
      <left style="thin">
        <color rgb="FF7030A0"/>
      </left>
      <right style="thin">
        <color theme="4"/>
      </right>
      <top style="thin">
        <color rgb="FF7030A0"/>
      </top>
      <bottom style="thin">
        <color rgb="FF7030A0"/>
      </bottom>
      <diagonal/>
    </border>
    <border>
      <left style="thin">
        <color rgb="FFFFA500"/>
      </left>
      <right style="thin">
        <color theme="4"/>
      </right>
      <top/>
      <bottom style="thin">
        <color rgb="FFFFA500"/>
      </bottom>
      <diagonal/>
    </border>
    <border>
      <left style="thin">
        <color rgb="FFFFA500"/>
      </left>
      <right style="thin">
        <color theme="4"/>
      </right>
      <top style="thin">
        <color rgb="FFFFA500"/>
      </top>
      <bottom style="thin">
        <color rgb="FFFFA500"/>
      </bottom>
      <diagonal/>
    </border>
    <border>
      <left style="thin">
        <color rgb="FFFFA500"/>
      </left>
      <right style="thin">
        <color theme="4"/>
      </right>
      <top style="thin">
        <color rgb="FFFFA500"/>
      </top>
      <bottom/>
      <diagonal/>
    </border>
    <border>
      <left style="thin">
        <color rgb="FFFFC0CB"/>
      </left>
      <right style="thin">
        <color theme="4"/>
      </right>
      <top style="thin">
        <color rgb="FFFFC0CB"/>
      </top>
      <bottom style="thin">
        <color rgb="FFFFC0CB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4"/>
      </left>
      <right style="thin">
        <color rgb="FF00B050"/>
      </right>
      <top/>
      <bottom style="thin">
        <color rgb="FF002060"/>
      </bottom>
      <diagonal/>
    </border>
    <border>
      <left style="thin">
        <color rgb="FFFF0000"/>
      </left>
      <right style="thin">
        <color rgb="FFFF0000"/>
      </right>
      <top style="thin">
        <color rgb="FF002060"/>
      </top>
      <bottom style="thin">
        <color rgb="FF00206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4"/>
      </top>
      <bottom style="thin">
        <color theme="4"/>
      </bottom>
      <diagonal/>
    </border>
    <border>
      <left/>
      <right style="thin">
        <color rgb="FFFFD700"/>
      </right>
      <top style="thin">
        <color rgb="FFFFFF00"/>
      </top>
      <bottom style="thin">
        <color rgb="FFFFD700"/>
      </bottom>
      <diagonal/>
    </border>
    <border>
      <left style="thin">
        <color theme="7"/>
      </left>
      <right style="thin">
        <color theme="7"/>
      </right>
      <top style="thin">
        <color rgb="FFFFD700"/>
      </top>
      <bottom style="thin">
        <color rgb="FFFFD700"/>
      </bottom>
      <diagonal/>
    </border>
    <border>
      <left style="thin">
        <color theme="7"/>
      </left>
      <right style="thin">
        <color theme="7"/>
      </right>
      <top style="thin">
        <color rgb="FFFFD700"/>
      </top>
      <bottom/>
      <diagonal/>
    </border>
    <border>
      <left style="thin">
        <color theme="7"/>
      </left>
      <right style="thin">
        <color theme="7"/>
      </right>
      <top style="thin">
        <color rgb="FF002060"/>
      </top>
      <bottom style="thin">
        <color rgb="FF002060"/>
      </bottom>
      <diagonal/>
    </border>
    <border>
      <left style="thin">
        <color theme="7"/>
      </left>
      <right style="thin">
        <color theme="7"/>
      </right>
      <top/>
      <bottom style="thin">
        <color rgb="FF00206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2060"/>
      </top>
      <bottom style="thin">
        <color rgb="FF002060"/>
      </bottom>
      <diagonal/>
    </border>
    <border>
      <left/>
      <right style="thin">
        <color rgb="FFFFA500"/>
      </right>
      <top/>
      <bottom style="thin">
        <color rgb="FFFFA500"/>
      </bottom>
      <diagonal/>
    </border>
    <border>
      <left style="thin">
        <color rgb="FFFFC0CB"/>
      </left>
      <right/>
      <top/>
      <bottom style="thin">
        <color rgb="FFFFC0CB"/>
      </bottom>
      <diagonal/>
    </border>
    <border>
      <left style="thin">
        <color rgb="FFFFA500"/>
      </left>
      <right style="thin">
        <color rgb="FFFFA500"/>
      </right>
      <top style="thin">
        <color rgb="FF002060"/>
      </top>
      <bottom style="thin">
        <color rgb="FF002060"/>
      </bottom>
      <diagonal/>
    </border>
    <border>
      <left/>
      <right style="thin">
        <color rgb="FFFFC0CB"/>
      </right>
      <top style="thin">
        <color rgb="FFFFC0CB"/>
      </top>
      <bottom style="thin">
        <color rgb="FFFFC0CB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3C3C3"/>
      </left>
      <right style="thin">
        <color rgb="FFC3C3C3"/>
      </right>
      <top style="thin">
        <color rgb="FFFFC0CB"/>
      </top>
      <bottom style="thin">
        <color rgb="FFFFC0CB"/>
      </bottom>
      <diagonal/>
    </border>
    <border>
      <left style="thin">
        <color rgb="FFC3C3C3"/>
      </left>
      <right style="thin">
        <color rgb="FFC3C3C3"/>
      </right>
      <top style="thin">
        <color rgb="FF002060"/>
      </top>
      <bottom style="thin">
        <color rgb="FF00206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87533"/>
      </left>
      <right/>
      <top/>
      <bottom style="thin">
        <color rgb="FFC87533"/>
      </bottom>
      <diagonal/>
    </border>
    <border>
      <left style="thin">
        <color rgb="FFC0C0C0"/>
      </left>
      <right style="thin">
        <color rgb="FFC0C0C0"/>
      </right>
      <top style="thin">
        <color rgb="FF002060"/>
      </top>
      <bottom style="thin">
        <color rgb="FF002060"/>
      </bottom>
      <diagonal/>
    </border>
    <border>
      <left/>
      <right style="thin">
        <color rgb="FFC87533"/>
      </right>
      <top style="thin">
        <color rgb="FFC87533"/>
      </top>
      <bottom style="thin">
        <color rgb="FFC87533"/>
      </bottom>
      <diagonal/>
    </border>
    <border>
      <left style="thin">
        <color rgb="FFC87533"/>
      </left>
      <right style="thin">
        <color rgb="FFC87533"/>
      </right>
      <top style="thin">
        <color rgb="FF002060"/>
      </top>
      <bottom style="thin">
        <color rgb="FF002060"/>
      </bottom>
      <diagonal/>
    </border>
    <border>
      <left style="thin">
        <color rgb="FFC87533"/>
      </left>
      <right style="thin">
        <color rgb="FFC87533"/>
      </right>
      <top style="thin">
        <color rgb="FF002060"/>
      </top>
      <bottom style="thin">
        <color rgb="FFC87533"/>
      </bottom>
      <diagonal/>
    </border>
    <border>
      <left style="thin">
        <color theme="7"/>
      </left>
      <right style="thin">
        <color theme="7"/>
      </right>
      <top style="thin">
        <color theme="3"/>
      </top>
      <bottom style="thin">
        <color rgb="FF002060"/>
      </bottom>
      <diagonal/>
    </border>
    <border>
      <left style="thin">
        <color rgb="FFFFD700"/>
      </left>
      <right style="thin">
        <color rgb="FFFFD700"/>
      </right>
      <top/>
      <bottom style="thin">
        <color rgb="FFFFFF00"/>
      </bottom>
      <diagonal/>
    </border>
    <border>
      <left style="thin">
        <color rgb="FFC87533"/>
      </left>
      <right style="thin">
        <color rgb="FFC87533"/>
      </right>
      <top/>
      <bottom style="thin">
        <color rgb="FFC87533"/>
      </bottom>
      <diagonal/>
    </border>
    <border>
      <left/>
      <right style="thin">
        <color rgb="FFC87533"/>
      </right>
      <top/>
      <bottom style="thin">
        <color rgb="FFC87533"/>
      </bottom>
      <diagonal/>
    </border>
    <border>
      <left style="thin">
        <color rgb="FFC87533"/>
      </left>
      <right style="thin">
        <color theme="4"/>
      </right>
      <top/>
      <bottom style="thin">
        <color rgb="FFC87533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206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00206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206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FF0000"/>
      </top>
      <bottom style="thin">
        <color rgb="FF00B050"/>
      </bottom>
      <diagonal/>
    </border>
    <border>
      <left style="thin">
        <color rgb="FFFF0000"/>
      </left>
      <right/>
      <top style="thin">
        <color rgb="FF00206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00206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00B050"/>
      </left>
      <right style="thin">
        <color theme="4"/>
      </right>
      <top/>
      <bottom style="thin">
        <color rgb="FF00B050"/>
      </bottom>
      <diagonal/>
    </border>
    <border>
      <left/>
      <right style="thin">
        <color theme="4"/>
      </right>
      <top style="thin">
        <color rgb="FFFF0000"/>
      </top>
      <bottom style="thin">
        <color rgb="FF00B050"/>
      </bottom>
      <diagonal/>
    </border>
    <border>
      <left/>
      <right/>
      <top style="thin">
        <color rgb="FF00B0F0"/>
      </top>
      <bottom/>
      <diagonal/>
    </border>
    <border>
      <left style="thin">
        <color rgb="FF00B050"/>
      </left>
      <right style="thin">
        <color rgb="FF00B050"/>
      </right>
      <top style="thin">
        <color rgb="FF00206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theme="4"/>
      </bottom>
      <diagonal/>
    </border>
    <border>
      <left style="thin">
        <color rgb="FF00B0F0"/>
      </left>
      <right style="thin">
        <color theme="4"/>
      </right>
      <top/>
      <bottom style="thin">
        <color rgb="FF00B0F0"/>
      </bottom>
      <diagonal/>
    </border>
    <border>
      <left style="thin">
        <color theme="4"/>
      </left>
      <right/>
      <top style="thin">
        <color rgb="FF00B050"/>
      </top>
      <bottom style="thin">
        <color theme="4"/>
      </bottom>
      <diagonal/>
    </border>
    <border>
      <left/>
      <right/>
      <top style="thin">
        <color rgb="FF00B050"/>
      </top>
      <bottom style="thin">
        <color theme="4"/>
      </bottom>
      <diagonal/>
    </border>
    <border>
      <left/>
      <right style="thin">
        <color theme="4"/>
      </right>
      <top style="thin">
        <color rgb="FF00B050"/>
      </top>
      <bottom style="thin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theme="4"/>
      </top>
      <bottom/>
      <diagonal/>
    </border>
    <border>
      <left style="thin">
        <color theme="4"/>
      </left>
      <right style="thin">
        <color rgb="FF00B0F0"/>
      </right>
      <top style="thin">
        <color theme="4"/>
      </top>
      <bottom/>
      <diagonal/>
    </border>
    <border>
      <left style="thin">
        <color rgb="FF00B0F0"/>
      </left>
      <right style="thin">
        <color theme="4"/>
      </right>
      <top style="thin">
        <color rgb="FF00B0F0"/>
      </top>
      <bottom/>
      <diagonal/>
    </border>
    <border>
      <left style="thin">
        <color theme="7"/>
      </left>
      <right style="thin">
        <color theme="7"/>
      </right>
      <top/>
      <bottom style="thin">
        <color rgb="FFFFD700"/>
      </bottom>
      <diagonal/>
    </border>
    <border>
      <left/>
      <right style="thin">
        <color rgb="FFFFD700"/>
      </right>
      <top/>
      <bottom style="thin">
        <color rgb="FFFFD70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rgb="FFFFFF00"/>
      </bottom>
      <diagonal/>
    </border>
    <border>
      <left/>
      <right/>
      <top style="thin">
        <color theme="4"/>
      </top>
      <bottom style="thin">
        <color rgb="FFFFFF00"/>
      </bottom>
      <diagonal/>
    </border>
    <border>
      <left/>
      <right style="thin">
        <color theme="4"/>
      </right>
      <top style="thin">
        <color theme="4"/>
      </top>
      <bottom style="thin">
        <color rgb="FFFFFF00"/>
      </bottom>
      <diagonal/>
    </border>
    <border>
      <left style="thin">
        <color rgb="FFFFD700"/>
      </left>
      <right style="thin">
        <color rgb="FFFFD700"/>
      </right>
      <top style="thin">
        <color rgb="FFFFFF00"/>
      </top>
      <bottom/>
      <diagonal/>
    </border>
    <border>
      <left style="thin">
        <color theme="7"/>
      </left>
      <right style="thin">
        <color theme="7"/>
      </right>
      <top style="thin">
        <color rgb="FF002060"/>
      </top>
      <bottom/>
      <diagonal/>
    </border>
    <border>
      <left/>
      <right style="thin">
        <color rgb="FFFFD700"/>
      </right>
      <top style="thin">
        <color rgb="FFFFFF0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002060"/>
      </bottom>
      <diagonal/>
    </border>
    <border>
      <left style="thin">
        <color theme="4"/>
      </left>
      <right/>
      <top style="thin">
        <color rgb="FFFFFF00"/>
      </top>
      <bottom style="thin">
        <color rgb="FF800080"/>
      </bottom>
      <diagonal/>
    </border>
    <border>
      <left/>
      <right/>
      <top style="thin">
        <color rgb="FFFFFF00"/>
      </top>
      <bottom style="thin">
        <color rgb="FF800080"/>
      </bottom>
      <diagonal/>
    </border>
    <border>
      <left/>
      <right style="thin">
        <color theme="4"/>
      </right>
      <top style="thin">
        <color rgb="FFFFFF00"/>
      </top>
      <bottom style="thin">
        <color rgb="FF800080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002060"/>
      </top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theme="4"/>
      </right>
      <top style="thin">
        <color rgb="FF7030A0"/>
      </top>
      <bottom/>
      <diagonal/>
    </border>
    <border>
      <left style="thin">
        <color rgb="FFFFA500"/>
      </left>
      <right style="thin">
        <color rgb="FFFFA500"/>
      </right>
      <top/>
      <bottom style="thin">
        <color rgb="FF002060"/>
      </bottom>
      <diagonal/>
    </border>
    <border>
      <left style="thin">
        <color theme="4"/>
      </left>
      <right/>
      <top style="thin">
        <color rgb="FF7030A0"/>
      </top>
      <bottom style="thin">
        <color rgb="FFFFA500"/>
      </bottom>
      <diagonal/>
    </border>
    <border>
      <left/>
      <right/>
      <top style="thin">
        <color rgb="FF7030A0"/>
      </top>
      <bottom style="thin">
        <color rgb="FFFFA500"/>
      </bottom>
      <diagonal/>
    </border>
    <border>
      <left/>
      <right style="thin">
        <color theme="4"/>
      </right>
      <top style="thin">
        <color rgb="FF7030A0"/>
      </top>
      <bottom style="thin">
        <color rgb="FFFFA500"/>
      </bottom>
      <diagonal/>
    </border>
    <border>
      <left style="thin">
        <color rgb="FFFFA500"/>
      </left>
      <right style="thin">
        <color rgb="FFFFA500"/>
      </right>
      <top/>
      <bottom/>
      <diagonal/>
    </border>
    <border>
      <left style="thin">
        <color rgb="FFFFA500"/>
      </left>
      <right style="thin">
        <color rgb="FFFFA500"/>
      </right>
      <top style="thin">
        <color rgb="FF002060"/>
      </top>
      <bottom/>
      <diagonal/>
    </border>
    <border>
      <left/>
      <right style="thin">
        <color rgb="FFFFA500"/>
      </right>
      <top/>
      <bottom/>
      <diagonal/>
    </border>
    <border>
      <left style="thin">
        <color rgb="FFFFC0CB"/>
      </left>
      <right style="thin">
        <color rgb="FFFFC0CB"/>
      </right>
      <top/>
      <bottom style="thin">
        <color rgb="FFFFC0CB"/>
      </bottom>
      <diagonal/>
    </border>
    <border>
      <left style="thin">
        <color rgb="FFC3C3C3"/>
      </left>
      <right style="thin">
        <color rgb="FFC3C3C3"/>
      </right>
      <top/>
      <bottom style="thin">
        <color rgb="FFFFC0CB"/>
      </bottom>
      <diagonal/>
    </border>
    <border>
      <left style="thin">
        <color rgb="FFC3C3C3"/>
      </left>
      <right style="thin">
        <color rgb="FFC3C3C3"/>
      </right>
      <top/>
      <bottom style="thin">
        <color rgb="FF002060"/>
      </bottom>
      <diagonal/>
    </border>
    <border>
      <left/>
      <right style="thin">
        <color rgb="FFFFC0CB"/>
      </right>
      <top/>
      <bottom style="thin">
        <color rgb="FFFFC0CB"/>
      </bottom>
      <diagonal/>
    </border>
    <border>
      <left style="thin">
        <color rgb="FFFFC0CB"/>
      </left>
      <right style="thin">
        <color theme="4"/>
      </right>
      <top/>
      <bottom style="thin">
        <color rgb="FFFFC0CB"/>
      </bottom>
      <diagonal/>
    </border>
    <border>
      <left style="thin">
        <color theme="4"/>
      </left>
      <right/>
      <top style="thin">
        <color rgb="FFFFD700"/>
      </top>
      <bottom style="thin">
        <color rgb="FFC3C3C3"/>
      </bottom>
      <diagonal/>
    </border>
    <border>
      <left/>
      <right/>
      <top style="thin">
        <color rgb="FFFFD700"/>
      </top>
      <bottom style="thin">
        <color rgb="FFC3C3C3"/>
      </bottom>
      <diagonal/>
    </border>
    <border>
      <left/>
      <right style="thin">
        <color theme="4"/>
      </right>
      <top style="thin">
        <color rgb="FFFFD700"/>
      </top>
      <bottom style="thin">
        <color rgb="FFC3C3C3"/>
      </bottom>
      <diagonal/>
    </border>
    <border>
      <left style="thin">
        <color rgb="FFC3C3C3"/>
      </left>
      <right style="thin">
        <color rgb="FFC3C3C3"/>
      </right>
      <top style="thin">
        <color rgb="FFFFC0CB"/>
      </top>
      <bottom/>
      <diagonal/>
    </border>
    <border>
      <left style="thin">
        <color rgb="FFC3C3C3"/>
      </left>
      <right style="thin">
        <color rgb="FFC3C3C3"/>
      </right>
      <top style="thin">
        <color rgb="FF002060"/>
      </top>
      <bottom/>
      <diagonal/>
    </border>
    <border>
      <left/>
      <right style="thin">
        <color rgb="FFFFC0CB"/>
      </right>
      <top style="thin">
        <color rgb="FFFFC0CB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00206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theme="4"/>
      </right>
      <top/>
      <bottom style="thin">
        <color rgb="FFC0C0C0"/>
      </bottom>
      <diagonal/>
    </border>
    <border>
      <left style="thin">
        <color theme="4"/>
      </left>
      <right/>
      <top style="thin">
        <color rgb="FFFFC0CB"/>
      </top>
      <bottom style="thin">
        <color rgb="FFFFC0CB"/>
      </bottom>
      <diagonal/>
    </border>
    <border>
      <left/>
      <right/>
      <top style="thin">
        <color rgb="FFFFC0CB"/>
      </top>
      <bottom style="thin">
        <color rgb="FFFFC0CB"/>
      </bottom>
      <diagonal/>
    </border>
    <border>
      <left/>
      <right style="thin">
        <color theme="4"/>
      </right>
      <top style="thin">
        <color rgb="FFFFC0CB"/>
      </top>
      <bottom style="thin">
        <color rgb="FFFFC0CB"/>
      </bottom>
      <diagonal/>
    </border>
    <border>
      <left style="thin">
        <color rgb="FFC0C0C0"/>
      </left>
      <right style="thin">
        <color rgb="FFC0C0C0"/>
      </right>
      <top style="thin">
        <color rgb="FF002060"/>
      </top>
      <bottom/>
      <diagonal/>
    </border>
    <border>
      <left style="thin">
        <color rgb="FFC87533"/>
      </left>
      <right style="thin">
        <color rgb="FFC87533"/>
      </right>
      <top/>
      <bottom style="thin">
        <color rgb="FF002060"/>
      </bottom>
      <diagonal/>
    </border>
    <border>
      <left style="thin">
        <color theme="4"/>
      </left>
      <right/>
      <top style="thin">
        <color rgb="FFC0C0C0"/>
      </top>
      <bottom style="thin">
        <color rgb="FFC87533"/>
      </bottom>
      <diagonal/>
    </border>
    <border>
      <left/>
      <right/>
      <top style="thin">
        <color rgb="FFC0C0C0"/>
      </top>
      <bottom style="thin">
        <color rgb="FFC87533"/>
      </bottom>
      <diagonal/>
    </border>
    <border>
      <left/>
      <right style="thin">
        <color theme="4"/>
      </right>
      <top style="thin">
        <color rgb="FFC0C0C0"/>
      </top>
      <bottom style="thin">
        <color rgb="FFC8753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theme="4"/>
      </right>
      <top style="thin">
        <color rgb="FF002060"/>
      </top>
      <bottom/>
      <diagonal/>
    </border>
    <border>
      <left style="thin">
        <color theme="4"/>
      </left>
      <right/>
      <top style="thin">
        <color theme="0"/>
      </top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600">
    <xf numFmtId="0" fontId="0" fillId="0" borderId="0" xfId="0"/>
    <xf numFmtId="0" fontId="1" fillId="2" borderId="0" xfId="0" applyFont="1" applyFill="1"/>
    <xf numFmtId="0" fontId="1" fillId="17" borderId="30" xfId="0" applyFont="1" applyFill="1" applyBorder="1"/>
    <xf numFmtId="0" fontId="1" fillId="2" borderId="32" xfId="0" applyFont="1" applyFill="1" applyBorder="1" applyAlignment="1">
      <alignment shrinkToFit="1"/>
    </xf>
    <xf numFmtId="0" fontId="0" fillId="4" borderId="1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shrinkToFit="1"/>
    </xf>
    <xf numFmtId="0" fontId="1" fillId="2" borderId="12" xfId="0" applyFont="1" applyFill="1" applyBorder="1" applyAlignment="1">
      <alignment shrinkToFit="1"/>
    </xf>
    <xf numFmtId="0" fontId="1" fillId="2" borderId="14" xfId="0" applyFont="1" applyFill="1" applyBorder="1" applyAlignment="1">
      <alignment shrinkToFit="1"/>
    </xf>
    <xf numFmtId="0" fontId="1" fillId="2" borderId="13" xfId="0" applyFont="1" applyFill="1" applyBorder="1" applyAlignment="1">
      <alignment shrinkToFit="1"/>
    </xf>
    <xf numFmtId="0" fontId="1" fillId="2" borderId="13" xfId="0" applyFont="1" applyFill="1" applyBorder="1" applyAlignment="1">
      <alignment horizontal="left" shrinkToFit="1"/>
    </xf>
    <xf numFmtId="0" fontId="1" fillId="6" borderId="10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shrinkToFit="1"/>
    </xf>
    <xf numFmtId="0" fontId="0" fillId="8" borderId="10" xfId="0" applyFont="1" applyFill="1" applyBorder="1" applyAlignment="1">
      <alignment horizontal="center" vertical="center" shrinkToFit="1"/>
    </xf>
    <xf numFmtId="0" fontId="0" fillId="9" borderId="10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shrinkToFit="1"/>
    </xf>
    <xf numFmtId="0" fontId="1" fillId="2" borderId="18" xfId="0" applyFont="1" applyFill="1" applyBorder="1" applyAlignment="1">
      <alignment shrinkToFit="1"/>
    </xf>
    <xf numFmtId="0" fontId="0" fillId="12" borderId="10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shrinkToFit="1"/>
    </xf>
    <xf numFmtId="0" fontId="1" fillId="2" borderId="17" xfId="0" applyFont="1" applyFill="1" applyBorder="1" applyAlignment="1">
      <alignment horizontal="left" shrinkToFit="1"/>
    </xf>
    <xf numFmtId="0" fontId="1" fillId="2" borderId="20" xfId="0" applyFont="1" applyFill="1" applyBorder="1" applyAlignment="1">
      <alignment shrinkToFit="1"/>
    </xf>
    <xf numFmtId="0" fontId="0" fillId="10" borderId="10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shrinkToFit="1"/>
    </xf>
    <xf numFmtId="0" fontId="1" fillId="2" borderId="19" xfId="0" applyFont="1" applyFill="1" applyBorder="1" applyAlignment="1">
      <alignment horizontal="left" shrinkToFit="1"/>
    </xf>
    <xf numFmtId="0" fontId="1" fillId="2" borderId="21" xfId="0" applyFont="1" applyFill="1" applyBorder="1" applyAlignment="1">
      <alignment shrinkToFit="1"/>
    </xf>
    <xf numFmtId="0" fontId="1" fillId="11" borderId="10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shrinkToFit="1"/>
    </xf>
    <xf numFmtId="0" fontId="1" fillId="2" borderId="22" xfId="0" applyFont="1" applyFill="1" applyBorder="1" applyAlignment="1">
      <alignment horizontal="left" shrinkToFit="1"/>
    </xf>
    <xf numFmtId="0" fontId="1" fillId="33" borderId="33" xfId="0" applyFont="1" applyFill="1" applyBorder="1" applyAlignment="1">
      <alignment horizontal="center" shrinkToFit="1"/>
    </xf>
    <xf numFmtId="0" fontId="1" fillId="19" borderId="26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shrinkToFit="1"/>
    </xf>
    <xf numFmtId="0" fontId="1" fillId="2" borderId="29" xfId="0" applyFont="1" applyFill="1" applyBorder="1" applyAlignment="1">
      <alignment horizontal="left" shrinkToFit="1"/>
    </xf>
    <xf numFmtId="0" fontId="1" fillId="2" borderId="7" xfId="0" applyFont="1" applyFill="1" applyBorder="1" applyAlignment="1">
      <alignment shrinkToFit="1"/>
    </xf>
    <xf numFmtId="0" fontId="1" fillId="2" borderId="7" xfId="0" applyFont="1" applyFill="1" applyBorder="1" applyAlignment="1">
      <alignment horizontal="left" shrinkToFit="1"/>
    </xf>
    <xf numFmtId="0" fontId="1" fillId="7" borderId="7" xfId="0" applyFont="1" applyFill="1" applyBorder="1" applyAlignment="1">
      <alignment horizontal="center" vertical="center" shrinkToFit="1"/>
    </xf>
    <xf numFmtId="3" fontId="1" fillId="2" borderId="34" xfId="0" applyNumberFormat="1" applyFont="1" applyFill="1" applyBorder="1" applyAlignment="1">
      <alignment shrinkToFit="1"/>
    </xf>
    <xf numFmtId="3" fontId="1" fillId="2" borderId="35" xfId="0" applyNumberFormat="1" applyFont="1" applyFill="1" applyBorder="1" applyAlignment="1">
      <alignment shrinkToFit="1"/>
    </xf>
    <xf numFmtId="3" fontId="1" fillId="2" borderId="36" xfId="0" applyNumberFormat="1" applyFont="1" applyFill="1" applyBorder="1" applyAlignment="1">
      <alignment shrinkToFit="1"/>
    </xf>
    <xf numFmtId="3" fontId="1" fillId="2" borderId="37" xfId="0" applyNumberFormat="1" applyFont="1" applyFill="1" applyBorder="1" applyAlignment="1">
      <alignment shrinkToFit="1"/>
    </xf>
    <xf numFmtId="3" fontId="1" fillId="2" borderId="38" xfId="0" applyNumberFormat="1" applyFont="1" applyFill="1" applyBorder="1" applyAlignment="1">
      <alignment shrinkToFit="1"/>
    </xf>
    <xf numFmtId="3" fontId="1" fillId="2" borderId="39" xfId="0" applyNumberFormat="1" applyFont="1" applyFill="1" applyBorder="1" applyAlignment="1">
      <alignment shrinkToFit="1"/>
    </xf>
    <xf numFmtId="3" fontId="1" fillId="2" borderId="40" xfId="0" applyNumberFormat="1" applyFont="1" applyFill="1" applyBorder="1" applyAlignment="1">
      <alignment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57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shrinkToFit="1"/>
    </xf>
    <xf numFmtId="0" fontId="1" fillId="2" borderId="23" xfId="0" applyFont="1" applyFill="1" applyBorder="1" applyAlignment="1">
      <alignment horizontal="left" shrinkToFit="1"/>
    </xf>
    <xf numFmtId="0" fontId="0" fillId="16" borderId="59" xfId="0" applyFont="1" applyFill="1" applyBorder="1" applyAlignment="1">
      <alignment horizontal="center" vertical="center" shrinkToFit="1"/>
    </xf>
    <xf numFmtId="0" fontId="1" fillId="24" borderId="31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shrinkToFit="1"/>
    </xf>
    <xf numFmtId="0" fontId="1" fillId="21" borderId="56" xfId="0" applyFont="1" applyFill="1" applyBorder="1" applyAlignment="1">
      <alignment horizontal="center" vertical="center" shrinkToFit="1"/>
    </xf>
    <xf numFmtId="0" fontId="1" fillId="2" borderId="64" xfId="0" applyFont="1" applyFill="1" applyBorder="1" applyAlignment="1">
      <alignment shrinkToFit="1"/>
    </xf>
    <xf numFmtId="0" fontId="1" fillId="2" borderId="64" xfId="0" applyFont="1" applyFill="1" applyBorder="1" applyAlignment="1">
      <alignment horizontal="left" shrinkToFit="1"/>
    </xf>
    <xf numFmtId="0" fontId="1" fillId="34" borderId="10" xfId="0" applyFont="1" applyFill="1" applyBorder="1" applyAlignment="1">
      <alignment horizontal="center" vertical="center" shrinkToFit="1"/>
    </xf>
    <xf numFmtId="0" fontId="1" fillId="2" borderId="68" xfId="0" applyFont="1" applyFill="1" applyBorder="1" applyAlignment="1">
      <alignment shrinkToFit="1"/>
    </xf>
    <xf numFmtId="0" fontId="1" fillId="2" borderId="69" xfId="0" applyFont="1" applyFill="1" applyBorder="1" applyAlignment="1">
      <alignment shrinkToFit="1"/>
    </xf>
    <xf numFmtId="0" fontId="1" fillId="2" borderId="69" xfId="0" applyFont="1" applyFill="1" applyBorder="1" applyAlignment="1">
      <alignment horizontal="left" shrinkToFit="1"/>
    </xf>
    <xf numFmtId="0" fontId="1" fillId="2" borderId="66" xfId="0" applyFont="1" applyFill="1" applyBorder="1" applyAlignment="1">
      <alignment shrinkToFit="1"/>
    </xf>
    <xf numFmtId="0" fontId="1" fillId="2" borderId="72" xfId="0" applyFont="1" applyFill="1" applyBorder="1" applyAlignment="1">
      <alignment shrinkToFit="1"/>
    </xf>
    <xf numFmtId="0" fontId="1" fillId="2" borderId="72" xfId="0" applyFont="1" applyFill="1" applyBorder="1" applyAlignment="1">
      <alignment horizontal="left" shrinkToFit="1"/>
    </xf>
    <xf numFmtId="0" fontId="1" fillId="2" borderId="0" xfId="0" applyFont="1" applyFill="1" applyBorder="1"/>
    <xf numFmtId="0" fontId="0" fillId="35" borderId="0" xfId="0" applyFill="1"/>
    <xf numFmtId="164" fontId="0" fillId="35" borderId="0" xfId="0" applyNumberFormat="1" applyFill="1"/>
    <xf numFmtId="0" fontId="3" fillId="17" borderId="30" xfId="0" applyFont="1" applyFill="1" applyBorder="1"/>
    <xf numFmtId="0" fontId="1" fillId="2" borderId="32" xfId="0" applyFont="1" applyFill="1" applyBorder="1" applyAlignment="1">
      <alignment horizontal="center" shrinkToFit="1"/>
    </xf>
    <xf numFmtId="3" fontId="1" fillId="2" borderId="0" xfId="0" applyNumberFormat="1" applyFont="1" applyFill="1"/>
    <xf numFmtId="3" fontId="1" fillId="2" borderId="78" xfId="0" applyNumberFormat="1" applyFont="1" applyFill="1" applyBorder="1" applyAlignment="1">
      <alignment shrinkToFit="1"/>
    </xf>
    <xf numFmtId="3" fontId="1" fillId="2" borderId="79" xfId="0" applyNumberFormat="1" applyFont="1" applyFill="1" applyBorder="1" applyAlignment="1">
      <alignment shrinkToFit="1"/>
    </xf>
    <xf numFmtId="3" fontId="1" fillId="2" borderId="80" xfId="0" applyNumberFormat="1" applyFont="1" applyFill="1" applyBorder="1" applyAlignment="1">
      <alignment shrinkToFit="1"/>
    </xf>
    <xf numFmtId="3" fontId="1" fillId="2" borderId="81" xfId="0" applyNumberFormat="1" applyFont="1" applyFill="1" applyBorder="1" applyAlignment="1">
      <alignment shrinkToFit="1"/>
    </xf>
    <xf numFmtId="3" fontId="1" fillId="2" borderId="82" xfId="0" applyNumberFormat="1" applyFont="1" applyFill="1" applyBorder="1" applyAlignment="1">
      <alignment shrinkToFit="1"/>
    </xf>
    <xf numFmtId="3" fontId="1" fillId="2" borderId="83" xfId="0" applyNumberFormat="1" applyFont="1" applyFill="1" applyBorder="1" applyAlignment="1">
      <alignment shrinkToFit="1"/>
    </xf>
    <xf numFmtId="3" fontId="1" fillId="2" borderId="84" xfId="0" applyNumberFormat="1" applyFont="1" applyFill="1" applyBorder="1" applyAlignment="1">
      <alignment shrinkToFit="1"/>
    </xf>
    <xf numFmtId="3" fontId="1" fillId="2" borderId="85" xfId="0" applyNumberFormat="1" applyFont="1" applyFill="1" applyBorder="1" applyAlignment="1">
      <alignment shrinkToFit="1"/>
    </xf>
    <xf numFmtId="3" fontId="1" fillId="2" borderId="86" xfId="0" applyNumberFormat="1" applyFont="1" applyFill="1" applyBorder="1" applyAlignment="1">
      <alignment shrinkToFit="1"/>
    </xf>
    <xf numFmtId="3" fontId="1" fillId="2" borderId="87" xfId="0" applyNumberFormat="1" applyFont="1" applyFill="1" applyBorder="1" applyAlignment="1">
      <alignment shrinkToFit="1"/>
    </xf>
    <xf numFmtId="3" fontId="1" fillId="2" borderId="88" xfId="0" applyNumberFormat="1" applyFont="1" applyFill="1" applyBorder="1" applyAlignment="1">
      <alignment shrinkToFit="1"/>
    </xf>
    <xf numFmtId="168" fontId="1" fillId="2" borderId="32" xfId="0" applyNumberFormat="1" applyFont="1" applyFill="1" applyBorder="1" applyAlignment="1">
      <alignment horizontal="center" shrinkToFit="1"/>
    </xf>
    <xf numFmtId="168" fontId="1" fillId="2" borderId="23" xfId="0" applyNumberFormat="1" applyFont="1" applyFill="1" applyBorder="1" applyAlignment="1">
      <alignment horizontal="center" shrinkToFit="1"/>
    </xf>
    <xf numFmtId="168" fontId="1" fillId="2" borderId="13" xfId="0" applyNumberFormat="1" applyFont="1" applyFill="1" applyBorder="1" applyAlignment="1">
      <alignment horizontal="center" shrinkToFit="1"/>
    </xf>
    <xf numFmtId="168" fontId="1" fillId="2" borderId="7" xfId="0" applyNumberFormat="1" applyFont="1" applyFill="1" applyBorder="1" applyAlignment="1">
      <alignment horizontal="center" shrinkToFit="1"/>
    </xf>
    <xf numFmtId="168" fontId="1" fillId="2" borderId="64" xfId="0" applyNumberFormat="1" applyFont="1" applyFill="1" applyBorder="1" applyAlignment="1">
      <alignment horizontal="center" shrinkToFit="1"/>
    </xf>
    <xf numFmtId="168" fontId="1" fillId="2" borderId="29" xfId="0" applyNumberFormat="1" applyFont="1" applyFill="1" applyBorder="1" applyAlignment="1">
      <alignment horizontal="center" shrinkToFit="1"/>
    </xf>
    <xf numFmtId="168" fontId="1" fillId="2" borderId="72" xfId="0" applyNumberFormat="1" applyFont="1" applyFill="1" applyBorder="1" applyAlignment="1">
      <alignment horizontal="center" shrinkToFit="1"/>
    </xf>
    <xf numFmtId="168" fontId="1" fillId="2" borderId="69" xfId="0" applyNumberFormat="1" applyFont="1" applyFill="1" applyBorder="1" applyAlignment="1">
      <alignment horizontal="center" shrinkToFit="1"/>
    </xf>
    <xf numFmtId="168" fontId="1" fillId="2" borderId="17" xfId="0" applyNumberFormat="1" applyFont="1" applyFill="1" applyBorder="1" applyAlignment="1">
      <alignment horizontal="center" shrinkToFit="1"/>
    </xf>
    <xf numFmtId="168" fontId="1" fillId="2" borderId="19" xfId="0" applyNumberFormat="1" applyFont="1" applyFill="1" applyBorder="1" applyAlignment="1">
      <alignment horizontal="center" shrinkToFit="1"/>
    </xf>
    <xf numFmtId="168" fontId="1" fillId="2" borderId="22" xfId="0" applyNumberFormat="1" applyFont="1" applyFill="1" applyBorder="1" applyAlignment="1">
      <alignment horizontal="center" shrinkToFit="1"/>
    </xf>
    <xf numFmtId="168" fontId="1" fillId="2" borderId="23" xfId="0" quotePrefix="1" applyNumberFormat="1" applyFont="1" applyFill="1" applyBorder="1" applyAlignment="1">
      <alignment horizontal="center" shrinkToFit="1"/>
    </xf>
    <xf numFmtId="168" fontId="1" fillId="2" borderId="13" xfId="0" quotePrefix="1" applyNumberFormat="1" applyFont="1" applyFill="1" applyBorder="1" applyAlignment="1">
      <alignment horizontal="center" shrinkToFit="1"/>
    </xf>
    <xf numFmtId="168" fontId="1" fillId="2" borderId="7" xfId="0" quotePrefix="1" applyNumberFormat="1" applyFont="1" applyFill="1" applyBorder="1" applyAlignment="1">
      <alignment horizontal="center" shrinkToFit="1"/>
    </xf>
    <xf numFmtId="168" fontId="1" fillId="2" borderId="29" xfId="0" quotePrefix="1" applyNumberFormat="1" applyFont="1" applyFill="1" applyBorder="1" applyAlignment="1">
      <alignment horizontal="center" shrinkToFit="1"/>
    </xf>
    <xf numFmtId="168" fontId="1" fillId="2" borderId="64" xfId="0" quotePrefix="1" applyNumberFormat="1" applyFont="1" applyFill="1" applyBorder="1" applyAlignment="1">
      <alignment horizontal="center" shrinkToFit="1"/>
    </xf>
    <xf numFmtId="168" fontId="1" fillId="2" borderId="72" xfId="0" quotePrefix="1" applyNumberFormat="1" applyFont="1" applyFill="1" applyBorder="1" applyAlignment="1">
      <alignment horizontal="center" shrinkToFit="1"/>
    </xf>
    <xf numFmtId="168" fontId="1" fillId="2" borderId="69" xfId="0" quotePrefix="1" applyNumberFormat="1" applyFont="1" applyFill="1" applyBorder="1" applyAlignment="1">
      <alignment horizontal="center" shrinkToFit="1"/>
    </xf>
    <xf numFmtId="168" fontId="1" fillId="2" borderId="17" xfId="0" quotePrefix="1" applyNumberFormat="1" applyFont="1" applyFill="1" applyBorder="1" applyAlignment="1">
      <alignment horizontal="center" shrinkToFit="1"/>
    </xf>
    <xf numFmtId="168" fontId="1" fillId="2" borderId="19" xfId="0" quotePrefix="1" applyNumberFormat="1" applyFont="1" applyFill="1" applyBorder="1" applyAlignment="1">
      <alignment horizontal="center" shrinkToFit="1"/>
    </xf>
    <xf numFmtId="168" fontId="1" fillId="2" borderId="22" xfId="0" quotePrefix="1" applyNumberFormat="1" applyFont="1" applyFill="1" applyBorder="1" applyAlignment="1">
      <alignment horizontal="center" shrinkToFit="1"/>
    </xf>
    <xf numFmtId="0" fontId="1" fillId="17" borderId="89" xfId="0" applyFont="1" applyFill="1" applyBorder="1"/>
    <xf numFmtId="164" fontId="1" fillId="2" borderId="32" xfId="0" applyNumberFormat="1" applyFont="1" applyFill="1" applyBorder="1" applyAlignment="1">
      <alignment horizontal="center" shrinkToFit="1"/>
    </xf>
    <xf numFmtId="164" fontId="1" fillId="2" borderId="23" xfId="0" applyNumberFormat="1" applyFont="1" applyFill="1" applyBorder="1" applyAlignment="1">
      <alignment horizontal="center" shrinkToFit="1"/>
    </xf>
    <xf numFmtId="164" fontId="1" fillId="2" borderId="13" xfId="0" applyNumberFormat="1" applyFont="1" applyFill="1" applyBorder="1" applyAlignment="1">
      <alignment horizontal="center" shrinkToFit="1"/>
    </xf>
    <xf numFmtId="164" fontId="1" fillId="2" borderId="7" xfId="0" applyNumberFormat="1" applyFont="1" applyFill="1" applyBorder="1" applyAlignment="1">
      <alignment horizontal="center" shrinkToFit="1"/>
    </xf>
    <xf numFmtId="164" fontId="1" fillId="2" borderId="64" xfId="0" applyNumberFormat="1" applyFont="1" applyFill="1" applyBorder="1" applyAlignment="1">
      <alignment horizontal="center" shrinkToFit="1"/>
    </xf>
    <xf numFmtId="164" fontId="1" fillId="2" borderId="29" xfId="0" applyNumberFormat="1" applyFont="1" applyFill="1" applyBorder="1" applyAlignment="1">
      <alignment horizontal="center" shrinkToFit="1"/>
    </xf>
    <xf numFmtId="164" fontId="1" fillId="2" borderId="72" xfId="0" applyNumberFormat="1" applyFont="1" applyFill="1" applyBorder="1" applyAlignment="1">
      <alignment horizontal="center" shrinkToFit="1"/>
    </xf>
    <xf numFmtId="164" fontId="1" fillId="2" borderId="69" xfId="0" applyNumberFormat="1" applyFont="1" applyFill="1" applyBorder="1" applyAlignment="1">
      <alignment horizontal="center" shrinkToFit="1"/>
    </xf>
    <xf numFmtId="164" fontId="1" fillId="2" borderId="17" xfId="0" applyNumberFormat="1" applyFont="1" applyFill="1" applyBorder="1" applyAlignment="1">
      <alignment horizontal="center" shrinkToFit="1"/>
    </xf>
    <xf numFmtId="164" fontId="1" fillId="2" borderId="19" xfId="0" applyNumberFormat="1" applyFont="1" applyFill="1" applyBorder="1" applyAlignment="1">
      <alignment horizontal="center" shrinkToFit="1"/>
    </xf>
    <xf numFmtId="164" fontId="1" fillId="2" borderId="22" xfId="0" applyNumberFormat="1" applyFont="1" applyFill="1" applyBorder="1" applyAlignment="1">
      <alignment horizontal="center" shrinkToFit="1"/>
    </xf>
    <xf numFmtId="164" fontId="1" fillId="2" borderId="23" xfId="0" quotePrefix="1" applyNumberFormat="1" applyFont="1" applyFill="1" applyBorder="1" applyAlignment="1">
      <alignment horizontal="center" shrinkToFit="1"/>
    </xf>
    <xf numFmtId="164" fontId="1" fillId="2" borderId="13" xfId="0" quotePrefix="1" applyNumberFormat="1" applyFont="1" applyFill="1" applyBorder="1" applyAlignment="1">
      <alignment horizontal="center" shrinkToFit="1"/>
    </xf>
    <xf numFmtId="164" fontId="1" fillId="2" borderId="7" xfId="0" quotePrefix="1" applyNumberFormat="1" applyFont="1" applyFill="1" applyBorder="1" applyAlignment="1">
      <alignment horizontal="center" shrinkToFit="1"/>
    </xf>
    <xf numFmtId="164" fontId="1" fillId="2" borderId="29" xfId="0" quotePrefix="1" applyNumberFormat="1" applyFont="1" applyFill="1" applyBorder="1" applyAlignment="1">
      <alignment horizontal="center" shrinkToFit="1"/>
    </xf>
    <xf numFmtId="164" fontId="1" fillId="2" borderId="64" xfId="0" quotePrefix="1" applyNumberFormat="1" applyFont="1" applyFill="1" applyBorder="1" applyAlignment="1">
      <alignment horizontal="center" shrinkToFit="1"/>
    </xf>
    <xf numFmtId="164" fontId="1" fillId="2" borderId="72" xfId="0" quotePrefix="1" applyNumberFormat="1" applyFont="1" applyFill="1" applyBorder="1" applyAlignment="1">
      <alignment horizontal="center" shrinkToFit="1"/>
    </xf>
    <xf numFmtId="164" fontId="1" fillId="2" borderId="69" xfId="0" quotePrefix="1" applyNumberFormat="1" applyFont="1" applyFill="1" applyBorder="1" applyAlignment="1">
      <alignment horizontal="center" shrinkToFit="1"/>
    </xf>
    <xf numFmtId="164" fontId="1" fillId="2" borderId="17" xfId="0" quotePrefix="1" applyNumberFormat="1" applyFont="1" applyFill="1" applyBorder="1" applyAlignment="1">
      <alignment horizontal="center" shrinkToFit="1"/>
    </xf>
    <xf numFmtId="164" fontId="1" fillId="2" borderId="19" xfId="0" quotePrefix="1" applyNumberFormat="1" applyFont="1" applyFill="1" applyBorder="1" applyAlignment="1">
      <alignment horizontal="center" shrinkToFit="1"/>
    </xf>
    <xf numFmtId="164" fontId="1" fillId="2" borderId="22" xfId="0" quotePrefix="1" applyNumberFormat="1" applyFont="1" applyFill="1" applyBorder="1" applyAlignment="1">
      <alignment horizontal="center" shrinkToFit="1"/>
    </xf>
    <xf numFmtId="0" fontId="0" fillId="36" borderId="56" xfId="0" applyFont="1" applyFill="1" applyBorder="1" applyAlignment="1">
      <alignment horizontal="center" vertical="center" shrinkToFit="1"/>
    </xf>
    <xf numFmtId="0" fontId="0" fillId="36" borderId="8" xfId="0" applyFont="1" applyFill="1" applyBorder="1" applyAlignment="1">
      <alignment horizontal="center" vertical="center" shrinkToFit="1"/>
    </xf>
    <xf numFmtId="0" fontId="0" fillId="36" borderId="27" xfId="0" applyFont="1" applyFill="1" applyBorder="1" applyAlignment="1">
      <alignment horizontal="center" vertical="center" shrinkToFit="1"/>
    </xf>
    <xf numFmtId="0" fontId="0" fillId="36" borderId="57" xfId="0" applyFont="1" applyFill="1" applyBorder="1" applyAlignment="1">
      <alignment horizontal="center" vertical="center" shrinkToFit="1"/>
    </xf>
    <xf numFmtId="0" fontId="0" fillId="36" borderId="11" xfId="0" applyFont="1" applyFill="1" applyBorder="1" applyAlignment="1">
      <alignment horizontal="center" vertical="center" shrinkToFit="1"/>
    </xf>
    <xf numFmtId="0" fontId="0" fillId="36" borderId="31" xfId="0" applyFont="1" applyFill="1" applyBorder="1" applyAlignment="1">
      <alignment horizontal="center" vertical="center" shrinkToFit="1"/>
    </xf>
    <xf numFmtId="0" fontId="0" fillId="36" borderId="30" xfId="0" applyFont="1" applyFill="1" applyBorder="1" applyAlignment="1">
      <alignment horizontal="center" vertical="center" shrinkToFit="1"/>
    </xf>
    <xf numFmtId="0" fontId="0" fillId="35" borderId="10" xfId="0" applyFont="1" applyFill="1" applyBorder="1" applyAlignment="1">
      <alignment horizontal="center" vertical="center" shrinkToFit="1"/>
    </xf>
    <xf numFmtId="0" fontId="0" fillId="35" borderId="28" xfId="0" applyFont="1" applyFill="1" applyBorder="1" applyAlignment="1">
      <alignment horizontal="center" vertical="center" shrinkToFit="1"/>
    </xf>
    <xf numFmtId="0" fontId="0" fillId="36" borderId="59" xfId="0" applyFont="1" applyFill="1" applyBorder="1" applyAlignment="1">
      <alignment horizontal="center" vertical="center" shrinkToFit="1"/>
    </xf>
    <xf numFmtId="0" fontId="0" fillId="36" borderId="60" xfId="0" applyFont="1" applyFill="1" applyBorder="1" applyAlignment="1">
      <alignment horizontal="center" vertical="center" shrinkToFit="1"/>
    </xf>
    <xf numFmtId="0" fontId="0" fillId="36" borderId="63" xfId="0" applyFont="1" applyFill="1" applyBorder="1" applyAlignment="1">
      <alignment horizontal="center" vertical="center" shrinkToFit="1"/>
    </xf>
    <xf numFmtId="0" fontId="0" fillId="36" borderId="62" xfId="0" applyFont="1" applyFill="1" applyBorder="1" applyAlignment="1">
      <alignment horizontal="center" vertical="center" shrinkToFit="1"/>
    </xf>
    <xf numFmtId="0" fontId="0" fillId="35" borderId="30" xfId="0" applyFont="1" applyFill="1" applyBorder="1" applyAlignment="1">
      <alignment horizontal="center" vertical="center" shrinkToFit="1"/>
    </xf>
    <xf numFmtId="0" fontId="0" fillId="36" borderId="61" xfId="0" applyFont="1" applyFill="1" applyBorder="1" applyAlignment="1">
      <alignment horizontal="center" vertical="center" shrinkToFit="1"/>
    </xf>
    <xf numFmtId="0" fontId="0" fillId="36" borderId="10" xfId="0" applyFont="1" applyFill="1" applyBorder="1" applyAlignment="1">
      <alignment horizontal="center" vertical="center" shrinkToFit="1"/>
    </xf>
    <xf numFmtId="0" fontId="0" fillId="36" borderId="28" xfId="0" applyFont="1" applyFill="1" applyBorder="1" applyAlignment="1">
      <alignment horizontal="center" vertical="center" shrinkToFit="1"/>
    </xf>
    <xf numFmtId="0" fontId="0" fillId="35" borderId="0" xfId="0" applyFont="1" applyFill="1"/>
    <xf numFmtId="0" fontId="4" fillId="36" borderId="0" xfId="0" applyFont="1" applyFill="1" applyBorder="1" applyAlignment="1">
      <alignment vertical="center"/>
    </xf>
    <xf numFmtId="0" fontId="4" fillId="36" borderId="5" xfId="0" applyFont="1" applyFill="1" applyBorder="1" applyAlignment="1">
      <alignment vertical="center"/>
    </xf>
    <xf numFmtId="0" fontId="0" fillId="35" borderId="32" xfId="0" applyFont="1" applyFill="1" applyBorder="1" applyAlignment="1">
      <alignment shrinkToFit="1"/>
    </xf>
    <xf numFmtId="165" fontId="0" fillId="35" borderId="32" xfId="0" applyNumberFormat="1" applyFont="1" applyFill="1" applyBorder="1" applyAlignment="1">
      <alignment horizontal="center" shrinkToFit="1"/>
    </xf>
    <xf numFmtId="0" fontId="0" fillId="35" borderId="32" xfId="0" applyFont="1" applyFill="1" applyBorder="1" applyAlignment="1">
      <alignment horizontal="left" shrinkToFit="1"/>
    </xf>
    <xf numFmtId="165" fontId="0" fillId="35" borderId="32" xfId="0" quotePrefix="1" applyNumberFormat="1" applyFont="1" applyFill="1" applyBorder="1" applyAlignment="1">
      <alignment horizontal="center" shrinkToFit="1"/>
    </xf>
    <xf numFmtId="3" fontId="0" fillId="35" borderId="41" xfId="0" applyNumberFormat="1" applyFont="1" applyFill="1" applyBorder="1" applyAlignment="1">
      <alignment shrinkToFit="1"/>
    </xf>
    <xf numFmtId="0" fontId="0" fillId="36" borderId="26" xfId="0" applyFont="1" applyFill="1" applyBorder="1" applyAlignment="1">
      <alignment horizontal="center" vertical="center" shrinkToFit="1"/>
    </xf>
    <xf numFmtId="0" fontId="0" fillId="36" borderId="54" xfId="0" applyFont="1" applyFill="1" applyBorder="1" applyAlignment="1">
      <alignment horizontal="center" vertical="center" shrinkToFit="1"/>
    </xf>
    <xf numFmtId="0" fontId="0" fillId="36" borderId="65" xfId="0" applyFont="1" applyFill="1" applyBorder="1" applyAlignment="1">
      <alignment horizontal="center" vertical="center" shrinkToFit="1"/>
    </xf>
    <xf numFmtId="0" fontId="0" fillId="36" borderId="7" xfId="0" applyFont="1" applyFill="1" applyBorder="1" applyAlignment="1">
      <alignment horizontal="center" vertical="center" shrinkToFit="1"/>
    </xf>
    <xf numFmtId="0" fontId="0" fillId="36" borderId="25" xfId="0" applyFont="1" applyFill="1" applyBorder="1" applyAlignment="1">
      <alignment horizontal="center" vertical="center" shrinkToFit="1"/>
    </xf>
    <xf numFmtId="0" fontId="0" fillId="35" borderId="7" xfId="0" applyFont="1" applyFill="1" applyBorder="1" applyAlignment="1">
      <alignment horizontal="center" vertical="center" shrinkToFit="1"/>
    </xf>
    <xf numFmtId="0" fontId="0" fillId="35" borderId="25" xfId="0" applyFont="1" applyFill="1" applyBorder="1" applyAlignment="1">
      <alignment horizontal="center" vertical="center" shrinkToFit="1"/>
    </xf>
    <xf numFmtId="0" fontId="0" fillId="35" borderId="24" xfId="0" applyFont="1" applyFill="1" applyBorder="1"/>
    <xf numFmtId="0" fontId="0" fillId="35" borderId="0" xfId="0" applyFont="1" applyFill="1" applyBorder="1"/>
    <xf numFmtId="0" fontId="0" fillId="36" borderId="3" xfId="0" applyFont="1" applyFill="1" applyBorder="1" applyAlignment="1">
      <alignment horizontal="center" vertical="center" shrinkToFit="1"/>
    </xf>
    <xf numFmtId="0" fontId="0" fillId="36" borderId="33" xfId="0" applyFont="1" applyFill="1" applyBorder="1" applyAlignment="1">
      <alignment horizontal="center" shrinkToFit="1"/>
    </xf>
    <xf numFmtId="0" fontId="0" fillId="36" borderId="55" xfId="0" applyFont="1" applyFill="1" applyBorder="1" applyAlignment="1">
      <alignment horizontal="center" shrinkToFit="1"/>
    </xf>
    <xf numFmtId="0" fontId="0" fillId="36" borderId="30" xfId="0" applyFont="1" applyFill="1" applyBorder="1"/>
    <xf numFmtId="0" fontId="0" fillId="36" borderId="28" xfId="0" applyFont="1" applyFill="1" applyBorder="1"/>
    <xf numFmtId="0" fontId="0" fillId="36" borderId="11" xfId="0" applyFont="1" applyFill="1" applyBorder="1"/>
    <xf numFmtId="164" fontId="1" fillId="37" borderId="32" xfId="0" applyNumberFormat="1" applyFont="1" applyFill="1" applyBorder="1" applyAlignment="1">
      <alignment horizontal="center" shrinkToFit="1"/>
    </xf>
    <xf numFmtId="164" fontId="1" fillId="37" borderId="23" xfId="0" applyNumberFormat="1" applyFont="1" applyFill="1" applyBorder="1" applyAlignment="1">
      <alignment horizontal="center" shrinkToFit="1"/>
    </xf>
    <xf numFmtId="164" fontId="1" fillId="37" borderId="13" xfId="0" applyNumberFormat="1" applyFont="1" applyFill="1" applyBorder="1" applyAlignment="1">
      <alignment horizontal="center" shrinkToFit="1"/>
    </xf>
    <xf numFmtId="164" fontId="1" fillId="37" borderId="7" xfId="0" applyNumberFormat="1" applyFont="1" applyFill="1" applyBorder="1" applyAlignment="1">
      <alignment horizontal="center" shrinkToFit="1"/>
    </xf>
    <xf numFmtId="164" fontId="1" fillId="37" borderId="64" xfId="0" applyNumberFormat="1" applyFont="1" applyFill="1" applyBorder="1" applyAlignment="1">
      <alignment horizontal="center" shrinkToFit="1"/>
    </xf>
    <xf numFmtId="164" fontId="1" fillId="37" borderId="72" xfId="0" applyNumberFormat="1" applyFont="1" applyFill="1" applyBorder="1" applyAlignment="1">
      <alignment horizontal="center" shrinkToFit="1"/>
    </xf>
    <xf numFmtId="164" fontId="1" fillId="37" borderId="69" xfId="0" applyNumberFormat="1" applyFont="1" applyFill="1" applyBorder="1" applyAlignment="1">
      <alignment horizontal="center" shrinkToFit="1"/>
    </xf>
    <xf numFmtId="164" fontId="1" fillId="37" borderId="17" xfId="0" applyNumberFormat="1" applyFont="1" applyFill="1" applyBorder="1" applyAlignment="1">
      <alignment horizontal="center" shrinkToFit="1"/>
    </xf>
    <xf numFmtId="164" fontId="1" fillId="37" borderId="19" xfId="0" applyNumberFormat="1" applyFont="1" applyFill="1" applyBorder="1" applyAlignment="1">
      <alignment horizontal="center" shrinkToFit="1"/>
    </xf>
    <xf numFmtId="164" fontId="1" fillId="37" borderId="22" xfId="0" applyNumberFormat="1" applyFont="1" applyFill="1" applyBorder="1" applyAlignment="1">
      <alignment horizontal="center" shrinkToFit="1"/>
    </xf>
    <xf numFmtId="164" fontId="1" fillId="37" borderId="29" xfId="0" applyNumberFormat="1" applyFont="1" applyFill="1" applyBorder="1" applyAlignment="1">
      <alignment horizontal="center" shrinkToFit="1"/>
    </xf>
    <xf numFmtId="164" fontId="1" fillId="38" borderId="32" xfId="0" applyNumberFormat="1" applyFont="1" applyFill="1" applyBorder="1" applyAlignment="1">
      <alignment horizontal="center" shrinkToFit="1"/>
    </xf>
    <xf numFmtId="164" fontId="1" fillId="38" borderId="23" xfId="0" applyNumberFormat="1" applyFont="1" applyFill="1" applyBorder="1" applyAlignment="1">
      <alignment horizontal="center" shrinkToFit="1"/>
    </xf>
    <xf numFmtId="164" fontId="1" fillId="38" borderId="13" xfId="0" applyNumberFormat="1" applyFont="1" applyFill="1" applyBorder="1" applyAlignment="1">
      <alignment horizontal="center" shrinkToFit="1"/>
    </xf>
    <xf numFmtId="164" fontId="1" fillId="38" borderId="7" xfId="0" applyNumberFormat="1" applyFont="1" applyFill="1" applyBorder="1" applyAlignment="1">
      <alignment horizontal="center" shrinkToFit="1"/>
    </xf>
    <xf numFmtId="164" fontId="1" fillId="38" borderId="64" xfId="0" applyNumberFormat="1" applyFont="1" applyFill="1" applyBorder="1" applyAlignment="1">
      <alignment horizontal="center" shrinkToFit="1"/>
    </xf>
    <xf numFmtId="164" fontId="1" fillId="38" borderId="72" xfId="0" applyNumberFormat="1" applyFont="1" applyFill="1" applyBorder="1" applyAlignment="1">
      <alignment horizontal="center" shrinkToFit="1"/>
    </xf>
    <xf numFmtId="164" fontId="1" fillId="38" borderId="69" xfId="0" applyNumberFormat="1" applyFont="1" applyFill="1" applyBorder="1" applyAlignment="1">
      <alignment horizontal="center" shrinkToFit="1"/>
    </xf>
    <xf numFmtId="164" fontId="1" fillId="38" borderId="17" xfId="0" applyNumberFormat="1" applyFont="1" applyFill="1" applyBorder="1" applyAlignment="1">
      <alignment horizontal="center" shrinkToFit="1"/>
    </xf>
    <xf numFmtId="164" fontId="1" fillId="38" borderId="19" xfId="0" applyNumberFormat="1" applyFont="1" applyFill="1" applyBorder="1" applyAlignment="1">
      <alignment horizontal="center" shrinkToFit="1"/>
    </xf>
    <xf numFmtId="164" fontId="1" fillId="38" borderId="22" xfId="0" applyNumberFormat="1" applyFont="1" applyFill="1" applyBorder="1" applyAlignment="1">
      <alignment horizontal="center" shrinkToFit="1"/>
    </xf>
    <xf numFmtId="168" fontId="1" fillId="37" borderId="32" xfId="0" applyNumberFormat="1" applyFont="1" applyFill="1" applyBorder="1" applyAlignment="1">
      <alignment horizontal="center" shrinkToFit="1"/>
    </xf>
    <xf numFmtId="168" fontId="1" fillId="37" borderId="23" xfId="0" applyNumberFormat="1" applyFont="1" applyFill="1" applyBorder="1" applyAlignment="1">
      <alignment horizontal="center" shrinkToFit="1"/>
    </xf>
    <xf numFmtId="168" fontId="1" fillId="37" borderId="13" xfId="0" applyNumberFormat="1" applyFont="1" applyFill="1" applyBorder="1" applyAlignment="1">
      <alignment horizontal="center" shrinkToFit="1"/>
    </xf>
    <xf numFmtId="168" fontId="1" fillId="37" borderId="7" xfId="0" applyNumberFormat="1" applyFont="1" applyFill="1" applyBorder="1" applyAlignment="1">
      <alignment horizontal="center" shrinkToFit="1"/>
    </xf>
    <xf numFmtId="168" fontId="1" fillId="37" borderId="64" xfId="0" applyNumberFormat="1" applyFont="1" applyFill="1" applyBorder="1" applyAlignment="1">
      <alignment horizontal="center" shrinkToFit="1"/>
    </xf>
    <xf numFmtId="168" fontId="1" fillId="37" borderId="72" xfId="0" applyNumberFormat="1" applyFont="1" applyFill="1" applyBorder="1" applyAlignment="1">
      <alignment horizontal="center" shrinkToFit="1"/>
    </xf>
    <xf numFmtId="168" fontId="1" fillId="37" borderId="69" xfId="0" applyNumberFormat="1" applyFont="1" applyFill="1" applyBorder="1" applyAlignment="1">
      <alignment horizontal="center" shrinkToFit="1"/>
    </xf>
    <xf numFmtId="168" fontId="1" fillId="37" borderId="17" xfId="0" applyNumberFormat="1" applyFont="1" applyFill="1" applyBorder="1" applyAlignment="1">
      <alignment horizontal="center" shrinkToFit="1"/>
    </xf>
    <xf numFmtId="168" fontId="1" fillId="37" borderId="19" xfId="0" applyNumberFormat="1" applyFont="1" applyFill="1" applyBorder="1" applyAlignment="1">
      <alignment horizontal="center" shrinkToFit="1"/>
    </xf>
    <xf numFmtId="168" fontId="1" fillId="37" borderId="22" xfId="0" applyNumberFormat="1" applyFont="1" applyFill="1" applyBorder="1" applyAlignment="1">
      <alignment horizontal="center" shrinkToFit="1"/>
    </xf>
    <xf numFmtId="168" fontId="1" fillId="37" borderId="29" xfId="0" applyNumberFormat="1" applyFont="1" applyFill="1" applyBorder="1" applyAlignment="1">
      <alignment horizontal="center" shrinkToFit="1"/>
    </xf>
    <xf numFmtId="168" fontId="1" fillId="38" borderId="32" xfId="0" applyNumberFormat="1" applyFont="1" applyFill="1" applyBorder="1" applyAlignment="1">
      <alignment horizontal="center" shrinkToFit="1"/>
    </xf>
    <xf numFmtId="168" fontId="1" fillId="38" borderId="23" xfId="0" applyNumberFormat="1" applyFont="1" applyFill="1" applyBorder="1" applyAlignment="1">
      <alignment horizontal="center" shrinkToFit="1"/>
    </xf>
    <xf numFmtId="168" fontId="1" fillId="38" borderId="13" xfId="0" applyNumberFormat="1" applyFont="1" applyFill="1" applyBorder="1" applyAlignment="1">
      <alignment horizontal="center" shrinkToFit="1"/>
    </xf>
    <xf numFmtId="168" fontId="1" fillId="38" borderId="7" xfId="0" applyNumberFormat="1" applyFont="1" applyFill="1" applyBorder="1" applyAlignment="1">
      <alignment horizontal="center" shrinkToFit="1"/>
    </xf>
    <xf numFmtId="168" fontId="1" fillId="38" borderId="64" xfId="0" applyNumberFormat="1" applyFont="1" applyFill="1" applyBorder="1" applyAlignment="1">
      <alignment horizontal="center" shrinkToFit="1"/>
    </xf>
    <xf numFmtId="168" fontId="1" fillId="38" borderId="72" xfId="0" applyNumberFormat="1" applyFont="1" applyFill="1" applyBorder="1" applyAlignment="1">
      <alignment horizontal="center" shrinkToFit="1"/>
    </xf>
    <xf numFmtId="168" fontId="1" fillId="38" borderId="69" xfId="0" applyNumberFormat="1" applyFont="1" applyFill="1" applyBorder="1" applyAlignment="1">
      <alignment horizontal="center" shrinkToFit="1"/>
    </xf>
    <xf numFmtId="168" fontId="1" fillId="38" borderId="17" xfId="0" applyNumberFormat="1" applyFont="1" applyFill="1" applyBorder="1" applyAlignment="1">
      <alignment horizontal="center" shrinkToFit="1"/>
    </xf>
    <xf numFmtId="168" fontId="1" fillId="38" borderId="19" xfId="0" applyNumberFormat="1" applyFont="1" applyFill="1" applyBorder="1" applyAlignment="1">
      <alignment horizontal="center" shrinkToFit="1"/>
    </xf>
    <xf numFmtId="168" fontId="1" fillId="38" borderId="22" xfId="0" applyNumberFormat="1" applyFont="1" applyFill="1" applyBorder="1" applyAlignment="1">
      <alignment horizontal="center" shrinkToFit="1"/>
    </xf>
    <xf numFmtId="0" fontId="1" fillId="2" borderId="41" xfId="0" applyFont="1" applyFill="1" applyBorder="1" applyAlignment="1">
      <alignment shrinkToFit="1"/>
    </xf>
    <xf numFmtId="0" fontId="1" fillId="2" borderId="90" xfId="0" applyFont="1" applyFill="1" applyBorder="1" applyAlignment="1">
      <alignment shrinkToFit="1"/>
    </xf>
    <xf numFmtId="3" fontId="1" fillId="3" borderId="0" xfId="0" applyNumberFormat="1" applyFont="1" applyFill="1" applyBorder="1" applyAlignment="1">
      <alignment horizontal="center" shrinkToFit="1"/>
    </xf>
    <xf numFmtId="0" fontId="1" fillId="2" borderId="91" xfId="0" applyFont="1" applyFill="1" applyBorder="1" applyAlignment="1">
      <alignment shrinkToFit="1"/>
    </xf>
    <xf numFmtId="3" fontId="1" fillId="2" borderId="9" xfId="0" applyNumberFormat="1" applyFont="1" applyFill="1" applyBorder="1" applyAlignment="1">
      <alignment shrinkToFit="1"/>
    </xf>
    <xf numFmtId="3" fontId="1" fillId="2" borderId="32" xfId="0" applyNumberFormat="1" applyFont="1" applyFill="1" applyBorder="1" applyAlignment="1">
      <alignment shrinkToFit="1"/>
    </xf>
    <xf numFmtId="0" fontId="0" fillId="15" borderId="95" xfId="0" applyFont="1" applyFill="1" applyBorder="1" applyAlignment="1">
      <alignment horizontal="center" vertical="center" shrinkToFit="1"/>
    </xf>
    <xf numFmtId="0" fontId="0" fillId="4" borderId="96" xfId="0" applyFont="1" applyFill="1" applyBorder="1" applyAlignment="1">
      <alignment horizontal="center" vertical="center" shrinkToFit="1"/>
    </xf>
    <xf numFmtId="0" fontId="0" fillId="16" borderId="97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shrinkToFit="1"/>
    </xf>
    <xf numFmtId="0" fontId="1" fillId="2" borderId="43" xfId="0" applyFont="1" applyFill="1" applyBorder="1" applyAlignment="1">
      <alignment shrinkToFit="1"/>
    </xf>
    <xf numFmtId="0" fontId="1" fillId="2" borderId="98" xfId="0" applyFont="1" applyFill="1" applyBorder="1" applyAlignment="1">
      <alignment shrinkToFit="1"/>
    </xf>
    <xf numFmtId="0" fontId="1" fillId="18" borderId="99" xfId="0" applyFont="1" applyFill="1" applyBorder="1" applyAlignment="1">
      <alignment horizontal="center" vertical="center" shrinkToFit="1"/>
    </xf>
    <xf numFmtId="3" fontId="1" fillId="2" borderId="12" xfId="0" applyNumberFormat="1" applyFont="1" applyFill="1" applyBorder="1" applyAlignment="1">
      <alignment shrinkToFit="1"/>
    </xf>
    <xf numFmtId="0" fontId="1" fillId="5" borderId="100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shrinkToFit="1"/>
    </xf>
    <xf numFmtId="0" fontId="1" fillId="2" borderId="45" xfId="0" applyFont="1" applyFill="1" applyBorder="1" applyAlignment="1">
      <alignment shrinkToFit="1"/>
    </xf>
    <xf numFmtId="0" fontId="1" fillId="2" borderId="101" xfId="0" applyFont="1" applyFill="1" applyBorder="1" applyAlignment="1">
      <alignment shrinkToFit="1"/>
    </xf>
    <xf numFmtId="0" fontId="1" fillId="20" borderId="58" xfId="0" applyFont="1" applyFill="1" applyBorder="1" applyAlignment="1">
      <alignment horizontal="center" vertical="center" shrinkToFit="1"/>
    </xf>
    <xf numFmtId="3" fontId="1" fillId="2" borderId="13" xfId="0" applyNumberFormat="1" applyFont="1" applyFill="1" applyBorder="1" applyAlignment="1">
      <alignment shrinkToFit="1"/>
    </xf>
    <xf numFmtId="0" fontId="1" fillId="6" borderId="102" xfId="0" applyFont="1" applyFill="1" applyBorder="1" applyAlignment="1">
      <alignment horizontal="center" vertical="center" shrinkToFit="1"/>
    </xf>
    <xf numFmtId="165" fontId="1" fillId="2" borderId="103" xfId="0" applyNumberFormat="1" applyFont="1" applyFill="1" applyBorder="1" applyAlignment="1">
      <alignment shrinkToFit="1"/>
    </xf>
    <xf numFmtId="0" fontId="1" fillId="2" borderId="104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1" fillId="2" borderId="25" xfId="0" applyFont="1" applyFill="1" applyBorder="1" applyAlignment="1">
      <alignment shrinkToFit="1"/>
    </xf>
    <xf numFmtId="0" fontId="0" fillId="22" borderId="31" xfId="0" applyFont="1" applyFill="1" applyBorder="1" applyAlignment="1">
      <alignment horizontal="center" vertical="center" shrinkToFit="1"/>
    </xf>
    <xf numFmtId="3" fontId="1" fillId="2" borderId="105" xfId="0" applyNumberFormat="1" applyFont="1" applyFill="1" applyBorder="1" applyAlignment="1">
      <alignment shrinkToFit="1"/>
    </xf>
    <xf numFmtId="0" fontId="1" fillId="7" borderId="106" xfId="0" applyFont="1" applyFill="1" applyBorder="1" applyAlignment="1">
      <alignment horizontal="center" vertical="center" shrinkToFit="1"/>
    </xf>
    <xf numFmtId="165" fontId="1" fillId="2" borderId="73" xfId="0" applyNumberFormat="1" applyFont="1" applyFill="1" applyBorder="1" applyAlignment="1">
      <alignment shrinkToFit="1"/>
    </xf>
    <xf numFmtId="165" fontId="1" fillId="2" borderId="46" xfId="0" applyNumberFormat="1" applyFont="1" applyFill="1" applyBorder="1" applyAlignment="1">
      <alignment shrinkToFit="1"/>
    </xf>
    <xf numFmtId="165" fontId="1" fillId="2" borderId="71" xfId="0" applyNumberFormat="1" applyFont="1" applyFill="1" applyBorder="1" applyAlignment="1">
      <alignment shrinkToFit="1"/>
    </xf>
    <xf numFmtId="0" fontId="1" fillId="2" borderId="46" xfId="0" applyFont="1" applyFill="1" applyBorder="1" applyAlignment="1">
      <alignment shrinkToFit="1"/>
    </xf>
    <xf numFmtId="0" fontId="1" fillId="2" borderId="71" xfId="0" applyFont="1" applyFill="1" applyBorder="1" applyAlignment="1">
      <alignment shrinkToFit="1"/>
    </xf>
    <xf numFmtId="0" fontId="1" fillId="2" borderId="107" xfId="0" applyFont="1" applyFill="1" applyBorder="1" applyAlignment="1">
      <alignment shrinkToFit="1"/>
    </xf>
    <xf numFmtId="3" fontId="1" fillId="2" borderId="108" xfId="0" applyNumberFormat="1" applyFont="1" applyFill="1" applyBorder="1" applyAlignment="1">
      <alignment shrinkToFit="1"/>
    </xf>
    <xf numFmtId="3" fontId="1" fillId="2" borderId="109" xfId="0" applyNumberFormat="1" applyFont="1" applyFill="1" applyBorder="1" applyAlignment="1">
      <alignment shrinkToFit="1"/>
    </xf>
    <xf numFmtId="0" fontId="0" fillId="8" borderId="110" xfId="0" applyFont="1" applyFill="1" applyBorder="1" applyAlignment="1">
      <alignment horizontal="center" vertical="center" shrinkToFit="1"/>
    </xf>
    <xf numFmtId="165" fontId="1" fillId="2" borderId="74" xfId="0" applyNumberFormat="1" applyFont="1" applyFill="1" applyBorder="1" applyAlignment="1">
      <alignment shrinkToFit="1"/>
    </xf>
    <xf numFmtId="165" fontId="1" fillId="2" borderId="75" xfId="0" applyNumberFormat="1" applyFont="1" applyFill="1" applyBorder="1" applyAlignment="1">
      <alignment shrinkToFit="1"/>
    </xf>
    <xf numFmtId="0" fontId="1" fillId="2" borderId="74" xfId="0" applyFont="1" applyFill="1" applyBorder="1" applyAlignment="1">
      <alignment shrinkToFit="1"/>
    </xf>
    <xf numFmtId="0" fontId="1" fillId="2" borderId="75" xfId="0" applyFont="1" applyFill="1" applyBorder="1" applyAlignment="1">
      <alignment shrinkToFit="1"/>
    </xf>
    <xf numFmtId="0" fontId="1" fillId="2" borderId="112" xfId="0" applyFont="1" applyFill="1" applyBorder="1" applyAlignment="1">
      <alignment shrinkToFit="1"/>
    </xf>
    <xf numFmtId="0" fontId="0" fillId="26" borderId="31" xfId="0" applyFont="1" applyFill="1" applyBorder="1" applyAlignment="1">
      <alignment horizontal="center" vertical="center" shrinkToFit="1"/>
    </xf>
    <xf numFmtId="3" fontId="1" fillId="2" borderId="66" xfId="0" applyNumberFormat="1" applyFont="1" applyFill="1" applyBorder="1" applyAlignment="1">
      <alignment shrinkToFit="1"/>
    </xf>
    <xf numFmtId="0" fontId="1" fillId="34" borderId="113" xfId="0" applyFont="1" applyFill="1" applyBorder="1" applyAlignment="1">
      <alignment horizontal="center" vertical="center" shrinkToFit="1"/>
    </xf>
    <xf numFmtId="165" fontId="1" fillId="2" borderId="70" xfId="0" applyNumberFormat="1" applyFont="1" applyFill="1" applyBorder="1" applyAlignment="1">
      <alignment shrinkToFit="1"/>
    </xf>
    <xf numFmtId="165" fontId="1" fillId="2" borderId="47" xfId="0" applyNumberFormat="1" applyFont="1" applyFill="1" applyBorder="1" applyAlignment="1">
      <alignment shrinkToFit="1"/>
    </xf>
    <xf numFmtId="165" fontId="1" fillId="2" borderId="48" xfId="0" applyNumberFormat="1" applyFont="1" applyFill="1" applyBorder="1" applyAlignment="1">
      <alignment shrinkToFit="1"/>
    </xf>
    <xf numFmtId="0" fontId="1" fillId="2" borderId="70" xfId="0" applyFont="1" applyFill="1" applyBorder="1" applyAlignment="1">
      <alignment shrinkToFit="1"/>
    </xf>
    <xf numFmtId="0" fontId="1" fillId="2" borderId="47" xfId="0" applyFont="1" applyFill="1" applyBorder="1" applyAlignment="1">
      <alignment shrinkToFit="1"/>
    </xf>
    <xf numFmtId="0" fontId="1" fillId="2" borderId="48" xfId="0" applyFont="1" applyFill="1" applyBorder="1" applyAlignment="1">
      <alignment shrinkToFit="1"/>
    </xf>
    <xf numFmtId="0" fontId="1" fillId="2" borderId="114" xfId="0" applyFont="1" applyFill="1" applyBorder="1" applyAlignment="1">
      <alignment shrinkToFit="1"/>
    </xf>
    <xf numFmtId="0" fontId="0" fillId="28" borderId="31" xfId="0" applyFont="1" applyFill="1" applyBorder="1" applyAlignment="1">
      <alignment horizontal="center" vertical="center" shrinkToFit="1"/>
    </xf>
    <xf numFmtId="3" fontId="1" fillId="2" borderId="16" xfId="0" applyNumberFormat="1" applyFont="1" applyFill="1" applyBorder="1" applyAlignment="1">
      <alignment shrinkToFit="1"/>
    </xf>
    <xf numFmtId="0" fontId="0" fillId="9" borderId="116" xfId="0" applyFont="1" applyFill="1" applyBorder="1" applyAlignment="1">
      <alignment horizontal="center" vertical="center" shrinkToFit="1"/>
    </xf>
    <xf numFmtId="165" fontId="1" fillId="2" borderId="49" xfId="0" applyNumberFormat="1" applyFont="1" applyFill="1" applyBorder="1" applyAlignment="1">
      <alignment shrinkToFit="1"/>
    </xf>
    <xf numFmtId="165" fontId="1" fillId="2" borderId="50" xfId="0" applyNumberFormat="1" applyFont="1" applyFill="1" applyBorder="1" applyAlignment="1">
      <alignment shrinkToFit="1"/>
    </xf>
    <xf numFmtId="0" fontId="1" fillId="2" borderId="49" xfId="0" applyFont="1" applyFill="1" applyBorder="1" applyAlignment="1">
      <alignment shrinkToFit="1"/>
    </xf>
    <xf numFmtId="0" fontId="1" fillId="2" borderId="50" xfId="0" applyFont="1" applyFill="1" applyBorder="1" applyAlignment="1">
      <alignment shrinkToFit="1"/>
    </xf>
    <xf numFmtId="0" fontId="1" fillId="2" borderId="117" xfId="0" applyFont="1" applyFill="1" applyBorder="1" applyAlignment="1">
      <alignment shrinkToFit="1"/>
    </xf>
    <xf numFmtId="0" fontId="0" fillId="30" borderId="31" xfId="0" applyFont="1" applyFill="1" applyBorder="1" applyAlignment="1">
      <alignment horizontal="center" vertical="center" shrinkToFit="1"/>
    </xf>
    <xf numFmtId="3" fontId="1" fillId="2" borderId="119" xfId="0" applyNumberFormat="1" applyFont="1" applyFill="1" applyBorder="1" applyAlignment="1">
      <alignment shrinkToFit="1"/>
    </xf>
    <xf numFmtId="0" fontId="0" fillId="12" borderId="120" xfId="0" applyFont="1" applyFill="1" applyBorder="1" applyAlignment="1">
      <alignment horizontal="center" vertical="center" shrinkToFit="1"/>
    </xf>
    <xf numFmtId="165" fontId="1" fillId="2" borderId="51" xfId="0" applyNumberFormat="1" applyFont="1" applyFill="1" applyBorder="1" applyAlignment="1">
      <alignment shrinkToFit="1"/>
    </xf>
    <xf numFmtId="165" fontId="1" fillId="2" borderId="52" xfId="0" applyNumberFormat="1" applyFont="1" applyFill="1" applyBorder="1" applyAlignment="1">
      <alignment shrinkToFit="1"/>
    </xf>
    <xf numFmtId="0" fontId="1" fillId="2" borderId="51" xfId="0" applyFont="1" applyFill="1" applyBorder="1" applyAlignment="1">
      <alignment shrinkToFit="1"/>
    </xf>
    <xf numFmtId="0" fontId="1" fillId="2" borderId="52" xfId="0" applyFont="1" applyFill="1" applyBorder="1" applyAlignment="1">
      <alignment shrinkToFit="1"/>
    </xf>
    <xf numFmtId="0" fontId="1" fillId="2" borderId="121" xfId="0" applyFont="1" applyFill="1" applyBorder="1" applyAlignment="1">
      <alignment shrinkToFit="1"/>
    </xf>
    <xf numFmtId="0" fontId="1" fillId="32" borderId="31" xfId="0" applyFont="1" applyFill="1" applyBorder="1" applyAlignment="1">
      <alignment horizontal="center" vertical="center" shrinkToFit="1"/>
    </xf>
    <xf numFmtId="3" fontId="1" fillId="2" borderId="19" xfId="0" applyNumberFormat="1" applyFont="1" applyFill="1" applyBorder="1" applyAlignment="1">
      <alignment shrinkToFit="1"/>
    </xf>
    <xf numFmtId="0" fontId="0" fillId="10" borderId="123" xfId="0" applyFont="1" applyFill="1" applyBorder="1" applyAlignment="1">
      <alignment horizontal="center" vertical="center" shrinkToFit="1"/>
    </xf>
    <xf numFmtId="165" fontId="1" fillId="2" borderId="53" xfId="0" applyNumberFormat="1" applyFont="1" applyFill="1" applyBorder="1" applyAlignment="1">
      <alignment shrinkToFit="1"/>
    </xf>
    <xf numFmtId="0" fontId="1" fillId="2" borderId="53" xfId="0" applyFont="1" applyFill="1" applyBorder="1" applyAlignment="1">
      <alignment shrinkToFit="1"/>
    </xf>
    <xf numFmtId="0" fontId="1" fillId="2" borderId="124" xfId="0" applyFont="1" applyFill="1" applyBorder="1" applyAlignment="1">
      <alignment shrinkToFit="1"/>
    </xf>
    <xf numFmtId="3" fontId="1" fillId="2" borderId="22" xfId="0" applyNumberFormat="1" applyFont="1" applyFill="1" applyBorder="1" applyAlignment="1">
      <alignment shrinkToFit="1"/>
    </xf>
    <xf numFmtId="0" fontId="1" fillId="11" borderId="125" xfId="0" applyFont="1" applyFill="1" applyBorder="1" applyAlignment="1">
      <alignment horizontal="center" vertical="center" shrinkToFit="1"/>
    </xf>
    <xf numFmtId="0" fontId="1" fillId="33" borderId="126" xfId="0" applyFont="1" applyFill="1" applyBorder="1" applyAlignment="1">
      <alignment horizontal="center" shrinkToFit="1"/>
    </xf>
    <xf numFmtId="0" fontId="0" fillId="8" borderId="127" xfId="0" applyFont="1" applyFill="1" applyBorder="1" applyAlignment="1">
      <alignment horizontal="center" vertical="center" shrinkToFit="1"/>
    </xf>
    <xf numFmtId="0" fontId="1" fillId="2" borderId="128" xfId="0" applyFont="1" applyFill="1" applyBorder="1" applyAlignment="1">
      <alignment shrinkToFit="1"/>
    </xf>
    <xf numFmtId="0" fontId="1" fillId="2" borderId="129" xfId="0" applyFont="1" applyFill="1" applyBorder="1" applyAlignment="1">
      <alignment shrinkToFit="1"/>
    </xf>
    <xf numFmtId="164" fontId="1" fillId="37" borderId="129" xfId="0" applyNumberFormat="1" applyFont="1" applyFill="1" applyBorder="1" applyAlignment="1">
      <alignment horizontal="center" shrinkToFit="1"/>
    </xf>
    <xf numFmtId="0" fontId="1" fillId="2" borderId="129" xfId="0" applyFont="1" applyFill="1" applyBorder="1" applyAlignment="1">
      <alignment horizontal="left" shrinkToFit="1"/>
    </xf>
    <xf numFmtId="164" fontId="1" fillId="2" borderId="129" xfId="0" applyNumberFormat="1" applyFont="1" applyFill="1" applyBorder="1" applyAlignment="1">
      <alignment horizontal="center" shrinkToFit="1"/>
    </xf>
    <xf numFmtId="164" fontId="1" fillId="2" borderId="129" xfId="0" quotePrefix="1" applyNumberFormat="1" applyFont="1" applyFill="1" applyBorder="1" applyAlignment="1">
      <alignment horizontal="center" shrinkToFit="1"/>
    </xf>
    <xf numFmtId="165" fontId="1" fillId="2" borderId="122" xfId="0" applyNumberFormat="1" applyFont="1" applyFill="1" applyBorder="1" applyAlignment="1">
      <alignment shrinkToFit="1"/>
    </xf>
    <xf numFmtId="3" fontId="1" fillId="2" borderId="129" xfId="0" applyNumberFormat="1" applyFont="1" applyFill="1" applyBorder="1" applyAlignment="1">
      <alignment shrinkToFit="1"/>
    </xf>
    <xf numFmtId="0" fontId="1" fillId="2" borderId="130" xfId="0" applyFont="1" applyFill="1" applyBorder="1" applyAlignment="1">
      <alignment shrinkToFit="1"/>
    </xf>
    <xf numFmtId="168" fontId="1" fillId="37" borderId="129" xfId="0" applyNumberFormat="1" applyFont="1" applyFill="1" applyBorder="1" applyAlignment="1">
      <alignment horizontal="center" shrinkToFit="1"/>
    </xf>
    <xf numFmtId="168" fontId="1" fillId="2" borderId="129" xfId="0" applyNumberFormat="1" applyFont="1" applyFill="1" applyBorder="1" applyAlignment="1">
      <alignment horizontal="center" shrinkToFit="1"/>
    </xf>
    <xf numFmtId="168" fontId="1" fillId="2" borderId="129" xfId="0" quotePrefix="1" applyNumberFormat="1" applyFont="1" applyFill="1" applyBorder="1" applyAlignment="1">
      <alignment horizontal="center" shrinkToFit="1"/>
    </xf>
    <xf numFmtId="0" fontId="1" fillId="2" borderId="122" xfId="0" applyFont="1" applyFill="1" applyBorder="1" applyAlignment="1">
      <alignment shrinkToFit="1"/>
    </xf>
    <xf numFmtId="3" fontId="1" fillId="2" borderId="131" xfId="0" applyNumberFormat="1" applyFont="1" applyFill="1" applyBorder="1" applyAlignment="1">
      <alignment shrinkToFit="1"/>
    </xf>
    <xf numFmtId="164" fontId="1" fillId="38" borderId="0" xfId="0" applyNumberFormat="1" applyFont="1" applyFill="1" applyBorder="1" applyAlignment="1">
      <alignment horizontal="center" shrinkToFit="1"/>
    </xf>
    <xf numFmtId="168" fontId="1" fillId="38" borderId="0" xfId="0" applyNumberFormat="1" applyFont="1" applyFill="1" applyBorder="1" applyAlignment="1">
      <alignment horizontal="center" shrinkToFit="1"/>
    </xf>
    <xf numFmtId="0" fontId="1" fillId="2" borderId="132" xfId="0" applyFont="1" applyFill="1" applyBorder="1" applyAlignment="1">
      <alignment shrinkToFit="1"/>
    </xf>
    <xf numFmtId="164" fontId="1" fillId="37" borderId="132" xfId="0" applyNumberFormat="1" applyFont="1" applyFill="1" applyBorder="1" applyAlignment="1">
      <alignment horizontal="center" shrinkToFit="1"/>
    </xf>
    <xf numFmtId="0" fontId="1" fillId="2" borderId="132" xfId="0" applyFont="1" applyFill="1" applyBorder="1" applyAlignment="1">
      <alignment horizontal="left" shrinkToFit="1"/>
    </xf>
    <xf numFmtId="164" fontId="1" fillId="2" borderId="132" xfId="0" applyNumberFormat="1" applyFont="1" applyFill="1" applyBorder="1" applyAlignment="1">
      <alignment horizontal="center" shrinkToFit="1"/>
    </xf>
    <xf numFmtId="164" fontId="1" fillId="2" borderId="132" xfId="0" quotePrefix="1" applyNumberFormat="1" applyFont="1" applyFill="1" applyBorder="1" applyAlignment="1">
      <alignment horizontal="center" shrinkToFit="1"/>
    </xf>
    <xf numFmtId="3" fontId="1" fillId="2" borderId="132" xfId="0" applyNumberFormat="1" applyFont="1" applyFill="1" applyBorder="1" applyAlignment="1">
      <alignment shrinkToFit="1"/>
    </xf>
    <xf numFmtId="0" fontId="1" fillId="18" borderId="133" xfId="0" applyFont="1" applyFill="1" applyBorder="1" applyAlignment="1">
      <alignment horizontal="center" vertical="center" shrinkToFit="1"/>
    </xf>
    <xf numFmtId="0" fontId="1" fillId="2" borderId="134" xfId="0" applyFont="1" applyFill="1" applyBorder="1" applyAlignment="1">
      <alignment shrinkToFit="1"/>
    </xf>
    <xf numFmtId="168" fontId="1" fillId="37" borderId="132" xfId="0" applyNumberFormat="1" applyFont="1" applyFill="1" applyBorder="1" applyAlignment="1">
      <alignment horizontal="center" shrinkToFit="1"/>
    </xf>
    <xf numFmtId="168" fontId="1" fillId="2" borderId="132" xfId="0" applyNumberFormat="1" applyFont="1" applyFill="1" applyBorder="1" applyAlignment="1">
      <alignment horizontal="center" shrinkToFit="1"/>
    </xf>
    <xf numFmtId="168" fontId="1" fillId="2" borderId="132" xfId="0" quotePrefix="1" applyNumberFormat="1" applyFont="1" applyFill="1" applyBorder="1" applyAlignment="1">
      <alignment horizontal="center" shrinkToFit="1"/>
    </xf>
    <xf numFmtId="0" fontId="1" fillId="13" borderId="135" xfId="0" applyFont="1" applyFill="1" applyBorder="1" applyAlignment="1">
      <alignment horizontal="center" vertical="center" shrinkToFit="1"/>
    </xf>
    <xf numFmtId="164" fontId="1" fillId="37" borderId="12" xfId="0" applyNumberFormat="1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left" shrinkToFit="1"/>
    </xf>
    <xf numFmtId="164" fontId="1" fillId="2" borderId="12" xfId="0" applyNumberFormat="1" applyFont="1" applyFill="1" applyBorder="1" applyAlignment="1">
      <alignment horizontal="center" shrinkToFit="1"/>
    </xf>
    <xf numFmtId="164" fontId="1" fillId="2" borderId="12" xfId="0" quotePrefix="1" applyNumberFormat="1" applyFont="1" applyFill="1" applyBorder="1" applyAlignment="1">
      <alignment horizontal="center" shrinkToFit="1"/>
    </xf>
    <xf numFmtId="0" fontId="1" fillId="13" borderId="136" xfId="0" applyFont="1" applyFill="1" applyBorder="1" applyAlignment="1">
      <alignment horizontal="center" vertical="center" shrinkToFit="1"/>
    </xf>
    <xf numFmtId="0" fontId="1" fillId="2" borderId="137" xfId="0" applyFont="1" applyFill="1" applyBorder="1" applyAlignment="1">
      <alignment shrinkToFit="1"/>
    </xf>
    <xf numFmtId="168" fontId="1" fillId="37" borderId="12" xfId="0" applyNumberFormat="1" applyFont="1" applyFill="1" applyBorder="1" applyAlignment="1">
      <alignment horizontal="center" shrinkToFit="1"/>
    </xf>
    <xf numFmtId="168" fontId="1" fillId="2" borderId="12" xfId="0" applyNumberFormat="1" applyFont="1" applyFill="1" applyBorder="1" applyAlignment="1">
      <alignment horizontal="center" shrinkToFit="1"/>
    </xf>
    <xf numFmtId="168" fontId="1" fillId="2" borderId="12" xfId="0" quotePrefix="1" applyNumberFormat="1" applyFont="1" applyFill="1" applyBorder="1" applyAlignment="1">
      <alignment horizontal="center" shrinkToFit="1"/>
    </xf>
    <xf numFmtId="0" fontId="1" fillId="5" borderId="138" xfId="0" applyFont="1" applyFill="1" applyBorder="1" applyAlignment="1">
      <alignment horizontal="center" vertical="center" shrinkToFit="1"/>
    </xf>
    <xf numFmtId="0" fontId="1" fillId="14" borderId="140" xfId="0" applyFont="1" applyFill="1" applyBorder="1" applyAlignment="1">
      <alignment horizontal="center" vertical="center" shrinkToFit="1"/>
    </xf>
    <xf numFmtId="0" fontId="1" fillId="2" borderId="141" xfId="0" applyFont="1" applyFill="1" applyBorder="1" applyAlignment="1">
      <alignment shrinkToFit="1"/>
    </xf>
    <xf numFmtId="164" fontId="1" fillId="38" borderId="141" xfId="0" applyNumberFormat="1" applyFont="1" applyFill="1" applyBorder="1" applyAlignment="1">
      <alignment horizontal="center" shrinkToFit="1"/>
    </xf>
    <xf numFmtId="0" fontId="1" fillId="2" borderId="141" xfId="0" applyFont="1" applyFill="1" applyBorder="1" applyAlignment="1">
      <alignment horizontal="left" shrinkToFit="1"/>
    </xf>
    <xf numFmtId="164" fontId="1" fillId="2" borderId="141" xfId="0" applyNumberFormat="1" applyFont="1" applyFill="1" applyBorder="1" applyAlignment="1">
      <alignment horizontal="center" shrinkToFit="1"/>
    </xf>
    <xf numFmtId="164" fontId="1" fillId="2" borderId="141" xfId="0" quotePrefix="1" applyNumberFormat="1" applyFont="1" applyFill="1" applyBorder="1" applyAlignment="1">
      <alignment horizontal="center" shrinkToFit="1"/>
    </xf>
    <xf numFmtId="3" fontId="1" fillId="2" borderId="14" xfId="0" applyNumberFormat="1" applyFont="1" applyFill="1" applyBorder="1" applyAlignment="1">
      <alignment shrinkToFit="1"/>
    </xf>
    <xf numFmtId="0" fontId="1" fillId="14" borderId="142" xfId="0" applyFont="1" applyFill="1" applyBorder="1" applyAlignment="1">
      <alignment horizontal="center" vertical="center" shrinkToFit="1"/>
    </xf>
    <xf numFmtId="0" fontId="1" fillId="2" borderId="143" xfId="0" applyFont="1" applyFill="1" applyBorder="1" applyAlignment="1">
      <alignment shrinkToFit="1"/>
    </xf>
    <xf numFmtId="168" fontId="1" fillId="38" borderId="141" xfId="0" applyNumberFormat="1" applyFont="1" applyFill="1" applyBorder="1" applyAlignment="1">
      <alignment horizontal="center" shrinkToFit="1"/>
    </xf>
    <xf numFmtId="168" fontId="1" fillId="2" borderId="141" xfId="0" applyNumberFormat="1" applyFont="1" applyFill="1" applyBorder="1" applyAlignment="1">
      <alignment horizontal="center" shrinkToFit="1"/>
    </xf>
    <xf numFmtId="168" fontId="1" fillId="2" borderId="141" xfId="0" quotePrefix="1" applyNumberFormat="1" applyFont="1" applyFill="1" applyBorder="1" applyAlignment="1">
      <alignment horizontal="center" shrinkToFit="1"/>
    </xf>
    <xf numFmtId="3" fontId="1" fillId="2" borderId="144" xfId="0" applyNumberFormat="1" applyFont="1" applyFill="1" applyBorder="1" applyAlignment="1">
      <alignment shrinkToFit="1"/>
    </xf>
    <xf numFmtId="164" fontId="1" fillId="38" borderId="15" xfId="0" applyNumberFormat="1" applyFont="1" applyFill="1" applyBorder="1" applyAlignment="1">
      <alignment horizontal="center" shrinkToFit="1"/>
    </xf>
    <xf numFmtId="0" fontId="1" fillId="2" borderId="15" xfId="0" applyFont="1" applyFill="1" applyBorder="1" applyAlignment="1">
      <alignment horizontal="left" shrinkToFit="1"/>
    </xf>
    <xf numFmtId="164" fontId="1" fillId="2" borderId="15" xfId="0" applyNumberFormat="1" applyFont="1" applyFill="1" applyBorder="1" applyAlignment="1">
      <alignment horizontal="center" shrinkToFit="1"/>
    </xf>
    <xf numFmtId="164" fontId="1" fillId="2" borderId="15" xfId="0" quotePrefix="1" applyNumberFormat="1" applyFont="1" applyFill="1" applyBorder="1" applyAlignment="1">
      <alignment horizontal="center" shrinkToFit="1"/>
    </xf>
    <xf numFmtId="3" fontId="1" fillId="2" borderId="15" xfId="0" applyNumberFormat="1" applyFont="1" applyFill="1" applyBorder="1" applyAlignment="1">
      <alignment shrinkToFit="1"/>
    </xf>
    <xf numFmtId="0" fontId="1" fillId="19" borderId="147" xfId="0" applyFont="1" applyFill="1" applyBorder="1" applyAlignment="1">
      <alignment horizontal="center" vertical="center" shrinkToFit="1"/>
    </xf>
    <xf numFmtId="0" fontId="1" fillId="2" borderId="148" xfId="0" applyFont="1" applyFill="1" applyBorder="1" applyAlignment="1">
      <alignment shrinkToFit="1"/>
    </xf>
    <xf numFmtId="168" fontId="1" fillId="38" borderId="15" xfId="0" applyNumberFormat="1" applyFont="1" applyFill="1" applyBorder="1" applyAlignment="1">
      <alignment horizontal="center" shrinkToFit="1"/>
    </xf>
    <xf numFmtId="168" fontId="1" fillId="2" borderId="15" xfId="0" applyNumberFormat="1" applyFont="1" applyFill="1" applyBorder="1" applyAlignment="1">
      <alignment horizontal="center" shrinkToFit="1"/>
    </xf>
    <xf numFmtId="168" fontId="1" fillId="2" borderId="15" xfId="0" quotePrefix="1" applyNumberFormat="1" applyFont="1" applyFill="1" applyBorder="1" applyAlignment="1">
      <alignment horizontal="center" shrinkToFit="1"/>
    </xf>
    <xf numFmtId="0" fontId="1" fillId="2" borderId="58" xfId="0" applyFont="1" applyFill="1" applyBorder="1" applyAlignment="1">
      <alignment shrinkToFit="1"/>
    </xf>
    <xf numFmtId="164" fontId="1" fillId="37" borderId="58" xfId="0" applyNumberFormat="1" applyFont="1" applyFill="1" applyBorder="1" applyAlignment="1">
      <alignment horizontal="center" shrinkToFit="1"/>
    </xf>
    <xf numFmtId="0" fontId="1" fillId="2" borderId="58" xfId="0" applyFont="1" applyFill="1" applyBorder="1" applyAlignment="1">
      <alignment horizontal="left" shrinkToFit="1"/>
    </xf>
    <xf numFmtId="164" fontId="1" fillId="2" borderId="58" xfId="0" applyNumberFormat="1" applyFont="1" applyFill="1" applyBorder="1" applyAlignment="1">
      <alignment horizontal="center" shrinkToFit="1"/>
    </xf>
    <xf numFmtId="164" fontId="1" fillId="2" borderId="58" xfId="0" quotePrefix="1" applyNumberFormat="1" applyFont="1" applyFill="1" applyBorder="1" applyAlignment="1">
      <alignment horizontal="center" shrinkToFit="1"/>
    </xf>
    <xf numFmtId="165" fontId="1" fillId="2" borderId="149" xfId="0" applyNumberFormat="1" applyFont="1" applyFill="1" applyBorder="1" applyAlignment="1">
      <alignment shrinkToFit="1"/>
    </xf>
    <xf numFmtId="3" fontId="1" fillId="2" borderId="150" xfId="0" applyNumberFormat="1" applyFont="1" applyFill="1" applyBorder="1" applyAlignment="1">
      <alignment shrinkToFit="1"/>
    </xf>
    <xf numFmtId="0" fontId="1" fillId="20" borderId="15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shrinkToFit="1"/>
    </xf>
    <xf numFmtId="168" fontId="1" fillId="37" borderId="58" xfId="0" applyNumberFormat="1" applyFont="1" applyFill="1" applyBorder="1" applyAlignment="1">
      <alignment horizontal="center" shrinkToFit="1"/>
    </xf>
    <xf numFmtId="168" fontId="1" fillId="2" borderId="58" xfId="0" applyNumberFormat="1" applyFont="1" applyFill="1" applyBorder="1" applyAlignment="1">
      <alignment horizontal="center" shrinkToFit="1"/>
    </xf>
    <xf numFmtId="168" fontId="1" fillId="2" borderId="58" xfId="0" quotePrefix="1" applyNumberFormat="1" applyFont="1" applyFill="1" applyBorder="1" applyAlignment="1">
      <alignment horizontal="center" shrinkToFit="1"/>
    </xf>
    <xf numFmtId="0" fontId="1" fillId="2" borderId="4" xfId="0" applyFont="1" applyFill="1" applyBorder="1" applyAlignment="1">
      <alignment shrinkToFit="1"/>
    </xf>
    <xf numFmtId="3" fontId="1" fillId="2" borderId="152" xfId="0" applyNumberFormat="1" applyFont="1" applyFill="1" applyBorder="1" applyAlignment="1">
      <alignment shrinkToFit="1"/>
    </xf>
    <xf numFmtId="164" fontId="1" fillId="38" borderId="56" xfId="0" applyNumberFormat="1" applyFont="1" applyFill="1" applyBorder="1" applyAlignment="1">
      <alignment horizontal="center" shrinkToFit="1"/>
    </xf>
    <xf numFmtId="0" fontId="1" fillId="2" borderId="56" xfId="0" applyFont="1" applyFill="1" applyBorder="1" applyAlignment="1">
      <alignment horizontal="left" shrinkToFit="1"/>
    </xf>
    <xf numFmtId="164" fontId="1" fillId="2" borderId="56" xfId="0" applyNumberFormat="1" applyFont="1" applyFill="1" applyBorder="1" applyAlignment="1">
      <alignment horizontal="center" shrinkToFit="1"/>
    </xf>
    <xf numFmtId="164" fontId="1" fillId="2" borderId="56" xfId="0" quotePrefix="1" applyNumberFormat="1" applyFont="1" applyFill="1" applyBorder="1" applyAlignment="1">
      <alignment horizontal="center" shrinkToFit="1"/>
    </xf>
    <xf numFmtId="165" fontId="1" fillId="2" borderId="146" xfId="0" applyNumberFormat="1" applyFont="1" applyFill="1" applyBorder="1" applyAlignment="1">
      <alignment shrinkToFit="1"/>
    </xf>
    <xf numFmtId="3" fontId="1" fillId="2" borderId="156" xfId="0" applyNumberFormat="1" applyFont="1" applyFill="1" applyBorder="1" applyAlignment="1">
      <alignment shrinkToFit="1"/>
    </xf>
    <xf numFmtId="0" fontId="1" fillId="21" borderId="157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shrinkToFit="1"/>
    </xf>
    <xf numFmtId="168" fontId="1" fillId="38" borderId="56" xfId="0" applyNumberFormat="1" applyFont="1" applyFill="1" applyBorder="1" applyAlignment="1">
      <alignment horizontal="center" shrinkToFit="1"/>
    </xf>
    <xf numFmtId="168" fontId="1" fillId="2" borderId="56" xfId="0" applyNumberFormat="1" applyFont="1" applyFill="1" applyBorder="1" applyAlignment="1">
      <alignment horizontal="center" shrinkToFit="1"/>
    </xf>
    <xf numFmtId="168" fontId="1" fillId="2" borderId="56" xfId="0" quotePrefix="1" applyNumberFormat="1" applyFont="1" applyFill="1" applyBorder="1" applyAlignment="1">
      <alignment horizontal="center" shrinkToFit="1"/>
    </xf>
    <xf numFmtId="0" fontId="1" fillId="2" borderId="158" xfId="0" applyFont="1" applyFill="1" applyBorder="1" applyAlignment="1">
      <alignment shrinkToFit="1"/>
    </xf>
    <xf numFmtId="3" fontId="1" fillId="2" borderId="159" xfId="0" applyNumberFormat="1" applyFont="1" applyFill="1" applyBorder="1" applyAlignment="1">
      <alignment shrinkToFit="1"/>
    </xf>
    <xf numFmtId="3" fontId="1" fillId="2" borderId="160" xfId="0" applyNumberFormat="1" applyFont="1" applyFill="1" applyBorder="1" applyAlignment="1">
      <alignment shrinkToFit="1"/>
    </xf>
    <xf numFmtId="0" fontId="0" fillId="22" borderId="111" xfId="0" applyFont="1" applyFill="1" applyBorder="1" applyAlignment="1">
      <alignment horizontal="center" vertical="center" shrinkToFit="1"/>
    </xf>
    <xf numFmtId="0" fontId="1" fillId="2" borderId="161" xfId="0" applyFont="1" applyFill="1" applyBorder="1" applyAlignment="1">
      <alignment shrinkToFit="1"/>
    </xf>
    <xf numFmtId="0" fontId="1" fillId="2" borderId="73" xfId="0" applyFont="1" applyFill="1" applyBorder="1" applyAlignment="1">
      <alignment shrinkToFit="1"/>
    </xf>
    <xf numFmtId="0" fontId="0" fillId="22" borderId="162" xfId="0" applyFont="1" applyFill="1" applyBorder="1" applyAlignment="1">
      <alignment horizontal="center" vertical="center" shrinkToFit="1"/>
    </xf>
    <xf numFmtId="0" fontId="0" fillId="23" borderId="26" xfId="0" applyFont="1" applyFill="1" applyBorder="1" applyAlignment="1">
      <alignment horizontal="center" vertical="center" shrinkToFit="1"/>
    </xf>
    <xf numFmtId="0" fontId="1" fillId="2" borderId="166" xfId="0" applyFont="1" applyFill="1" applyBorder="1" applyAlignment="1">
      <alignment shrinkToFit="1"/>
    </xf>
    <xf numFmtId="164" fontId="1" fillId="38" borderId="166" xfId="0" applyNumberFormat="1" applyFont="1" applyFill="1" applyBorder="1" applyAlignment="1">
      <alignment horizontal="center" shrinkToFit="1"/>
    </xf>
    <xf numFmtId="0" fontId="1" fillId="2" borderId="166" xfId="0" applyFont="1" applyFill="1" applyBorder="1" applyAlignment="1">
      <alignment horizontal="left" shrinkToFit="1"/>
    </xf>
    <xf numFmtId="164" fontId="1" fillId="2" borderId="166" xfId="0" applyNumberFormat="1" applyFont="1" applyFill="1" applyBorder="1" applyAlignment="1">
      <alignment horizontal="center" shrinkToFit="1"/>
    </xf>
    <xf numFmtId="164" fontId="1" fillId="2" borderId="166" xfId="0" quotePrefix="1" applyNumberFormat="1" applyFont="1" applyFill="1" applyBorder="1" applyAlignment="1">
      <alignment horizontal="center" shrinkToFit="1"/>
    </xf>
    <xf numFmtId="0" fontId="0" fillId="23" borderId="167" xfId="0" applyFont="1" applyFill="1" applyBorder="1" applyAlignment="1">
      <alignment horizontal="center" vertical="center" shrinkToFit="1"/>
    </xf>
    <xf numFmtId="0" fontId="1" fillId="2" borderId="168" xfId="0" applyFont="1" applyFill="1" applyBorder="1" applyAlignment="1">
      <alignment shrinkToFit="1"/>
    </xf>
    <xf numFmtId="168" fontId="1" fillId="38" borderId="166" xfId="0" applyNumberFormat="1" applyFont="1" applyFill="1" applyBorder="1" applyAlignment="1">
      <alignment horizontal="center" shrinkToFit="1"/>
    </xf>
    <xf numFmtId="168" fontId="1" fillId="2" borderId="166" xfId="0" applyNumberFormat="1" applyFont="1" applyFill="1" applyBorder="1" applyAlignment="1">
      <alignment horizontal="center" shrinkToFit="1"/>
    </xf>
    <xf numFmtId="168" fontId="1" fillId="2" borderId="166" xfId="0" quotePrefix="1" applyNumberFormat="1" applyFont="1" applyFill="1" applyBorder="1" applyAlignment="1">
      <alignment horizontal="center" shrinkToFit="1"/>
    </xf>
    <xf numFmtId="3" fontId="1" fillId="2" borderId="72" xfId="0" applyNumberFormat="1" applyFont="1" applyFill="1" applyBorder="1" applyAlignment="1">
      <alignment shrinkToFit="1"/>
    </xf>
    <xf numFmtId="0" fontId="1" fillId="24" borderId="169" xfId="0" applyFont="1" applyFill="1" applyBorder="1" applyAlignment="1">
      <alignment horizontal="center" vertical="center" shrinkToFit="1"/>
    </xf>
    <xf numFmtId="0" fontId="1" fillId="25" borderId="26" xfId="0" applyFont="1" applyFill="1" applyBorder="1" applyAlignment="1">
      <alignment horizontal="center" vertical="center" shrinkToFit="1"/>
    </xf>
    <xf numFmtId="0" fontId="1" fillId="2" borderId="173" xfId="0" applyFont="1" applyFill="1" applyBorder="1" applyAlignment="1">
      <alignment shrinkToFit="1"/>
    </xf>
    <xf numFmtId="164" fontId="1" fillId="38" borderId="173" xfId="0" applyNumberFormat="1" applyFont="1" applyFill="1" applyBorder="1" applyAlignment="1">
      <alignment horizontal="center" shrinkToFit="1"/>
    </xf>
    <xf numFmtId="0" fontId="1" fillId="2" borderId="173" xfId="0" applyFont="1" applyFill="1" applyBorder="1" applyAlignment="1">
      <alignment horizontal="left" shrinkToFit="1"/>
    </xf>
    <xf numFmtId="164" fontId="1" fillId="2" borderId="173" xfId="0" applyNumberFormat="1" applyFont="1" applyFill="1" applyBorder="1" applyAlignment="1">
      <alignment horizontal="center" shrinkToFit="1"/>
    </xf>
    <xf numFmtId="164" fontId="1" fillId="2" borderId="173" xfId="0" quotePrefix="1" applyNumberFormat="1" applyFont="1" applyFill="1" applyBorder="1" applyAlignment="1">
      <alignment horizontal="center" shrinkToFit="1"/>
    </xf>
    <xf numFmtId="165" fontId="1" fillId="2" borderId="174" xfId="0" applyNumberFormat="1" applyFont="1" applyFill="1" applyBorder="1" applyAlignment="1">
      <alignment shrinkToFit="1"/>
    </xf>
    <xf numFmtId="3" fontId="1" fillId="2" borderId="175" xfId="0" applyNumberFormat="1" applyFont="1" applyFill="1" applyBorder="1" applyAlignment="1">
      <alignment shrinkToFit="1"/>
    </xf>
    <xf numFmtId="0" fontId="1" fillId="25" borderId="176" xfId="0" applyFont="1" applyFill="1" applyBorder="1" applyAlignment="1">
      <alignment horizontal="center" vertical="center" shrinkToFit="1"/>
    </xf>
    <xf numFmtId="0" fontId="1" fillId="2" borderId="177" xfId="0" applyFont="1" applyFill="1" applyBorder="1" applyAlignment="1">
      <alignment shrinkToFit="1"/>
    </xf>
    <xf numFmtId="168" fontId="1" fillId="38" borderId="173" xfId="0" applyNumberFormat="1" applyFont="1" applyFill="1" applyBorder="1" applyAlignment="1">
      <alignment horizontal="center" shrinkToFit="1"/>
    </xf>
    <xf numFmtId="168" fontId="1" fillId="2" borderId="173" xfId="0" applyNumberFormat="1" applyFont="1" applyFill="1" applyBorder="1" applyAlignment="1">
      <alignment horizontal="center" shrinkToFit="1"/>
    </xf>
    <xf numFmtId="168" fontId="1" fillId="2" borderId="173" xfId="0" quotePrefix="1" applyNumberFormat="1" applyFont="1" applyFill="1" applyBorder="1" applyAlignment="1">
      <alignment horizontal="center" shrinkToFit="1"/>
    </xf>
    <xf numFmtId="0" fontId="1" fillId="2" borderId="174" xfId="0" applyFont="1" applyFill="1" applyBorder="1" applyAlignment="1">
      <alignment shrinkToFit="1"/>
    </xf>
    <xf numFmtId="0" fontId="1" fillId="2" borderId="175" xfId="0" applyFont="1" applyFill="1" applyBorder="1" applyAlignment="1">
      <alignment shrinkToFit="1"/>
    </xf>
    <xf numFmtId="3" fontId="1" fillId="2" borderId="178" xfId="0" applyNumberFormat="1" applyFont="1" applyFill="1" applyBorder="1" applyAlignment="1">
      <alignment shrinkToFit="1"/>
    </xf>
    <xf numFmtId="3" fontId="1" fillId="2" borderId="69" xfId="0" applyNumberFormat="1" applyFont="1" applyFill="1" applyBorder="1" applyAlignment="1">
      <alignment shrinkToFit="1"/>
    </xf>
    <xf numFmtId="0" fontId="0" fillId="26" borderId="179" xfId="0" applyFont="1" applyFill="1" applyBorder="1" applyAlignment="1">
      <alignment horizontal="center" vertical="center" shrinkToFit="1"/>
    </xf>
    <xf numFmtId="0" fontId="0" fillId="27" borderId="26" xfId="0" applyFont="1" applyFill="1" applyBorder="1" applyAlignment="1">
      <alignment horizontal="center" vertical="center" shrinkToFit="1"/>
    </xf>
    <xf numFmtId="0" fontId="1" fillId="2" borderId="183" xfId="0" applyFont="1" applyFill="1" applyBorder="1" applyAlignment="1">
      <alignment shrinkToFit="1"/>
    </xf>
    <xf numFmtId="164" fontId="1" fillId="38" borderId="183" xfId="0" applyNumberFormat="1" applyFont="1" applyFill="1" applyBorder="1" applyAlignment="1">
      <alignment horizontal="center" shrinkToFit="1"/>
    </xf>
    <xf numFmtId="0" fontId="1" fillId="2" borderId="183" xfId="0" applyFont="1" applyFill="1" applyBorder="1" applyAlignment="1">
      <alignment horizontal="left" shrinkToFit="1"/>
    </xf>
    <xf numFmtId="164" fontId="1" fillId="2" borderId="183" xfId="0" applyNumberFormat="1" applyFont="1" applyFill="1" applyBorder="1" applyAlignment="1">
      <alignment horizontal="center" shrinkToFit="1"/>
    </xf>
    <xf numFmtId="164" fontId="1" fillId="2" borderId="183" xfId="0" quotePrefix="1" applyNumberFormat="1" applyFont="1" applyFill="1" applyBorder="1" applyAlignment="1">
      <alignment horizontal="center" shrinkToFit="1"/>
    </xf>
    <xf numFmtId="3" fontId="1" fillId="2" borderId="18" xfId="0" applyNumberFormat="1" applyFont="1" applyFill="1" applyBorder="1" applyAlignment="1">
      <alignment shrinkToFit="1"/>
    </xf>
    <xf numFmtId="0" fontId="0" fillId="27" borderId="184" xfId="0" applyFont="1" applyFill="1" applyBorder="1" applyAlignment="1">
      <alignment horizontal="center" vertical="center" shrinkToFit="1"/>
    </xf>
    <xf numFmtId="0" fontId="1" fillId="2" borderId="185" xfId="0" applyFont="1" applyFill="1" applyBorder="1" applyAlignment="1">
      <alignment shrinkToFit="1"/>
    </xf>
    <xf numFmtId="168" fontId="1" fillId="38" borderId="183" xfId="0" applyNumberFormat="1" applyFont="1" applyFill="1" applyBorder="1" applyAlignment="1">
      <alignment horizontal="center" shrinkToFit="1"/>
    </xf>
    <xf numFmtId="168" fontId="1" fillId="2" borderId="183" xfId="0" applyNumberFormat="1" applyFont="1" applyFill="1" applyBorder="1" applyAlignment="1">
      <alignment horizontal="center" shrinkToFit="1"/>
    </xf>
    <xf numFmtId="168" fontId="1" fillId="2" borderId="183" xfId="0" quotePrefix="1" applyNumberFormat="1" applyFont="1" applyFill="1" applyBorder="1" applyAlignment="1">
      <alignment horizontal="center" shrinkToFit="1"/>
    </xf>
    <xf numFmtId="0" fontId="1" fillId="2" borderId="186" xfId="0" applyFont="1" applyFill="1" applyBorder="1" applyAlignment="1">
      <alignment shrinkToFit="1"/>
    </xf>
    <xf numFmtId="164" fontId="1" fillId="37" borderId="186" xfId="0" applyNumberFormat="1" applyFont="1" applyFill="1" applyBorder="1" applyAlignment="1">
      <alignment horizontal="center" shrinkToFit="1"/>
    </xf>
    <xf numFmtId="0" fontId="1" fillId="2" borderId="186" xfId="0" applyFont="1" applyFill="1" applyBorder="1" applyAlignment="1">
      <alignment horizontal="left" shrinkToFit="1"/>
    </xf>
    <xf numFmtId="164" fontId="1" fillId="2" borderId="186" xfId="0" applyNumberFormat="1" applyFont="1" applyFill="1" applyBorder="1" applyAlignment="1">
      <alignment horizontal="center" shrinkToFit="1"/>
    </xf>
    <xf numFmtId="164" fontId="1" fillId="2" borderId="186" xfId="0" quotePrefix="1" applyNumberFormat="1" applyFont="1" applyFill="1" applyBorder="1" applyAlignment="1">
      <alignment horizontal="center" shrinkToFit="1"/>
    </xf>
    <xf numFmtId="165" fontId="1" fillId="2" borderId="115" xfId="0" applyNumberFormat="1" applyFont="1" applyFill="1" applyBorder="1" applyAlignment="1">
      <alignment shrinkToFit="1"/>
    </xf>
    <xf numFmtId="3" fontId="1" fillId="2" borderId="187" xfId="0" applyNumberFormat="1" applyFont="1" applyFill="1" applyBorder="1" applyAlignment="1">
      <alignment shrinkToFit="1"/>
    </xf>
    <xf numFmtId="0" fontId="0" fillId="28" borderId="188" xfId="0" applyFont="1" applyFill="1" applyBorder="1" applyAlignment="1">
      <alignment horizontal="center" vertical="center" shrinkToFit="1"/>
    </xf>
    <xf numFmtId="0" fontId="1" fillId="2" borderId="189" xfId="0" applyFont="1" applyFill="1" applyBorder="1" applyAlignment="1">
      <alignment shrinkToFit="1"/>
    </xf>
    <xf numFmtId="168" fontId="1" fillId="37" borderId="186" xfId="0" applyNumberFormat="1" applyFont="1" applyFill="1" applyBorder="1" applyAlignment="1">
      <alignment horizontal="center" shrinkToFit="1"/>
    </xf>
    <xf numFmtId="168" fontId="1" fillId="2" borderId="186" xfId="0" applyNumberFormat="1" applyFont="1" applyFill="1" applyBorder="1" applyAlignment="1">
      <alignment horizontal="center" shrinkToFit="1"/>
    </xf>
    <xf numFmtId="168" fontId="1" fillId="2" borderId="186" xfId="0" quotePrefix="1" applyNumberFormat="1" applyFont="1" applyFill="1" applyBorder="1" applyAlignment="1">
      <alignment horizontal="center" shrinkToFit="1"/>
    </xf>
    <xf numFmtId="0" fontId="1" fillId="2" borderId="115" xfId="0" applyFont="1" applyFill="1" applyBorder="1" applyAlignment="1">
      <alignment shrinkToFit="1"/>
    </xf>
    <xf numFmtId="3" fontId="1" fillId="2" borderId="190" xfId="0" applyNumberFormat="1" applyFont="1" applyFill="1" applyBorder="1" applyAlignment="1">
      <alignment shrinkToFit="1"/>
    </xf>
    <xf numFmtId="0" fontId="0" fillId="29" borderId="26" xfId="0" applyFont="1" applyFill="1" applyBorder="1" applyAlignment="1">
      <alignment horizontal="center" vertical="center" shrinkToFit="1"/>
    </xf>
    <xf numFmtId="164" fontId="1" fillId="38" borderId="20" xfId="0" applyNumberFormat="1" applyFont="1" applyFill="1" applyBorder="1" applyAlignment="1">
      <alignment horizontal="center" shrinkToFit="1"/>
    </xf>
    <xf numFmtId="0" fontId="1" fillId="2" borderId="20" xfId="0" applyFont="1" applyFill="1" applyBorder="1" applyAlignment="1">
      <alignment horizontal="left" shrinkToFit="1"/>
    </xf>
    <xf numFmtId="164" fontId="1" fillId="2" borderId="20" xfId="0" applyNumberFormat="1" applyFont="1" applyFill="1" applyBorder="1" applyAlignment="1">
      <alignment horizontal="center" shrinkToFit="1"/>
    </xf>
    <xf numFmtId="164" fontId="1" fillId="2" borderId="20" xfId="0" quotePrefix="1" applyNumberFormat="1" applyFont="1" applyFill="1" applyBorder="1" applyAlignment="1">
      <alignment horizontal="center" shrinkToFit="1"/>
    </xf>
    <xf numFmtId="3" fontId="1" fillId="2" borderId="194" xfId="0" applyNumberFormat="1" applyFont="1" applyFill="1" applyBorder="1" applyAlignment="1">
      <alignment shrinkToFit="1"/>
    </xf>
    <xf numFmtId="0" fontId="0" fillId="29" borderId="195" xfId="0" applyFont="1" applyFill="1" applyBorder="1" applyAlignment="1">
      <alignment horizontal="center" vertical="center" shrinkToFit="1"/>
    </xf>
    <xf numFmtId="0" fontId="1" fillId="2" borderId="196" xfId="0" applyFont="1" applyFill="1" applyBorder="1" applyAlignment="1">
      <alignment shrinkToFit="1"/>
    </xf>
    <xf numFmtId="168" fontId="1" fillId="38" borderId="20" xfId="0" applyNumberFormat="1" applyFont="1" applyFill="1" applyBorder="1" applyAlignment="1">
      <alignment horizontal="center" shrinkToFit="1"/>
    </xf>
    <xf numFmtId="168" fontId="1" fillId="2" borderId="20" xfId="0" applyNumberFormat="1" applyFont="1" applyFill="1" applyBorder="1" applyAlignment="1">
      <alignment horizontal="center" shrinkToFit="1"/>
    </xf>
    <xf numFmtId="168" fontId="1" fillId="2" borderId="20" xfId="0" quotePrefix="1" applyNumberFormat="1" applyFont="1" applyFill="1" applyBorder="1" applyAlignment="1">
      <alignment horizontal="center" shrinkToFit="1"/>
    </xf>
    <xf numFmtId="0" fontId="1" fillId="2" borderId="197" xfId="0" applyFont="1" applyFill="1" applyBorder="1" applyAlignment="1">
      <alignment shrinkToFit="1"/>
    </xf>
    <xf numFmtId="164" fontId="1" fillId="37" borderId="197" xfId="0" applyNumberFormat="1" applyFont="1" applyFill="1" applyBorder="1" applyAlignment="1">
      <alignment horizontal="center" shrinkToFit="1"/>
    </xf>
    <xf numFmtId="0" fontId="1" fillId="2" borderId="197" xfId="0" applyFont="1" applyFill="1" applyBorder="1" applyAlignment="1">
      <alignment horizontal="left" shrinkToFit="1"/>
    </xf>
    <xf numFmtId="164" fontId="1" fillId="2" borderId="197" xfId="0" applyNumberFormat="1" applyFont="1" applyFill="1" applyBorder="1" applyAlignment="1">
      <alignment horizontal="center" shrinkToFit="1"/>
    </xf>
    <xf numFmtId="164" fontId="1" fillId="2" borderId="197" xfId="0" quotePrefix="1" applyNumberFormat="1" applyFont="1" applyFill="1" applyBorder="1" applyAlignment="1">
      <alignment horizontal="center" shrinkToFit="1"/>
    </xf>
    <xf numFmtId="165" fontId="1" fillId="2" borderId="118" xfId="0" applyNumberFormat="1" applyFont="1" applyFill="1" applyBorder="1" applyAlignment="1">
      <alignment shrinkToFit="1"/>
    </xf>
    <xf numFmtId="3" fontId="1" fillId="2" borderId="197" xfId="0" applyNumberFormat="1" applyFont="1" applyFill="1" applyBorder="1" applyAlignment="1">
      <alignment shrinkToFit="1"/>
    </xf>
    <xf numFmtId="0" fontId="0" fillId="30" borderId="198" xfId="0" applyFont="1" applyFill="1" applyBorder="1" applyAlignment="1">
      <alignment horizontal="center" vertical="center" shrinkToFit="1"/>
    </xf>
    <xf numFmtId="0" fontId="1" fillId="2" borderId="199" xfId="0" applyFont="1" applyFill="1" applyBorder="1" applyAlignment="1">
      <alignment shrinkToFit="1"/>
    </xf>
    <xf numFmtId="168" fontId="1" fillId="37" borderId="197" xfId="0" applyNumberFormat="1" applyFont="1" applyFill="1" applyBorder="1" applyAlignment="1">
      <alignment horizontal="center" shrinkToFit="1"/>
    </xf>
    <xf numFmtId="168" fontId="1" fillId="2" borderId="197" xfId="0" applyNumberFormat="1" applyFont="1" applyFill="1" applyBorder="1" applyAlignment="1">
      <alignment horizontal="center" shrinkToFit="1"/>
    </xf>
    <xf numFmtId="168" fontId="1" fillId="2" borderId="197" xfId="0" quotePrefix="1" applyNumberFormat="1" applyFont="1" applyFill="1" applyBorder="1" applyAlignment="1">
      <alignment horizontal="center" shrinkToFit="1"/>
    </xf>
    <xf numFmtId="0" fontId="1" fillId="2" borderId="118" xfId="0" applyFont="1" applyFill="1" applyBorder="1" applyAlignment="1">
      <alignment shrinkToFit="1"/>
    </xf>
    <xf numFmtId="3" fontId="1" fillId="2" borderId="200" xfId="0" applyNumberFormat="1" applyFont="1" applyFill="1" applyBorder="1" applyAlignment="1">
      <alignment shrinkToFit="1"/>
    </xf>
    <xf numFmtId="0" fontId="0" fillId="31" borderId="26" xfId="0" applyFont="1" applyFill="1" applyBorder="1" applyAlignment="1">
      <alignment horizontal="center" vertical="center" shrinkToFit="1"/>
    </xf>
    <xf numFmtId="164" fontId="1" fillId="38" borderId="21" xfId="0" applyNumberFormat="1" applyFont="1" applyFill="1" applyBorder="1" applyAlignment="1">
      <alignment horizontal="center" shrinkToFit="1"/>
    </xf>
    <xf numFmtId="0" fontId="1" fillId="2" borderId="21" xfId="0" applyFont="1" applyFill="1" applyBorder="1" applyAlignment="1">
      <alignment horizontal="left" shrinkToFit="1"/>
    </xf>
    <xf numFmtId="164" fontId="1" fillId="2" borderId="21" xfId="0" applyNumberFormat="1" applyFont="1" applyFill="1" applyBorder="1" applyAlignment="1">
      <alignment horizontal="center" shrinkToFit="1"/>
    </xf>
    <xf numFmtId="164" fontId="1" fillId="2" borderId="21" xfId="0" quotePrefix="1" applyNumberFormat="1" applyFont="1" applyFill="1" applyBorder="1" applyAlignment="1">
      <alignment horizontal="center" shrinkToFit="1"/>
    </xf>
    <xf numFmtId="3" fontId="1" fillId="2" borderId="21" xfId="0" applyNumberFormat="1" applyFont="1" applyFill="1" applyBorder="1" applyAlignment="1">
      <alignment shrinkToFit="1"/>
    </xf>
    <xf numFmtId="0" fontId="0" fillId="31" borderId="204" xfId="0" applyFont="1" applyFill="1" applyBorder="1" applyAlignment="1">
      <alignment horizontal="center" vertical="center" shrinkToFit="1"/>
    </xf>
    <xf numFmtId="168" fontId="1" fillId="38" borderId="21" xfId="0" applyNumberFormat="1" applyFont="1" applyFill="1" applyBorder="1" applyAlignment="1">
      <alignment horizontal="center" shrinkToFit="1"/>
    </xf>
    <xf numFmtId="168" fontId="1" fillId="2" borderId="21" xfId="0" applyNumberFormat="1" applyFont="1" applyFill="1" applyBorder="1" applyAlignment="1">
      <alignment horizontal="center" shrinkToFit="1"/>
    </xf>
    <xf numFmtId="168" fontId="1" fillId="2" borderId="21" xfId="0" quotePrefix="1" applyNumberFormat="1" applyFont="1" applyFill="1" applyBorder="1" applyAlignment="1">
      <alignment horizontal="center" shrinkToFit="1"/>
    </xf>
    <xf numFmtId="0" fontId="1" fillId="32" borderId="205" xfId="0" applyFont="1" applyFill="1" applyBorder="1" applyAlignment="1">
      <alignment horizontal="center" vertical="center" shrinkToFit="1"/>
    </xf>
    <xf numFmtId="0" fontId="1" fillId="38" borderId="139" xfId="0" applyFont="1" applyFill="1" applyBorder="1" applyAlignment="1">
      <alignment horizontal="center" vertical="center" shrinkToFit="1"/>
    </xf>
    <xf numFmtId="0" fontId="1" fillId="38" borderId="139" xfId="0" applyFont="1" applyFill="1" applyBorder="1" applyAlignment="1">
      <alignment shrinkToFit="1"/>
    </xf>
    <xf numFmtId="164" fontId="1" fillId="38" borderId="139" xfId="0" applyNumberFormat="1" applyFont="1" applyFill="1" applyBorder="1" applyAlignment="1">
      <alignment horizontal="center" shrinkToFit="1"/>
    </xf>
    <xf numFmtId="0" fontId="1" fillId="38" borderId="139" xfId="0" applyFont="1" applyFill="1" applyBorder="1" applyAlignment="1">
      <alignment horizontal="left" shrinkToFit="1"/>
    </xf>
    <xf numFmtId="164" fontId="1" fillId="38" borderId="139" xfId="0" quotePrefix="1" applyNumberFormat="1" applyFont="1" applyFill="1" applyBorder="1" applyAlignment="1">
      <alignment horizontal="center" shrinkToFit="1"/>
    </xf>
    <xf numFmtId="3" fontId="1" fillId="38" borderId="139" xfId="0" applyNumberFormat="1" applyFont="1" applyFill="1" applyBorder="1" applyAlignment="1">
      <alignment shrinkToFit="1"/>
    </xf>
    <xf numFmtId="168" fontId="1" fillId="38" borderId="139" xfId="0" applyNumberFormat="1" applyFont="1" applyFill="1" applyBorder="1" applyAlignment="1">
      <alignment horizontal="center" shrinkToFit="1"/>
    </xf>
    <xf numFmtId="168" fontId="1" fillId="38" borderId="139" xfId="0" quotePrefix="1" applyNumberFormat="1" applyFont="1" applyFill="1" applyBorder="1" applyAlignment="1">
      <alignment horizontal="center" shrinkToFit="1"/>
    </xf>
    <xf numFmtId="3" fontId="1" fillId="38" borderId="145" xfId="0" applyNumberFormat="1" applyFont="1" applyFill="1" applyBorder="1" applyAlignment="1">
      <alignment shrinkToFit="1"/>
    </xf>
    <xf numFmtId="0" fontId="1" fillId="38" borderId="153" xfId="0" applyFont="1" applyFill="1" applyBorder="1" applyAlignment="1">
      <alignment horizontal="center" vertical="center" shrinkToFit="1"/>
    </xf>
    <xf numFmtId="0" fontId="1" fillId="38" borderId="154" xfId="0" applyFont="1" applyFill="1" applyBorder="1" applyAlignment="1">
      <alignment shrinkToFit="1"/>
    </xf>
    <xf numFmtId="164" fontId="1" fillId="38" borderId="154" xfId="0" applyNumberFormat="1" applyFont="1" applyFill="1" applyBorder="1" applyAlignment="1">
      <alignment horizontal="center" shrinkToFit="1"/>
    </xf>
    <xf numFmtId="0" fontId="1" fillId="38" borderId="154" xfId="0" applyFont="1" applyFill="1" applyBorder="1" applyAlignment="1">
      <alignment horizontal="left" shrinkToFit="1"/>
    </xf>
    <xf numFmtId="164" fontId="1" fillId="38" borderId="154" xfId="0" quotePrefix="1" applyNumberFormat="1" applyFont="1" applyFill="1" applyBorder="1" applyAlignment="1">
      <alignment horizontal="center" shrinkToFit="1"/>
    </xf>
    <xf numFmtId="3" fontId="1" fillId="38" borderId="154" xfId="0" applyNumberFormat="1" applyFont="1" applyFill="1" applyBorder="1" applyAlignment="1">
      <alignment shrinkToFit="1"/>
    </xf>
    <xf numFmtId="0" fontId="1" fillId="38" borderId="154" xfId="0" applyFont="1" applyFill="1" applyBorder="1" applyAlignment="1">
      <alignment horizontal="center" vertical="center" shrinkToFit="1"/>
    </xf>
    <xf numFmtId="168" fontId="1" fillId="38" borderId="154" xfId="0" applyNumberFormat="1" applyFont="1" applyFill="1" applyBorder="1" applyAlignment="1">
      <alignment horizontal="center" shrinkToFit="1"/>
    </xf>
    <xf numFmtId="168" fontId="1" fillId="38" borderId="154" xfId="0" quotePrefix="1" applyNumberFormat="1" applyFont="1" applyFill="1" applyBorder="1" applyAlignment="1">
      <alignment horizontal="center" shrinkToFit="1"/>
    </xf>
    <xf numFmtId="0" fontId="1" fillId="38" borderId="163" xfId="0" applyFont="1" applyFill="1" applyBorder="1" applyAlignment="1">
      <alignment horizontal="center" vertical="center" shrinkToFit="1"/>
    </xf>
    <xf numFmtId="0" fontId="1" fillId="38" borderId="164" xfId="0" applyFont="1" applyFill="1" applyBorder="1" applyAlignment="1">
      <alignment shrinkToFit="1"/>
    </xf>
    <xf numFmtId="164" fontId="1" fillId="38" borderId="164" xfId="0" applyNumberFormat="1" applyFont="1" applyFill="1" applyBorder="1" applyAlignment="1">
      <alignment horizontal="center" shrinkToFit="1"/>
    </xf>
    <xf numFmtId="0" fontId="1" fillId="38" borderId="164" xfId="0" applyFont="1" applyFill="1" applyBorder="1" applyAlignment="1">
      <alignment horizontal="left" shrinkToFit="1"/>
    </xf>
    <xf numFmtId="164" fontId="1" fillId="38" borderId="164" xfId="0" quotePrefix="1" applyNumberFormat="1" applyFont="1" applyFill="1" applyBorder="1" applyAlignment="1">
      <alignment horizontal="center" shrinkToFit="1"/>
    </xf>
    <xf numFmtId="165" fontId="1" fillId="38" borderId="164" xfId="0" applyNumberFormat="1" applyFont="1" applyFill="1" applyBorder="1" applyAlignment="1">
      <alignment shrinkToFit="1"/>
    </xf>
    <xf numFmtId="3" fontId="1" fillId="38" borderId="164" xfId="0" applyNumberFormat="1" applyFont="1" applyFill="1" applyBorder="1" applyAlignment="1">
      <alignment shrinkToFit="1"/>
    </xf>
    <xf numFmtId="0" fontId="1" fillId="38" borderId="164" xfId="0" applyFont="1" applyFill="1" applyBorder="1" applyAlignment="1">
      <alignment horizontal="center" vertical="center" shrinkToFit="1"/>
    </xf>
    <xf numFmtId="168" fontId="1" fillId="38" borderId="164" xfId="0" applyNumberFormat="1" applyFont="1" applyFill="1" applyBorder="1" applyAlignment="1">
      <alignment horizontal="center" shrinkToFit="1"/>
    </xf>
    <xf numFmtId="168" fontId="1" fillId="38" borderId="164" xfId="0" quotePrefix="1" applyNumberFormat="1" applyFont="1" applyFill="1" applyBorder="1" applyAlignment="1">
      <alignment horizontal="center" shrinkToFit="1"/>
    </xf>
    <xf numFmtId="3" fontId="1" fillId="38" borderId="165" xfId="0" applyNumberFormat="1" applyFont="1" applyFill="1" applyBorder="1" applyAlignment="1">
      <alignment shrinkToFit="1"/>
    </xf>
    <xf numFmtId="0" fontId="0" fillId="38" borderId="170" xfId="0" applyFont="1" applyFill="1" applyBorder="1" applyAlignment="1">
      <alignment horizontal="center" vertical="center" shrinkToFit="1"/>
    </xf>
    <xf numFmtId="0" fontId="1" fillId="38" borderId="171" xfId="0" applyFont="1" applyFill="1" applyBorder="1" applyAlignment="1">
      <alignment shrinkToFit="1"/>
    </xf>
    <xf numFmtId="164" fontId="1" fillId="38" borderId="171" xfId="0" applyNumberFormat="1" applyFont="1" applyFill="1" applyBorder="1" applyAlignment="1">
      <alignment horizontal="center" shrinkToFit="1"/>
    </xf>
    <xf numFmtId="0" fontId="1" fillId="38" borderId="171" xfId="0" applyFont="1" applyFill="1" applyBorder="1" applyAlignment="1">
      <alignment horizontal="left" shrinkToFit="1"/>
    </xf>
    <xf numFmtId="164" fontId="1" fillId="38" borderId="171" xfId="0" quotePrefix="1" applyNumberFormat="1" applyFont="1" applyFill="1" applyBorder="1" applyAlignment="1">
      <alignment horizontal="center" shrinkToFit="1"/>
    </xf>
    <xf numFmtId="165" fontId="1" fillId="38" borderId="171" xfId="0" applyNumberFormat="1" applyFont="1" applyFill="1" applyBorder="1" applyAlignment="1">
      <alignment shrinkToFit="1"/>
    </xf>
    <xf numFmtId="3" fontId="1" fillId="38" borderId="171" xfId="0" applyNumberFormat="1" applyFont="1" applyFill="1" applyBorder="1" applyAlignment="1">
      <alignment shrinkToFit="1"/>
    </xf>
    <xf numFmtId="0" fontId="0" fillId="38" borderId="171" xfId="0" applyFont="1" applyFill="1" applyBorder="1" applyAlignment="1">
      <alignment horizontal="center" vertical="center" shrinkToFit="1"/>
    </xf>
    <xf numFmtId="168" fontId="1" fillId="38" borderId="171" xfId="0" applyNumberFormat="1" applyFont="1" applyFill="1" applyBorder="1" applyAlignment="1">
      <alignment horizontal="center" shrinkToFit="1"/>
    </xf>
    <xf numFmtId="168" fontId="1" fillId="38" borderId="171" xfId="0" quotePrefix="1" applyNumberFormat="1" applyFont="1" applyFill="1" applyBorder="1" applyAlignment="1">
      <alignment horizontal="center" shrinkToFit="1"/>
    </xf>
    <xf numFmtId="3" fontId="1" fillId="38" borderId="172" xfId="0" applyNumberFormat="1" applyFont="1" applyFill="1" applyBorder="1" applyAlignment="1">
      <alignment shrinkToFit="1"/>
    </xf>
    <xf numFmtId="0" fontId="1" fillId="38" borderId="180" xfId="0" applyFont="1" applyFill="1" applyBorder="1" applyAlignment="1">
      <alignment horizontal="center" vertical="center" shrinkToFit="1"/>
    </xf>
    <xf numFmtId="0" fontId="1" fillId="38" borderId="181" xfId="0" applyFont="1" applyFill="1" applyBorder="1" applyAlignment="1">
      <alignment shrinkToFit="1"/>
    </xf>
    <xf numFmtId="164" fontId="1" fillId="38" borderId="181" xfId="0" applyNumberFormat="1" applyFont="1" applyFill="1" applyBorder="1" applyAlignment="1">
      <alignment horizontal="center" shrinkToFit="1"/>
    </xf>
    <xf numFmtId="0" fontId="1" fillId="38" borderId="181" xfId="0" applyFont="1" applyFill="1" applyBorder="1" applyAlignment="1">
      <alignment horizontal="left" shrinkToFit="1"/>
    </xf>
    <xf numFmtId="164" fontId="1" fillId="38" borderId="181" xfId="0" quotePrefix="1" applyNumberFormat="1" applyFont="1" applyFill="1" applyBorder="1" applyAlignment="1">
      <alignment horizontal="center" shrinkToFit="1"/>
    </xf>
    <xf numFmtId="165" fontId="1" fillId="38" borderId="181" xfId="0" applyNumberFormat="1" applyFont="1" applyFill="1" applyBorder="1" applyAlignment="1">
      <alignment shrinkToFit="1"/>
    </xf>
    <xf numFmtId="3" fontId="1" fillId="38" borderId="181" xfId="0" applyNumberFormat="1" applyFont="1" applyFill="1" applyBorder="1" applyAlignment="1">
      <alignment shrinkToFit="1"/>
    </xf>
    <xf numFmtId="0" fontId="1" fillId="38" borderId="181" xfId="0" applyFont="1" applyFill="1" applyBorder="1" applyAlignment="1">
      <alignment horizontal="center" vertical="center" shrinkToFit="1"/>
    </xf>
    <xf numFmtId="168" fontId="1" fillId="38" borderId="181" xfId="0" applyNumberFormat="1" applyFont="1" applyFill="1" applyBorder="1" applyAlignment="1">
      <alignment horizontal="center" shrinkToFit="1"/>
    </xf>
    <xf numFmtId="168" fontId="1" fillId="38" borderId="181" xfId="0" quotePrefix="1" applyNumberFormat="1" applyFont="1" applyFill="1" applyBorder="1" applyAlignment="1">
      <alignment horizontal="center" shrinkToFit="1"/>
    </xf>
    <xf numFmtId="3" fontId="1" fillId="38" borderId="182" xfId="0" applyNumberFormat="1" applyFont="1" applyFill="1" applyBorder="1" applyAlignment="1">
      <alignment shrinkToFit="1"/>
    </xf>
    <xf numFmtId="0" fontId="0" fillId="38" borderId="191" xfId="0" applyFont="1" applyFill="1" applyBorder="1" applyAlignment="1">
      <alignment horizontal="center" vertical="center" shrinkToFit="1"/>
    </xf>
    <xf numFmtId="0" fontId="1" fillId="38" borderId="192" xfId="0" applyFont="1" applyFill="1" applyBorder="1" applyAlignment="1">
      <alignment shrinkToFit="1"/>
    </xf>
    <xf numFmtId="164" fontId="1" fillId="38" borderId="192" xfId="0" applyNumberFormat="1" applyFont="1" applyFill="1" applyBorder="1" applyAlignment="1">
      <alignment horizontal="center" shrinkToFit="1"/>
    </xf>
    <xf numFmtId="0" fontId="1" fillId="38" borderId="192" xfId="0" applyFont="1" applyFill="1" applyBorder="1" applyAlignment="1">
      <alignment horizontal="left" shrinkToFit="1"/>
    </xf>
    <xf numFmtId="164" fontId="1" fillId="38" borderId="192" xfId="0" quotePrefix="1" applyNumberFormat="1" applyFont="1" applyFill="1" applyBorder="1" applyAlignment="1">
      <alignment horizontal="center" shrinkToFit="1"/>
    </xf>
    <xf numFmtId="165" fontId="1" fillId="38" borderId="192" xfId="0" applyNumberFormat="1" applyFont="1" applyFill="1" applyBorder="1" applyAlignment="1">
      <alignment shrinkToFit="1"/>
    </xf>
    <xf numFmtId="3" fontId="1" fillId="38" borderId="192" xfId="0" applyNumberFormat="1" applyFont="1" applyFill="1" applyBorder="1" applyAlignment="1">
      <alignment shrinkToFit="1"/>
    </xf>
    <xf numFmtId="0" fontId="0" fillId="38" borderId="192" xfId="0" applyFont="1" applyFill="1" applyBorder="1" applyAlignment="1">
      <alignment horizontal="center" vertical="center" shrinkToFit="1"/>
    </xf>
    <xf numFmtId="168" fontId="1" fillId="38" borderId="192" xfId="0" applyNumberFormat="1" applyFont="1" applyFill="1" applyBorder="1" applyAlignment="1">
      <alignment horizontal="center" shrinkToFit="1"/>
    </xf>
    <xf numFmtId="168" fontId="1" fillId="38" borderId="192" xfId="0" quotePrefix="1" applyNumberFormat="1" applyFont="1" applyFill="1" applyBorder="1" applyAlignment="1">
      <alignment horizontal="center" shrinkToFit="1"/>
    </xf>
    <xf numFmtId="3" fontId="1" fillId="38" borderId="193" xfId="0" applyNumberFormat="1" applyFont="1" applyFill="1" applyBorder="1" applyAlignment="1">
      <alignment shrinkToFit="1"/>
    </xf>
    <xf numFmtId="0" fontId="0" fillId="38" borderId="201" xfId="0" applyFont="1" applyFill="1" applyBorder="1" applyAlignment="1">
      <alignment horizontal="center" vertical="center" shrinkToFit="1"/>
    </xf>
    <xf numFmtId="0" fontId="1" fillId="38" borderId="202" xfId="0" applyFont="1" applyFill="1" applyBorder="1" applyAlignment="1">
      <alignment shrinkToFit="1"/>
    </xf>
    <xf numFmtId="164" fontId="1" fillId="38" borderId="202" xfId="0" applyNumberFormat="1" applyFont="1" applyFill="1" applyBorder="1" applyAlignment="1">
      <alignment horizontal="center" shrinkToFit="1"/>
    </xf>
    <xf numFmtId="0" fontId="1" fillId="38" borderId="202" xfId="0" applyFont="1" applyFill="1" applyBorder="1" applyAlignment="1">
      <alignment horizontal="left" shrinkToFit="1"/>
    </xf>
    <xf numFmtId="164" fontId="1" fillId="38" borderId="202" xfId="0" quotePrefix="1" applyNumberFormat="1" applyFont="1" applyFill="1" applyBorder="1" applyAlignment="1">
      <alignment horizontal="center" shrinkToFit="1"/>
    </xf>
    <xf numFmtId="165" fontId="1" fillId="38" borderId="202" xfId="0" applyNumberFormat="1" applyFont="1" applyFill="1" applyBorder="1" applyAlignment="1">
      <alignment shrinkToFit="1"/>
    </xf>
    <xf numFmtId="3" fontId="1" fillId="38" borderId="202" xfId="0" applyNumberFormat="1" applyFont="1" applyFill="1" applyBorder="1" applyAlignment="1">
      <alignment shrinkToFit="1"/>
    </xf>
    <xf numFmtId="0" fontId="0" fillId="38" borderId="202" xfId="0" applyFont="1" applyFill="1" applyBorder="1" applyAlignment="1">
      <alignment horizontal="center" vertical="center" shrinkToFit="1"/>
    </xf>
    <xf numFmtId="168" fontId="1" fillId="38" borderId="202" xfId="0" applyNumberFormat="1" applyFont="1" applyFill="1" applyBorder="1" applyAlignment="1">
      <alignment horizontal="center" shrinkToFit="1"/>
    </xf>
    <xf numFmtId="168" fontId="1" fillId="38" borderId="202" xfId="0" quotePrefix="1" applyNumberFormat="1" applyFont="1" applyFill="1" applyBorder="1" applyAlignment="1">
      <alignment horizontal="center" shrinkToFit="1"/>
    </xf>
    <xf numFmtId="3" fontId="1" fillId="38" borderId="203" xfId="0" applyNumberFormat="1" applyFont="1" applyFill="1" applyBorder="1" applyAlignment="1">
      <alignment shrinkToFit="1"/>
    </xf>
    <xf numFmtId="0" fontId="0" fillId="38" borderId="206" xfId="0" applyFont="1" applyFill="1" applyBorder="1" applyAlignment="1">
      <alignment horizontal="center" vertical="center" shrinkToFit="1"/>
    </xf>
    <xf numFmtId="0" fontId="1" fillId="38" borderId="207" xfId="0" applyFont="1" applyFill="1" applyBorder="1" applyAlignment="1">
      <alignment shrinkToFit="1"/>
    </xf>
    <xf numFmtId="164" fontId="1" fillId="38" borderId="207" xfId="0" applyNumberFormat="1" applyFont="1" applyFill="1" applyBorder="1" applyAlignment="1">
      <alignment horizontal="center" shrinkToFit="1"/>
    </xf>
    <xf numFmtId="0" fontId="1" fillId="38" borderId="207" xfId="0" applyFont="1" applyFill="1" applyBorder="1" applyAlignment="1">
      <alignment horizontal="left" shrinkToFit="1"/>
    </xf>
    <xf numFmtId="164" fontId="1" fillId="38" borderId="207" xfId="0" quotePrefix="1" applyNumberFormat="1" applyFont="1" applyFill="1" applyBorder="1" applyAlignment="1">
      <alignment horizontal="center" shrinkToFit="1"/>
    </xf>
    <xf numFmtId="165" fontId="1" fillId="38" borderId="207" xfId="0" applyNumberFormat="1" applyFont="1" applyFill="1" applyBorder="1" applyAlignment="1">
      <alignment shrinkToFit="1"/>
    </xf>
    <xf numFmtId="3" fontId="1" fillId="38" borderId="207" xfId="0" applyNumberFormat="1" applyFont="1" applyFill="1" applyBorder="1" applyAlignment="1">
      <alignment shrinkToFit="1"/>
    </xf>
    <xf numFmtId="0" fontId="0" fillId="38" borderId="207" xfId="0" applyFont="1" applyFill="1" applyBorder="1" applyAlignment="1">
      <alignment horizontal="center" vertical="center" shrinkToFit="1"/>
    </xf>
    <xf numFmtId="168" fontId="1" fillId="38" borderId="207" xfId="0" applyNumberFormat="1" applyFont="1" applyFill="1" applyBorder="1" applyAlignment="1">
      <alignment horizontal="center" shrinkToFit="1"/>
    </xf>
    <xf numFmtId="168" fontId="1" fillId="38" borderId="207" xfId="0" quotePrefix="1" applyNumberFormat="1" applyFont="1" applyFill="1" applyBorder="1" applyAlignment="1">
      <alignment horizontal="center" shrinkToFit="1"/>
    </xf>
    <xf numFmtId="3" fontId="1" fillId="38" borderId="208" xfId="0" applyNumberFormat="1" applyFont="1" applyFill="1" applyBorder="1" applyAlignment="1">
      <alignment shrinkToFit="1"/>
    </xf>
    <xf numFmtId="0" fontId="0" fillId="38" borderId="24" xfId="0" applyFont="1" applyFill="1" applyBorder="1" applyAlignment="1">
      <alignment horizontal="center" vertical="center" shrinkToFit="1"/>
    </xf>
    <xf numFmtId="0" fontId="1" fillId="38" borderId="0" xfId="0" applyFont="1" applyFill="1" applyBorder="1" applyAlignment="1">
      <alignment shrinkToFit="1"/>
    </xf>
    <xf numFmtId="0" fontId="1" fillId="38" borderId="0" xfId="0" applyFont="1" applyFill="1" applyBorder="1" applyAlignment="1">
      <alignment horizontal="center" shrinkToFit="1"/>
    </xf>
    <xf numFmtId="3" fontId="1" fillId="38" borderId="0" xfId="0" applyNumberFormat="1" applyFont="1" applyFill="1" applyBorder="1" applyAlignment="1">
      <alignment shrinkToFit="1"/>
    </xf>
    <xf numFmtId="3" fontId="1" fillId="38" borderId="0" xfId="0" applyNumberFormat="1" applyFont="1" applyFill="1" applyBorder="1" applyAlignment="1">
      <alignment horizontal="center" shrinkToFit="1"/>
    </xf>
    <xf numFmtId="0" fontId="0" fillId="38" borderId="0" xfId="0" applyFont="1" applyFill="1" applyBorder="1" applyAlignment="1">
      <alignment horizontal="center" vertical="center" shrinkToFit="1"/>
    </xf>
    <xf numFmtId="3" fontId="1" fillId="38" borderId="67" xfId="0" applyNumberFormat="1" applyFont="1" applyFill="1" applyBorder="1" applyAlignment="1">
      <alignment shrinkToFit="1"/>
    </xf>
    <xf numFmtId="0" fontId="0" fillId="15" borderId="211" xfId="0" applyFont="1" applyFill="1" applyBorder="1" applyAlignment="1">
      <alignment horizontal="center" vertical="center" shrinkToFit="1"/>
    </xf>
    <xf numFmtId="165" fontId="1" fillId="37" borderId="9" xfId="0" applyNumberFormat="1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165" fontId="1" fillId="2" borderId="9" xfId="0" applyNumberFormat="1" applyFont="1" applyFill="1" applyBorder="1" applyAlignment="1">
      <alignment horizontal="center" shrinkToFit="1"/>
    </xf>
    <xf numFmtId="0" fontId="1" fillId="2" borderId="212" xfId="0" applyFont="1" applyFill="1" applyBorder="1" applyAlignment="1">
      <alignment shrinkToFit="1"/>
    </xf>
    <xf numFmtId="168" fontId="1" fillId="37" borderId="9" xfId="0" applyNumberFormat="1" applyFont="1" applyFill="1" applyBorder="1" applyAlignment="1">
      <alignment horizontal="center" shrinkToFit="1"/>
    </xf>
    <xf numFmtId="168" fontId="1" fillId="2" borderId="9" xfId="0" applyNumberFormat="1" applyFont="1" applyFill="1" applyBorder="1" applyAlignment="1">
      <alignment horizontal="center" shrinkToFit="1"/>
    </xf>
    <xf numFmtId="165" fontId="1" fillId="2" borderId="90" xfId="0" applyNumberFormat="1" applyFont="1" applyFill="1" applyBorder="1" applyAlignment="1">
      <alignment shrinkToFit="1"/>
    </xf>
    <xf numFmtId="3" fontId="1" fillId="2" borderId="213" xfId="0" applyNumberFormat="1" applyFont="1" applyFill="1" applyBorder="1" applyAlignment="1">
      <alignment shrinkToFit="1"/>
    </xf>
    <xf numFmtId="3" fontId="1" fillId="38" borderId="155" xfId="0" applyNumberFormat="1" applyFont="1" applyFill="1" applyBorder="1" applyAlignment="1">
      <alignment shrinkToFit="1"/>
    </xf>
    <xf numFmtId="3" fontId="1" fillId="3" borderId="214" xfId="0" applyNumberFormat="1" applyFont="1" applyFill="1" applyBorder="1" applyAlignment="1">
      <alignment horizontal="center" shrinkToFit="1"/>
    </xf>
    <xf numFmtId="0" fontId="0" fillId="39" borderId="209" xfId="0" applyFont="1" applyFill="1" applyBorder="1" applyAlignment="1">
      <alignment horizontal="center" vertical="center" shrinkToFit="1"/>
    </xf>
    <xf numFmtId="3" fontId="0" fillId="39" borderId="92" xfId="0" applyNumberFormat="1" applyFont="1" applyFill="1" applyBorder="1" applyAlignment="1">
      <alignment horizontal="center" vertical="center" shrinkToFit="1"/>
    </xf>
    <xf numFmtId="0" fontId="0" fillId="39" borderId="93" xfId="0" applyFont="1" applyFill="1" applyBorder="1" applyAlignment="1">
      <alignment horizontal="center" vertical="center" shrinkToFit="1"/>
    </xf>
    <xf numFmtId="0" fontId="0" fillId="39" borderId="92" xfId="0" applyFont="1" applyFill="1" applyBorder="1" applyAlignment="1">
      <alignment horizontal="center" vertical="center" shrinkToFit="1"/>
    </xf>
    <xf numFmtId="0" fontId="0" fillId="39" borderId="94" xfId="0" applyFont="1" applyFill="1" applyBorder="1" applyAlignment="1">
      <alignment horizontal="center" vertical="center" shrinkToFit="1"/>
    </xf>
    <xf numFmtId="0" fontId="0" fillId="39" borderId="210" xfId="0" applyFont="1" applyFill="1" applyBorder="1" applyAlignment="1">
      <alignment horizontal="center" vertical="center" shrinkToFit="1"/>
    </xf>
    <xf numFmtId="0" fontId="3" fillId="17" borderId="76" xfId="0" applyFont="1" applyFill="1" applyBorder="1" applyAlignment="1">
      <alignment horizontal="center"/>
    </xf>
    <xf numFmtId="0" fontId="3" fillId="17" borderId="77" xfId="0" applyFont="1" applyFill="1" applyBorder="1" applyAlignment="1">
      <alignment horizontal="center"/>
    </xf>
    <xf numFmtId="166" fontId="3" fillId="17" borderId="30" xfId="0" applyNumberFormat="1" applyFont="1" applyFill="1" applyBorder="1" applyAlignment="1">
      <alignment horizontal="center"/>
    </xf>
    <xf numFmtId="0" fontId="0" fillId="39" borderId="1" xfId="0" applyFont="1" applyFill="1" applyBorder="1" applyAlignment="1">
      <alignment horizontal="center" vertical="center" shrinkToFit="1"/>
    </xf>
    <xf numFmtId="0" fontId="0" fillId="39" borderId="2" xfId="0" applyFont="1" applyFill="1" applyBorder="1" applyAlignment="1">
      <alignment horizontal="center" vertical="center" shrinkToFit="1"/>
    </xf>
    <xf numFmtId="0" fontId="0" fillId="39" borderId="3" xfId="0" applyFont="1" applyFill="1" applyBorder="1" applyAlignment="1">
      <alignment horizontal="center" vertical="center" shrinkToFit="1"/>
    </xf>
    <xf numFmtId="0" fontId="0" fillId="39" borderId="209" xfId="0" applyFont="1" applyFill="1" applyBorder="1" applyAlignment="1">
      <alignment horizontal="center" vertical="center" shrinkToFit="1"/>
    </xf>
    <xf numFmtId="0" fontId="0" fillId="39" borderId="24" xfId="0" applyFont="1" applyFill="1" applyBorder="1" applyAlignment="1">
      <alignment horizontal="center" vertical="center" shrinkToFit="1"/>
    </xf>
    <xf numFmtId="0" fontId="0" fillId="39" borderId="0" xfId="0" applyFont="1" applyFill="1" applyBorder="1" applyAlignment="1">
      <alignment horizontal="center" vertical="center" shrinkToFit="1"/>
    </xf>
    <xf numFmtId="167" fontId="5" fillId="3" borderId="2" xfId="0" applyNumberFormat="1" applyFont="1" applyFill="1" applyBorder="1" applyAlignment="1">
      <alignment horizontal="center" vertical="center"/>
    </xf>
    <xf numFmtId="167" fontId="5" fillId="3" borderId="3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7" fontId="5" fillId="3" borderId="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36" borderId="0" xfId="0" applyFont="1" applyFill="1" applyBorder="1" applyAlignment="1">
      <alignment horizontal="center" vertical="center" shrinkToFit="1"/>
    </xf>
    <xf numFmtId="0" fontId="0" fillId="36" borderId="8" xfId="0" applyFont="1" applyFill="1" applyBorder="1" applyAlignment="1">
      <alignment horizontal="center" vertical="center" shrinkToFit="1"/>
    </xf>
    <xf numFmtId="3" fontId="0" fillId="36" borderId="57" xfId="0" applyNumberFormat="1" applyFont="1" applyFill="1" applyBorder="1" applyAlignment="1">
      <alignment horizontal="center" shrinkToFit="1"/>
    </xf>
    <xf numFmtId="3" fontId="0" fillId="36" borderId="67" xfId="0" applyNumberFormat="1" applyFont="1" applyFill="1" applyBorder="1" applyAlignment="1">
      <alignment horizontal="center" shrinkToFit="1"/>
    </xf>
    <xf numFmtId="3" fontId="0" fillId="36" borderId="58" xfId="0" applyNumberFormat="1" applyFont="1" applyFill="1" applyBorder="1" applyAlignment="1">
      <alignment horizontal="center" shrinkToFit="1"/>
    </xf>
    <xf numFmtId="0" fontId="0" fillId="36" borderId="76" xfId="0" applyFont="1" applyFill="1" applyBorder="1" applyAlignment="1">
      <alignment horizontal="center"/>
    </xf>
    <xf numFmtId="0" fontId="0" fillId="36" borderId="77" xfId="0" applyFont="1" applyFill="1" applyBorder="1" applyAlignment="1">
      <alignment horizontal="center"/>
    </xf>
    <xf numFmtId="166" fontId="0" fillId="36" borderId="30" xfId="0" applyNumberFormat="1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  <color rgb="FFC87533"/>
      <color rgb="FFC0C0C0"/>
      <color rgb="FFFFC0CB"/>
      <color rgb="FFC3C3C3"/>
      <color rgb="FFFFD700"/>
      <color rgb="FFFFA500"/>
      <color rgb="FF800080"/>
      <color rgb="FFFD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2297</v>
        <stp/>
        <stp>ContractData</stp>
        <stp>EDAM9</stp>
        <stp>MT_LastAskVolume</stp>
        <stp/>
        <stp>T</stp>
        <tr r="F14" s="3"/>
      </tp>
      <tp>
        <v>18124</v>
        <stp/>
        <stp>ContractData</stp>
        <stp>EDAM8</stp>
        <stp>MT_LastAskVolume</stp>
        <stp/>
        <stp>T</stp>
        <tr r="F10" s="3"/>
      </tp>
      <tp>
        <v>3</v>
        <stp/>
        <stp>ContractData</stp>
        <stp>EDAM5</stp>
        <stp>MT_LastAskVolume</stp>
        <stp/>
        <stp>T</stp>
        <tr r="F38" s="3"/>
      </tp>
      <tp>
        <v>10</v>
        <stp/>
        <stp>ContractData</stp>
        <stp>EDAM4</stp>
        <stp>MT_LastAskVolume</stp>
        <stp/>
        <stp>T</stp>
        <tr r="F34" s="3"/>
      </tp>
      <tp>
        <v>5400</v>
        <stp/>
        <stp>ContractData</stp>
        <stp>EDAM7</stp>
        <stp>MT_LastAskVolume</stp>
        <stp/>
        <stp>T</stp>
        <tr r="F6" s="3"/>
      </tp>
      <tp>
        <v>1</v>
        <stp/>
        <stp>ContractData</stp>
        <stp>EDAM6</stp>
        <stp>MT_LastAskVolume</stp>
        <stp/>
        <stp>T</stp>
        <tr r="F42" s="3"/>
      </tp>
      <tp>
        <v>2838</v>
        <stp/>
        <stp>ContractData</stp>
        <stp>EDAM1</stp>
        <stp>MT_LastAskVolume</stp>
        <stp/>
        <stp>T</stp>
        <tr r="F22" s="3"/>
      </tp>
      <tp>
        <v>1042</v>
        <stp/>
        <stp>ContractData</stp>
        <stp>EDAM0</stp>
        <stp>MT_LastAskVolume</stp>
        <stp/>
        <stp>T</stp>
        <tr r="F18" s="3"/>
      </tp>
      <tp>
        <v>2</v>
        <stp/>
        <stp>ContractData</stp>
        <stp>EDAM3</stp>
        <stp>MT_LastAskVolume</stp>
        <stp/>
        <stp>T</stp>
        <tr r="F30" s="3"/>
      </tp>
      <tp>
        <v>2</v>
        <stp/>
        <stp>ContractData</stp>
        <stp>EDAM2</stp>
        <stp>MT_LastAskVolume</stp>
        <stp/>
        <stp>T</stp>
        <tr r="F26" s="3"/>
      </tp>
      <tp>
        <v>30020</v>
        <stp/>
        <stp>ContractData</stp>
        <stp>EDAH9</stp>
        <stp>MT_LastAskVolume</stp>
        <stp/>
        <stp>T</stp>
        <tr r="F13" s="3"/>
      </tp>
      <tp>
        <v>4448</v>
        <stp/>
        <stp>ContractData</stp>
        <stp>EDAH8</stp>
        <stp>MT_LastAskVolume</stp>
        <stp/>
        <stp>T</stp>
        <tr r="F9" s="3"/>
      </tp>
      <tp>
        <v>1</v>
        <stp/>
        <stp>ContractData</stp>
        <stp>EDAH5</stp>
        <stp>MT_LastAskVolume</stp>
        <stp/>
        <stp>T</stp>
        <tr r="F37" s="3"/>
      </tp>
      <tp>
        <v>19</v>
        <stp/>
        <stp>ContractData</stp>
        <stp>EDAH4</stp>
        <stp>MT_LastAskVolume</stp>
        <stp/>
        <stp>T</stp>
        <tr r="F33" s="3"/>
      </tp>
      <tp>
        <v>1</v>
        <stp/>
        <stp>ContractData</stp>
        <stp>EDAH7</stp>
        <stp>MT_LastAskVolume</stp>
        <stp/>
        <stp>T</stp>
        <tr r="F45" s="3"/>
      </tp>
      <tp>
        <v>1</v>
        <stp/>
        <stp>ContractData</stp>
        <stp>EDAH6</stp>
        <stp>MT_LastAskVolume</stp>
        <stp/>
        <stp>T</stp>
        <tr r="F41" s="3"/>
      </tp>
      <tp>
        <v>476</v>
        <stp/>
        <stp>ContractData</stp>
        <stp>EDAH1</stp>
        <stp>MT_LastAskVolume</stp>
        <stp/>
        <stp>T</stp>
        <tr r="F21" s="3"/>
      </tp>
      <tp>
        <v>345</v>
        <stp/>
        <stp>ContractData</stp>
        <stp>EDAH0</stp>
        <stp>MT_LastAskVolume</stp>
        <stp/>
        <stp>T</stp>
        <tr r="F17" s="3"/>
      </tp>
      <tp>
        <v>138</v>
        <stp/>
        <stp>ContractData</stp>
        <stp>EDAH3</stp>
        <stp>MT_LastAskVolume</stp>
        <stp/>
        <stp>T</stp>
        <tr r="F29" s="3"/>
      </tp>
      <tp>
        <v>121</v>
        <stp/>
        <stp>ContractData</stp>
        <stp>EDAH2</stp>
        <stp>MT_LastAskVolume</stp>
        <stp/>
        <stp>T</stp>
        <tr r="F25" s="3"/>
      </tp>
      <tp>
        <v>18283</v>
        <stp/>
        <stp>ContractData</stp>
        <stp>EDAZ9</stp>
        <stp>MT_LastAskVolume</stp>
        <stp/>
        <stp>T</stp>
        <tr r="F16" s="3"/>
      </tp>
      <tp>
        <v>27180</v>
        <stp/>
        <stp>ContractData</stp>
        <stp>EDAZ8</stp>
        <stp>MT_LastAskVolume</stp>
        <stp/>
        <stp>T</stp>
        <tr r="F12" s="3"/>
      </tp>
      <tp>
        <v>1</v>
        <stp/>
        <stp>ContractData</stp>
        <stp>EDAZ5</stp>
        <stp>MT_LastAskVolume</stp>
        <stp/>
        <stp>T</stp>
        <tr r="F40" s="3"/>
      </tp>
      <tp>
        <v>6</v>
        <stp/>
        <stp>ContractData</stp>
        <stp>EDAZ4</stp>
        <stp>MT_LastAskVolume</stp>
        <stp/>
        <stp>T</stp>
        <tr r="F36" s="3"/>
      </tp>
      <tp>
        <v>29865</v>
        <stp/>
        <stp>ContractData</stp>
        <stp>EDAZ7</stp>
        <stp>MT_LastAskVolume</stp>
        <stp/>
        <stp>T</stp>
        <tr r="F8" s="3"/>
      </tp>
      <tp>
        <v>1</v>
        <stp/>
        <stp>ContractData</stp>
        <stp>EDAZ6</stp>
        <stp>MT_LastAskVolume</stp>
        <stp/>
        <stp>T</stp>
        <tr r="F44" s="3"/>
      </tp>
      <tp>
        <v>3836</v>
        <stp/>
        <stp>ContractData</stp>
        <stp>EDAZ1</stp>
        <stp>MT_LastAskVolume</stp>
        <stp/>
        <stp>T</stp>
        <tr r="F24" s="3"/>
      </tp>
      <tp>
        <v>19840</v>
        <stp/>
        <stp>ContractData</stp>
        <stp>EDAZ0</stp>
        <stp>MT_LastAskVolume</stp>
        <stp/>
        <stp>T</stp>
        <tr r="F20" s="3"/>
      </tp>
      <tp>
        <v>8</v>
        <stp/>
        <stp>ContractData</stp>
        <stp>EDAZ3</stp>
        <stp>MT_LastAskVolume</stp>
        <stp/>
        <stp>T</stp>
        <tr r="F32" s="3"/>
      </tp>
      <tp>
        <v>147</v>
        <stp/>
        <stp>ContractData</stp>
        <stp>EDAZ2</stp>
        <stp>MT_LastAskVolume</stp>
        <stp/>
        <stp>T</stp>
        <tr r="F28" s="3"/>
      </tp>
      <tp>
        <v>236</v>
        <stp/>
        <stp>ContractData</stp>
        <stp>EDAU9</stp>
        <stp>MT_LastAskVolume</stp>
        <stp/>
        <stp>T</stp>
        <tr r="F15" s="3"/>
      </tp>
      <tp>
        <v>6164</v>
        <stp/>
        <stp>ContractData</stp>
        <stp>EDAU8</stp>
        <stp>MT_LastAskVolume</stp>
        <stp/>
        <stp>T</stp>
        <tr r="F11" s="3"/>
      </tp>
      <tp>
        <v>1</v>
        <stp/>
        <stp>ContractData</stp>
        <stp>EDAU5</stp>
        <stp>MT_LastAskVolume</stp>
        <stp/>
        <stp>T</stp>
        <tr r="F39" s="3"/>
      </tp>
      <tp>
        <v>2</v>
        <stp/>
        <stp>ContractData</stp>
        <stp>EDAU4</stp>
        <stp>MT_LastAskVolume</stp>
        <stp/>
        <stp>T</stp>
        <tr r="F35" s="3"/>
      </tp>
      <tp>
        <v>30588</v>
        <stp/>
        <stp>ContractData</stp>
        <stp>EDAU7</stp>
        <stp>MT_LastAskVolume</stp>
        <stp/>
        <stp>T</stp>
        <tr r="F7" s="3"/>
      </tp>
      <tp>
        <v>1</v>
        <stp/>
        <stp>ContractData</stp>
        <stp>EDAU6</stp>
        <stp>MT_LastAskVolume</stp>
        <stp/>
        <stp>T</stp>
        <tr r="F43" s="3"/>
      </tp>
      <tp>
        <v>714</v>
        <stp/>
        <stp>ContractData</stp>
        <stp>EDAU1</stp>
        <stp>MT_LastAskVolume</stp>
        <stp/>
        <stp>T</stp>
        <tr r="F23" s="3"/>
      </tp>
      <tp>
        <v>6685</v>
        <stp/>
        <stp>ContractData</stp>
        <stp>EDAU0</stp>
        <stp>MT_LastAskVolume</stp>
        <stp/>
        <stp>T</stp>
        <tr r="F19" s="3"/>
      </tp>
      <tp>
        <v>20</v>
        <stp/>
        <stp>ContractData</stp>
        <stp>EDAU3</stp>
        <stp>MT_LastAskVolume</stp>
        <stp/>
        <stp>T</stp>
        <tr r="F31" s="3"/>
      </tp>
      <tp>
        <v>19</v>
        <stp/>
        <stp>ContractData</stp>
        <stp>EDAU2</stp>
        <stp>MT_LastAskVolume</stp>
        <stp/>
        <stp>T</stp>
        <tr r="F27" s="3"/>
      </tp>
      <tp>
        <v>153</v>
        <stp/>
        <stp>ContractData</stp>
        <stp>EDAH9</stp>
        <stp>MT_LastBidVolume</stp>
        <stp/>
        <stp>T</stp>
        <tr r="C13" s="3"/>
      </tp>
      <tp>
        <v>22560</v>
        <stp/>
        <stp>ContractData</stp>
        <stp>EDAH8</stp>
        <stp>MT_LastBidVolume</stp>
        <stp/>
        <stp>T</stp>
        <tr r="C9" s="3"/>
      </tp>
      <tp>
        <v>1</v>
        <stp/>
        <stp>ContractData</stp>
        <stp>EDAH5</stp>
        <stp>MT_LastBidVolume</stp>
        <stp/>
        <stp>T</stp>
        <tr r="C37" s="3"/>
      </tp>
      <tp>
        <v>7</v>
        <stp/>
        <stp>ContractData</stp>
        <stp>EDAH4</stp>
        <stp>MT_LastBidVolume</stp>
        <stp/>
        <stp>T</stp>
        <tr r="C33" s="3"/>
      </tp>
      <tp>
        <v>1</v>
        <stp/>
        <stp>ContractData</stp>
        <stp>EDAH7</stp>
        <stp>MT_LastBidVolume</stp>
        <stp/>
        <stp>T</stp>
        <tr r="C45" s="3"/>
      </tp>
      <tp>
        <v>3</v>
        <stp/>
        <stp>ContractData</stp>
        <stp>EDAH6</stp>
        <stp>MT_LastBidVolume</stp>
        <stp/>
        <stp>T</stp>
        <tr r="C41" s="3"/>
      </tp>
      <tp>
        <v>5590</v>
        <stp/>
        <stp>ContractData</stp>
        <stp>EDAH1</stp>
        <stp>MT_LastBidVolume</stp>
        <stp/>
        <stp>T</stp>
        <tr r="C21" s="3"/>
      </tp>
      <tp>
        <v>16122</v>
        <stp/>
        <stp>ContractData</stp>
        <stp>EDAH0</stp>
        <stp>MT_LastBidVolume</stp>
        <stp/>
        <stp>T</stp>
        <tr r="C17" s="3"/>
      </tp>
      <tp>
        <v>5</v>
        <stp/>
        <stp>ContractData</stp>
        <stp>EDAH3</stp>
        <stp>MT_LastBidVolume</stp>
        <stp/>
        <stp>T</stp>
        <tr r="C29" s="3"/>
      </tp>
      <tp>
        <v>3694</v>
        <stp/>
        <stp>ContractData</stp>
        <stp>EDAH2</stp>
        <stp>MT_LastBidVolume</stp>
        <stp/>
        <stp>T</stp>
        <tr r="C25" s="3"/>
      </tp>
      <tp>
        <v>11264</v>
        <stp/>
        <stp>ContractData</stp>
        <stp>EDAM9</stp>
        <stp>MT_LastBidVolume</stp>
        <stp/>
        <stp>T</stp>
        <tr r="C14" s="3"/>
      </tp>
      <tp>
        <v>11829</v>
        <stp/>
        <stp>ContractData</stp>
        <stp>EDAM8</stp>
        <stp>MT_LastBidVolume</stp>
        <stp/>
        <stp>T</stp>
        <tr r="C10" s="3"/>
      </tp>
      <tp>
        <v>1</v>
        <stp/>
        <stp>ContractData</stp>
        <stp>EDAM5</stp>
        <stp>MT_LastBidVolume</stp>
        <stp/>
        <stp>T</stp>
        <tr r="C38" s="3"/>
      </tp>
      <tp>
        <v>1</v>
        <stp/>
        <stp>ContractData</stp>
        <stp>EDAM4</stp>
        <stp>MT_LastBidVolume</stp>
        <stp/>
        <stp>T</stp>
        <tr r="C34" s="3"/>
      </tp>
      <tp>
        <v>47998</v>
        <stp/>
        <stp>ContractData</stp>
        <stp>EDAM7</stp>
        <stp>MT_LastBidVolume</stp>
        <stp/>
        <stp>T</stp>
        <tr r="C6" s="3"/>
      </tp>
      <tp>
        <v>1</v>
        <stp/>
        <stp>ContractData</stp>
        <stp>EDAM6</stp>
        <stp>MT_LastBidVolume</stp>
        <stp/>
        <stp>T</stp>
        <tr r="C42" s="3"/>
      </tp>
      <tp>
        <v>1199</v>
        <stp/>
        <stp>ContractData</stp>
        <stp>EDAM1</stp>
        <stp>MT_LastBidVolume</stp>
        <stp/>
        <stp>T</stp>
        <tr r="C22" s="3"/>
      </tp>
      <tp>
        <v>5394</v>
        <stp/>
        <stp>ContractData</stp>
        <stp>EDAM0</stp>
        <stp>MT_LastBidVolume</stp>
        <stp/>
        <stp>T</stp>
        <tr r="C18" s="3"/>
      </tp>
      <tp>
        <v>180</v>
        <stp/>
        <stp>ContractData</stp>
        <stp>EDAM3</stp>
        <stp>MT_LastBidVolume</stp>
        <stp/>
        <stp>T</stp>
        <tr r="C30" s="3"/>
      </tp>
      <tp>
        <v>967</v>
        <stp/>
        <stp>ContractData</stp>
        <stp>EDAM2</stp>
        <stp>MT_LastBidVolume</stp>
        <stp/>
        <stp>T</stp>
        <tr r="C26" s="3"/>
      </tp>
      <tp>
        <v>21679</v>
        <stp/>
        <stp>ContractData</stp>
        <stp>EDAU9</stp>
        <stp>MT_LastBidVolume</stp>
        <stp/>
        <stp>T</stp>
        <tr r="C15" s="3"/>
      </tp>
      <tp>
        <v>20893</v>
        <stp/>
        <stp>ContractData</stp>
        <stp>EDAU8</stp>
        <stp>MT_LastBidVolume</stp>
        <stp/>
        <stp>T</stp>
        <tr r="C11" s="3"/>
      </tp>
      <tp>
        <v>1</v>
        <stp/>
        <stp>ContractData</stp>
        <stp>EDAU5</stp>
        <stp>MT_LastBidVolume</stp>
        <stp/>
        <stp>T</stp>
        <tr r="C39" s="3"/>
      </tp>
      <tp>
        <v>2</v>
        <stp/>
        <stp>ContractData</stp>
        <stp>EDAU4</stp>
        <stp>MT_LastBidVolume</stp>
        <stp/>
        <stp>T</stp>
        <tr r="C35" s="3"/>
      </tp>
      <tp>
        <v>4577</v>
        <stp/>
        <stp>ContractData</stp>
        <stp>EDAU7</stp>
        <stp>MT_LastBidVolume</stp>
        <stp/>
        <stp>T</stp>
        <tr r="C7" s="3"/>
      </tp>
      <tp>
        <v>1</v>
        <stp/>
        <stp>ContractData</stp>
        <stp>EDAU6</stp>
        <stp>MT_LastBidVolume</stp>
        <stp/>
        <stp>T</stp>
        <tr r="C43" s="3"/>
      </tp>
      <tp>
        <v>3085</v>
        <stp/>
        <stp>ContractData</stp>
        <stp>EDAU1</stp>
        <stp>MT_LastBidVolume</stp>
        <stp/>
        <stp>T</stp>
        <tr r="C23" s="3"/>
      </tp>
      <tp>
        <v>345</v>
        <stp/>
        <stp>ContractData</stp>
        <stp>EDAU0</stp>
        <stp>MT_LastBidVolume</stp>
        <stp/>
        <stp>T</stp>
        <tr r="C19" s="3"/>
      </tp>
      <tp>
        <v>88</v>
        <stp/>
        <stp>ContractData</stp>
        <stp>EDAU3</stp>
        <stp>MT_LastBidVolume</stp>
        <stp/>
        <stp>T</stp>
        <tr r="C31" s="3"/>
      </tp>
      <tp>
        <v>231</v>
        <stp/>
        <stp>ContractData</stp>
        <stp>EDAU2</stp>
        <stp>MT_LastBidVolume</stp>
        <stp/>
        <stp>T</stp>
        <tr r="C27" s="3"/>
      </tp>
      <tp>
        <v>90</v>
        <stp/>
        <stp>ContractData</stp>
        <stp>EDAZ9</stp>
        <stp>MT_LastBidVolume</stp>
        <stp/>
        <stp>T</stp>
        <tr r="C16" s="3"/>
      </tp>
      <tp>
        <v>3126</v>
        <stp/>
        <stp>ContractData</stp>
        <stp>EDAZ8</stp>
        <stp>MT_LastBidVolume</stp>
        <stp/>
        <stp>T</stp>
        <tr r="C12" s="3"/>
      </tp>
      <tp>
        <v>2</v>
        <stp/>
        <stp>ContractData</stp>
        <stp>EDAZ5</stp>
        <stp>MT_LastBidVolume</stp>
        <stp/>
        <stp>T</stp>
        <tr r="C40" s="3"/>
      </tp>
      <tp>
        <v>1</v>
        <stp/>
        <stp>ContractData</stp>
        <stp>EDAZ4</stp>
        <stp>MT_LastBidVolume</stp>
        <stp/>
        <stp>T</stp>
        <tr r="C36" s="3"/>
      </tp>
      <tp>
        <v>4840</v>
        <stp/>
        <stp>ContractData</stp>
        <stp>EDAZ7</stp>
        <stp>MT_LastBidVolume</stp>
        <stp/>
        <stp>T</stp>
        <tr r="C8" s="3"/>
      </tp>
      <tp>
        <v>1</v>
        <stp/>
        <stp>ContractData</stp>
        <stp>EDAZ6</stp>
        <stp>MT_LastBidVolume</stp>
        <stp/>
        <stp>T</stp>
        <tr r="C44" s="3"/>
      </tp>
      <tp>
        <v>513</v>
        <stp/>
        <stp>ContractData</stp>
        <stp>EDAZ1</stp>
        <stp>MT_LastBidVolume</stp>
        <stp/>
        <stp>T</stp>
        <tr r="C24" s="3"/>
      </tp>
      <tp>
        <v>14437</v>
        <stp/>
        <stp>ContractData</stp>
        <stp>EDAZ0</stp>
        <stp>MT_LastBidVolume</stp>
        <stp/>
        <stp>T</stp>
        <tr r="C20" s="3"/>
      </tp>
      <tp>
        <v>2</v>
        <stp/>
        <stp>ContractData</stp>
        <stp>EDAZ3</stp>
        <stp>MT_LastBidVolume</stp>
        <stp/>
        <stp>T</stp>
        <tr r="C32" s="3"/>
      </tp>
      <tp>
        <v>298</v>
        <stp/>
        <stp>ContractData</stp>
        <stp>EDAZ2</stp>
        <stp>MT_LastBidVolume</stp>
        <stp/>
        <stp>T</stp>
        <tr r="C28" s="3"/>
      </tp>
      <tp>
        <v>97.37</v>
        <stp/>
        <stp>ContractData</stp>
        <stp>EDAU2</stp>
        <stp>Ask</stp>
        <stp/>
        <stp>T</stp>
        <tr r="E27" s="3"/>
      </tp>
      <tp>
        <v>97.254999999999995</v>
        <stp/>
        <stp>ContractData</stp>
        <stp>EDAU3</stp>
        <stp>Ask</stp>
        <stp/>
        <stp>T</stp>
        <tr r="E31" s="3"/>
      </tp>
      <tp>
        <v>97.740000000000009</v>
        <stp/>
        <stp>ContractData</stp>
        <stp>EDAU0</stp>
        <stp>Ask</stp>
        <stp/>
        <stp>T</stp>
        <tr r="E19" s="3"/>
      </tp>
      <tp>
        <v>97.54</v>
        <stp/>
        <stp>ContractData</stp>
        <stp>EDAU1</stp>
        <stp>Ask</stp>
        <stp/>
        <stp>T</stp>
        <tr r="E23" s="3"/>
      </tp>
      <tp>
        <v>97.08</v>
        <stp/>
        <stp>ContractData</stp>
        <stp>EDAU6</stp>
        <stp>Ask</stp>
        <stp/>
        <stp>T</stp>
        <tr r="E43" s="3"/>
      </tp>
      <tp>
        <v>98.594999999999999</v>
        <stp/>
        <stp>ContractData</stp>
        <stp>EDAU7</stp>
        <stp>Ask</stp>
        <stp/>
        <stp>T</stp>
        <tr r="E7" s="3"/>
      </tp>
      <tp>
        <v>97.18</v>
        <stp/>
        <stp>ContractData</stp>
        <stp>EDAU4</stp>
        <stp>Ask</stp>
        <stp/>
        <stp>T</stp>
        <tr r="E35" s="3"/>
      </tp>
      <tp>
        <v>97.125</v>
        <stp/>
        <stp>ContractData</stp>
        <stp>EDAU5</stp>
        <stp>Ask</stp>
        <stp/>
        <stp>T</stp>
        <tr r="E39" s="3"/>
      </tp>
      <tp>
        <v>98.240000000000009</v>
        <stp/>
        <stp>ContractData</stp>
        <stp>EDAU8</stp>
        <stp>Ask</stp>
        <stp/>
        <stp>T</stp>
        <tr r="E11" s="3"/>
      </tp>
      <tp>
        <v>97.960000000000008</v>
        <stp/>
        <stp>ContractData</stp>
        <stp>EDAU9</stp>
        <stp>Ask</stp>
        <stp/>
        <stp>T</stp>
        <tr r="E15" s="3"/>
      </tp>
      <tp>
        <v>97.33</v>
        <stp/>
        <stp>ContractData</stp>
        <stp>EDAZ2</stp>
        <stp>Ask</stp>
        <stp/>
        <stp>T</stp>
        <tr r="E28" s="3"/>
      </tp>
      <tp>
        <v>97.23</v>
        <stp/>
        <stp>ContractData</stp>
        <stp>EDAZ3</stp>
        <stp>Ask</stp>
        <stp/>
        <stp>T</stp>
        <tr r="E32" s="3"/>
      </tp>
      <tp>
        <v>97.68</v>
        <stp/>
        <stp>ContractData</stp>
        <stp>EDAZ0</stp>
        <stp>Ask</stp>
        <stp/>
        <stp>T</stp>
        <tr r="E20" s="3"/>
      </tp>
      <tp>
        <v>97.490000000000009</v>
        <stp/>
        <stp>ContractData</stp>
        <stp>EDAZ1</stp>
        <stp>Ask</stp>
        <stp/>
        <stp>T</stp>
        <tr r="E24" s="3"/>
      </tp>
      <tp>
        <v>97.070000000000007</v>
        <stp/>
        <stp>ContractData</stp>
        <stp>EDAZ6</stp>
        <stp>Ask</stp>
        <stp/>
        <stp>T</stp>
        <tr r="E44" s="3"/>
      </tp>
      <tp>
        <v>98.51</v>
        <stp/>
        <stp>ContractData</stp>
        <stp>EDAZ7</stp>
        <stp>Ask</stp>
        <stp/>
        <stp>T</stp>
        <tr r="E8" s="3"/>
      </tp>
      <tp>
        <v>97.17</v>
        <stp/>
        <stp>ContractData</stp>
        <stp>EDAZ4</stp>
        <stp>Ask</stp>
        <stp/>
        <stp>T</stp>
        <tr r="E36" s="3"/>
      </tp>
      <tp>
        <v>97.105000000000004</v>
        <stp/>
        <stp>ContractData</stp>
        <stp>EDAZ5</stp>
        <stp>Ask</stp>
        <stp/>
        <stp>T</stp>
        <tr r="E40" s="3"/>
      </tp>
      <tp>
        <v>98.144999999999996</v>
        <stp/>
        <stp>ContractData</stp>
        <stp>EDAZ8</stp>
        <stp>Ask</stp>
        <stp/>
        <stp>T</stp>
        <tr r="E12" s="3"/>
      </tp>
      <tp>
        <v>97.885000000000005</v>
        <stp/>
        <stp>ContractData</stp>
        <stp>EDAZ9</stp>
        <stp>Ask</stp>
        <stp/>
        <stp>T</stp>
        <tr r="E16" s="3"/>
      </tp>
      <tp>
        <v>97.45</v>
        <stp/>
        <stp>ContractData</stp>
        <stp>EDAH2</stp>
        <stp>Ask</stp>
        <stp/>
        <stp>T</stp>
        <tr r="E25" s="3"/>
      </tp>
      <tp>
        <v>97.305000000000007</v>
        <stp/>
        <stp>ContractData</stp>
        <stp>EDAH3</stp>
        <stp>Ask</stp>
        <stp/>
        <stp>T</stp>
        <tr r="E29" s="3"/>
      </tp>
      <tp>
        <v>97.835000000000008</v>
        <stp/>
        <stp>ContractData</stp>
        <stp>EDAH0</stp>
        <stp>Ask</stp>
        <stp/>
        <stp>T</stp>
        <tr r="E17" s="3"/>
      </tp>
      <tp>
        <v>97.635000000000005</v>
        <stp/>
        <stp>ContractData</stp>
        <stp>EDAH1</stp>
        <stp>Ask</stp>
        <stp/>
        <stp>T</stp>
        <tr r="E21" s="3"/>
      </tp>
      <tp>
        <v>97.094999999999999</v>
        <stp/>
        <stp>ContractData</stp>
        <stp>EDAH6</stp>
        <stp>Ask</stp>
        <stp/>
        <stp>T</stp>
        <tr r="E41" s="3"/>
      </tp>
      <tp>
        <v>97.045000000000002</v>
        <stp/>
        <stp>ContractData</stp>
        <stp>EDAH7</stp>
        <stp>Ask</stp>
        <stp/>
        <stp>T</stp>
        <tr r="E45" s="3"/>
      </tp>
      <tp>
        <v>97.215000000000003</v>
        <stp/>
        <stp>ContractData</stp>
        <stp>EDAH4</stp>
        <stp>Ask</stp>
        <stp/>
        <stp>T</stp>
        <tr r="E33" s="3"/>
      </tp>
      <tp>
        <v>97.155000000000001</v>
        <stp/>
        <stp>ContractData</stp>
        <stp>EDAH5</stp>
        <stp>Ask</stp>
        <stp/>
        <stp>T</stp>
        <tr r="E37" s="3"/>
      </tp>
      <tp>
        <v>98.424999999999997</v>
        <stp/>
        <stp>ContractData</stp>
        <stp>EDAH8</stp>
        <stp>Ask</stp>
        <stp/>
        <stp>T</stp>
        <tr r="E9" s="3"/>
      </tp>
      <tp>
        <v>98.085000000000008</v>
        <stp/>
        <stp>ContractData</stp>
        <stp>EDAH9</stp>
        <stp>Ask</stp>
        <stp/>
        <stp>T</stp>
        <tr r="E13" s="3"/>
      </tp>
      <tp>
        <v>97.41</v>
        <stp/>
        <stp>ContractData</stp>
        <stp>EDAM2</stp>
        <stp>Ask</stp>
        <stp/>
        <stp>T</stp>
        <tr r="E26" s="3"/>
      </tp>
      <tp>
        <v>97.275000000000006</v>
        <stp/>
        <stp>ContractData</stp>
        <stp>EDAM3</stp>
        <stp>Ask</stp>
        <stp/>
        <stp>T</stp>
        <tr r="E30" s="3"/>
      </tp>
      <tp>
        <v>97.784999999999997</v>
        <stp/>
        <stp>ContractData</stp>
        <stp>EDAM0</stp>
        <stp>Ask</stp>
        <stp/>
        <stp>T</stp>
        <tr r="E18" s="3"/>
      </tp>
      <tp>
        <v>97.59</v>
        <stp/>
        <stp>ContractData</stp>
        <stp>EDAM1</stp>
        <stp>Ask</stp>
        <stp/>
        <stp>T</stp>
        <tr r="E22" s="3"/>
      </tp>
      <tp>
        <v>97.09</v>
        <stp/>
        <stp>ContractData</stp>
        <stp>EDAM6</stp>
        <stp>Ask</stp>
        <stp/>
        <stp>T</stp>
        <tr r="E42" s="3"/>
      </tp>
      <tp>
        <v>98.715000000000003</v>
        <stp/>
        <stp>ContractData</stp>
        <stp>EDAM7</stp>
        <stp>Ask</stp>
        <stp/>
        <stp>T</stp>
        <tr r="E6" s="3"/>
      </tp>
      <tp>
        <v>97.2</v>
        <stp/>
        <stp>ContractData</stp>
        <stp>EDAM4</stp>
        <stp>Ask</stp>
        <stp/>
        <stp>T</stp>
        <tr r="E34" s="3"/>
      </tp>
      <tp>
        <v>97.14</v>
        <stp/>
        <stp>ContractData</stp>
        <stp>EDAM5</stp>
        <stp>Ask</stp>
        <stp/>
        <stp>T</stp>
        <tr r="E38" s="3"/>
      </tp>
      <tp>
        <v>98.335000000000008</v>
        <stp/>
        <stp>ContractData</stp>
        <stp>EDAM8</stp>
        <stp>Ask</stp>
        <stp/>
        <stp>T</stp>
        <tr r="E10" s="3"/>
      </tp>
      <tp>
        <v>98.02</v>
        <stp/>
        <stp>ContractData</stp>
        <stp>EDAM9</stp>
        <stp>Ask</stp>
        <stp/>
        <stp>T</stp>
        <tr r="E14" s="3"/>
      </tp>
      <tp>
        <v>98.08</v>
        <stp/>
        <stp>ContractData</stp>
        <stp>EDAH9</stp>
        <stp>Bid</stp>
        <stp/>
        <stp>T</stp>
        <tr r="D13" s="3"/>
      </tp>
      <tp>
        <v>98.42</v>
        <stp/>
        <stp>ContractData</stp>
        <stp>EDAH8</stp>
        <stp>Bid</stp>
        <stp/>
        <stp>T</stp>
        <tr r="D9" s="3"/>
      </tp>
      <tp>
        <v>97.115000000000009</v>
        <stp/>
        <stp>ContractData</stp>
        <stp>EDAH5</stp>
        <stp>Bid</stp>
        <stp/>
        <stp>T</stp>
        <tr r="D37" s="3"/>
      </tp>
      <tp>
        <v>97.195000000000007</v>
        <stp/>
        <stp>ContractData</stp>
        <stp>EDAH4</stp>
        <stp>Bid</stp>
        <stp/>
        <stp>T</stp>
        <tr r="D33" s="3"/>
      </tp>
      <tp>
        <v>96.995000000000005</v>
        <stp/>
        <stp>ContractData</stp>
        <stp>EDAH7</stp>
        <stp>Bid</stp>
        <stp/>
        <stp>T</stp>
        <tr r="D45" s="3"/>
      </tp>
      <tp>
        <v>97.055000000000007</v>
        <stp/>
        <stp>ContractData</stp>
        <stp>EDAH6</stp>
        <stp>Bid</stp>
        <stp/>
        <stp>T</stp>
        <tr r="D41" s="3"/>
      </tp>
      <tp>
        <v>97.63</v>
        <stp/>
        <stp>ContractData</stp>
        <stp>EDAH1</stp>
        <stp>Bid</stp>
        <stp/>
        <stp>T</stp>
        <tr r="D21" s="3"/>
      </tp>
      <tp>
        <v>97.83</v>
        <stp/>
        <stp>ContractData</stp>
        <stp>EDAH0</stp>
        <stp>Bid</stp>
        <stp/>
        <stp>T</stp>
        <tr r="D17" s="3"/>
      </tp>
      <tp>
        <v>97.295000000000002</v>
        <stp/>
        <stp>ContractData</stp>
        <stp>EDAH3</stp>
        <stp>Bid</stp>
        <stp/>
        <stp>T</stp>
        <tr r="D29" s="3"/>
      </tp>
      <tp>
        <v>97.445000000000007</v>
        <stp/>
        <stp>ContractData</stp>
        <stp>EDAH2</stp>
        <stp>Bid</stp>
        <stp/>
        <stp>T</stp>
        <tr r="D25" s="3"/>
      </tp>
      <tp>
        <v>98.015000000000001</v>
        <stp/>
        <stp>ContractData</stp>
        <stp>EDAM9</stp>
        <stp>Bid</stp>
        <stp/>
        <stp>T</stp>
        <tr r="D14" s="3"/>
      </tp>
      <tp>
        <v>98.33</v>
        <stp/>
        <stp>ContractData</stp>
        <stp>EDAM8</stp>
        <stp>Bid</stp>
        <stp/>
        <stp>T</stp>
        <tr r="D10" s="3"/>
      </tp>
      <tp>
        <v>97.094999999999999</v>
        <stp/>
        <stp>ContractData</stp>
        <stp>EDAM5</stp>
        <stp>Bid</stp>
        <stp/>
        <stp>T</stp>
        <tr r="D38" s="3"/>
      </tp>
      <tp>
        <v>97.165000000000006</v>
        <stp/>
        <stp>ContractData</stp>
        <stp>EDAM4</stp>
        <stp>Bid</stp>
        <stp/>
        <stp>T</stp>
        <tr r="D34" s="3"/>
      </tp>
      <tp>
        <v>98.710000000000008</v>
        <stp/>
        <stp>ContractData</stp>
        <stp>EDAM7</stp>
        <stp>Bid</stp>
        <stp/>
        <stp>T</stp>
        <tr r="D6" s="3"/>
      </tp>
      <tp>
        <v>97.045000000000002</v>
        <stp/>
        <stp>ContractData</stp>
        <stp>EDAM6</stp>
        <stp>Bid</stp>
        <stp/>
        <stp>T</stp>
        <tr r="D42" s="3"/>
      </tp>
      <tp>
        <v>97.585000000000008</v>
        <stp/>
        <stp>ContractData</stp>
        <stp>EDAM1</stp>
        <stp>Bid</stp>
        <stp/>
        <stp>T</stp>
        <tr r="D22" s="3"/>
      </tp>
      <tp>
        <v>97.78</v>
        <stp/>
        <stp>ContractData</stp>
        <stp>EDAM0</stp>
        <stp>Bid</stp>
        <stp/>
        <stp>T</stp>
        <tr r="D18" s="3"/>
      </tp>
      <tp>
        <v>97.265000000000001</v>
        <stp/>
        <stp>ContractData</stp>
        <stp>EDAM3</stp>
        <stp>Bid</stp>
        <stp/>
        <stp>T</stp>
        <tr r="D30" s="3"/>
      </tp>
      <tp>
        <v>97.405000000000001</v>
        <stp/>
        <stp>ContractData</stp>
        <stp>EDAM2</stp>
        <stp>Bid</stp>
        <stp/>
        <stp>T</stp>
        <tr r="D26" s="3"/>
      </tp>
      <tp>
        <v>97.88</v>
        <stp/>
        <stp>ContractData</stp>
        <stp>EDAZ9</stp>
        <stp>Bid</stp>
        <stp/>
        <stp>T</stp>
        <tr r="D16" s="3"/>
      </tp>
      <tp>
        <v>98.14</v>
        <stp/>
        <stp>ContractData</stp>
        <stp>EDAZ8</stp>
        <stp>Bid</stp>
        <stp/>
        <stp>T</stp>
        <tr r="D12" s="3"/>
      </tp>
      <tp>
        <v>97.064999999999998</v>
        <stp/>
        <stp>ContractData</stp>
        <stp>EDAZ5</stp>
        <stp>Bid</stp>
        <stp/>
        <stp>T</stp>
        <tr r="D40" s="3"/>
      </tp>
      <tp>
        <v>97.115000000000009</v>
        <stp/>
        <stp>ContractData</stp>
        <stp>EDAZ4</stp>
        <stp>Bid</stp>
        <stp/>
        <stp>T</stp>
        <tr r="D36" s="3"/>
      </tp>
      <tp>
        <v>98.504999999999995</v>
        <stp/>
        <stp>ContractData</stp>
        <stp>EDAZ7</stp>
        <stp>Bid</stp>
        <stp/>
        <stp>T</stp>
        <tr r="D8" s="3"/>
      </tp>
      <tp>
        <v>97.01</v>
        <stp/>
        <stp>ContractData</stp>
        <stp>EDAZ6</stp>
        <stp>Bid</stp>
        <stp/>
        <stp>T</stp>
        <tr r="D44" s="3"/>
      </tp>
      <tp>
        <v>97.484999999999999</v>
        <stp/>
        <stp>ContractData</stp>
        <stp>EDAZ1</stp>
        <stp>Bid</stp>
        <stp/>
        <stp>T</stp>
        <tr r="D24" s="3"/>
      </tp>
      <tp>
        <v>97.67</v>
        <stp/>
        <stp>ContractData</stp>
        <stp>EDAZ0</stp>
        <stp>Bid</stp>
        <stp/>
        <stp>T</stp>
        <tr r="D20" s="3"/>
      </tp>
      <tp>
        <v>97.210000000000008</v>
        <stp/>
        <stp>ContractData</stp>
        <stp>EDAZ3</stp>
        <stp>Bid</stp>
        <stp/>
        <stp>T</stp>
        <tr r="D32" s="3"/>
      </tp>
      <tp>
        <v>97.320000000000007</v>
        <stp/>
        <stp>ContractData</stp>
        <stp>EDAZ2</stp>
        <stp>Bid</stp>
        <stp/>
        <stp>T</stp>
        <tr r="D28" s="3"/>
      </tp>
      <tp>
        <v>97.954999999999998</v>
        <stp/>
        <stp>ContractData</stp>
        <stp>EDAU9</stp>
        <stp>Bid</stp>
        <stp/>
        <stp>T</stp>
        <tr r="D15" s="3"/>
      </tp>
      <tp>
        <v>98.234999999999999</v>
        <stp/>
        <stp>ContractData</stp>
        <stp>EDAU8</stp>
        <stp>Bid</stp>
        <stp/>
        <stp>T</stp>
        <tr r="D11" s="3"/>
      </tp>
      <tp>
        <v>97.09</v>
        <stp/>
        <stp>ContractData</stp>
        <stp>EDAU5</stp>
        <stp>Bid</stp>
        <stp/>
        <stp>T</stp>
        <tr r="D39" s="3"/>
      </tp>
      <tp>
        <v>97.155000000000001</v>
        <stp/>
        <stp>ContractData</stp>
        <stp>EDAU4</stp>
        <stp>Bid</stp>
        <stp/>
        <stp>T</stp>
        <tr r="D35" s="3"/>
      </tp>
      <tp>
        <v>98.59</v>
        <stp/>
        <stp>ContractData</stp>
        <stp>EDAU7</stp>
        <stp>Bid</stp>
        <stp/>
        <stp>T</stp>
        <tr r="D7" s="3"/>
      </tp>
      <tp>
        <v>97.034999999999997</v>
        <stp/>
        <stp>ContractData</stp>
        <stp>EDAU6</stp>
        <stp>Bid</stp>
        <stp/>
        <stp>T</stp>
        <tr r="D43" s="3"/>
      </tp>
      <tp>
        <v>97.534999999999997</v>
        <stp/>
        <stp>ContractData</stp>
        <stp>EDAU1</stp>
        <stp>Bid</stp>
        <stp/>
        <stp>T</stp>
        <tr r="D23" s="3"/>
      </tp>
      <tp>
        <v>97.734999999999999</v>
        <stp/>
        <stp>ContractData</stp>
        <stp>EDAU0</stp>
        <stp>Bid</stp>
        <stp/>
        <stp>T</stp>
        <tr r="D19" s="3"/>
      </tp>
      <tp>
        <v>97.240000000000009</v>
        <stp/>
        <stp>ContractData</stp>
        <stp>EDAU3</stp>
        <stp>Bid</stp>
        <stp/>
        <stp>T</stp>
        <tr r="D31" s="3"/>
      </tp>
      <tp>
        <v>97.365000000000009</v>
        <stp/>
        <stp>ContractData</stp>
        <stp>EDAU2</stp>
        <stp>Bid</stp>
        <stp/>
        <stp>T</stp>
        <tr r="D27" s="3"/>
      </tp>
      <tp t="s">
        <v/>
        <stp/>
        <stp>ContractData</stp>
        <stp>EDAS6Z3</stp>
        <stp>Close</stp>
        <stp/>
        <stp>T</stp>
        <tr r="AB32" s="3"/>
        <tr r="AA32" s="3"/>
      </tp>
      <tp>
        <v>2</v>
        <stp/>
        <stp>ContractData</stp>
        <stp>EDAS3Z3</stp>
        <stp>Close</stp>
        <stp/>
        <stp>T</stp>
        <tr r="Q32" s="3"/>
        <tr r="R32" s="3"/>
      </tp>
      <tp>
        <v>5</v>
        <stp/>
        <stp>ContractData</stp>
        <stp>EDAS6Z2</stp>
        <stp>Close</stp>
        <stp/>
        <stp>T</stp>
        <tr r="AA28" s="3"/>
        <tr r="AB28" s="3"/>
      </tp>
      <tp>
        <v>3</v>
        <stp/>
        <stp>ContractData</stp>
        <stp>EDAS3Z2</stp>
        <stp>Close</stp>
        <stp/>
        <stp>T</stp>
        <tr r="Q28" s="3"/>
        <tr r="R28" s="3"/>
      </tp>
      <tp>
        <v>7.5</v>
        <stp/>
        <stp>ContractData</stp>
        <stp>EDAS6Z1</stp>
        <stp>Close</stp>
        <stp/>
        <stp>T</stp>
        <tr r="AB24" s="3"/>
        <tr r="AA24" s="3"/>
      </tp>
      <tp>
        <v>3.5</v>
        <stp/>
        <stp>ContractData</stp>
        <stp>EDAS3Z1</stp>
        <stp>Close</stp>
        <stp/>
        <stp>T</stp>
        <tr r="Q24" s="3"/>
        <tr r="R24" s="3"/>
      </tp>
      <tp>
        <v>8.5</v>
        <stp/>
        <stp>ContractData</stp>
        <stp>EDAS6Z0</stp>
        <stp>Close</stp>
        <stp/>
        <stp>T</stp>
        <tr r="AB20" s="3"/>
        <tr r="AA20" s="3"/>
      </tp>
      <tp>
        <v>4</v>
        <stp/>
        <stp>ContractData</stp>
        <stp>EDAS3Z0</stp>
        <stp>Close</stp>
        <stp/>
        <stp>T</stp>
        <tr r="R20" s="3"/>
        <tr r="Q20" s="3"/>
      </tp>
      <tp>
        <v>17</v>
        <stp/>
        <stp>ContractData</stp>
        <stp>EDAS6Z7</stp>
        <stp>Close</stp>
        <stp/>
        <stp>T</stp>
        <tr r="AB8" s="3"/>
        <tr r="AA8" s="3"/>
      </tp>
      <tp>
        <v>8.5</v>
        <stp/>
        <stp>ContractData</stp>
        <stp>EDAS3Z7</stp>
        <stp>Close</stp>
        <stp/>
        <stp>T</stp>
        <tr r="R8" s="3"/>
        <tr r="Q8" s="3"/>
      </tp>
      <tp t="s">
        <v/>
        <stp/>
        <stp>ContractData</stp>
        <stp>EDAS6Z6</stp>
        <stp>Close</stp>
        <stp/>
        <stp>T</stp>
        <tr r="AA44" s="3"/>
        <tr r="AB44" s="3"/>
      </tp>
      <tp t="s">
        <v/>
        <stp/>
        <stp>ContractData</stp>
        <stp>EDAS3Z6</stp>
        <stp>Close</stp>
        <stp/>
        <stp>T</stp>
        <tr r="R44" s="3"/>
        <tr r="Q44" s="3"/>
      </tp>
      <tp t="s">
        <v/>
        <stp/>
        <stp>ContractData</stp>
        <stp>EDAS6Z5</stp>
        <stp>Close</stp>
        <stp/>
        <stp>T</stp>
        <tr r="AA40" s="3"/>
        <tr r="AB40" s="3"/>
      </tp>
      <tp t="s">
        <v/>
        <stp/>
        <stp>ContractData</stp>
        <stp>EDAS3Z5</stp>
        <stp>Close</stp>
        <stp/>
        <stp>T</stp>
        <tr r="Q40" s="3"/>
        <tr r="R40" s="3"/>
      </tp>
      <tp t="s">
        <v/>
        <stp/>
        <stp>ContractData</stp>
        <stp>EDAS6Z4</stp>
        <stp>Close</stp>
        <stp/>
        <stp>T</stp>
        <tr r="AB36" s="3"/>
        <tr r="AA36" s="3"/>
      </tp>
      <tp t="s">
        <v/>
        <stp/>
        <stp>ContractData</stp>
        <stp>EDAS3Z4</stp>
        <stp>Close</stp>
        <stp/>
        <stp>T</stp>
        <tr r="R36" s="3"/>
        <tr r="Q36" s="3"/>
      </tp>
      <tp>
        <v>10</v>
        <stp/>
        <stp>ContractData</stp>
        <stp>EDAS6Z9</stp>
        <stp>Close</stp>
        <stp/>
        <stp>T</stp>
        <tr r="AA16" s="3"/>
        <tr r="AB16" s="3"/>
      </tp>
      <tp>
        <v>4.5</v>
        <stp/>
        <stp>ContractData</stp>
        <stp>EDAS3Z9</stp>
        <stp>Close</stp>
        <stp/>
        <stp>T</stp>
        <tr r="Q16" s="3"/>
        <tr r="R16" s="3"/>
      </tp>
      <tp>
        <v>12</v>
        <stp/>
        <stp>ContractData</stp>
        <stp>EDAS6Z8</stp>
        <stp>Close</stp>
        <stp/>
        <stp>T</stp>
        <tr r="AA12" s="3"/>
        <tr r="AB12" s="3"/>
      </tp>
      <tp>
        <v>6.5</v>
        <stp/>
        <stp>ContractData</stp>
        <stp>EDAS3Z8</stp>
        <stp>Close</stp>
        <stp/>
        <stp>T</stp>
        <tr r="R12" s="3"/>
        <tr r="Q12" s="3"/>
      </tp>
      <tp>
        <v>6</v>
        <stp/>
        <stp>ContractData</stp>
        <stp>EDAS3H9</stp>
        <stp>Bid</stp>
        <stp/>
        <stp>T</stp>
        <tr r="N13" s="3"/>
      </tp>
      <tp>
        <v>9</v>
        <stp/>
        <stp>ContractData</stp>
        <stp>EDAS3H8</stp>
        <stp>Bid</stp>
        <stp/>
        <stp>T</stp>
        <tr r="N9" s="3"/>
      </tp>
      <tp>
        <v>4.5</v>
        <stp/>
        <stp>ContractData</stp>
        <stp>EDAS3H1</stp>
        <stp>Bid</stp>
        <stp/>
        <stp>T</stp>
        <tr r="N21" s="3"/>
      </tp>
      <tp>
        <v>5</v>
        <stp/>
        <stp>ContractData</stp>
        <stp>EDAS3H0</stp>
        <stp>Bid</stp>
        <stp/>
        <stp>T</stp>
        <tr r="N17" s="3"/>
      </tp>
      <tp>
        <v>2.5</v>
        <stp/>
        <stp>ContractData</stp>
        <stp>EDAS3H3</stp>
        <stp>Bid</stp>
        <stp/>
        <stp>T</stp>
        <tr r="N29" s="3"/>
      </tp>
      <tp>
        <v>3.5</v>
        <stp/>
        <stp>ContractData</stp>
        <stp>EDAS3H2</stp>
        <stp>Bid</stp>
        <stp/>
        <stp>T</stp>
        <tr r="N25" s="3"/>
      </tp>
      <tp>
        <v>1.5</v>
        <stp/>
        <stp>ContractData</stp>
        <stp>EDAS3H5</stp>
        <stp>Bid</stp>
        <stp/>
        <stp>T</stp>
        <tr r="N37" s="3"/>
      </tp>
      <tp>
        <v>1.5</v>
        <stp/>
        <stp>ContractData</stp>
        <stp>EDAS3H4</stp>
        <stp>Bid</stp>
        <stp/>
        <stp>T</stp>
        <tr r="N33" s="3"/>
      </tp>
      <tp t="s">
        <v/>
        <stp/>
        <stp>ContractData</stp>
        <stp>EDAS3H7</stp>
        <stp>Bid</stp>
        <stp/>
        <stp>T</stp>
        <tr r="N45" s="3"/>
      </tp>
      <tp>
        <v>1</v>
        <stp/>
        <stp>ContractData</stp>
        <stp>EDAS3H6</stp>
        <stp>Bid</stp>
        <stp/>
        <stp>T</stp>
        <tr r="N41" s="3"/>
      </tp>
      <tp>
        <v>5.5</v>
        <stp/>
        <stp>ContractData</stp>
        <stp>EDAS3M9</stp>
        <stp>Bid</stp>
        <stp/>
        <stp>T</stp>
        <tr r="N14" s="3"/>
      </tp>
      <tp>
        <v>9</v>
        <stp/>
        <stp>ContractData</stp>
        <stp>EDAS3M8</stp>
        <stp>Bid</stp>
        <stp/>
        <stp>T</stp>
        <tr r="N10" s="3"/>
      </tp>
      <tp>
        <v>4.5</v>
        <stp/>
        <stp>ContractData</stp>
        <stp>EDAS3M1</stp>
        <stp>Bid</stp>
        <stp/>
        <stp>T</stp>
        <tr r="N22" s="3"/>
      </tp>
      <tp>
        <v>4.5</v>
        <stp/>
        <stp>ContractData</stp>
        <stp>EDAS3M0</stp>
        <stp>Bid</stp>
        <stp/>
        <stp>T</stp>
        <tr r="N18" s="3"/>
      </tp>
      <tp>
        <v>2.5</v>
        <stp/>
        <stp>ContractData</stp>
        <stp>EDAS3M3</stp>
        <stp>Bid</stp>
        <stp/>
        <stp>T</stp>
        <tr r="N30" s="3"/>
      </tp>
      <tp>
        <v>4</v>
        <stp/>
        <stp>ContractData</stp>
        <stp>EDAS3M2</stp>
        <stp>Bid</stp>
        <stp/>
        <stp>T</stp>
        <tr r="N26" s="3"/>
      </tp>
      <tp>
        <v>0.5</v>
        <stp/>
        <stp>ContractData</stp>
        <stp>EDAS3M5</stp>
        <stp>Bid</stp>
        <stp/>
        <stp>T</stp>
        <tr r="N38" s="3"/>
      </tp>
      <tp>
        <v>1</v>
        <stp/>
        <stp>ContractData</stp>
        <stp>EDAS3M4</stp>
        <stp>Bid</stp>
        <stp/>
        <stp>T</stp>
        <tr r="N34" s="3"/>
      </tp>
      <tp>
        <v>12</v>
        <stp/>
        <stp>ContractData</stp>
        <stp>EDAS3M7</stp>
        <stp>Bid</stp>
        <stp/>
        <stp>T</stp>
        <tr r="N6" s="3"/>
      </tp>
      <tp>
        <v>0.5</v>
        <stp/>
        <stp>ContractData</stp>
        <stp>EDAS3M6</stp>
        <stp>Bid</stp>
        <stp/>
        <stp>T</stp>
        <tr r="N42" s="3"/>
      </tp>
      <tp>
        <v>4.5</v>
        <stp/>
        <stp>ContractData</stp>
        <stp>EDAS3Z9</stp>
        <stp>Bid</stp>
        <stp/>
        <stp>T</stp>
        <tr r="N16" s="3"/>
      </tp>
      <tp>
        <v>6</v>
        <stp/>
        <stp>ContractData</stp>
        <stp>EDAS3Z8</stp>
        <stp>Bid</stp>
        <stp/>
        <stp>T</stp>
        <tr r="N12" s="3"/>
      </tp>
      <tp>
        <v>3.5</v>
        <stp/>
        <stp>ContractData</stp>
        <stp>EDAS3Z1</stp>
        <stp>Bid</stp>
        <stp/>
        <stp>T</stp>
        <tr r="N24" s="3"/>
      </tp>
      <tp>
        <v>4</v>
        <stp/>
        <stp>ContractData</stp>
        <stp>EDAS3Z0</stp>
        <stp>Bid</stp>
        <stp/>
        <stp>T</stp>
        <tr r="N20" s="3"/>
      </tp>
      <tp>
        <v>1.5</v>
        <stp/>
        <stp>ContractData</stp>
        <stp>EDAS3Z3</stp>
        <stp>Bid</stp>
        <stp/>
        <stp>T</stp>
        <tr r="N32" s="3"/>
      </tp>
      <tp>
        <v>2.5</v>
        <stp/>
        <stp>ContractData</stp>
        <stp>EDAS3Z2</stp>
        <stp>Bid</stp>
        <stp/>
        <stp>T</stp>
        <tr r="N28" s="3"/>
      </tp>
      <tp>
        <v>0.5</v>
        <stp/>
        <stp>ContractData</stp>
        <stp>EDAS3Z5</stp>
        <stp>Bid</stp>
        <stp/>
        <stp>T</stp>
        <tr r="N40" s="3"/>
      </tp>
      <tp>
        <v>0.5</v>
        <stp/>
        <stp>ContractData</stp>
        <stp>EDAS3Z4</stp>
        <stp>Bid</stp>
        <stp/>
        <stp>T</stp>
        <tr r="N36" s="3"/>
      </tp>
      <tp>
        <v>8</v>
        <stp/>
        <stp>ContractData</stp>
        <stp>EDAS3Z7</stp>
        <stp>Bid</stp>
        <stp/>
        <stp>T</stp>
        <tr r="N8" s="3"/>
      </tp>
      <tp t="s">
        <v/>
        <stp/>
        <stp>ContractData</stp>
        <stp>EDAS3Z6</stp>
        <stp>Bid</stp>
        <stp/>
        <stp>T</stp>
        <tr r="N44" s="3"/>
      </tp>
      <tp>
        <v>7.5</v>
        <stp/>
        <stp>ContractData</stp>
        <stp>EDAS3U9</stp>
        <stp>Bid</stp>
        <stp/>
        <stp>T</stp>
        <tr r="N15" s="3"/>
      </tp>
      <tp>
        <v>9.5</v>
        <stp/>
        <stp>ContractData</stp>
        <stp>EDAS3U8</stp>
        <stp>Bid</stp>
        <stp/>
        <stp>T</stp>
        <tr r="N11" s="3"/>
      </tp>
      <tp>
        <v>5</v>
        <stp/>
        <stp>ContractData</stp>
        <stp>EDAS3U1</stp>
        <stp>Bid</stp>
        <stp/>
        <stp>T</stp>
        <tr r="N23" s="3"/>
      </tp>
      <tp>
        <v>6</v>
        <stp/>
        <stp>ContractData</stp>
        <stp>EDAS3U0</stp>
        <stp>Bid</stp>
        <stp/>
        <stp>T</stp>
        <tr r="N19" s="3"/>
      </tp>
      <tp>
        <v>2.5</v>
        <stp/>
        <stp>ContractData</stp>
        <stp>EDAS3U3</stp>
        <stp>Bid</stp>
        <stp/>
        <stp>T</stp>
        <tr r="N31" s="3"/>
      </tp>
      <tp>
        <v>4</v>
        <stp/>
        <stp>ContractData</stp>
        <stp>EDAS3U2</stp>
        <stp>Bid</stp>
        <stp/>
        <stp>T</stp>
        <tr r="N27" s="3"/>
      </tp>
      <tp>
        <v>2</v>
        <stp/>
        <stp>ContractData</stp>
        <stp>EDAS3U5</stp>
        <stp>Bid</stp>
        <stp/>
        <stp>T</stp>
        <tr r="N39" s="3"/>
      </tp>
      <tp>
        <v>1.5</v>
        <stp/>
        <stp>ContractData</stp>
        <stp>EDAS3U4</stp>
        <stp>Bid</stp>
        <stp/>
        <stp>T</stp>
        <tr r="N35" s="3"/>
      </tp>
      <tp>
        <v>8.5</v>
        <stp/>
        <stp>ContractData</stp>
        <stp>EDAS3U7</stp>
        <stp>Bid</stp>
        <stp/>
        <stp>T</stp>
        <tr r="N7" s="3"/>
      </tp>
      <tp t="s">
        <v/>
        <stp/>
        <stp>ContractData</stp>
        <stp>EDAS3U6</stp>
        <stp>Bid</stp>
        <stp/>
        <stp>T</stp>
        <tr r="N43" s="3"/>
      </tp>
      <tp t="s">
        <v/>
        <stp/>
        <stp>ContractData</stp>
        <stp>EDAS3U6</stp>
        <stp>Ask</stp>
        <stp/>
        <stp>T</stp>
        <tr r="O43" s="3"/>
      </tp>
      <tp>
        <v>9</v>
        <stp/>
        <stp>ContractData</stp>
        <stp>EDAS3U7</stp>
        <stp>Ask</stp>
        <stp/>
        <stp>T</stp>
        <tr r="O7" s="3"/>
      </tp>
      <tp>
        <v>3</v>
        <stp/>
        <stp>ContractData</stp>
        <stp>EDAS3U4</stp>
        <stp>Ask</stp>
        <stp/>
        <stp>T</stp>
        <tr r="O35" s="3"/>
      </tp>
      <tp>
        <v>3</v>
        <stp/>
        <stp>ContractData</stp>
        <stp>EDAS3U5</stp>
        <stp>Ask</stp>
        <stp/>
        <stp>T</stp>
        <tr r="O39" s="3"/>
      </tp>
      <tp>
        <v>4.5</v>
        <stp/>
        <stp>ContractData</stp>
        <stp>EDAS3U2</stp>
        <stp>Ask</stp>
        <stp/>
        <stp>T</stp>
        <tr r="O27" s="3"/>
      </tp>
      <tp>
        <v>3</v>
        <stp/>
        <stp>ContractData</stp>
        <stp>EDAS3U3</stp>
        <stp>Ask</stp>
        <stp/>
        <stp>T</stp>
        <tr r="O31" s="3"/>
      </tp>
      <tp>
        <v>6.5</v>
        <stp/>
        <stp>ContractData</stp>
        <stp>EDAS3U0</stp>
        <stp>Ask</stp>
        <stp/>
        <stp>T</stp>
        <tr r="O19" s="3"/>
      </tp>
      <tp>
        <v>5.5</v>
        <stp/>
        <stp>ContractData</stp>
        <stp>EDAS3U1</stp>
        <stp>Ask</stp>
        <stp/>
        <stp>T</stp>
        <tr r="O23" s="3"/>
      </tp>
      <tp>
        <v>10</v>
        <stp/>
        <stp>ContractData</stp>
        <stp>EDAS3U8</stp>
        <stp>Ask</stp>
        <stp/>
        <stp>T</stp>
        <tr r="O11" s="3"/>
      </tp>
      <tp>
        <v>8</v>
        <stp/>
        <stp>ContractData</stp>
        <stp>EDAS3U9</stp>
        <stp>Ask</stp>
        <stp/>
        <stp>T</stp>
        <tr r="O15" s="3"/>
      </tp>
      <tp t="s">
        <v/>
        <stp/>
        <stp>ContractData</stp>
        <stp>EDAS3Z6</stp>
        <stp>Ask</stp>
        <stp/>
        <stp>T</stp>
        <tr r="O44" s="3"/>
      </tp>
      <tp>
        <v>8.5</v>
        <stp/>
        <stp>ContractData</stp>
        <stp>EDAS3Z7</stp>
        <stp>Ask</stp>
        <stp/>
        <stp>T</stp>
        <tr r="O8" s="3"/>
      </tp>
      <tp>
        <v>1</v>
        <stp/>
        <stp>ContractData</stp>
        <stp>EDAS3Z4</stp>
        <stp>Ask</stp>
        <stp/>
        <stp>T</stp>
        <tr r="O36" s="3"/>
      </tp>
      <tp>
        <v>1.5</v>
        <stp/>
        <stp>ContractData</stp>
        <stp>EDAS3Z5</stp>
        <stp>Ask</stp>
        <stp/>
        <stp>T</stp>
        <tr r="O40" s="3"/>
      </tp>
      <tp>
        <v>3</v>
        <stp/>
        <stp>ContractData</stp>
        <stp>EDAS3Z2</stp>
        <stp>Ask</stp>
        <stp/>
        <stp>T</stp>
        <tr r="O28" s="3"/>
      </tp>
      <tp>
        <v>2</v>
        <stp/>
        <stp>ContractData</stp>
        <stp>EDAS3Z3</stp>
        <stp>Ask</stp>
        <stp/>
        <stp>T</stp>
        <tr r="O32" s="3"/>
      </tp>
      <tp>
        <v>4.5</v>
        <stp/>
        <stp>ContractData</stp>
        <stp>EDAS3Z0</stp>
        <stp>Ask</stp>
        <stp/>
        <stp>T</stp>
        <tr r="O20" s="3"/>
      </tp>
      <tp>
        <v>4</v>
        <stp/>
        <stp>ContractData</stp>
        <stp>EDAS3Z1</stp>
        <stp>Ask</stp>
        <stp/>
        <stp>T</stp>
        <tr r="O24" s="3"/>
      </tp>
      <tp>
        <v>6.5</v>
        <stp/>
        <stp>ContractData</stp>
        <stp>EDAS3Z8</stp>
        <stp>Ask</stp>
        <stp/>
        <stp>T</stp>
        <tr r="O12" s="3"/>
      </tp>
      <tp>
        <v>5</v>
        <stp/>
        <stp>ContractData</stp>
        <stp>EDAS3Z9</stp>
        <stp>Ask</stp>
        <stp/>
        <stp>T</stp>
        <tr r="O16" s="3"/>
      </tp>
      <tp>
        <v>2</v>
        <stp/>
        <stp>ContractData</stp>
        <stp>EDAS3H6</stp>
        <stp>Ask</stp>
        <stp/>
        <stp>T</stp>
        <tr r="O41" s="3"/>
      </tp>
      <tp t="s">
        <v/>
        <stp/>
        <stp>ContractData</stp>
        <stp>EDAS3H7</stp>
        <stp>Ask</stp>
        <stp/>
        <stp>T</stp>
        <tr r="O45" s="3"/>
      </tp>
      <tp>
        <v>2.5</v>
        <stp/>
        <stp>ContractData</stp>
        <stp>EDAS3H4</stp>
        <stp>Ask</stp>
        <stp/>
        <stp>T</stp>
        <tr r="O33" s="3"/>
      </tp>
      <tp>
        <v>2</v>
        <stp/>
        <stp>ContractData</stp>
        <stp>EDAS3H5</stp>
        <stp>Ask</stp>
        <stp/>
        <stp>T</stp>
        <tr r="O37" s="3"/>
      </tp>
      <tp>
        <v>4.5</v>
        <stp/>
        <stp>ContractData</stp>
        <stp>EDAS3H2</stp>
        <stp>Ask</stp>
        <stp/>
        <stp>T</stp>
        <tr r="O25" s="3"/>
      </tp>
      <tp>
        <v>3</v>
        <stp/>
        <stp>ContractData</stp>
        <stp>EDAS3H3</stp>
        <stp>Ask</stp>
        <stp/>
        <stp>T</stp>
        <tr r="O29" s="3"/>
      </tp>
      <tp>
        <v>5.5</v>
        <stp/>
        <stp>ContractData</stp>
        <stp>EDAS3H0</stp>
        <stp>Ask</stp>
        <stp/>
        <stp>T</stp>
        <tr r="O17" s="3"/>
      </tp>
      <tp>
        <v>5</v>
        <stp/>
        <stp>ContractData</stp>
        <stp>EDAS3H1</stp>
        <stp>Ask</stp>
        <stp/>
        <stp>T</stp>
        <tr r="O21" s="3"/>
      </tp>
      <tp>
        <v>9.5</v>
        <stp/>
        <stp>ContractData</stp>
        <stp>EDAS3H8</stp>
        <stp>Ask</stp>
        <stp/>
        <stp>T</stp>
        <tr r="O9" s="3"/>
      </tp>
      <tp>
        <v>6.5</v>
        <stp/>
        <stp>ContractData</stp>
        <stp>EDAS3H9</stp>
        <stp>Ask</stp>
        <stp/>
        <stp>T</stp>
        <tr r="O13" s="3"/>
      </tp>
      <tp>
        <v>1</v>
        <stp/>
        <stp>ContractData</stp>
        <stp>EDAS3M6</stp>
        <stp>Ask</stp>
        <stp/>
        <stp>T</stp>
        <tr r="O42" s="3"/>
      </tp>
      <tp>
        <v>12.5</v>
        <stp/>
        <stp>ContractData</stp>
        <stp>EDAS3M7</stp>
        <stp>Ask</stp>
        <stp/>
        <stp>T</stp>
        <tr r="O6" s="3"/>
      </tp>
      <tp>
        <v>2.5</v>
        <stp/>
        <stp>ContractData</stp>
        <stp>EDAS3M4</stp>
        <stp>Ask</stp>
        <stp/>
        <stp>T</stp>
        <tr r="O34" s="3"/>
      </tp>
      <tp>
        <v>1.5</v>
        <stp/>
        <stp>ContractData</stp>
        <stp>EDAS3M5</stp>
        <stp>Ask</stp>
        <stp/>
        <stp>T</stp>
        <tr r="O38" s="3"/>
      </tp>
      <tp>
        <v>4.5</v>
        <stp/>
        <stp>ContractData</stp>
        <stp>EDAS3M2</stp>
        <stp>Ask</stp>
        <stp/>
        <stp>T</stp>
        <tr r="O26" s="3"/>
      </tp>
      <tp>
        <v>3</v>
        <stp/>
        <stp>ContractData</stp>
        <stp>EDAS3M3</stp>
        <stp>Ask</stp>
        <stp/>
        <stp>T</stp>
        <tr r="O30" s="3"/>
      </tp>
      <tp>
        <v>5</v>
        <stp/>
        <stp>ContractData</stp>
        <stp>EDAS3M0</stp>
        <stp>Ask</stp>
        <stp/>
        <stp>T</stp>
        <tr r="O18" s="3"/>
      </tp>
      <tp>
        <v>5</v>
        <stp/>
        <stp>ContractData</stp>
        <stp>EDAS3M1</stp>
        <stp>Ask</stp>
        <stp/>
        <stp>T</stp>
        <tr r="O22" s="3"/>
      </tp>
      <tp>
        <v>9.5</v>
        <stp/>
        <stp>ContractData</stp>
        <stp>EDAS3M8</stp>
        <stp>Ask</stp>
        <stp/>
        <stp>T</stp>
        <tr r="O10" s="3"/>
      </tp>
      <tp>
        <v>6</v>
        <stp/>
        <stp>ContractData</stp>
        <stp>EDAS3M9</stp>
        <stp>Ask</stp>
        <stp/>
        <stp>T</stp>
        <tr r="O14" s="3"/>
      </tp>
      <tp>
        <v>12</v>
        <stp/>
        <stp>ContractData</stp>
        <stp>EDAS6H9</stp>
        <stp>Bid</stp>
        <stp/>
        <stp>T</stp>
        <tr r="X13" s="3"/>
      </tp>
      <tp>
        <v>18.5</v>
        <stp/>
        <stp>ContractData</stp>
        <stp>EDAS6H8</stp>
        <stp>Bid</stp>
        <stp/>
        <stp>T</stp>
        <tr r="X9" s="3"/>
      </tp>
      <tp>
        <v>9.5</v>
        <stp/>
        <stp>ContractData</stp>
        <stp>EDAS6H1</stp>
        <stp>Bid</stp>
        <stp/>
        <stp>T</stp>
        <tr r="X21" s="3"/>
      </tp>
      <tp>
        <v>9.5</v>
        <stp/>
        <stp>ContractData</stp>
        <stp>EDAS6H0</stp>
        <stp>Bid</stp>
        <stp/>
        <stp>T</stp>
        <tr r="X17" s="3"/>
      </tp>
      <tp>
        <v>5</v>
        <stp/>
        <stp>ContractData</stp>
        <stp>EDAS6H3</stp>
        <stp>Bid</stp>
        <stp/>
        <stp>T</stp>
        <tr r="X29" s="3"/>
      </tp>
      <tp>
        <v>8</v>
        <stp/>
        <stp>ContractData</stp>
        <stp>EDAS6H2</stp>
        <stp>Bid</stp>
        <stp/>
        <stp>T</stp>
        <tr r="X25" s="3"/>
      </tp>
      <tp>
        <v>2.5</v>
        <stp/>
        <stp>ContractData</stp>
        <stp>EDAS6H5</stp>
        <stp>Bid</stp>
        <stp/>
        <stp>T</stp>
        <tr r="X37" s="3"/>
      </tp>
      <tp>
        <v>3</v>
        <stp/>
        <stp>ContractData</stp>
        <stp>EDAS6H4</stp>
        <stp>Bid</stp>
        <stp/>
        <stp>T</stp>
        <tr r="X33" s="3"/>
      </tp>
      <tp>
        <v>2</v>
        <stp/>
        <stp>ContractData</stp>
        <stp>EDAS6H6</stp>
        <stp>Bid</stp>
        <stp/>
        <stp>T</stp>
        <tr r="X41" s="3"/>
      </tp>
      <tp>
        <v>13.5</v>
        <stp/>
        <stp>ContractData</stp>
        <stp>EDAS6M9</stp>
        <stp>Bid</stp>
        <stp/>
        <stp>T</stp>
        <tr r="X14" s="3"/>
      </tp>
      <tp>
        <v>19</v>
        <stp/>
        <stp>ContractData</stp>
        <stp>EDAS6M8</stp>
        <stp>Bid</stp>
        <stp/>
        <stp>T</stp>
        <tr r="X10" s="3"/>
      </tp>
      <tp>
        <v>10</v>
        <stp/>
        <stp>ContractData</stp>
        <stp>EDAS6M1</stp>
        <stp>Bid</stp>
        <stp/>
        <stp>T</stp>
        <tr r="X22" s="3"/>
      </tp>
      <tp>
        <v>10.5</v>
        <stp/>
        <stp>ContractData</stp>
        <stp>EDAS6M0</stp>
        <stp>Bid</stp>
        <stp/>
        <stp>T</stp>
        <tr r="X18" s="3"/>
      </tp>
      <tp>
        <v>5</v>
        <stp/>
        <stp>ContractData</stp>
        <stp>EDAS6M3</stp>
        <stp>Bid</stp>
        <stp/>
        <stp>T</stp>
        <tr r="X30" s="3"/>
      </tp>
      <tp>
        <v>8</v>
        <stp/>
        <stp>ContractData</stp>
        <stp>EDAS6M2</stp>
        <stp>Bid</stp>
        <stp/>
        <stp>T</stp>
        <tr r="X26" s="3"/>
      </tp>
      <tp>
        <v>2.5</v>
        <stp/>
        <stp>ContractData</stp>
        <stp>EDAS6M5</stp>
        <stp>Bid</stp>
        <stp/>
        <stp>T</stp>
        <tr r="X38" s="3"/>
      </tp>
      <tp>
        <v>3.5</v>
        <stp/>
        <stp>ContractData</stp>
        <stp>EDAS6M4</stp>
        <stp>Bid</stp>
        <stp/>
        <stp>T</stp>
        <tr r="X34" s="3"/>
      </tp>
      <tp>
        <v>20.5</v>
        <stp/>
        <stp>ContractData</stp>
        <stp>EDAS6M7</stp>
        <stp>Bid</stp>
        <stp/>
        <stp>T</stp>
        <tr r="X6" s="3"/>
      </tp>
      <tp>
        <v>2</v>
        <stp/>
        <stp>ContractData</stp>
        <stp>EDAS6M6</stp>
        <stp>Bid</stp>
        <stp/>
        <stp>T</stp>
        <tr r="X42" s="3"/>
      </tp>
      <tp>
        <v>9.5</v>
        <stp/>
        <stp>ContractData</stp>
        <stp>EDAS6Z9</stp>
        <stp>Bid</stp>
        <stp/>
        <stp>T</stp>
        <tr r="X16" s="3"/>
      </tp>
      <tp>
        <v>12</v>
        <stp/>
        <stp>ContractData</stp>
        <stp>EDAS6Z8</stp>
        <stp>Bid</stp>
        <stp/>
        <stp>T</stp>
        <tr r="X12" s="3"/>
      </tp>
      <tp>
        <v>7.5</v>
        <stp/>
        <stp>ContractData</stp>
        <stp>EDAS6Z1</stp>
        <stp>Bid</stp>
        <stp/>
        <stp>T</stp>
        <tr r="X24" s="3"/>
      </tp>
      <tp>
        <v>8.5</v>
        <stp/>
        <stp>ContractData</stp>
        <stp>EDAS6Z0</stp>
        <stp>Bid</stp>
        <stp/>
        <stp>T</stp>
        <tr r="X20" s="3"/>
      </tp>
      <tp>
        <v>3</v>
        <stp/>
        <stp>ContractData</stp>
        <stp>EDAS6Z3</stp>
        <stp>Bid</stp>
        <stp/>
        <stp>T</stp>
        <tr r="X32" s="3"/>
      </tp>
      <tp>
        <v>5</v>
        <stp/>
        <stp>ContractData</stp>
        <stp>EDAS6Z2</stp>
        <stp>Bid</stp>
        <stp/>
        <stp>T</stp>
        <tr r="X28" s="3"/>
      </tp>
      <tp>
        <v>2</v>
        <stp/>
        <stp>ContractData</stp>
        <stp>EDAS6Z5</stp>
        <stp>Bid</stp>
        <stp/>
        <stp>T</stp>
        <tr r="X40" s="3"/>
      </tp>
      <tp>
        <v>1.5</v>
        <stp/>
        <stp>ContractData</stp>
        <stp>EDAS6Z4</stp>
        <stp>Bid</stp>
        <stp/>
        <stp>T</stp>
        <tr r="X36" s="3"/>
      </tp>
      <tp>
        <v>17</v>
        <stp/>
        <stp>ContractData</stp>
        <stp>EDAS6Z7</stp>
        <stp>Bid</stp>
        <stp/>
        <stp>T</stp>
        <tr r="X8" s="3"/>
      </tp>
      <tp t="s">
        <v/>
        <stp/>
        <stp>ContractData</stp>
        <stp>EDAS6Z6</stp>
        <stp>Bid</stp>
        <stp/>
        <stp>T</stp>
        <tr r="X44" s="3"/>
      </tp>
      <tp>
        <v>12</v>
        <stp/>
        <stp>ContractData</stp>
        <stp>EDAS6U9</stp>
        <stp>Bid</stp>
        <stp/>
        <stp>T</stp>
        <tr r="X15" s="3"/>
      </tp>
      <tp>
        <v>15.5</v>
        <stp/>
        <stp>ContractData</stp>
        <stp>EDAS6U8</stp>
        <stp>Bid</stp>
        <stp/>
        <stp>T</stp>
        <tr r="X11" s="3"/>
      </tp>
      <tp>
        <v>8.5</v>
        <stp/>
        <stp>ContractData</stp>
        <stp>EDAS6U1</stp>
        <stp>Bid</stp>
        <stp/>
        <stp>T</stp>
        <tr r="X23" s="3"/>
      </tp>
      <tp>
        <v>10</v>
        <stp/>
        <stp>ContractData</stp>
        <stp>EDAS6U0</stp>
        <stp>Bid</stp>
        <stp/>
        <stp>T</stp>
        <tr r="X19" s="3"/>
      </tp>
      <tp>
        <v>3.5</v>
        <stp/>
        <stp>ContractData</stp>
        <stp>EDAS6U3</stp>
        <stp>Bid</stp>
        <stp/>
        <stp>T</stp>
        <tr r="X31" s="3"/>
      </tp>
      <tp>
        <v>6.5</v>
        <stp/>
        <stp>ContractData</stp>
        <stp>EDAS6U2</stp>
        <stp>Bid</stp>
        <stp/>
        <stp>T</stp>
        <tr r="X27" s="3"/>
      </tp>
      <tp>
        <v>3</v>
        <stp/>
        <stp>ContractData</stp>
        <stp>EDAS6U5</stp>
        <stp>Bid</stp>
        <stp/>
        <stp>T</stp>
        <tr r="X39" s="3"/>
      </tp>
      <tp>
        <v>2.5</v>
        <stp/>
        <stp>ContractData</stp>
        <stp>EDAS6U4</stp>
        <stp>Bid</stp>
        <stp/>
        <stp>T</stp>
        <tr r="X35" s="3"/>
      </tp>
      <tp>
        <v>16.5</v>
        <stp/>
        <stp>ContractData</stp>
        <stp>EDAS6U7</stp>
        <stp>Bid</stp>
        <stp/>
        <stp>T</stp>
        <tr r="X7" s="3"/>
      </tp>
      <tp>
        <v>2</v>
        <stp/>
        <stp>ContractData</stp>
        <stp>EDAS6U6</stp>
        <stp>Bid</stp>
        <stp/>
        <stp>T</stp>
        <tr r="X43" s="3"/>
      </tp>
      <tp>
        <v>3.5</v>
        <stp/>
        <stp>ContractData</stp>
        <stp>EDAS6U6</stp>
        <stp>Ask</stp>
        <stp/>
        <stp>T</stp>
        <tr r="Y43" s="3"/>
      </tp>
      <tp>
        <v>17</v>
        <stp/>
        <stp>ContractData</stp>
        <stp>EDAS6U7</stp>
        <stp>Ask</stp>
        <stp/>
        <stp>T</stp>
        <tr r="Y7" s="3"/>
      </tp>
      <tp>
        <v>3.5</v>
        <stp/>
        <stp>ContractData</stp>
        <stp>EDAS6U4</stp>
        <stp>Ask</stp>
        <stp/>
        <stp>T</stp>
        <tr r="Y35" s="3"/>
      </tp>
      <tp>
        <v>3.5</v>
        <stp/>
        <stp>ContractData</stp>
        <stp>EDAS6U5</stp>
        <stp>Ask</stp>
        <stp/>
        <stp>T</stp>
        <tr r="Y39" s="3"/>
      </tp>
      <tp>
        <v>7.5</v>
        <stp/>
        <stp>ContractData</stp>
        <stp>EDAS6U2</stp>
        <stp>Ask</stp>
        <stp/>
        <stp>T</stp>
        <tr r="Y27" s="3"/>
      </tp>
      <tp>
        <v>4.5</v>
        <stp/>
        <stp>ContractData</stp>
        <stp>EDAS6U3</stp>
        <stp>Ask</stp>
        <stp/>
        <stp>T</stp>
        <tr r="Y31" s="3"/>
      </tp>
      <tp>
        <v>10.5</v>
        <stp/>
        <stp>ContractData</stp>
        <stp>EDAS6U0</stp>
        <stp>Ask</stp>
        <stp/>
        <stp>T</stp>
        <tr r="Y19" s="3"/>
      </tp>
      <tp>
        <v>9</v>
        <stp/>
        <stp>ContractData</stp>
        <stp>EDAS6U1</stp>
        <stp>Ask</stp>
        <stp/>
        <stp>T</stp>
        <tr r="Y23" s="3"/>
      </tp>
      <tp>
        <v>16</v>
        <stp/>
        <stp>ContractData</stp>
        <stp>EDAS6U8</stp>
        <stp>Ask</stp>
        <stp/>
        <stp>T</stp>
        <tr r="Y11" s="3"/>
      </tp>
      <tp>
        <v>13</v>
        <stp/>
        <stp>ContractData</stp>
        <stp>EDAS6U9</stp>
        <stp>Ask</stp>
        <stp/>
        <stp>T</stp>
        <tr r="Y15" s="3"/>
      </tp>
      <tp t="s">
        <v/>
        <stp/>
        <stp>ContractData</stp>
        <stp>EDAS6Z6</stp>
        <stp>Ask</stp>
        <stp/>
        <stp>T</stp>
        <tr r="Y44" s="3"/>
      </tp>
      <tp>
        <v>17.5</v>
        <stp/>
        <stp>ContractData</stp>
        <stp>EDAS6Z7</stp>
        <stp>Ask</stp>
        <stp/>
        <stp>T</stp>
        <tr r="Y8" s="3"/>
      </tp>
      <tp>
        <v>2.5</v>
        <stp/>
        <stp>ContractData</stp>
        <stp>EDAS6Z4</stp>
        <stp>Ask</stp>
        <stp/>
        <stp>T</stp>
        <tr r="Y36" s="3"/>
      </tp>
      <tp>
        <v>2.5</v>
        <stp/>
        <stp>ContractData</stp>
        <stp>EDAS6Z5</stp>
        <stp>Ask</stp>
        <stp/>
        <stp>T</stp>
        <tr r="Y40" s="3"/>
      </tp>
      <tp>
        <v>5.5</v>
        <stp/>
        <stp>ContractData</stp>
        <stp>EDAS6Z2</stp>
        <stp>Ask</stp>
        <stp/>
        <stp>T</stp>
        <tr r="Y28" s="3"/>
      </tp>
      <tp>
        <v>4</v>
        <stp/>
        <stp>ContractData</stp>
        <stp>EDAS6Z3</stp>
        <stp>Ask</stp>
        <stp/>
        <stp>T</stp>
        <tr r="Y32" s="3"/>
      </tp>
      <tp>
        <v>9</v>
        <stp/>
        <stp>ContractData</stp>
        <stp>EDAS6Z0</stp>
        <stp>Ask</stp>
        <stp/>
        <stp>T</stp>
        <tr r="Y20" s="3"/>
      </tp>
      <tp>
        <v>8</v>
        <stp/>
        <stp>ContractData</stp>
        <stp>EDAS6Z1</stp>
        <stp>Ask</stp>
        <stp/>
        <stp>T</stp>
        <tr r="Y24" s="3"/>
      </tp>
      <tp>
        <v>12.5</v>
        <stp/>
        <stp>ContractData</stp>
        <stp>EDAS6Z8</stp>
        <stp>Ask</stp>
        <stp/>
        <stp>T</stp>
        <tr r="Y12" s="3"/>
      </tp>
      <tp>
        <v>10</v>
        <stp/>
        <stp>ContractData</stp>
        <stp>EDAS6Z9</stp>
        <stp>Ask</stp>
        <stp/>
        <stp>T</stp>
        <tr r="Y16" s="3"/>
      </tp>
      <tp>
        <v>3</v>
        <stp/>
        <stp>ContractData</stp>
        <stp>EDAS6H6</stp>
        <stp>Ask</stp>
        <stp/>
        <stp>T</stp>
        <tr r="Y41" s="3"/>
      </tp>
      <tp>
        <v>4</v>
        <stp/>
        <stp>ContractData</stp>
        <stp>EDAS6H4</stp>
        <stp>Ask</stp>
        <stp/>
        <stp>T</stp>
        <tr r="Y33" s="3"/>
      </tp>
      <tp>
        <v>3</v>
        <stp/>
        <stp>ContractData</stp>
        <stp>EDAS6H5</stp>
        <stp>Ask</stp>
        <stp/>
        <stp>T</stp>
        <tr r="Y37" s="3"/>
      </tp>
      <tp>
        <v>8.5</v>
        <stp/>
        <stp>ContractData</stp>
        <stp>EDAS6H2</stp>
        <stp>Ask</stp>
        <stp/>
        <stp>T</stp>
        <tr r="Y25" s="3"/>
      </tp>
      <tp>
        <v>6</v>
        <stp/>
        <stp>ContractData</stp>
        <stp>EDAS6H3</stp>
        <stp>Ask</stp>
        <stp/>
        <stp>T</stp>
        <tr r="Y29" s="3"/>
      </tp>
      <tp>
        <v>10</v>
        <stp/>
        <stp>ContractData</stp>
        <stp>EDAS6H0</stp>
        <stp>Ask</stp>
        <stp/>
        <stp>T</stp>
        <tr r="Y17" s="3"/>
      </tp>
      <tp>
        <v>10</v>
        <stp/>
        <stp>ContractData</stp>
        <stp>EDAS6H1</stp>
        <stp>Ask</stp>
        <stp/>
        <stp>T</stp>
        <tr r="Y21" s="3"/>
      </tp>
      <tp>
        <v>19</v>
        <stp/>
        <stp>ContractData</stp>
        <stp>EDAS6H8</stp>
        <stp>Ask</stp>
        <stp/>
        <stp>T</stp>
        <tr r="Y9" s="3"/>
      </tp>
      <tp>
        <v>12.5</v>
        <stp/>
        <stp>ContractData</stp>
        <stp>EDAS6H9</stp>
        <stp>Ask</stp>
        <stp/>
        <stp>T</stp>
        <tr r="Y13" s="3"/>
      </tp>
      <tp>
        <v>4</v>
        <stp/>
        <stp>ContractData</stp>
        <stp>EDAS6M6</stp>
        <stp>Ask</stp>
        <stp/>
        <stp>T</stp>
        <tr r="Y42" s="3"/>
      </tp>
      <tp>
        <v>21</v>
        <stp/>
        <stp>ContractData</stp>
        <stp>EDAS6M7</stp>
        <stp>Ask</stp>
        <stp/>
        <stp>T</stp>
        <tr r="Y6" s="3"/>
      </tp>
      <tp>
        <v>4.5</v>
        <stp/>
        <stp>ContractData</stp>
        <stp>EDAS6M4</stp>
        <stp>Ask</stp>
        <stp/>
        <stp>T</stp>
        <tr r="Y34" s="3"/>
      </tp>
      <tp>
        <v>4</v>
        <stp/>
        <stp>ContractData</stp>
        <stp>EDAS6M5</stp>
        <stp>Ask</stp>
        <stp/>
        <stp>T</stp>
        <tr r="Y38" s="3"/>
      </tp>
      <tp>
        <v>8.5</v>
        <stp/>
        <stp>ContractData</stp>
        <stp>EDAS6M2</stp>
        <stp>Ask</stp>
        <stp/>
        <stp>T</stp>
        <tr r="Y26" s="3"/>
      </tp>
      <tp>
        <v>5.5</v>
        <stp/>
        <stp>ContractData</stp>
        <stp>EDAS6M3</stp>
        <stp>Ask</stp>
        <stp/>
        <stp>T</stp>
        <tr r="Y30" s="3"/>
      </tp>
      <tp>
        <v>11</v>
        <stp/>
        <stp>ContractData</stp>
        <stp>EDAS6M0</stp>
        <stp>Ask</stp>
        <stp/>
        <stp>T</stp>
        <tr r="Y18" s="3"/>
      </tp>
      <tp>
        <v>10.5</v>
        <stp/>
        <stp>ContractData</stp>
        <stp>EDAS6M1</stp>
        <stp>Ask</stp>
        <stp/>
        <stp>T</stp>
        <tr r="Y22" s="3"/>
      </tp>
      <tp>
        <v>19.5</v>
        <stp/>
        <stp>ContractData</stp>
        <stp>EDAS6M8</stp>
        <stp>Ask</stp>
        <stp/>
        <stp>T</stp>
        <tr r="Y10" s="3"/>
      </tp>
      <tp>
        <v>14</v>
        <stp/>
        <stp>ContractData</stp>
        <stp>EDAS6M9</stp>
        <stp>Ask</stp>
        <stp/>
        <stp>T</stp>
        <tr r="Y14" s="3"/>
      </tp>
      <tp>
        <v>16266</v>
        <stp/>
        <stp>ContractData</stp>
        <stp>EDAS3M9</stp>
        <stp>MT_LastAskVolume</stp>
        <stp/>
        <stp>T</stp>
        <tr r="P14" s="3"/>
      </tp>
      <tp>
        <v>14939</v>
        <stp/>
        <stp>ContractData</stp>
        <stp>EDAS3M8</stp>
        <stp>MT_LastAskVolume</stp>
        <stp/>
        <stp>T</stp>
        <tr r="P10" s="3"/>
      </tp>
      <tp>
        <v>3397</v>
        <stp/>
        <stp>ContractData</stp>
        <stp>EDAS3M1</stp>
        <stp>MT_LastAskVolume</stp>
        <stp/>
        <stp>T</stp>
        <tr r="P22" s="3"/>
      </tp>
      <tp>
        <v>31348</v>
        <stp/>
        <stp>ContractData</stp>
        <stp>EDAS3M0</stp>
        <stp>MT_LastAskVolume</stp>
        <stp/>
        <stp>T</stp>
        <tr r="P18" s="3"/>
      </tp>
      <tp>
        <v>442</v>
        <stp/>
        <stp>ContractData</stp>
        <stp>EDAS3M3</stp>
        <stp>MT_LastAskVolume</stp>
        <stp/>
        <stp>T</stp>
        <tr r="P30" s="3"/>
      </tp>
      <tp>
        <v>1017</v>
        <stp/>
        <stp>ContractData</stp>
        <stp>EDAS3M2</stp>
        <stp>MT_LastAskVolume</stp>
        <stp/>
        <stp>T</stp>
        <tr r="P26" s="3"/>
      </tp>
      <tp>
        <v>41</v>
        <stp/>
        <stp>ContractData</stp>
        <stp>EDAS3M5</stp>
        <stp>MT_LastAskVolume</stp>
        <stp/>
        <stp>T</stp>
        <tr r="P38" s="3"/>
      </tp>
      <tp>
        <v>74</v>
        <stp/>
        <stp>ContractData</stp>
        <stp>EDAS3M4</stp>
        <stp>MT_LastAskVolume</stp>
        <stp/>
        <stp>T</stp>
        <tr r="P34" s="3"/>
      </tp>
      <tp>
        <v>10996</v>
        <stp/>
        <stp>ContractData</stp>
        <stp>EDAS3M7</stp>
        <stp>MT_LastAskVolume</stp>
        <stp/>
        <stp>T</stp>
        <tr r="P6" s="3"/>
      </tp>
      <tp>
        <v>1</v>
        <stp/>
        <stp>ContractData</stp>
        <stp>EDAS3M6</stp>
        <stp>MT_LastAskVolume</stp>
        <stp/>
        <stp>T</stp>
        <tr r="P42" s="3"/>
      </tp>
      <tp>
        <v>75431</v>
        <stp/>
        <stp>ContractData</stp>
        <stp>EDAS3H9</stp>
        <stp>MT_LastAskVolume</stp>
        <stp/>
        <stp>T</stp>
        <tr r="P13" s="3"/>
      </tp>
      <tp>
        <v>72023</v>
        <stp/>
        <stp>ContractData</stp>
        <stp>EDAS3H8</stp>
        <stp>MT_LastAskVolume</stp>
        <stp/>
        <stp>T</stp>
        <tr r="P9" s="3"/>
      </tp>
      <tp>
        <v>26965</v>
        <stp/>
        <stp>ContractData</stp>
        <stp>EDAS3H1</stp>
        <stp>MT_LastAskVolume</stp>
        <stp/>
        <stp>T</stp>
        <tr r="P21" s="3"/>
      </tp>
      <tp>
        <v>61422</v>
        <stp/>
        <stp>ContractData</stp>
        <stp>EDAS3H0</stp>
        <stp>MT_LastAskVolume</stp>
        <stp/>
        <stp>T</stp>
        <tr r="P17" s="3"/>
      </tp>
      <tp>
        <v>88</v>
        <stp/>
        <stp>ContractData</stp>
        <stp>EDAS3H3</stp>
        <stp>MT_LastAskVolume</stp>
        <stp/>
        <stp>T</stp>
        <tr r="P29" s="3"/>
      </tp>
      <tp>
        <v>3759</v>
        <stp/>
        <stp>ContractData</stp>
        <stp>EDAS3H2</stp>
        <stp>MT_LastAskVolume</stp>
        <stp/>
        <stp>T</stp>
        <tr r="P25" s="3"/>
      </tp>
      <tp>
        <v>30</v>
        <stp/>
        <stp>ContractData</stp>
        <stp>EDAS3H5</stp>
        <stp>MT_LastAskVolume</stp>
        <stp/>
        <stp>T</stp>
        <tr r="P37" s="3"/>
      </tp>
      <tp>
        <v>35</v>
        <stp/>
        <stp>ContractData</stp>
        <stp>EDAS3H4</stp>
        <stp>MT_LastAskVolume</stp>
        <stp/>
        <stp>T</stp>
        <tr r="P33" s="3"/>
      </tp>
      <tp>
        <v>0</v>
        <stp/>
        <stp>ContractData</stp>
        <stp>EDAS3H7</stp>
        <stp>MT_LastAskVolume</stp>
        <stp/>
        <stp>T</stp>
        <tr r="P45" s="3"/>
      </tp>
      <tp>
        <v>2</v>
        <stp/>
        <stp>ContractData</stp>
        <stp>EDAS3H6</stp>
        <stp>MT_LastAskVolume</stp>
        <stp/>
        <stp>T</stp>
        <tr r="P41" s="3"/>
      </tp>
      <tp>
        <v>71897</v>
        <stp/>
        <stp>ContractData</stp>
        <stp>EDAS3Z9</stp>
        <stp>MT_LastAskVolume</stp>
        <stp/>
        <stp>T</stp>
        <tr r="P16" s="3"/>
      </tp>
      <tp>
        <v>99824</v>
        <stp/>
        <stp>ContractData</stp>
        <stp>EDAS3Z8</stp>
        <stp>MT_LastAskVolume</stp>
        <stp/>
        <stp>T</stp>
        <tr r="P12" s="3"/>
      </tp>
      <tp>
        <v>7649</v>
        <stp/>
        <stp>ContractData</stp>
        <stp>EDAS3Z1</stp>
        <stp>MT_LastAskVolume</stp>
        <stp/>
        <stp>T</stp>
        <tr r="P24" s="3"/>
      </tp>
      <tp>
        <v>46260</v>
        <stp/>
        <stp>ContractData</stp>
        <stp>EDAS3Z0</stp>
        <stp>MT_LastAskVolume</stp>
        <stp/>
        <stp>T</stp>
        <tr r="P20" s="3"/>
      </tp>
      <tp>
        <v>28</v>
        <stp/>
        <stp>ContractData</stp>
        <stp>EDAS3Z3</stp>
        <stp>MT_LastAskVolume</stp>
        <stp/>
        <stp>T</stp>
        <tr r="P32" s="3"/>
      </tp>
      <tp>
        <v>586</v>
        <stp/>
        <stp>ContractData</stp>
        <stp>EDAS3Z2</stp>
        <stp>MT_LastAskVolume</stp>
        <stp/>
        <stp>T</stp>
        <tr r="P28" s="3"/>
      </tp>
      <tp>
        <v>22</v>
        <stp/>
        <stp>ContractData</stp>
        <stp>EDAS3Z5</stp>
        <stp>MT_LastAskVolume</stp>
        <stp/>
        <stp>T</stp>
        <tr r="P40" s="3"/>
      </tp>
      <tp>
        <v>3</v>
        <stp/>
        <stp>ContractData</stp>
        <stp>EDAS3Z4</stp>
        <stp>MT_LastAskVolume</stp>
        <stp/>
        <stp>T</stp>
        <tr r="P36" s="3"/>
      </tp>
      <tp>
        <v>30754</v>
        <stp/>
        <stp>ContractData</stp>
        <stp>EDAS3Z7</stp>
        <stp>MT_LastAskVolume</stp>
        <stp/>
        <stp>T</stp>
        <tr r="P8" s="3"/>
      </tp>
      <tp>
        <v>0</v>
        <stp/>
        <stp>ContractData</stp>
        <stp>EDAS3Z6</stp>
        <stp>MT_LastAskVolume</stp>
        <stp/>
        <stp>T</stp>
        <tr r="P44" s="3"/>
      </tp>
      <tp>
        <v>14023</v>
        <stp/>
        <stp>ContractData</stp>
        <stp>EDAS3U9</stp>
        <stp>MT_LastAskVolume</stp>
        <stp/>
        <stp>T</stp>
        <tr r="P15" s="3"/>
      </tp>
      <tp>
        <v>53401</v>
        <stp/>
        <stp>ContractData</stp>
        <stp>EDAS3U8</stp>
        <stp>MT_LastAskVolume</stp>
        <stp/>
        <stp>T</stp>
        <tr r="P11" s="3"/>
      </tp>
      <tp>
        <v>15936</v>
        <stp/>
        <stp>ContractData</stp>
        <stp>EDAS3U1</stp>
        <stp>MT_LastAskVolume</stp>
        <stp/>
        <stp>T</stp>
        <tr r="P23" s="3"/>
      </tp>
      <tp>
        <v>44755</v>
        <stp/>
        <stp>ContractData</stp>
        <stp>EDAS3U0</stp>
        <stp>MT_LastAskVolume</stp>
        <stp/>
        <stp>T</stp>
        <tr r="P19" s="3"/>
      </tp>
      <tp>
        <v>12</v>
        <stp/>
        <stp>ContractData</stp>
        <stp>EDAS3U3</stp>
        <stp>MT_LastAskVolume</stp>
        <stp/>
        <stp>T</stp>
        <tr r="P31" s="3"/>
      </tp>
      <tp>
        <v>969</v>
        <stp/>
        <stp>ContractData</stp>
        <stp>EDAS3U2</stp>
        <stp>MT_LastAskVolume</stp>
        <stp/>
        <stp>T</stp>
        <tr r="P27" s="3"/>
      </tp>
      <tp>
        <v>22</v>
        <stp/>
        <stp>ContractData</stp>
        <stp>EDAS3U5</stp>
        <stp>MT_LastAskVolume</stp>
        <stp/>
        <stp>T</stp>
        <tr r="P39" s="3"/>
      </tp>
      <tp>
        <v>10</v>
        <stp/>
        <stp>ContractData</stp>
        <stp>EDAS3U4</stp>
        <stp>MT_LastAskVolume</stp>
        <stp/>
        <stp>T</stp>
        <tr r="P35" s="3"/>
      </tp>
      <tp>
        <v>66290</v>
        <stp/>
        <stp>ContractData</stp>
        <stp>EDAS3U7</stp>
        <stp>MT_LastAskVolume</stp>
        <stp/>
        <stp>T</stp>
        <tr r="P7" s="3"/>
      </tp>
      <tp>
        <v>0</v>
        <stp/>
        <stp>ContractData</stp>
        <stp>EDAS3U6</stp>
        <stp>MT_LastAskVolume</stp>
        <stp/>
        <stp>T</stp>
        <tr r="P43" s="3"/>
      </tp>
      <tp>
        <v>22220</v>
        <stp/>
        <stp>ContractData</stp>
        <stp>EDAS6M9</stp>
        <stp>MT_LastAskVolume</stp>
        <stp/>
        <stp>T</stp>
        <tr r="Z14" s="3"/>
      </tp>
      <tp>
        <v>32842</v>
        <stp/>
        <stp>ContractData</stp>
        <stp>EDAS6M8</stp>
        <stp>MT_LastAskVolume</stp>
        <stp/>
        <stp>T</stp>
        <tr r="Z10" s="3"/>
      </tp>
      <tp>
        <v>9254</v>
        <stp/>
        <stp>ContractData</stp>
        <stp>EDAS6M1</stp>
        <stp>MT_LastAskVolume</stp>
        <stp/>
        <stp>T</stp>
        <tr r="Z22" s="3"/>
      </tp>
      <tp>
        <v>4573</v>
        <stp/>
        <stp>ContractData</stp>
        <stp>EDAS6M0</stp>
        <stp>MT_LastAskVolume</stp>
        <stp/>
        <stp>T</stp>
        <tr r="Z18" s="3"/>
      </tp>
      <tp>
        <v>53</v>
        <stp/>
        <stp>ContractData</stp>
        <stp>EDAS6M3</stp>
        <stp>MT_LastAskVolume</stp>
        <stp/>
        <stp>T</stp>
        <tr r="Z30" s="3"/>
      </tp>
      <tp>
        <v>95</v>
        <stp/>
        <stp>ContractData</stp>
        <stp>EDAS6M2</stp>
        <stp>MT_LastAskVolume</stp>
        <stp/>
        <stp>T</stp>
        <tr r="Z26" s="3"/>
      </tp>
      <tp>
        <v>14</v>
        <stp/>
        <stp>ContractData</stp>
        <stp>EDAS6M5</stp>
        <stp>MT_LastAskVolume</stp>
        <stp/>
        <stp>T</stp>
        <tr r="Z38" s="3"/>
      </tp>
      <tp>
        <v>20</v>
        <stp/>
        <stp>ContractData</stp>
        <stp>EDAS6M4</stp>
        <stp>MT_LastAskVolume</stp>
        <stp/>
        <stp>T</stp>
        <tr r="Z34" s="3"/>
      </tp>
      <tp>
        <v>4931</v>
        <stp/>
        <stp>ContractData</stp>
        <stp>EDAS6M7</stp>
        <stp>MT_LastAskVolume</stp>
        <stp/>
        <stp>T</stp>
        <tr r="Z6" s="3"/>
      </tp>
      <tp>
        <v>20</v>
        <stp/>
        <stp>ContractData</stp>
        <stp>EDAS6M6</stp>
        <stp>MT_LastAskVolume</stp>
        <stp/>
        <stp>T</stp>
        <tr r="Z42" s="3"/>
      </tp>
      <tp>
        <v>33806</v>
        <stp/>
        <stp>ContractData</stp>
        <stp>EDAS6H9</stp>
        <stp>MT_LastAskVolume</stp>
        <stp/>
        <stp>T</stp>
        <tr r="Z13" s="3"/>
      </tp>
      <tp>
        <v>32626</v>
        <stp/>
        <stp>ContractData</stp>
        <stp>EDAS6H8</stp>
        <stp>MT_LastAskVolume</stp>
        <stp/>
        <stp>T</stp>
        <tr r="Z9" s="3"/>
      </tp>
      <tp>
        <v>10855</v>
        <stp/>
        <stp>ContractData</stp>
        <stp>EDAS6H1</stp>
        <stp>MT_LastAskVolume</stp>
        <stp/>
        <stp>T</stp>
        <tr r="Z21" s="3"/>
      </tp>
      <tp>
        <v>15312</v>
        <stp/>
        <stp>ContractData</stp>
        <stp>EDAS6H0</stp>
        <stp>MT_LastAskVolume</stp>
        <stp/>
        <stp>T</stp>
        <tr r="Z17" s="3"/>
      </tp>
      <tp>
        <v>538</v>
        <stp/>
        <stp>ContractData</stp>
        <stp>EDAS6H3</stp>
        <stp>MT_LastAskVolume</stp>
        <stp/>
        <stp>T</stp>
        <tr r="Z29" s="3"/>
      </tp>
      <tp>
        <v>1182</v>
        <stp/>
        <stp>ContractData</stp>
        <stp>EDAS6H2</stp>
        <stp>MT_LastAskVolume</stp>
        <stp/>
        <stp>T</stp>
        <tr r="Z25" s="3"/>
      </tp>
      <tp>
        <v>28</v>
        <stp/>
        <stp>ContractData</stp>
        <stp>EDAS6H5</stp>
        <stp>MT_LastAskVolume</stp>
        <stp/>
        <stp>T</stp>
        <tr r="Z37" s="3"/>
      </tp>
      <tp>
        <v>18</v>
        <stp/>
        <stp>ContractData</stp>
        <stp>EDAS6H4</stp>
        <stp>MT_LastAskVolume</stp>
        <stp/>
        <stp>T</stp>
        <tr r="Z33" s="3"/>
      </tp>
      <tp>
        <v>20</v>
        <stp/>
        <stp>ContractData</stp>
        <stp>EDAS6H6</stp>
        <stp>MT_LastAskVolume</stp>
        <stp/>
        <stp>T</stp>
        <tr r="Z41" s="3"/>
      </tp>
      <tp>
        <v>32640</v>
        <stp/>
        <stp>ContractData</stp>
        <stp>EDAS6Z9</stp>
        <stp>MT_LastAskVolume</stp>
        <stp/>
        <stp>T</stp>
        <tr r="Z16" s="3"/>
      </tp>
      <tp>
        <v>24895</v>
        <stp/>
        <stp>ContractData</stp>
        <stp>EDAS6Z8</stp>
        <stp>MT_LastAskVolume</stp>
        <stp/>
        <stp>T</stp>
        <tr r="Z12" s="3"/>
      </tp>
      <tp>
        <v>432</v>
        <stp/>
        <stp>ContractData</stp>
        <stp>EDAS6Z1</stp>
        <stp>MT_LastAskVolume</stp>
        <stp/>
        <stp>T</stp>
        <tr r="Z24" s="3"/>
      </tp>
      <tp>
        <v>11254</v>
        <stp/>
        <stp>ContractData</stp>
        <stp>EDAS6Z0</stp>
        <stp>MT_LastAskVolume</stp>
        <stp/>
        <stp>T</stp>
        <tr r="Z20" s="3"/>
      </tp>
      <tp>
        <v>8</v>
        <stp/>
        <stp>ContractData</stp>
        <stp>EDAS6Z3</stp>
        <stp>MT_LastAskVolume</stp>
        <stp/>
        <stp>T</stp>
        <tr r="Z32" s="3"/>
      </tp>
      <tp>
        <v>116</v>
        <stp/>
        <stp>ContractData</stp>
        <stp>EDAS6Z2</stp>
        <stp>MT_LastAskVolume</stp>
        <stp/>
        <stp>T</stp>
        <tr r="Z28" s="3"/>
      </tp>
      <tp>
        <v>18</v>
        <stp/>
        <stp>ContractData</stp>
        <stp>EDAS6Z5</stp>
        <stp>MT_LastAskVolume</stp>
        <stp/>
        <stp>T</stp>
        <tr r="Z40" s="3"/>
      </tp>
      <tp>
        <v>20</v>
        <stp/>
        <stp>ContractData</stp>
        <stp>EDAS6Z4</stp>
        <stp>MT_LastAskVolume</stp>
        <stp/>
        <stp>T</stp>
        <tr r="Z36" s="3"/>
      </tp>
      <tp>
        <v>4337</v>
        <stp/>
        <stp>ContractData</stp>
        <stp>EDAS6Z7</stp>
        <stp>MT_LastAskVolume</stp>
        <stp/>
        <stp>T</stp>
        <tr r="Z8" s="3"/>
      </tp>
      <tp>
        <v>0</v>
        <stp/>
        <stp>ContractData</stp>
        <stp>EDAS6Z6</stp>
        <stp>MT_LastAskVolume</stp>
        <stp/>
        <stp>T</stp>
        <tr r="Z44" s="3"/>
      </tp>
      <tp>
        <v>37438</v>
        <stp/>
        <stp>ContractData</stp>
        <stp>EDAS6U9</stp>
        <stp>MT_LastAskVolume</stp>
        <stp/>
        <stp>T</stp>
        <tr r="Z15" s="3"/>
      </tp>
      <tp>
        <v>18481</v>
        <stp/>
        <stp>ContractData</stp>
        <stp>EDAS6U8</stp>
        <stp>MT_LastAskVolume</stp>
        <stp/>
        <stp>T</stp>
        <tr r="Z11" s="3"/>
      </tp>
      <tp>
        <v>1035</v>
        <stp/>
        <stp>ContractData</stp>
        <stp>EDAS6U1</stp>
        <stp>MT_LastAskVolume</stp>
        <stp/>
        <stp>T</stp>
        <tr r="Z23" s="3"/>
      </tp>
      <tp>
        <v>20758</v>
        <stp/>
        <stp>ContractData</stp>
        <stp>EDAS6U0</stp>
        <stp>MT_LastAskVolume</stp>
        <stp/>
        <stp>T</stp>
        <tr r="Z19" s="3"/>
      </tp>
      <tp>
        <v>32</v>
        <stp/>
        <stp>ContractData</stp>
        <stp>EDAS6U3</stp>
        <stp>MT_LastAskVolume</stp>
        <stp/>
        <stp>T</stp>
        <tr r="Z31" s="3"/>
      </tp>
      <tp>
        <v>956</v>
        <stp/>
        <stp>ContractData</stp>
        <stp>EDAS6U2</stp>
        <stp>MT_LastAskVolume</stp>
        <stp/>
        <stp>T</stp>
        <tr r="Z27" s="3"/>
      </tp>
      <tp>
        <v>44</v>
        <stp/>
        <stp>ContractData</stp>
        <stp>EDAS6U5</stp>
        <stp>MT_LastAskVolume</stp>
        <stp/>
        <stp>T</stp>
        <tr r="Z39" s="3"/>
      </tp>
      <tp>
        <v>19</v>
        <stp/>
        <stp>ContractData</stp>
        <stp>EDAS6U4</stp>
        <stp>MT_LastAskVolume</stp>
        <stp/>
        <stp>T</stp>
        <tr r="Z35" s="3"/>
      </tp>
      <tp>
        <v>6749</v>
        <stp/>
        <stp>ContractData</stp>
        <stp>EDAS6U7</stp>
        <stp>MT_LastAskVolume</stp>
        <stp/>
        <stp>T</stp>
        <tr r="Z7" s="3"/>
      </tp>
      <tp>
        <v>19</v>
        <stp/>
        <stp>ContractData</stp>
        <stp>EDAS6U6</stp>
        <stp>MT_LastAskVolume</stp>
        <stp/>
        <stp>T</stp>
        <tr r="Z43" s="3"/>
      </tp>
      <tp>
        <v>3.5</v>
        <stp/>
        <stp>ContractData</stp>
        <stp>EDAS6U3</stp>
        <stp>Close</stp>
        <stp/>
        <stp>T</stp>
        <tr r="AA31" s="3"/>
        <tr r="AB31" s="3"/>
      </tp>
      <tp>
        <v>2.5</v>
        <stp/>
        <stp>ContractData</stp>
        <stp>EDAS3U3</stp>
        <stp>Close</stp>
        <stp/>
        <stp>T</stp>
        <tr r="Q31" s="3"/>
        <tr r="R31" s="3"/>
      </tp>
      <tp>
        <v>7.5</v>
        <stp/>
        <stp>ContractData</stp>
        <stp>EDAS6U2</stp>
        <stp>Close</stp>
        <stp/>
        <stp>T</stp>
        <tr r="AB27" s="3"/>
        <tr r="AA27" s="3"/>
      </tp>
      <tp>
        <v>4.5</v>
        <stp/>
        <stp>ContractData</stp>
        <stp>EDAS3U2</stp>
        <stp>Close</stp>
        <stp/>
        <stp>T</stp>
        <tr r="Q27" s="3"/>
        <tr r="R27" s="3"/>
      </tp>
      <tp>
        <v>8.5</v>
        <stp/>
        <stp>ContractData</stp>
        <stp>EDAS6U1</stp>
        <stp>Close</stp>
        <stp/>
        <stp>T</stp>
        <tr r="AA23" s="3"/>
        <tr r="AB23" s="3"/>
      </tp>
      <tp>
        <v>5.5</v>
        <stp/>
        <stp>ContractData</stp>
        <stp>EDAS3U1</stp>
        <stp>Close</stp>
        <stp/>
        <stp>T</stp>
        <tr r="R23" s="3"/>
        <tr r="Q23" s="3"/>
      </tp>
      <tp>
        <v>10</v>
        <stp/>
        <stp>ContractData</stp>
        <stp>EDAS6U0</stp>
        <stp>Close</stp>
        <stp/>
        <stp>T</stp>
        <tr r="AB19" s="3"/>
        <tr r="AA19" s="3"/>
      </tp>
      <tp>
        <v>6.5</v>
        <stp/>
        <stp>ContractData</stp>
        <stp>EDAS3U0</stp>
        <stp>Close</stp>
        <stp/>
        <stp>T</stp>
        <tr r="R19" s="3"/>
        <tr r="Q19" s="3"/>
      </tp>
      <tp>
        <v>16.5</v>
        <stp/>
        <stp>ContractData</stp>
        <stp>EDAS6U7</stp>
        <stp>Close</stp>
        <stp/>
        <stp>T</stp>
        <tr r="AA7" s="3"/>
        <tr r="AB7" s="3"/>
      </tp>
      <tp>
        <v>9</v>
        <stp/>
        <stp>ContractData</stp>
        <stp>EDAS3U7</stp>
        <stp>Close</stp>
        <stp/>
        <stp>T</stp>
        <tr r="R7" s="3"/>
        <tr r="Q7" s="3"/>
      </tp>
      <tp t="s">
        <v/>
        <stp/>
        <stp>ContractData</stp>
        <stp>EDAS6U6</stp>
        <stp>Close</stp>
        <stp/>
        <stp>T</stp>
        <tr r="AB43" s="3"/>
        <tr r="AA43" s="3"/>
      </tp>
      <tp t="s">
        <v/>
        <stp/>
        <stp>ContractData</stp>
        <stp>EDAS3U6</stp>
        <stp>Close</stp>
        <stp/>
        <stp>T</stp>
        <tr r="Q43" s="3"/>
        <tr r="R43" s="3"/>
      </tp>
      <tp>
        <v>3.5</v>
        <stp/>
        <stp>ContractData</stp>
        <stp>EDAS6U5</stp>
        <stp>Close</stp>
        <stp/>
        <stp>T</stp>
        <tr r="AA39" s="3"/>
        <tr r="AB39" s="3"/>
      </tp>
      <tp>
        <v>3</v>
        <stp/>
        <stp>ContractData</stp>
        <stp>EDAS3U5</stp>
        <stp>Close</stp>
        <stp/>
        <stp>T</stp>
        <tr r="Q39" s="3"/>
        <tr r="R39" s="3"/>
      </tp>
      <tp t="s">
        <v/>
        <stp/>
        <stp>ContractData</stp>
        <stp>EDAS6U4</stp>
        <stp>Close</stp>
        <stp/>
        <stp>T</stp>
        <tr r="AA35" s="3"/>
        <tr r="AB35" s="3"/>
      </tp>
      <tp>
        <v>3</v>
        <stp/>
        <stp>ContractData</stp>
        <stp>EDAS3U4</stp>
        <stp>Close</stp>
        <stp/>
        <stp>T</stp>
        <tr r="R35" s="3"/>
        <tr r="Q35" s="3"/>
      </tp>
      <tp>
        <v>13</v>
        <stp/>
        <stp>ContractData</stp>
        <stp>EDAS6U9</stp>
        <stp>Close</stp>
        <stp/>
        <stp>T</stp>
        <tr r="AB15" s="3"/>
        <tr r="AA15" s="3"/>
      </tp>
      <tp>
        <v>8</v>
        <stp/>
        <stp>ContractData</stp>
        <stp>EDAS3U9</stp>
        <stp>Close</stp>
        <stp/>
        <stp>T</stp>
        <tr r="R15" s="3"/>
        <tr r="Q15" s="3"/>
      </tp>
      <tp>
        <v>16</v>
        <stp/>
        <stp>ContractData</stp>
        <stp>EDAS6U8</stp>
        <stp>Close</stp>
        <stp/>
        <stp>T</stp>
        <tr r="AA11" s="3"/>
        <tr r="AB11" s="3"/>
      </tp>
      <tp>
        <v>10</v>
        <stp/>
        <stp>ContractData</stp>
        <stp>EDAS3U8</stp>
        <stp>Close</stp>
        <stp/>
        <stp>T</stp>
        <tr r="R11" s="3"/>
        <tr r="Q11" s="3"/>
      </tp>
      <tp>
        <v>6</v>
        <stp/>
        <stp>ContractData</stp>
        <stp>EDAS6H3</stp>
        <stp>Close</stp>
        <stp/>
        <stp>T</stp>
        <tr r="AA29" s="3"/>
        <tr r="AB29" s="3"/>
      </tp>
      <tp>
        <v>2.5</v>
        <stp/>
        <stp>ContractData</stp>
        <stp>EDAS3H3</stp>
        <stp>Close</stp>
        <stp/>
        <stp>T</stp>
        <tr r="R29" s="3"/>
        <tr r="Q29" s="3"/>
      </tp>
      <tp>
        <v>8.5</v>
        <stp/>
        <stp>ContractData</stp>
        <stp>EDAS6H2</stp>
        <stp>Close</stp>
        <stp/>
        <stp>T</stp>
        <tr r="AA25" s="3"/>
        <tr r="AB25" s="3"/>
      </tp>
      <tp>
        <v>4.5</v>
        <stp/>
        <stp>ContractData</stp>
        <stp>EDAS3H2</stp>
        <stp>Close</stp>
        <stp/>
        <stp>T</stp>
        <tr r="Q25" s="3"/>
        <tr r="R25" s="3"/>
      </tp>
      <tp>
        <v>10</v>
        <stp/>
        <stp>ContractData</stp>
        <stp>EDAS6H1</stp>
        <stp>Close</stp>
        <stp/>
        <stp>T</stp>
        <tr r="AB21" s="3"/>
        <tr r="AA21" s="3"/>
      </tp>
      <tp>
        <v>5</v>
        <stp/>
        <stp>ContractData</stp>
        <stp>EDAS3H1</stp>
        <stp>Close</stp>
        <stp/>
        <stp>T</stp>
        <tr r="Q21" s="3"/>
        <tr r="R21" s="3"/>
      </tp>
      <tp>
        <v>10</v>
        <stp/>
        <stp>ContractData</stp>
        <stp>EDAS6H0</stp>
        <stp>Close</stp>
        <stp/>
        <stp>T</stp>
        <tr r="AB17" s="3"/>
        <tr r="AA17" s="3"/>
      </tp>
      <tp>
        <v>5.5</v>
        <stp/>
        <stp>ContractData</stp>
        <stp>EDAS3H0</stp>
        <stp>Close</stp>
        <stp/>
        <stp>T</stp>
        <tr r="R17" s="3"/>
        <tr r="Q17" s="3"/>
      </tp>
      <tp t="s">
        <v/>
        <stp/>
        <stp>ContractData</stp>
        <stp>EDAS3H7</stp>
        <stp>Close</stp>
        <stp/>
        <stp>T</stp>
        <tr r="Q45" s="3"/>
        <tr r="R45" s="3"/>
      </tp>
      <tp>
        <v>2</v>
        <stp/>
        <stp>ContractData</stp>
        <stp>EDAS6H6</stp>
        <stp>Close</stp>
        <stp/>
        <stp>T</stp>
        <tr r="AB41" s="3"/>
        <tr r="AA41" s="3"/>
      </tp>
      <tp>
        <v>2</v>
        <stp/>
        <stp>ContractData</stp>
        <stp>EDAS3H6</stp>
        <stp>Close</stp>
        <stp/>
        <stp>T</stp>
        <tr r="Q41" s="3"/>
        <tr r="R41" s="3"/>
      </tp>
      <tp>
        <v>3</v>
        <stp/>
        <stp>ContractData</stp>
        <stp>EDAS6H5</stp>
        <stp>Close</stp>
        <stp/>
        <stp>T</stp>
        <tr r="AA37" s="3"/>
        <tr r="AB37" s="3"/>
      </tp>
      <tp>
        <v>1.5</v>
        <stp/>
        <stp>ContractData</stp>
        <stp>EDAS3H5</stp>
        <stp>Close</stp>
        <stp/>
        <stp>T</stp>
        <tr r="Q37" s="3"/>
        <tr r="R37" s="3"/>
      </tp>
      <tp>
        <v>3</v>
        <stp/>
        <stp>ContractData</stp>
        <stp>EDAS6H4</stp>
        <stp>Close</stp>
        <stp/>
        <stp>T</stp>
        <tr r="AA33" s="3"/>
        <tr r="AB33" s="3"/>
      </tp>
      <tp>
        <v>2.5</v>
        <stp/>
        <stp>ContractData</stp>
        <stp>EDAS3H4</stp>
        <stp>Close</stp>
        <stp/>
        <stp>T</stp>
        <tr r="Q33" s="3"/>
        <tr r="R33" s="3"/>
      </tp>
      <tp>
        <v>12</v>
        <stp/>
        <stp>ContractData</stp>
        <stp>EDAS6H9</stp>
        <stp>Close</stp>
        <stp/>
        <stp>T</stp>
        <tr r="AA13" s="3"/>
        <tr r="AB13" s="3"/>
      </tp>
      <tp>
        <v>6</v>
        <stp/>
        <stp>ContractData</stp>
        <stp>EDAS3H9</stp>
        <stp>Close</stp>
        <stp/>
        <stp>T</stp>
        <tr r="Q13" s="3"/>
        <tr r="R13" s="3"/>
      </tp>
      <tp>
        <v>18.5</v>
        <stp/>
        <stp>ContractData</stp>
        <stp>EDAS6H8</stp>
        <stp>Close</stp>
        <stp/>
        <stp>T</stp>
        <tr r="AB9" s="3"/>
        <tr r="AA9" s="3"/>
      </tp>
      <tp>
        <v>9</v>
        <stp/>
        <stp>ContractData</stp>
        <stp>EDAS3H8</stp>
        <stp>Close</stp>
        <stp/>
        <stp>T</stp>
        <tr r="Q9" s="3"/>
        <tr r="R9" s="3"/>
      </tp>
      <tp>
        <v>35216</v>
        <stp/>
        <stp>ContractData</stp>
        <stp>EDAS3H9</stp>
        <stp>MT_LastBidVolume</stp>
        <stp/>
        <stp>T</stp>
        <tr r="M13" s="3"/>
      </tp>
      <tp>
        <v>15338</v>
        <stp/>
        <stp>ContractData</stp>
        <stp>EDAS3H8</stp>
        <stp>MT_LastBidVolume</stp>
        <stp/>
        <stp>T</stp>
        <tr r="M9" s="3"/>
      </tp>
      <tp>
        <v>11548</v>
        <stp/>
        <stp>ContractData</stp>
        <stp>EDAS3H1</stp>
        <stp>MT_LastBidVolume</stp>
        <stp/>
        <stp>T</stp>
        <tr r="M21" s="3"/>
      </tp>
      <tp>
        <v>2453</v>
        <stp/>
        <stp>ContractData</stp>
        <stp>EDAS3H0</stp>
        <stp>MT_LastBidVolume</stp>
        <stp/>
        <stp>T</stp>
        <tr r="M17" s="3"/>
      </tp>
      <tp>
        <v>568</v>
        <stp/>
        <stp>ContractData</stp>
        <stp>EDAS3H3</stp>
        <stp>MT_LastBidVolume</stp>
        <stp/>
        <stp>T</stp>
        <tr r="M29" s="3"/>
      </tp>
      <tp>
        <v>4805</v>
        <stp/>
        <stp>ContractData</stp>
        <stp>EDAS3H2</stp>
        <stp>MT_LastBidVolume</stp>
        <stp/>
        <stp>T</stp>
        <tr r="M25" s="3"/>
      </tp>
      <tp>
        <v>2</v>
        <stp/>
        <stp>ContractData</stp>
        <stp>EDAS3H5</stp>
        <stp>MT_LastBidVolume</stp>
        <stp/>
        <stp>T</stp>
        <tr r="M37" s="3"/>
      </tp>
      <tp>
        <v>37</v>
        <stp/>
        <stp>ContractData</stp>
        <stp>EDAS3H4</stp>
        <stp>MT_LastBidVolume</stp>
        <stp/>
        <stp>T</stp>
        <tr r="M33" s="3"/>
      </tp>
      <tp>
        <v>0</v>
        <stp/>
        <stp>ContractData</stp>
        <stp>EDAS3H7</stp>
        <stp>MT_LastBidVolume</stp>
        <stp/>
        <stp>T</stp>
        <tr r="M45" s="3"/>
      </tp>
      <tp>
        <v>19</v>
        <stp/>
        <stp>ContractData</stp>
        <stp>EDAS3H6</stp>
        <stp>MT_LastBidVolume</stp>
        <stp/>
        <stp>T</stp>
        <tr r="M41" s="3"/>
      </tp>
      <tp>
        <v>88301</v>
        <stp/>
        <stp>ContractData</stp>
        <stp>EDAS3M9</stp>
        <stp>MT_LastBidVolume</stp>
        <stp/>
        <stp>T</stp>
        <tr r="M14" s="3"/>
      </tp>
      <tp>
        <v>95640</v>
        <stp/>
        <stp>ContractData</stp>
        <stp>EDAS3M8</stp>
        <stp>MT_LastBidVolume</stp>
        <stp/>
        <stp>T</stp>
        <tr r="M10" s="3"/>
      </tp>
      <tp>
        <v>18736</v>
        <stp/>
        <stp>ContractData</stp>
        <stp>EDAS3M1</stp>
        <stp>MT_LastBidVolume</stp>
        <stp/>
        <stp>T</stp>
        <tr r="M22" s="3"/>
      </tp>
      <tp>
        <v>44471</v>
        <stp/>
        <stp>ContractData</stp>
        <stp>EDAS3M0</stp>
        <stp>MT_LastBidVolume</stp>
        <stp/>
        <stp>T</stp>
        <tr r="M18" s="3"/>
      </tp>
      <tp>
        <v>20</v>
        <stp/>
        <stp>ContractData</stp>
        <stp>EDAS3M3</stp>
        <stp>MT_LastBidVolume</stp>
        <stp/>
        <stp>T</stp>
        <tr r="M30" s="3"/>
      </tp>
      <tp>
        <v>140</v>
        <stp/>
        <stp>ContractData</stp>
        <stp>EDAS3M2</stp>
        <stp>MT_LastBidVolume</stp>
        <stp/>
        <stp>T</stp>
        <tr r="M26" s="3"/>
      </tp>
      <tp>
        <v>184</v>
        <stp/>
        <stp>ContractData</stp>
        <stp>EDAS3M5</stp>
        <stp>MT_LastBidVolume</stp>
        <stp/>
        <stp>T</stp>
        <tr r="M38" s="3"/>
      </tp>
      <tp>
        <v>45</v>
        <stp/>
        <stp>ContractData</stp>
        <stp>EDAS3M4</stp>
        <stp>MT_LastBidVolume</stp>
        <stp/>
        <stp>T</stp>
        <tr r="M34" s="3"/>
      </tp>
      <tp>
        <v>24515</v>
        <stp/>
        <stp>ContractData</stp>
        <stp>EDAS3M7</stp>
        <stp>MT_LastBidVolume</stp>
        <stp/>
        <stp>T</stp>
        <tr r="M6" s="3"/>
      </tp>
      <tp>
        <v>3</v>
        <stp/>
        <stp>ContractData</stp>
        <stp>EDAS3M6</stp>
        <stp>MT_LastBidVolume</stp>
        <stp/>
        <stp>T</stp>
        <tr r="M42" s="3"/>
      </tp>
      <tp>
        <v>85889</v>
        <stp/>
        <stp>ContractData</stp>
        <stp>EDAS3U9</stp>
        <stp>MT_LastBidVolume</stp>
        <stp/>
        <stp>T</stp>
        <tr r="M15" s="3"/>
      </tp>
      <tp>
        <v>87148</v>
        <stp/>
        <stp>ContractData</stp>
        <stp>EDAS3U8</stp>
        <stp>MT_LastBidVolume</stp>
        <stp/>
        <stp>T</stp>
        <tr r="M11" s="3"/>
      </tp>
      <tp>
        <v>5834</v>
        <stp/>
        <stp>ContractData</stp>
        <stp>EDAS3U1</stp>
        <stp>MT_LastBidVolume</stp>
        <stp/>
        <stp>T</stp>
        <tr r="M23" s="3"/>
      </tp>
      <tp>
        <v>23828</v>
        <stp/>
        <stp>ContractData</stp>
        <stp>EDAS3U0</stp>
        <stp>MT_LastBidVolume</stp>
        <stp/>
        <stp>T</stp>
        <tr r="M19" s="3"/>
      </tp>
      <tp>
        <v>17</v>
        <stp/>
        <stp>ContractData</stp>
        <stp>EDAS3U3</stp>
        <stp>MT_LastBidVolume</stp>
        <stp/>
        <stp>T</stp>
        <tr r="M31" s="3"/>
      </tp>
      <tp>
        <v>332</v>
        <stp/>
        <stp>ContractData</stp>
        <stp>EDAS3U2</stp>
        <stp>MT_LastBidVolume</stp>
        <stp/>
        <stp>T</stp>
        <tr r="M27" s="3"/>
      </tp>
      <tp>
        <v>16</v>
        <stp/>
        <stp>ContractData</stp>
        <stp>EDAS3U5</stp>
        <stp>MT_LastBidVolume</stp>
        <stp/>
        <stp>T</stp>
        <tr r="M39" s="3"/>
      </tp>
      <tp>
        <v>22</v>
        <stp/>
        <stp>ContractData</stp>
        <stp>EDAS3U4</stp>
        <stp>MT_LastBidVolume</stp>
        <stp/>
        <stp>T</stp>
        <tr r="M35" s="3"/>
      </tp>
      <tp>
        <v>276</v>
        <stp/>
        <stp>ContractData</stp>
        <stp>EDAS3U7</stp>
        <stp>MT_LastBidVolume</stp>
        <stp/>
        <stp>T</stp>
        <tr r="M7" s="3"/>
      </tp>
      <tp>
        <v>0</v>
        <stp/>
        <stp>ContractData</stp>
        <stp>EDAS3U6</stp>
        <stp>MT_LastBidVolume</stp>
        <stp/>
        <stp>T</stp>
        <tr r="M43" s="3"/>
      </tp>
      <tp>
        <v>6707</v>
        <stp/>
        <stp>ContractData</stp>
        <stp>EDAS3Z9</stp>
        <stp>MT_LastBidVolume</stp>
        <stp/>
        <stp>T</stp>
        <tr r="M16" s="3"/>
      </tp>
      <tp>
        <v>4474</v>
        <stp/>
        <stp>ContractData</stp>
        <stp>EDAS3Z8</stp>
        <stp>MT_LastBidVolume</stp>
        <stp/>
        <stp>T</stp>
        <tr r="M12" s="3"/>
      </tp>
      <tp>
        <v>7879</v>
        <stp/>
        <stp>ContractData</stp>
        <stp>EDAS3Z1</stp>
        <stp>MT_LastBidVolume</stp>
        <stp/>
        <stp>T</stp>
        <tr r="M24" s="3"/>
      </tp>
      <tp>
        <v>2863</v>
        <stp/>
        <stp>ContractData</stp>
        <stp>EDAS3Z0</stp>
        <stp>MT_LastBidVolume</stp>
        <stp/>
        <stp>T</stp>
        <tr r="M20" s="3"/>
      </tp>
      <tp>
        <v>38</v>
        <stp/>
        <stp>ContractData</stp>
        <stp>EDAS3Z3</stp>
        <stp>MT_LastBidVolume</stp>
        <stp/>
        <stp>T</stp>
        <tr r="M32" s="3"/>
      </tp>
      <tp>
        <v>318</v>
        <stp/>
        <stp>ContractData</stp>
        <stp>EDAS3Z2</stp>
        <stp>MT_LastBidVolume</stp>
        <stp/>
        <stp>T</stp>
        <tr r="M28" s="3"/>
      </tp>
      <tp>
        <v>14</v>
        <stp/>
        <stp>ContractData</stp>
        <stp>EDAS3Z5</stp>
        <stp>MT_LastBidVolume</stp>
        <stp/>
        <stp>T</stp>
        <tr r="M40" s="3"/>
      </tp>
      <tp>
        <v>77</v>
        <stp/>
        <stp>ContractData</stp>
        <stp>EDAS3Z4</stp>
        <stp>MT_LastBidVolume</stp>
        <stp/>
        <stp>T</stp>
        <tr r="M36" s="3"/>
      </tp>
      <tp>
        <v>42502</v>
        <stp/>
        <stp>ContractData</stp>
        <stp>EDAS3Z7</stp>
        <stp>MT_LastBidVolume</stp>
        <stp/>
        <stp>T</stp>
        <tr r="M8" s="3"/>
      </tp>
      <tp>
        <v>0</v>
        <stp/>
        <stp>ContractData</stp>
        <stp>EDAS3Z6</stp>
        <stp>MT_LastBidVolume</stp>
        <stp/>
        <stp>T</stp>
        <tr r="M44" s="3"/>
      </tp>
      <tp>
        <v>5</v>
        <stp/>
        <stp>ContractData</stp>
        <stp>EDAS6M3</stp>
        <stp>Close</stp>
        <stp/>
        <stp>T</stp>
        <tr r="AA30" s="3"/>
        <tr r="AB30" s="3"/>
      </tp>
      <tp>
        <v>3</v>
        <stp/>
        <stp>ContractData</stp>
        <stp>EDAS3M3</stp>
        <stp>Close</stp>
        <stp/>
        <stp>T</stp>
        <tr r="Q30" s="3"/>
        <tr r="R30" s="3"/>
      </tp>
      <tp>
        <v>8</v>
        <stp/>
        <stp>ContractData</stp>
        <stp>EDAS6M2</stp>
        <stp>Close</stp>
        <stp/>
        <stp>T</stp>
        <tr r="AA26" s="3"/>
        <tr r="AB26" s="3"/>
      </tp>
      <tp>
        <v>4.5</v>
        <stp/>
        <stp>ContractData</stp>
        <stp>EDAS3M2</stp>
        <stp>Close</stp>
        <stp/>
        <stp>T</stp>
        <tr r="Q26" s="3"/>
        <tr r="R26" s="3"/>
      </tp>
      <tp>
        <v>10.5</v>
        <stp/>
        <stp>ContractData</stp>
        <stp>EDAS6M1</stp>
        <stp>Close</stp>
        <stp/>
        <stp>T</stp>
        <tr r="AA22" s="3"/>
        <tr r="AB22" s="3"/>
      </tp>
      <tp>
        <v>4.5</v>
        <stp/>
        <stp>ContractData</stp>
        <stp>EDAS3M1</stp>
        <stp>Close</stp>
        <stp/>
        <stp>T</stp>
        <tr r="R22" s="3"/>
        <tr r="Q22" s="3"/>
      </tp>
      <tp>
        <v>10.5</v>
        <stp/>
        <stp>ContractData</stp>
        <stp>EDAS6M0</stp>
        <stp>Close</stp>
        <stp/>
        <stp>T</stp>
        <tr r="AA18" s="3"/>
        <tr r="AB18" s="3"/>
      </tp>
      <tp>
        <v>5</v>
        <stp/>
        <stp>ContractData</stp>
        <stp>EDAS3M0</stp>
        <stp>Close</stp>
        <stp/>
        <stp>T</stp>
        <tr r="Q18" s="3"/>
        <tr r="R18" s="3"/>
      </tp>
      <tp>
        <v>21</v>
        <stp/>
        <stp>ContractData</stp>
        <stp>EDAS6M7</stp>
        <stp>Close</stp>
        <stp/>
        <stp>T</stp>
        <tr r="AA6" s="3"/>
        <tr r="AB6" s="3"/>
      </tp>
      <tp>
        <v>12</v>
        <stp/>
        <stp>ContractData</stp>
        <stp>EDAS3M7</stp>
        <stp>Close</stp>
        <stp/>
        <stp>T</stp>
        <tr r="Q6" s="3"/>
        <tr r="R6" s="3"/>
      </tp>
      <tp t="s">
        <v/>
        <stp/>
        <stp>ContractData</stp>
        <stp>EDAS6M6</stp>
        <stp>Close</stp>
        <stp/>
        <stp>T</stp>
        <tr r="AA42" s="3"/>
        <tr r="AB42" s="3"/>
      </tp>
      <tp t="s">
        <v/>
        <stp/>
        <stp>ContractData</stp>
        <stp>EDAS3M6</stp>
        <stp>Close</stp>
        <stp/>
        <stp>T</stp>
        <tr r="R42" s="3"/>
        <tr r="Q42" s="3"/>
      </tp>
      <tp t="s">
        <v/>
        <stp/>
        <stp>ContractData</stp>
        <stp>EDAS6M5</stp>
        <stp>Close</stp>
        <stp/>
        <stp>T</stp>
        <tr r="AA38" s="3"/>
        <tr r="AB38" s="3"/>
      </tp>
      <tp>
        <v>1.5</v>
        <stp/>
        <stp>ContractData</stp>
        <stp>EDAS3M5</stp>
        <stp>Close</stp>
        <stp/>
        <stp>T</stp>
        <tr r="Q38" s="3"/>
        <tr r="R38" s="3"/>
      </tp>
      <tp t="s">
        <v/>
        <stp/>
        <stp>ContractData</stp>
        <stp>EDAS6M4</stp>
        <stp>Close</stp>
        <stp/>
        <stp>T</stp>
        <tr r="AA34" s="3"/>
        <tr r="AB34" s="3"/>
      </tp>
      <tp>
        <v>1</v>
        <stp/>
        <stp>ContractData</stp>
        <stp>EDAS3M4</stp>
        <stp>Close</stp>
        <stp/>
        <stp>T</stp>
        <tr r="R34" s="3"/>
        <tr r="Q34" s="3"/>
      </tp>
      <tp>
        <v>14</v>
        <stp/>
        <stp>ContractData</stp>
        <stp>EDAS6M9</stp>
        <stp>Close</stp>
        <stp/>
        <stp>T</stp>
        <tr r="AB14" s="3"/>
        <tr r="AA14" s="3"/>
      </tp>
      <tp>
        <v>5.5</v>
        <stp/>
        <stp>ContractData</stp>
        <stp>EDAS3M9</stp>
        <stp>Close</stp>
        <stp/>
        <stp>T</stp>
        <tr r="R14" s="3"/>
        <tr r="Q14" s="3"/>
      </tp>
      <tp>
        <v>19.5</v>
        <stp/>
        <stp>ContractData</stp>
        <stp>EDAS6M8</stp>
        <stp>Close</stp>
        <stp/>
        <stp>T</stp>
        <tr r="AB10" s="3"/>
        <tr r="AA10" s="3"/>
      </tp>
      <tp>
        <v>9</v>
        <stp/>
        <stp>ContractData</stp>
        <stp>EDAS3M8</stp>
        <stp>Close</stp>
        <stp/>
        <stp>T</stp>
        <tr r="Q10" s="3"/>
        <tr r="R10" s="3"/>
      </tp>
      <tp>
        <v>6005</v>
        <stp/>
        <stp>ContractData</stp>
        <stp>EDAS6H9</stp>
        <stp>MT_LastBidVolume</stp>
        <stp/>
        <stp>T</stp>
        <tr r="W13" s="3"/>
      </tp>
      <tp>
        <v>517</v>
        <stp/>
        <stp>ContractData</stp>
        <stp>EDAS6H8</stp>
        <stp>MT_LastBidVolume</stp>
        <stp/>
        <stp>T</stp>
        <tr r="W9" s="3"/>
      </tp>
      <tp>
        <v>709</v>
        <stp/>
        <stp>ContractData</stp>
        <stp>EDAS6H1</stp>
        <stp>MT_LastBidVolume</stp>
        <stp/>
        <stp>T</stp>
        <tr r="W21" s="3"/>
      </tp>
      <tp>
        <v>26226</v>
        <stp/>
        <stp>ContractData</stp>
        <stp>EDAS6H0</stp>
        <stp>MT_LastBidVolume</stp>
        <stp/>
        <stp>T</stp>
        <tr r="W17" s="3"/>
      </tp>
      <tp>
        <v>226</v>
        <stp/>
        <stp>ContractData</stp>
        <stp>EDAS6H3</stp>
        <stp>MT_LastBidVolume</stp>
        <stp/>
        <stp>T</stp>
        <tr r="W29" s="3"/>
      </tp>
      <tp>
        <v>17</v>
        <stp/>
        <stp>ContractData</stp>
        <stp>EDAS6H2</stp>
        <stp>MT_LastBidVolume</stp>
        <stp/>
        <stp>T</stp>
        <tr r="W25" s="3"/>
      </tp>
      <tp>
        <v>1</v>
        <stp/>
        <stp>ContractData</stp>
        <stp>EDAS6H5</stp>
        <stp>MT_LastBidVolume</stp>
        <stp/>
        <stp>T</stp>
        <tr r="W37" s="3"/>
      </tp>
      <tp>
        <v>26</v>
        <stp/>
        <stp>ContractData</stp>
        <stp>EDAS6H4</stp>
        <stp>MT_LastBidVolume</stp>
        <stp/>
        <stp>T</stp>
        <tr r="W33" s="3"/>
      </tp>
      <tp>
        <v>21</v>
        <stp/>
        <stp>ContractData</stp>
        <stp>EDAS6H6</stp>
        <stp>MT_LastBidVolume</stp>
        <stp/>
        <stp>T</stp>
        <tr r="W41" s="3"/>
      </tp>
      <tp>
        <v>26440</v>
        <stp/>
        <stp>ContractData</stp>
        <stp>EDAS6M9</stp>
        <stp>MT_LastBidVolume</stp>
        <stp/>
        <stp>T</stp>
        <tr r="W14" s="3"/>
      </tp>
      <tp>
        <v>8288</v>
        <stp/>
        <stp>ContractData</stp>
        <stp>EDAS6M8</stp>
        <stp>MT_LastBidVolume</stp>
        <stp/>
        <stp>T</stp>
        <tr r="W10" s="3"/>
      </tp>
      <tp>
        <v>1720</v>
        <stp/>
        <stp>ContractData</stp>
        <stp>EDAS6M1</stp>
        <stp>MT_LastBidVolume</stp>
        <stp/>
        <stp>T</stp>
        <tr r="W22" s="3"/>
      </tp>
      <tp>
        <v>32845</v>
        <stp/>
        <stp>ContractData</stp>
        <stp>EDAS6M0</stp>
        <stp>MT_LastBidVolume</stp>
        <stp/>
        <stp>T</stp>
        <tr r="W18" s="3"/>
      </tp>
      <tp>
        <v>8</v>
        <stp/>
        <stp>ContractData</stp>
        <stp>EDAS6M3</stp>
        <stp>MT_LastBidVolume</stp>
        <stp/>
        <stp>T</stp>
        <tr r="W30" s="3"/>
      </tp>
      <tp>
        <v>452</v>
        <stp/>
        <stp>ContractData</stp>
        <stp>EDAS6M2</stp>
        <stp>MT_LastBidVolume</stp>
        <stp/>
        <stp>T</stp>
        <tr r="W26" s="3"/>
      </tp>
      <tp>
        <v>20</v>
        <stp/>
        <stp>ContractData</stp>
        <stp>EDAS6M5</stp>
        <stp>MT_LastBidVolume</stp>
        <stp/>
        <stp>T</stp>
        <tr r="W38" s="3"/>
      </tp>
      <tp>
        <v>19</v>
        <stp/>
        <stp>ContractData</stp>
        <stp>EDAS6M4</stp>
        <stp>MT_LastBidVolume</stp>
        <stp/>
        <stp>T</stp>
        <tr r="W34" s="3"/>
      </tp>
      <tp>
        <v>20405</v>
        <stp/>
        <stp>ContractData</stp>
        <stp>EDAS6M7</stp>
        <stp>MT_LastBidVolume</stp>
        <stp/>
        <stp>T</stp>
        <tr r="W6" s="3"/>
      </tp>
      <tp>
        <v>20</v>
        <stp/>
        <stp>ContractData</stp>
        <stp>EDAS6M6</stp>
        <stp>MT_LastBidVolume</stp>
        <stp/>
        <stp>T</stp>
        <tr r="W42" s="3"/>
      </tp>
      <tp>
        <v>40356</v>
        <stp/>
        <stp>ContractData</stp>
        <stp>EDAS6U9</stp>
        <stp>MT_LastBidVolume</stp>
        <stp/>
        <stp>T</stp>
        <tr r="W15" s="3"/>
      </tp>
      <tp>
        <v>30368</v>
        <stp/>
        <stp>ContractData</stp>
        <stp>EDAS6U8</stp>
        <stp>MT_LastBidVolume</stp>
        <stp/>
        <stp>T</stp>
        <tr r="W11" s="3"/>
      </tp>
      <tp>
        <v>6826</v>
        <stp/>
        <stp>ContractData</stp>
        <stp>EDAS6U1</stp>
        <stp>MT_LastBidVolume</stp>
        <stp/>
        <stp>T</stp>
        <tr r="W23" s="3"/>
      </tp>
      <tp>
        <v>13064</v>
        <stp/>
        <stp>ContractData</stp>
        <stp>EDAS6U0</stp>
        <stp>MT_LastBidVolume</stp>
        <stp/>
        <stp>T</stp>
        <tr r="W19" s="3"/>
      </tp>
      <tp>
        <v>187</v>
        <stp/>
        <stp>ContractData</stp>
        <stp>EDAS6U3</stp>
        <stp>MT_LastBidVolume</stp>
        <stp/>
        <stp>T</stp>
        <tr r="W31" s="3"/>
      </tp>
      <tp>
        <v>495</v>
        <stp/>
        <stp>ContractData</stp>
        <stp>EDAS6U2</stp>
        <stp>MT_LastBidVolume</stp>
        <stp/>
        <stp>T</stp>
        <tr r="W27" s="3"/>
      </tp>
      <tp>
        <v>1</v>
        <stp/>
        <stp>ContractData</stp>
        <stp>EDAS6U5</stp>
        <stp>MT_LastBidVolume</stp>
        <stp/>
        <stp>T</stp>
        <tr r="W39" s="3"/>
      </tp>
      <tp>
        <v>18</v>
        <stp/>
        <stp>ContractData</stp>
        <stp>EDAS6U4</stp>
        <stp>MT_LastBidVolume</stp>
        <stp/>
        <stp>T</stp>
        <tr r="W35" s="3"/>
      </tp>
      <tp>
        <v>15498</v>
        <stp/>
        <stp>ContractData</stp>
        <stp>EDAS6U7</stp>
        <stp>MT_LastBidVolume</stp>
        <stp/>
        <stp>T</stp>
        <tr r="W7" s="3"/>
      </tp>
      <tp>
        <v>20</v>
        <stp/>
        <stp>ContractData</stp>
        <stp>EDAS6U6</stp>
        <stp>MT_LastBidVolume</stp>
        <stp/>
        <stp>T</stp>
        <tr r="W43" s="3"/>
      </tp>
      <tp>
        <v>10135</v>
        <stp/>
        <stp>ContractData</stp>
        <stp>EDAS6Z9</stp>
        <stp>MT_LastBidVolume</stp>
        <stp/>
        <stp>T</stp>
        <tr r="W16" s="3"/>
      </tp>
      <tp>
        <v>24814</v>
        <stp/>
        <stp>ContractData</stp>
        <stp>EDAS6Z8</stp>
        <stp>MT_LastBidVolume</stp>
        <stp/>
        <stp>T</stp>
        <tr r="W12" s="3"/>
      </tp>
      <tp>
        <v>567</v>
        <stp/>
        <stp>ContractData</stp>
        <stp>EDAS6Z1</stp>
        <stp>MT_LastBidVolume</stp>
        <stp/>
        <stp>T</stp>
        <tr r="W24" s="3"/>
      </tp>
      <tp>
        <v>6840</v>
        <stp/>
        <stp>ContractData</stp>
        <stp>EDAS6Z0</stp>
        <stp>MT_LastBidVolume</stp>
        <stp/>
        <stp>T</stp>
        <tr r="W20" s="3"/>
      </tp>
      <tp>
        <v>19</v>
        <stp/>
        <stp>ContractData</stp>
        <stp>EDAS6Z3</stp>
        <stp>MT_LastBidVolume</stp>
        <stp/>
        <stp>T</stp>
        <tr r="W32" s="3"/>
      </tp>
      <tp>
        <v>482</v>
        <stp/>
        <stp>ContractData</stp>
        <stp>EDAS6Z2</stp>
        <stp>MT_LastBidVolume</stp>
        <stp/>
        <stp>T</stp>
        <tr r="W28" s="3"/>
      </tp>
      <tp>
        <v>1</v>
        <stp/>
        <stp>ContractData</stp>
        <stp>EDAS6Z5</stp>
        <stp>MT_LastBidVolume</stp>
        <stp/>
        <stp>T</stp>
        <tr r="W40" s="3"/>
      </tp>
      <tp>
        <v>20</v>
        <stp/>
        <stp>ContractData</stp>
        <stp>EDAS6Z4</stp>
        <stp>MT_LastBidVolume</stp>
        <stp/>
        <stp>T</stp>
        <tr r="W36" s="3"/>
      </tp>
      <tp>
        <v>27000</v>
        <stp/>
        <stp>ContractData</stp>
        <stp>EDAS6Z7</stp>
        <stp>MT_LastBidVolume</stp>
        <stp/>
        <stp>T</stp>
        <tr r="W8" s="3"/>
      </tp>
      <tp>
        <v>0</v>
        <stp/>
        <stp>ContractData</stp>
        <stp>EDAS6Z6</stp>
        <stp>MT_LastBidVolume</stp>
        <stp/>
        <stp>T</stp>
        <tr r="W44" s="3"/>
      </tp>
      <tp t="s">
        <v>EDAZ1</v>
        <stp/>
        <stp>ContractData</stp>
        <stp>EDA?19</stp>
        <stp>Symbol</stp>
        <stp/>
        <stp>T</stp>
        <tr r="C22" s="1"/>
      </tp>
      <tp t="s">
        <v>EDAM4</v>
        <stp/>
        <stp>ContractData</stp>
        <stp>EDA?29</stp>
        <stp>Symbol</stp>
        <stp/>
        <stp>T</stp>
        <tr r="C32" s="1"/>
      </tp>
      <tp t="s">
        <v>EDAZ6</v>
        <stp/>
        <stp>ContractData</stp>
        <stp>EDA?39</stp>
        <stp>Symbol</stp>
        <stp/>
        <stp>T</stp>
        <tr r="C42" s="1"/>
      </tp>
      <tp t="s">
        <v>EDAU1</v>
        <stp/>
        <stp>ContractData</stp>
        <stp>EDA?18</stp>
        <stp>Symbol</stp>
        <stp/>
        <stp>T</stp>
        <tr r="C21" s="1"/>
      </tp>
      <tp t="s">
        <v>EDAH4</v>
        <stp/>
        <stp>ContractData</stp>
        <stp>EDA?28</stp>
        <stp>Symbol</stp>
        <stp/>
        <stp>T</stp>
        <tr r="C31" s="1"/>
      </tp>
      <tp t="s">
        <v>EDAU6</v>
        <stp/>
        <stp>ContractData</stp>
        <stp>EDA?38</stp>
        <stp>Symbol</stp>
        <stp/>
        <stp>T</stp>
        <tr r="C41" s="1"/>
      </tp>
      <tp>
        <v>98.51</v>
        <stp/>
        <stp>ContractData</stp>
        <stp>EDAZ7</stp>
        <stp>Close</stp>
        <stp/>
        <stp>T</stp>
        <tr r="H8" s="3"/>
        <tr r="G8" s="3"/>
      </tp>
      <tp>
        <v>97.070000000000007</v>
        <stp/>
        <stp>ContractData</stp>
        <stp>EDAZ6</stp>
        <stp>Close</stp>
        <stp/>
        <stp>T</stp>
        <tr r="H44" s="3"/>
        <tr r="G44" s="3"/>
      </tp>
      <tp>
        <v>97.105000000000004</v>
        <stp/>
        <stp>ContractData</stp>
        <stp>EDAZ5</stp>
        <stp>Close</stp>
        <stp/>
        <stp>T</stp>
        <tr r="G40" s="3"/>
        <tr r="H40" s="3"/>
      </tp>
      <tp>
        <v>97.115000000000009</v>
        <stp/>
        <stp>ContractData</stp>
        <stp>EDAZ4</stp>
        <stp>Close</stp>
        <stp/>
        <stp>T</stp>
        <tr r="G36" s="3"/>
        <tr r="H36" s="3"/>
      </tp>
      <tp>
        <v>97.23</v>
        <stp/>
        <stp>ContractData</stp>
        <stp>EDAZ3</stp>
        <stp>Close</stp>
        <stp/>
        <stp>T</stp>
        <tr r="G32" s="3"/>
        <tr r="H32" s="3"/>
      </tp>
      <tp>
        <v>97.320000000000007</v>
        <stp/>
        <stp>ContractData</stp>
        <stp>EDAZ2</stp>
        <stp>Close</stp>
        <stp/>
        <stp>T</stp>
        <tr r="H28" s="3"/>
        <tr r="G28" s="3"/>
      </tp>
      <tp>
        <v>97.490000000000009</v>
        <stp/>
        <stp>ContractData</stp>
        <stp>EDAZ1</stp>
        <stp>Close</stp>
        <stp/>
        <stp>T</stp>
        <tr r="G24" s="3"/>
        <tr r="H24" s="3"/>
      </tp>
      <tp>
        <v>97.68</v>
        <stp/>
        <stp>ContractData</stp>
        <stp>EDAZ0</stp>
        <stp>Close</stp>
        <stp/>
        <stp>T</stp>
        <tr r="G20" s="3"/>
        <tr r="H20" s="3"/>
      </tp>
      <tp>
        <v>97.885000000000005</v>
        <stp/>
        <stp>ContractData</stp>
        <stp>EDAZ9</stp>
        <stp>Close</stp>
        <stp/>
        <stp>T</stp>
        <tr r="G16" s="3"/>
        <tr r="H16" s="3"/>
      </tp>
      <tp>
        <v>98.14</v>
        <stp/>
        <stp>ContractData</stp>
        <stp>EDAZ8</stp>
        <stp>Close</stp>
        <stp/>
        <stp>T</stp>
        <tr r="G12" s="3"/>
        <tr r="H12" s="3"/>
      </tp>
      <tp>
        <v>89108</v>
        <stp/>
        <stp>ContractData</stp>
        <stp>EDAM8</stp>
        <stp>T_CVol</stp>
        <tr r="J10" s="3"/>
      </tp>
      <tp>
        <v>32614</v>
        <stp/>
        <stp>ContractData</stp>
        <stp>EDAM9</stp>
        <stp>T_CVol</stp>
        <tr r="J14" s="3"/>
      </tp>
      <tp>
        <v>592</v>
        <stp/>
        <stp>ContractData</stp>
        <stp>EDAM2</stp>
        <stp>T_CVol</stp>
        <tr r="J26" s="3"/>
      </tp>
      <tp>
        <v>1</v>
        <stp/>
        <stp>ContractData</stp>
        <stp>EDAM3</stp>
        <stp>T_CVol</stp>
        <tr r="J30" s="3"/>
      </tp>
      <tp>
        <v>26360</v>
        <stp/>
        <stp>ContractData</stp>
        <stp>EDAM0</stp>
        <stp>T_CVol</stp>
        <tr r="J18" s="3"/>
      </tp>
      <tp>
        <v>7766</v>
        <stp/>
        <stp>ContractData</stp>
        <stp>EDAM1</stp>
        <stp>T_CVol</stp>
        <tr r="J22" s="3"/>
      </tp>
      <tp>
        <v>0</v>
        <stp/>
        <stp>ContractData</stp>
        <stp>EDAM6</stp>
        <stp>T_CVol</stp>
        <tr r="J42" s="3"/>
      </tp>
      <tp>
        <v>85504</v>
        <stp/>
        <stp>ContractData</stp>
        <stp>EDAM7</stp>
        <stp>T_CVol</stp>
        <tr r="J6" s="3"/>
      </tp>
      <tp>
        <v>0</v>
        <stp/>
        <stp>ContractData</stp>
        <stp>EDAM4</stp>
        <stp>T_CVol</stp>
        <tr r="J34" s="3"/>
      </tp>
      <tp>
        <v>0</v>
        <stp/>
        <stp>ContractData</stp>
        <stp>EDAM5</stp>
        <stp>T_CVol</stp>
        <tr r="J38" s="3"/>
      </tp>
      <tp>
        <v>86265</v>
        <stp/>
        <stp>ContractData</stp>
        <stp>EDAH8</stp>
        <stp>T_CVol</stp>
        <tr r="J9" s="3"/>
      </tp>
      <tp>
        <v>40018</v>
        <stp/>
        <stp>ContractData</stp>
        <stp>EDAH9</stp>
        <stp>T_CVol</stp>
        <tr r="J13" s="3"/>
      </tp>
      <tp>
        <v>8440</v>
        <stp/>
        <stp>ContractData</stp>
        <stp>EDAH2</stp>
        <stp>T_CVol</stp>
        <tr r="J25" s="3"/>
      </tp>
      <tp>
        <v>397</v>
        <stp/>
        <stp>ContractData</stp>
        <stp>EDAH3</stp>
        <stp>T_CVol</stp>
        <tr r="J29" s="3"/>
      </tp>
      <tp>
        <v>28921</v>
        <stp/>
        <stp>ContractData</stp>
        <stp>EDAH0</stp>
        <stp>T_CVol</stp>
        <tr r="J17" s="3"/>
      </tp>
      <tp>
        <v>14513</v>
        <stp/>
        <stp>ContractData</stp>
        <stp>EDAH1</stp>
        <stp>T_CVol</stp>
        <tr r="J21" s="3"/>
      </tp>
      <tp>
        <v>0</v>
        <stp/>
        <stp>ContractData</stp>
        <stp>EDAH6</stp>
        <stp>T_CVol</stp>
        <tr r="J41" s="3"/>
      </tp>
      <tp>
        <v>0</v>
        <stp/>
        <stp>ContractData</stp>
        <stp>EDAH7</stp>
        <stp>T_CVol</stp>
        <tr r="J45" s="3"/>
      </tp>
      <tp>
        <v>1</v>
        <stp/>
        <stp>ContractData</stp>
        <stp>EDAH4</stp>
        <stp>T_CVol</stp>
        <tr r="J33" s="3"/>
      </tp>
      <tp>
        <v>0</v>
        <stp/>
        <stp>ContractData</stp>
        <stp>EDAH5</stp>
        <stp>T_CVol</stp>
        <tr r="J37" s="3"/>
      </tp>
      <tp>
        <v>57488</v>
        <stp/>
        <stp>ContractData</stp>
        <stp>EDAU8</stp>
        <stp>T_CVol</stp>
        <tr r="J11" s="3"/>
      </tp>
      <tp>
        <v>31118</v>
        <stp/>
        <stp>ContractData</stp>
        <stp>EDAU9</stp>
        <stp>T_CVol</stp>
        <tr r="J15" s="3"/>
      </tp>
      <tp>
        <v>395</v>
        <stp/>
        <stp>ContractData</stp>
        <stp>EDAU2</stp>
        <stp>T_CVol</stp>
        <tr r="J27" s="3"/>
      </tp>
      <tp>
        <v>2</v>
        <stp/>
        <stp>ContractData</stp>
        <stp>EDAU3</stp>
        <stp>T_CVol</stp>
        <tr r="J31" s="3"/>
      </tp>
      <tp>
        <v>15553</v>
        <stp/>
        <stp>ContractData</stp>
        <stp>EDAU0</stp>
        <stp>T_CVol</stp>
        <tr r="J19" s="3"/>
      </tp>
      <tp>
        <v>9508</v>
        <stp/>
        <stp>ContractData</stp>
        <stp>EDAU1</stp>
        <stp>T_CVol</stp>
        <tr r="J23" s="3"/>
      </tp>
      <tp>
        <v>0</v>
        <stp/>
        <stp>ContractData</stp>
        <stp>EDAU6</stp>
        <stp>T_CVol</stp>
        <tr r="J43" s="3"/>
      </tp>
      <tp>
        <v>117226</v>
        <stp/>
        <stp>ContractData</stp>
        <stp>EDAU7</stp>
        <stp>T_CVol</stp>
        <tr r="J7" s="3"/>
      </tp>
      <tp>
        <v>0</v>
        <stp/>
        <stp>ContractData</stp>
        <stp>EDAU4</stp>
        <stp>T_CVol</stp>
        <tr r="J35" s="3"/>
      </tp>
      <tp>
        <v>0</v>
        <stp/>
        <stp>ContractData</stp>
        <stp>EDAU5</stp>
        <stp>T_CVol</stp>
        <tr r="J39" s="3"/>
      </tp>
      <tp>
        <v>78351</v>
        <stp/>
        <stp>ContractData</stp>
        <stp>EDAZ8</stp>
        <stp>T_CVol</stp>
        <tr r="J12" s="3"/>
      </tp>
      <tp>
        <v>35966</v>
        <stp/>
        <stp>ContractData</stp>
        <stp>EDAZ9</stp>
        <stp>T_CVol</stp>
        <tr r="J16" s="3"/>
      </tp>
      <tp>
        <v>314</v>
        <stp/>
        <stp>ContractData</stp>
        <stp>EDAZ2</stp>
        <stp>T_CVol</stp>
        <tr r="J28" s="3"/>
      </tp>
      <tp>
        <v>1</v>
        <stp/>
        <stp>ContractData</stp>
        <stp>EDAZ3</stp>
        <stp>T_CVol</stp>
        <tr r="J32" s="3"/>
      </tp>
      <tp>
        <v>16727</v>
        <stp/>
        <stp>ContractData</stp>
        <stp>EDAZ0</stp>
        <stp>T_CVol</stp>
        <tr r="J20" s="3"/>
      </tp>
      <tp>
        <v>8254</v>
        <stp/>
        <stp>ContractData</stp>
        <stp>EDAZ1</stp>
        <stp>T_CVol</stp>
        <tr r="J24" s="3"/>
      </tp>
      <tp>
        <v>0</v>
        <stp/>
        <stp>ContractData</stp>
        <stp>EDAZ6</stp>
        <stp>T_CVol</stp>
        <tr r="J44" s="3"/>
      </tp>
      <tp>
        <v>142740</v>
        <stp/>
        <stp>ContractData</stp>
        <stp>EDAZ7</stp>
        <stp>T_CVol</stp>
        <tr r="J8" s="3"/>
      </tp>
      <tp>
        <v>0</v>
        <stp/>
        <stp>ContractData</stp>
        <stp>EDAZ4</stp>
        <stp>T_CVol</stp>
        <tr r="J36" s="3"/>
      </tp>
      <tp>
        <v>0</v>
        <stp/>
        <stp>ContractData</stp>
        <stp>EDAZ5</stp>
        <stp>T_CVol</stp>
        <tr r="J40" s="3"/>
      </tp>
      <tp t="s">
        <v>EDAZ9</v>
        <stp/>
        <stp>ContractData</stp>
        <stp>EDA?11</stp>
        <stp>Symbol</stp>
        <stp/>
        <stp>T</stp>
        <tr r="C14" s="1"/>
      </tp>
      <tp t="s">
        <v>EDAM2</v>
        <stp/>
        <stp>ContractData</stp>
        <stp>EDA?21</stp>
        <stp>Symbol</stp>
        <stp/>
        <stp>T</stp>
        <tr r="C24" s="1"/>
      </tp>
      <tp t="s">
        <v>EDAZ4</v>
        <stp/>
        <stp>ContractData</stp>
        <stp>EDA?31</stp>
        <stp>Symbol</stp>
        <stp/>
        <stp>T</stp>
        <tr r="C34" s="1"/>
      </tp>
      <tp t="s">
        <v>EDAH7</v>
        <stp/>
        <stp>ContractData</stp>
        <stp>EDA?40</stp>
        <stp>Symbol</stp>
        <stp/>
        <stp>T</stp>
        <tr r="C43" s="1"/>
      </tp>
      <tp t="s">
        <v>EDAU9</v>
        <stp/>
        <stp>ContractData</stp>
        <stp>EDA?10</stp>
        <stp>Symbol</stp>
        <stp/>
        <stp>T</stp>
        <tr r="C13" s="1"/>
      </tp>
      <tp t="s">
        <v>EDAH2</v>
        <stp/>
        <stp>ContractData</stp>
        <stp>EDA?20</stp>
        <stp>Symbol</stp>
        <stp/>
        <stp>T</stp>
        <tr r="C23" s="1"/>
      </tp>
      <tp t="s">
        <v>EDAU4</v>
        <stp/>
        <stp>ContractData</stp>
        <stp>EDA?30</stp>
        <stp>Symbol</stp>
        <stp/>
        <stp>T</stp>
        <tr r="C33" s="1"/>
      </tp>
      <tp t="s">
        <v>EDAM0</v>
        <stp/>
        <stp>ContractData</stp>
        <stp>EDA?13</stp>
        <stp>Symbol</stp>
        <stp/>
        <stp>T</stp>
        <tr r="C16" s="1"/>
      </tp>
      <tp t="s">
        <v>EDAZ2</v>
        <stp/>
        <stp>ContractData</stp>
        <stp>EDA?23</stp>
        <stp>Symbol</stp>
        <stp/>
        <stp>T</stp>
        <tr r="C26" s="1"/>
      </tp>
      <tp t="s">
        <v>EDAM5</v>
        <stp/>
        <stp>ContractData</stp>
        <stp>EDA?33</stp>
        <stp>Symbol</stp>
        <stp/>
        <stp>T</stp>
        <tr r="C36" s="1"/>
      </tp>
      <tp t="s">
        <v>EDAH0</v>
        <stp/>
        <stp>ContractData</stp>
        <stp>EDA?12</stp>
        <stp>Symbol</stp>
        <stp/>
        <stp>T</stp>
        <tr r="C15" s="1"/>
      </tp>
      <tp t="s">
        <v>EDAU2</v>
        <stp/>
        <stp>ContractData</stp>
        <stp>EDA?22</stp>
        <stp>Symbol</stp>
        <stp/>
        <stp>T</stp>
        <tr r="C25" s="1"/>
      </tp>
      <tp t="s">
        <v>EDAH5</v>
        <stp/>
        <stp>ContractData</stp>
        <stp>EDA?32</stp>
        <stp>Symbol</stp>
        <stp/>
        <stp>T</stp>
        <tr r="C35" s="1"/>
      </tp>
      <tp t="s">
        <v>EDAZ0</v>
        <stp/>
        <stp>ContractData</stp>
        <stp>EDA?15</stp>
        <stp>Symbol</stp>
        <stp/>
        <stp>T</stp>
        <tr r="C18" s="1"/>
      </tp>
      <tp t="s">
        <v>EDAM3</v>
        <stp/>
        <stp>ContractData</stp>
        <stp>EDA?25</stp>
        <stp>Symbol</stp>
        <stp/>
        <stp>T</stp>
        <tr r="C28" s="1"/>
      </tp>
      <tp t="s">
        <v>EDAZ5</v>
        <stp/>
        <stp>ContractData</stp>
        <stp>EDA?35</stp>
        <stp>Symbol</stp>
        <stp/>
        <stp>T</stp>
        <tr r="C38" s="1"/>
      </tp>
      <tp>
        <v>98.594999999999999</v>
        <stp/>
        <stp>ContractData</stp>
        <stp>EDAU7</stp>
        <stp>Close</stp>
        <stp/>
        <stp>T</stp>
        <tr r="G7" s="3"/>
        <tr r="H7" s="3"/>
      </tp>
      <tp>
        <v>97.08</v>
        <stp/>
        <stp>ContractData</stp>
        <stp>EDAU6</stp>
        <stp>Close</stp>
        <stp/>
        <stp>T</stp>
        <tr r="H43" s="3"/>
        <tr r="G43" s="3"/>
      </tp>
      <tp>
        <v>97.125</v>
        <stp/>
        <stp>ContractData</stp>
        <stp>EDAU5</stp>
        <stp>Close</stp>
        <stp/>
        <stp>T</stp>
        <tr r="H39" s="3"/>
        <tr r="G39" s="3"/>
      </tp>
      <tp>
        <v>97.18</v>
        <stp/>
        <stp>ContractData</stp>
        <stp>EDAU4</stp>
        <stp>Close</stp>
        <stp/>
        <stp>T</stp>
        <tr r="G35" s="3"/>
        <tr r="H35" s="3"/>
      </tp>
      <tp>
        <v>97.240000000000009</v>
        <stp/>
        <stp>ContractData</stp>
        <stp>EDAU3</stp>
        <stp>Close</stp>
        <stp/>
        <stp>T</stp>
        <tr r="G31" s="3"/>
        <tr r="H31" s="3"/>
      </tp>
      <tp>
        <v>97.365000000000009</v>
        <stp/>
        <stp>ContractData</stp>
        <stp>EDAU2</stp>
        <stp>Close</stp>
        <stp/>
        <stp>T</stp>
        <tr r="G27" s="3"/>
        <tr r="H27" s="3"/>
      </tp>
      <tp>
        <v>97.54</v>
        <stp/>
        <stp>ContractData</stp>
        <stp>EDAU1</stp>
        <stp>Close</stp>
        <stp/>
        <stp>T</stp>
        <tr r="G23" s="3"/>
        <tr r="H23" s="3"/>
      </tp>
      <tp>
        <v>97.740000000000009</v>
        <stp/>
        <stp>ContractData</stp>
        <stp>EDAU0</stp>
        <stp>Close</stp>
        <stp/>
        <stp>T</stp>
        <tr r="G19" s="3"/>
        <tr r="H19" s="3"/>
      </tp>
      <tp>
        <v>97.954999999999998</v>
        <stp/>
        <stp>ContractData</stp>
        <stp>EDAU9</stp>
        <stp>Close</stp>
        <stp/>
        <stp>T</stp>
        <tr r="G15" s="3"/>
        <tr r="H15" s="3"/>
      </tp>
      <tp>
        <v>98.240000000000009</v>
        <stp/>
        <stp>ContractData</stp>
        <stp>EDAU8</stp>
        <stp>Close</stp>
        <stp/>
        <stp>T</stp>
        <tr r="G11" s="3"/>
        <tr r="H11" s="3"/>
      </tp>
      <tp t="s">
        <v>EDAU0</v>
        <stp/>
        <stp>ContractData</stp>
        <stp>EDA?14</stp>
        <stp>Symbol</stp>
        <stp/>
        <stp>T</stp>
        <tr r="C17" s="1"/>
      </tp>
      <tp t="s">
        <v>EDAH3</v>
        <stp/>
        <stp>ContractData</stp>
        <stp>EDA?24</stp>
        <stp>Symbol</stp>
        <stp/>
        <stp>T</stp>
        <tr r="C27" s="1"/>
      </tp>
      <tp t="s">
        <v>EDAU5</v>
        <stp/>
        <stp>ContractData</stp>
        <stp>EDA?34</stp>
        <stp>Symbol</stp>
        <stp/>
        <stp>T</stp>
        <tr r="C37" s="1"/>
      </tp>
      <tp t="s">
        <v>EDAM1</v>
        <stp/>
        <stp>ContractData</stp>
        <stp>EDA?17</stp>
        <stp>Symbol</stp>
        <stp/>
        <stp>T</stp>
        <tr r="C20" s="1"/>
      </tp>
      <tp t="s">
        <v>EDAZ3</v>
        <stp/>
        <stp>ContractData</stp>
        <stp>EDA?27</stp>
        <stp>Symbol</stp>
        <stp/>
        <stp>T</stp>
        <tr r="C30" s="1"/>
      </tp>
      <tp t="s">
        <v>EDAM6</v>
        <stp/>
        <stp>ContractData</stp>
        <stp>EDA?37</stp>
        <stp>Symbol</stp>
        <stp/>
        <stp>T</stp>
        <tr r="C40" s="1"/>
      </tp>
      <tp t="s">
        <v>EDAH1</v>
        <stp/>
        <stp>ContractData</stp>
        <stp>EDA?16</stp>
        <stp>Symbol</stp>
        <stp/>
        <stp>T</stp>
        <tr r="C19" s="1"/>
      </tp>
      <tp t="s">
        <v>EDAU3</v>
        <stp/>
        <stp>ContractData</stp>
        <stp>EDA?26</stp>
        <stp>Symbol</stp>
        <stp/>
        <stp>T</stp>
        <tr r="C29" s="1"/>
      </tp>
      <tp t="s">
        <v>EDAH6</v>
        <stp/>
        <stp>ContractData</stp>
        <stp>EDA?36</stp>
        <stp>Symbol</stp>
        <stp/>
        <stp>T</stp>
        <tr r="C39" s="1"/>
      </tp>
      <tp>
        <v>97.045000000000002</v>
        <stp/>
        <stp>ContractData</stp>
        <stp>EDAH7</stp>
        <stp>Close</stp>
        <stp/>
        <stp>T</stp>
        <tr r="H45" s="3"/>
        <tr r="G45" s="3"/>
      </tp>
      <tp>
        <v>97.094999999999999</v>
        <stp/>
        <stp>ContractData</stp>
        <stp>EDAH6</stp>
        <stp>Close</stp>
        <stp/>
        <stp>T</stp>
        <tr r="H41" s="3"/>
        <tr r="G41" s="3"/>
      </tp>
      <tp>
        <v>97.155000000000001</v>
        <stp/>
        <stp>ContractData</stp>
        <stp>EDAH5</stp>
        <stp>Close</stp>
        <stp/>
        <stp>T</stp>
        <tr r="G37" s="3"/>
        <tr r="H37" s="3"/>
      </tp>
      <tp>
        <v>97.215000000000003</v>
        <stp/>
        <stp>ContractData</stp>
        <stp>EDAH4</stp>
        <stp>Close</stp>
        <stp/>
        <stp>T</stp>
        <tr r="H33" s="3"/>
        <tr r="G33" s="3"/>
      </tp>
      <tp>
        <v>97.305000000000007</v>
        <stp/>
        <stp>ContractData</stp>
        <stp>EDAH3</stp>
        <stp>Close</stp>
        <stp/>
        <stp>T</stp>
        <tr r="H29" s="3"/>
        <tr r="G29" s="3"/>
      </tp>
      <tp>
        <v>97.45</v>
        <stp/>
        <stp>ContractData</stp>
        <stp>EDAH2</stp>
        <stp>Close</stp>
        <stp/>
        <stp>T</stp>
        <tr r="H25" s="3"/>
        <tr r="G25" s="3"/>
      </tp>
      <tp>
        <v>97.63</v>
        <stp/>
        <stp>ContractData</stp>
        <stp>EDAH1</stp>
        <stp>Close</stp>
        <stp/>
        <stp>T</stp>
        <tr r="G21" s="3"/>
        <tr r="H21" s="3"/>
      </tp>
      <tp>
        <v>97.83</v>
        <stp/>
        <stp>ContractData</stp>
        <stp>EDAH0</stp>
        <stp>Close</stp>
        <stp/>
        <stp>T</stp>
        <tr r="G17" s="3"/>
        <tr r="H17" s="3"/>
      </tp>
      <tp>
        <v>98.08</v>
        <stp/>
        <stp>ContractData</stp>
        <stp>EDAH9</stp>
        <stp>Close</stp>
        <stp/>
        <stp>T</stp>
        <tr r="G13" s="3"/>
        <tr r="H13" s="3"/>
      </tp>
      <tp>
        <v>98.42</v>
        <stp/>
        <stp>ContractData</stp>
        <stp>EDAH8</stp>
        <stp>Close</stp>
        <stp/>
        <stp>T</stp>
        <tr r="G9" s="3"/>
        <tr r="H9" s="3"/>
      </tp>
      <tp>
        <v>98.715000000000003</v>
        <stp/>
        <stp>ContractData</stp>
        <stp>EDAM7</stp>
        <stp>Close</stp>
        <stp/>
        <stp>T</stp>
        <tr r="G6" s="3"/>
        <tr r="H6" s="3"/>
      </tp>
      <tp>
        <v>97.09</v>
        <stp/>
        <stp>ContractData</stp>
        <stp>EDAM6</stp>
        <stp>Close</stp>
        <stp/>
        <stp>T</stp>
        <tr r="H42" s="3"/>
        <tr r="G42" s="3"/>
      </tp>
      <tp>
        <v>97.14</v>
        <stp/>
        <stp>ContractData</stp>
        <stp>EDAM5</stp>
        <stp>Close</stp>
        <stp/>
        <stp>T</stp>
        <tr r="G38" s="3"/>
        <tr r="H38" s="3"/>
      </tp>
      <tp>
        <v>97.165000000000006</v>
        <stp/>
        <stp>ContractData</stp>
        <stp>EDAM4</stp>
        <stp>Close</stp>
        <stp/>
        <stp>T</stp>
        <tr r="G34" s="3"/>
        <tr r="H34" s="3"/>
      </tp>
      <tp>
        <v>97.265000000000001</v>
        <stp/>
        <stp>ContractData</stp>
        <stp>EDAM3</stp>
        <stp>Close</stp>
        <stp/>
        <stp>T</stp>
        <tr r="H30" s="3"/>
        <tr r="G30" s="3"/>
      </tp>
      <tp>
        <v>97.405000000000001</v>
        <stp/>
        <stp>ContractData</stp>
        <stp>EDAM2</stp>
        <stp>Close</stp>
        <stp/>
        <stp>T</stp>
        <tr r="H26" s="3"/>
        <tr r="G26" s="3"/>
      </tp>
      <tp>
        <v>97.59</v>
        <stp/>
        <stp>ContractData</stp>
        <stp>EDAM1</stp>
        <stp>Close</stp>
        <stp/>
        <stp>T</stp>
        <tr r="G22" s="3"/>
        <tr r="H22" s="3"/>
      </tp>
      <tp>
        <v>97.78</v>
        <stp/>
        <stp>ContractData</stp>
        <stp>EDAM0</stp>
        <stp>Close</stp>
        <stp/>
        <stp>T</stp>
        <tr r="H18" s="3"/>
        <tr r="G18" s="3"/>
      </tp>
      <tp>
        <v>98.015000000000001</v>
        <stp/>
        <stp>ContractData</stp>
        <stp>EDAM9</stp>
        <stp>Close</stp>
        <stp/>
        <stp>T</stp>
        <tr r="H14" s="3"/>
        <tr r="G14" s="3"/>
      </tp>
      <tp>
        <v>98.33</v>
        <stp/>
        <stp>ContractData</stp>
        <stp>EDAM8</stp>
        <stp>Close</stp>
        <stp/>
        <stp>T</stp>
        <tr r="H10" s="3"/>
        <tr r="G10" s="3"/>
      </tp>
      <tp>
        <v>42852.394733796296</v>
        <stp/>
        <stp>SystemInfo</stp>
        <stp>Linetime</stp>
        <tr r="AA2" s="2"/>
      </tp>
      <tp>
        <v>6</v>
        <stp/>
        <stp>ContractData</stp>
        <stp>EDAS3Z8</stp>
        <stp>Y_Settlement</stp>
        <stp/>
        <stp>T</stp>
        <tr r="R12" s="3"/>
      </tp>
      <tp>
        <v>4.5</v>
        <stp/>
        <stp>ContractData</stp>
        <stp>EDAS3Z9</stp>
        <stp>Y_Settlement</stp>
        <stp/>
        <stp>T</stp>
        <tr r="R16" s="3"/>
      </tp>
      <tp>
        <v>4</v>
        <stp/>
        <stp>ContractData</stp>
        <stp>EDAS3Z0</stp>
        <stp>Y_Settlement</stp>
        <stp/>
        <stp>T</stp>
        <tr r="R20" s="3"/>
      </tp>
      <tp>
        <v>3.5</v>
        <stp/>
        <stp>ContractData</stp>
        <stp>EDAS3Z1</stp>
        <stp>Y_Settlement</stp>
        <stp/>
        <stp>T</stp>
        <tr r="R24" s="3"/>
      </tp>
      <tp>
        <v>2.5</v>
        <stp/>
        <stp>ContractData</stp>
        <stp>EDAS3Z2</stp>
        <stp>Y_Settlement</stp>
        <stp/>
        <stp>T</stp>
        <tr r="R28" s="3"/>
      </tp>
      <tp>
        <v>2</v>
        <stp/>
        <stp>ContractData</stp>
        <stp>EDAS3Z3</stp>
        <stp>Y_Settlement</stp>
        <stp/>
        <stp>T</stp>
        <tr r="R32" s="3"/>
      </tp>
      <tp>
        <v>0.5</v>
        <stp/>
        <stp>ContractData</stp>
        <stp>EDAS3Z4</stp>
        <stp>Y_Settlement</stp>
        <stp/>
        <stp>T</stp>
        <tr r="R36" s="3"/>
      </tp>
      <tp>
        <v>0.5</v>
        <stp/>
        <stp>ContractData</stp>
        <stp>EDAS3Z5</stp>
        <stp>Y_Settlement</stp>
        <stp/>
        <stp>T</stp>
        <tr r="R40" s="3"/>
      </tp>
      <tp t="s">
        <v/>
        <stp/>
        <stp>ContractData</stp>
        <stp>EDAS3Z6</stp>
        <stp>Y_Settlement</stp>
        <stp/>
        <stp>T</stp>
        <tr r="R44" s="3"/>
      </tp>
      <tp>
        <v>8.5</v>
        <stp/>
        <stp>ContractData</stp>
        <stp>EDAS3Z7</stp>
        <stp>Y_Settlement</stp>
        <stp/>
        <stp>T</stp>
        <tr r="R8" s="3"/>
      </tp>
      <tp>
        <v>10</v>
        <stp/>
        <stp>ContractData</stp>
        <stp>EDAS3U8</stp>
        <stp>Y_Settlement</stp>
        <stp/>
        <stp>T</stp>
        <tr r="R11" s="3"/>
      </tp>
      <tp>
        <v>8</v>
        <stp/>
        <stp>ContractData</stp>
        <stp>EDAS3U9</stp>
        <stp>Y_Settlement</stp>
        <stp/>
        <stp>T</stp>
        <tr r="R15" s="3"/>
      </tp>
      <tp>
        <v>6</v>
        <stp/>
        <stp>ContractData</stp>
        <stp>EDAS3U0</stp>
        <stp>Y_Settlement</stp>
        <stp/>
        <stp>T</stp>
        <tr r="R19" s="3"/>
      </tp>
      <tp>
        <v>5</v>
        <stp/>
        <stp>ContractData</stp>
        <stp>EDAS3U1</stp>
        <stp>Y_Settlement</stp>
        <stp/>
        <stp>T</stp>
        <tr r="R23" s="3"/>
      </tp>
      <tp>
        <v>4</v>
        <stp/>
        <stp>ContractData</stp>
        <stp>EDAS3U2</stp>
        <stp>Y_Settlement</stp>
        <stp/>
        <stp>T</stp>
        <tr r="R27" s="3"/>
      </tp>
      <tp>
        <v>2.5</v>
        <stp/>
        <stp>ContractData</stp>
        <stp>EDAS3U3</stp>
        <stp>Y_Settlement</stp>
        <stp/>
        <stp>T</stp>
        <tr r="R31" s="3"/>
      </tp>
      <tp>
        <v>2</v>
        <stp/>
        <stp>ContractData</stp>
        <stp>EDAS3U4</stp>
        <stp>Y_Settlement</stp>
        <stp/>
        <stp>T</stp>
        <tr r="R35" s="3"/>
      </tp>
      <tp>
        <v>2</v>
        <stp/>
        <stp>ContractData</stp>
        <stp>EDAS3U5</stp>
        <stp>Y_Settlement</stp>
        <stp/>
        <stp>T</stp>
        <tr r="R39" s="3"/>
      </tp>
      <tp t="s">
        <v/>
        <stp/>
        <stp>ContractData</stp>
        <stp>EDAS3U6</stp>
        <stp>Y_Settlement</stp>
        <stp/>
        <stp>T</stp>
        <tr r="R43" s="3"/>
      </tp>
      <tp>
        <v>8</v>
        <stp/>
        <stp>ContractData</stp>
        <stp>EDAS3U7</stp>
        <stp>Y_Settlement</stp>
        <stp/>
        <stp>T</stp>
        <tr r="R7" s="3"/>
      </tp>
      <tp>
        <v>9.5</v>
        <stp/>
        <stp>ContractData</stp>
        <stp>EDAS3H8</stp>
        <stp>Y_Settlement</stp>
        <stp/>
        <stp>T</stp>
        <tr r="R9" s="3"/>
      </tp>
      <tp>
        <v>6.5</v>
        <stp/>
        <stp>ContractData</stp>
        <stp>EDAS3H9</stp>
        <stp>Y_Settlement</stp>
        <stp/>
        <stp>T</stp>
        <tr r="R13" s="3"/>
      </tp>
      <tp>
        <v>5</v>
        <stp/>
        <stp>ContractData</stp>
        <stp>EDAS3H0</stp>
        <stp>Y_Settlement</stp>
        <stp/>
        <stp>T</stp>
        <tr r="R17" s="3"/>
      </tp>
      <tp>
        <v>4.5</v>
        <stp/>
        <stp>ContractData</stp>
        <stp>EDAS3H1</stp>
        <stp>Y_Settlement</stp>
        <stp/>
        <stp>T</stp>
        <tr r="R21" s="3"/>
      </tp>
      <tp>
        <v>4</v>
        <stp/>
        <stp>ContractData</stp>
        <stp>EDAS3H2</stp>
        <stp>Y_Settlement</stp>
        <stp/>
        <stp>T</stp>
        <tr r="R25" s="3"/>
      </tp>
      <tp>
        <v>3</v>
        <stp/>
        <stp>ContractData</stp>
        <stp>EDAS3H3</stp>
        <stp>Y_Settlement</stp>
        <stp/>
        <stp>T</stp>
        <tr r="R29" s="3"/>
      </tp>
      <tp>
        <v>2</v>
        <stp/>
        <stp>ContractData</stp>
        <stp>EDAS3H4</stp>
        <stp>Y_Settlement</stp>
        <stp/>
        <stp>T</stp>
        <tr r="R33" s="3"/>
      </tp>
      <tp>
        <v>2</v>
        <stp/>
        <stp>ContractData</stp>
        <stp>EDAS3H5</stp>
        <stp>Y_Settlement</stp>
        <stp/>
        <stp>T</stp>
        <tr r="R37" s="3"/>
      </tp>
      <tp>
        <v>1.5</v>
        <stp/>
        <stp>ContractData</stp>
        <stp>EDAS3H6</stp>
        <stp>Y_Settlement</stp>
        <stp/>
        <stp>T</stp>
        <tr r="R41" s="3"/>
      </tp>
      <tp t="s">
        <v/>
        <stp/>
        <stp>ContractData</stp>
        <stp>EDAS3H7</stp>
        <stp>Y_Settlement</stp>
        <stp/>
        <stp>T</stp>
        <tr r="R45" s="3"/>
      </tp>
      <tp>
        <v>9.5</v>
        <stp/>
        <stp>ContractData</stp>
        <stp>EDAS3M8</stp>
        <stp>Y_Settlement</stp>
        <stp/>
        <stp>T</stp>
        <tr r="R10" s="3"/>
      </tp>
      <tp>
        <v>6</v>
        <stp/>
        <stp>ContractData</stp>
        <stp>EDAS3M9</stp>
        <stp>Y_Settlement</stp>
        <stp/>
        <stp>T</stp>
        <tr r="R14" s="3"/>
      </tp>
      <tp>
        <v>5</v>
        <stp/>
        <stp>ContractData</stp>
        <stp>EDAS3M0</stp>
        <stp>Y_Settlement</stp>
        <stp/>
        <stp>T</stp>
        <tr r="R18" s="3"/>
      </tp>
      <tp>
        <v>5</v>
        <stp/>
        <stp>ContractData</stp>
        <stp>EDAS3M1</stp>
        <stp>Y_Settlement</stp>
        <stp/>
        <stp>T</stp>
        <tr r="R22" s="3"/>
      </tp>
      <tp>
        <v>4</v>
        <stp/>
        <stp>ContractData</stp>
        <stp>EDAS3M2</stp>
        <stp>Y_Settlement</stp>
        <stp/>
        <stp>T</stp>
        <tr r="R26" s="3"/>
      </tp>
      <tp>
        <v>2.5</v>
        <stp/>
        <stp>ContractData</stp>
        <stp>EDAS3M3</stp>
        <stp>Y_Settlement</stp>
        <stp/>
        <stp>T</stp>
        <tr r="R30" s="3"/>
      </tp>
      <tp>
        <v>1.5</v>
        <stp/>
        <stp>ContractData</stp>
        <stp>EDAS3M4</stp>
        <stp>Y_Settlement</stp>
        <stp/>
        <stp>T</stp>
        <tr r="R34" s="3"/>
      </tp>
      <tp>
        <v>1</v>
        <stp/>
        <stp>ContractData</stp>
        <stp>EDAS3M5</stp>
        <stp>Y_Settlement</stp>
        <stp/>
        <stp>T</stp>
        <tr r="R38" s="3"/>
      </tp>
      <tp>
        <v>1</v>
        <stp/>
        <stp>ContractData</stp>
        <stp>EDAS3M6</stp>
        <stp>Y_Settlement</stp>
        <stp/>
        <stp>T</stp>
        <tr r="R42" s="3"/>
      </tp>
      <tp>
        <v>12.5</v>
        <stp/>
        <stp>ContractData</stp>
        <stp>EDAS3M7</stp>
        <stp>Y_Settlement</stp>
        <stp/>
        <stp>T</stp>
        <tr r="R6" s="3"/>
      </tp>
      <tp t="s">
        <v>Eurodollar Calendar Spread 3, Jun 18, Sep 18</v>
        <stp/>
        <stp>ContractData</stp>
        <stp>EDAS3M8</stp>
        <stp>LongDescription</stp>
        <stp/>
        <stp>T</stp>
        <tr r="AQ8" s="1"/>
      </tp>
      <tp t="s">
        <v>Eurodollar Calendar Spread 3, Jun 19, Sep 19</v>
        <stp/>
        <stp>ContractData</stp>
        <stp>EDAS3M9</stp>
        <stp>LongDescription</stp>
        <stp/>
        <stp>T</stp>
        <tr r="AQ12" s="1"/>
      </tp>
      <tp t="s">
        <v>Eurodollar Calendar Spread 3, Jun 26, Sep 26</v>
        <stp/>
        <stp>ContractData</stp>
        <stp>EDAS3M6</stp>
        <stp>LongDescription</stp>
        <stp/>
        <stp>T</stp>
        <tr r="AQ40" s="1"/>
      </tp>
      <tp t="s">
        <v>Eurodollar Calendar Spread 3, Jun 17, Sep 17</v>
        <stp/>
        <stp>ContractData</stp>
        <stp>EDAS3M7</stp>
        <stp>LongDescription</stp>
        <stp/>
        <stp>T</stp>
        <tr r="AQ4" s="1"/>
      </tp>
      <tp t="s">
        <v>Eurodollar Calendar Spread 3, Jun 24, Sep 24</v>
        <stp/>
        <stp>ContractData</stp>
        <stp>EDAS3M4</stp>
        <stp>LongDescription</stp>
        <stp/>
        <stp>T</stp>
        <tr r="AQ32" s="1"/>
      </tp>
      <tp t="s">
        <v>Eurodollar Calendar Spread 3, Jun 25, Sep 25</v>
        <stp/>
        <stp>ContractData</stp>
        <stp>EDAS3M5</stp>
        <stp>LongDescription</stp>
        <stp/>
        <stp>T</stp>
        <tr r="AQ36" s="1"/>
      </tp>
      <tp t="s">
        <v>Eurodollar Calendar Spread 3, Jun 22, Sep 22</v>
        <stp/>
        <stp>ContractData</stp>
        <stp>EDAS3M2</stp>
        <stp>LongDescription</stp>
        <stp/>
        <stp>T</stp>
        <tr r="AQ24" s="1"/>
      </tp>
      <tp t="s">
        <v>Eurodollar Calendar Spread 3, Jun 23, Sep 23</v>
        <stp/>
        <stp>ContractData</stp>
        <stp>EDAS3M3</stp>
        <stp>LongDescription</stp>
        <stp/>
        <stp>T</stp>
        <tr r="AQ28" s="1"/>
      </tp>
      <tp t="s">
        <v>Eurodollar Calendar Spread 3, Jun 20, Sep 20</v>
        <stp/>
        <stp>ContractData</stp>
        <stp>EDAS3M0</stp>
        <stp>LongDescription</stp>
        <stp/>
        <stp>T</stp>
        <tr r="AQ16" s="1"/>
      </tp>
      <tp t="s">
        <v>Eurodollar Calendar Spread 3, Jun 21, Sep 21</v>
        <stp/>
        <stp>ContractData</stp>
        <stp>EDAS3M1</stp>
        <stp>LongDescription</stp>
        <stp/>
        <stp>T</stp>
        <tr r="AQ20" s="1"/>
      </tp>
      <tp t="s">
        <v>Eurodollar Calendar Spread 3, Mar 18, Jun 18</v>
        <stp/>
        <stp>ContractData</stp>
        <stp>EDAS3H8</stp>
        <stp>LongDescription</stp>
        <stp/>
        <stp>T</stp>
        <tr r="AQ7" s="1"/>
      </tp>
      <tp t="s">
        <v>Eurodollar Calendar Spread 3, Mar 19, Jun 19</v>
        <stp/>
        <stp>ContractData</stp>
        <stp>EDAS3H9</stp>
        <stp>LongDescription</stp>
        <stp/>
        <stp>T</stp>
        <tr r="AQ11" s="1"/>
      </tp>
      <tp t="s">
        <v>Eurodollar Calendar Spread 3, Mar 26, Jun 26</v>
        <stp/>
        <stp>ContractData</stp>
        <stp>EDAS3H6</stp>
        <stp>LongDescription</stp>
        <stp/>
        <stp>T</stp>
        <tr r="AQ39" s="1"/>
      </tp>
      <tp t="s">
        <v>Eurodollar Calendar Spread 3, Mar 27, Jun 27</v>
        <stp/>
        <stp>ContractData</stp>
        <stp>EDAS3H7</stp>
        <stp>LongDescription</stp>
        <stp/>
        <stp>T</stp>
        <tr r="AQ43" s="1"/>
      </tp>
      <tp t="s">
        <v>Eurodollar Calendar Spread 3, Mar 24, Jun 24</v>
        <stp/>
        <stp>ContractData</stp>
        <stp>EDAS3H4</stp>
        <stp>LongDescription</stp>
        <stp/>
        <stp>T</stp>
        <tr r="AQ31" s="1"/>
      </tp>
      <tp t="s">
        <v>Eurodollar Calendar Spread 3, Mar 25, Jun 25</v>
        <stp/>
        <stp>ContractData</stp>
        <stp>EDAS3H5</stp>
        <stp>LongDescription</stp>
        <stp/>
        <stp>T</stp>
        <tr r="AQ35" s="1"/>
      </tp>
      <tp t="s">
        <v>Eurodollar Calendar Spread 3, Mar 22, Jun 22</v>
        <stp/>
        <stp>ContractData</stp>
        <stp>EDAS3H2</stp>
        <stp>LongDescription</stp>
        <stp/>
        <stp>T</stp>
        <tr r="AQ23" s="1"/>
      </tp>
      <tp t="s">
        <v>Eurodollar Calendar Spread 3, Mar 23, Jun 23</v>
        <stp/>
        <stp>ContractData</stp>
        <stp>EDAS3H3</stp>
        <stp>LongDescription</stp>
        <stp/>
        <stp>T</stp>
        <tr r="AQ27" s="1"/>
      </tp>
      <tp t="s">
        <v>Eurodollar Calendar Spread 3, Mar 20, Jun 20</v>
        <stp/>
        <stp>ContractData</stp>
        <stp>EDAS3H0</stp>
        <stp>LongDescription</stp>
        <stp/>
        <stp>T</stp>
        <tr r="AQ15" s="1"/>
      </tp>
      <tp t="s">
        <v>Eurodollar Calendar Spread 3, Mar 21, Jun 21</v>
        <stp/>
        <stp>ContractData</stp>
        <stp>EDAS3H1</stp>
        <stp>LongDescription</stp>
        <stp/>
        <stp>T</stp>
        <tr r="AQ19" s="1"/>
      </tp>
      <tp t="s">
        <v>Eurodollar Calendar Spread 3, Dec 18, Mar 19</v>
        <stp/>
        <stp>ContractData</stp>
        <stp>EDAS3Z8</stp>
        <stp>LongDescription</stp>
        <stp/>
        <stp>T</stp>
        <tr r="AQ10" s="1"/>
      </tp>
      <tp t="s">
        <v>Eurodollar Calendar Spread 3, Dec 19, Mar 20</v>
        <stp/>
        <stp>ContractData</stp>
        <stp>EDAS3Z9</stp>
        <stp>LongDescription</stp>
        <stp/>
        <stp>T</stp>
        <tr r="AQ14" s="1"/>
      </tp>
      <tp t="s">
        <v>Eurodollar Calendar Spread 3, Dec 26, Mar 27</v>
        <stp/>
        <stp>ContractData</stp>
        <stp>EDAS3Z6</stp>
        <stp>LongDescription</stp>
        <stp/>
        <stp>T</stp>
        <tr r="AQ42" s="1"/>
      </tp>
      <tp t="s">
        <v>Eurodollar Calendar Spread 3, Dec 17, Mar 18</v>
        <stp/>
        <stp>ContractData</stp>
        <stp>EDAS3Z7</stp>
        <stp>LongDescription</stp>
        <stp/>
        <stp>T</stp>
        <tr r="AQ6" s="1"/>
      </tp>
      <tp t="s">
        <v>Eurodollar Calendar Spread 3, Dec 24, Mar 25</v>
        <stp/>
        <stp>ContractData</stp>
        <stp>EDAS3Z4</stp>
        <stp>LongDescription</stp>
        <stp/>
        <stp>T</stp>
        <tr r="AQ34" s="1"/>
      </tp>
      <tp t="s">
        <v>Eurodollar Calendar Spread 3, Dec 25, Mar 26</v>
        <stp/>
        <stp>ContractData</stp>
        <stp>EDAS3Z5</stp>
        <stp>LongDescription</stp>
        <stp/>
        <stp>T</stp>
        <tr r="AQ38" s="1"/>
      </tp>
      <tp t="s">
        <v>Eurodollar Calendar Spread 3, Dec 22, Mar 23</v>
        <stp/>
        <stp>ContractData</stp>
        <stp>EDAS3Z2</stp>
        <stp>LongDescription</stp>
        <stp/>
        <stp>T</stp>
        <tr r="AQ26" s="1"/>
      </tp>
      <tp t="s">
        <v>Eurodollar Calendar Spread 3, Dec 23, Mar 24</v>
        <stp/>
        <stp>ContractData</stp>
        <stp>EDAS3Z3</stp>
        <stp>LongDescription</stp>
        <stp/>
        <stp>T</stp>
        <tr r="AQ30" s="1"/>
      </tp>
      <tp t="s">
        <v>Eurodollar Calendar Spread 3, Dec 20, Mar 21</v>
        <stp/>
        <stp>ContractData</stp>
        <stp>EDAS3Z0</stp>
        <stp>LongDescription</stp>
        <stp/>
        <stp>T</stp>
        <tr r="AQ18" s="1"/>
      </tp>
      <tp t="s">
        <v>Eurodollar Calendar Spread 3, Dec 21, Mar 22</v>
        <stp/>
        <stp>ContractData</stp>
        <stp>EDAS3Z1</stp>
        <stp>LongDescription</stp>
        <stp/>
        <stp>T</stp>
        <tr r="AQ22" s="1"/>
      </tp>
      <tp t="s">
        <v>Eurodollar Calendar Spread 3, Sep 18, Dec 18</v>
        <stp/>
        <stp>ContractData</stp>
        <stp>EDAS3U8</stp>
        <stp>LongDescription</stp>
        <stp/>
        <stp>T</stp>
        <tr r="AQ9" s="1"/>
      </tp>
      <tp t="s">
        <v>Eurodollar Calendar Spread 3, Sep 19, Dec 19</v>
        <stp/>
        <stp>ContractData</stp>
        <stp>EDAS3U9</stp>
        <stp>LongDescription</stp>
        <stp/>
        <stp>T</stp>
        <tr r="AQ13" s="1"/>
      </tp>
      <tp t="s">
        <v>Eurodollar Calendar Spread 3, Sep 26, Dec 26</v>
        <stp/>
        <stp>ContractData</stp>
        <stp>EDAS3U6</stp>
        <stp>LongDescription</stp>
        <stp/>
        <stp>T</stp>
        <tr r="AQ41" s="1"/>
      </tp>
      <tp t="s">
        <v>Eurodollar Calendar Spread 3, Sep 17, Dec 17</v>
        <stp/>
        <stp>ContractData</stp>
        <stp>EDAS3U7</stp>
        <stp>LongDescription</stp>
        <stp/>
        <stp>T</stp>
        <tr r="AQ5" s="1"/>
      </tp>
      <tp t="s">
        <v>Eurodollar Calendar Spread 3, Sep 24, Dec 24</v>
        <stp/>
        <stp>ContractData</stp>
        <stp>EDAS3U4</stp>
        <stp>LongDescription</stp>
        <stp/>
        <stp>T</stp>
        <tr r="AQ33" s="1"/>
      </tp>
      <tp t="s">
        <v>Eurodollar Calendar Spread 3, Sep 25, Dec 25</v>
        <stp/>
        <stp>ContractData</stp>
        <stp>EDAS3U5</stp>
        <stp>LongDescription</stp>
        <stp/>
        <stp>T</stp>
        <tr r="AQ37" s="1"/>
      </tp>
      <tp t="s">
        <v>Eurodollar Calendar Spread 3, Sep 22, Dec 22</v>
        <stp/>
        <stp>ContractData</stp>
        <stp>EDAS3U2</stp>
        <stp>LongDescription</stp>
        <stp/>
        <stp>T</stp>
        <tr r="AQ25" s="1"/>
      </tp>
      <tp t="s">
        <v>Eurodollar Calendar Spread 3, Sep 23, Dec 23</v>
        <stp/>
        <stp>ContractData</stp>
        <stp>EDAS3U3</stp>
        <stp>LongDescription</stp>
        <stp/>
        <stp>T</stp>
        <tr r="AQ29" s="1"/>
      </tp>
      <tp t="s">
        <v>Eurodollar Calendar Spread 3, Sep 20, Dec 20</v>
        <stp/>
        <stp>ContractData</stp>
        <stp>EDAS3U0</stp>
        <stp>LongDescription</stp>
        <stp/>
        <stp>T</stp>
        <tr r="AQ17" s="1"/>
      </tp>
      <tp t="s">
        <v>Eurodollar Calendar Spread 3, Sep 21, Dec 21</v>
        <stp/>
        <stp>ContractData</stp>
        <stp>EDAS3U1</stp>
        <stp>LongDescription</stp>
        <stp/>
        <stp>T</stp>
        <tr r="AQ21" s="1"/>
      </tp>
      <tp t="s">
        <v>Eurodollar Calendar Spread 6, Jun 18, Dec 18</v>
        <stp/>
        <stp>ContractData</stp>
        <stp>EDAS6M8</stp>
        <stp>LongDescription</stp>
        <stp/>
        <stp>T</stp>
        <tr r="BA8" s="1"/>
      </tp>
      <tp t="s">
        <v>Eurodollar Calendar Spread 6, Jun 19, Dec 19</v>
        <stp/>
        <stp>ContractData</stp>
        <stp>EDAS6M9</stp>
        <stp>LongDescription</stp>
        <stp/>
        <stp>T</stp>
        <tr r="BA12" s="1"/>
      </tp>
      <tp t="s">
        <v>Eurodollar Calendar Spread 6, Jun 26, Dec 26</v>
        <stp/>
        <stp>ContractData</stp>
        <stp>EDAS6M6</stp>
        <stp>LongDescription</stp>
        <stp/>
        <stp>T</stp>
        <tr r="BA40" s="1"/>
      </tp>
      <tp t="s">
        <v>Eurodollar Calendar Spread 6, Jun 17, Dec 17</v>
        <stp/>
        <stp>ContractData</stp>
        <stp>EDAS6M7</stp>
        <stp>LongDescription</stp>
        <stp/>
        <stp>T</stp>
        <tr r="BA4" s="1"/>
      </tp>
      <tp t="s">
        <v>Eurodollar Calendar Spread 6, Jun 24, Dec 24</v>
        <stp/>
        <stp>ContractData</stp>
        <stp>EDAS6M4</stp>
        <stp>LongDescription</stp>
        <stp/>
        <stp>T</stp>
        <tr r="BA32" s="1"/>
      </tp>
      <tp t="s">
        <v>Eurodollar Calendar Spread 6, Jun 25, Dec 25</v>
        <stp/>
        <stp>ContractData</stp>
        <stp>EDAS6M5</stp>
        <stp>LongDescription</stp>
        <stp/>
        <stp>T</stp>
        <tr r="BA36" s="1"/>
      </tp>
      <tp t="s">
        <v>Eurodollar Calendar Spread 6, Jun 22, Dec 22</v>
        <stp/>
        <stp>ContractData</stp>
        <stp>EDAS6M2</stp>
        <stp>LongDescription</stp>
        <stp/>
        <stp>T</stp>
        <tr r="BA24" s="1"/>
      </tp>
      <tp t="s">
        <v>Eurodollar Calendar Spread 6, Jun 23, Dec 23</v>
        <stp/>
        <stp>ContractData</stp>
        <stp>EDAS6M3</stp>
        <stp>LongDescription</stp>
        <stp/>
        <stp>T</stp>
        <tr r="BA28" s="1"/>
      </tp>
      <tp t="s">
        <v>Eurodollar Calendar Spread 6, Jun 20, Dec 20</v>
        <stp/>
        <stp>ContractData</stp>
        <stp>EDAS6M0</stp>
        <stp>LongDescription</stp>
        <stp/>
        <stp>T</stp>
        <tr r="BA16" s="1"/>
      </tp>
      <tp t="s">
        <v>Eurodollar Calendar Spread 6, Jun 21, Dec 21</v>
        <stp/>
        <stp>ContractData</stp>
        <stp>EDAS6M1</stp>
        <stp>LongDescription</stp>
        <stp/>
        <stp>T</stp>
        <tr r="BA20" s="1"/>
      </tp>
      <tp t="s">
        <v>Eurodollar Calendar Spread 6, Mar 18, Sep 18</v>
        <stp/>
        <stp>ContractData</stp>
        <stp>EDAS6H8</stp>
        <stp>LongDescription</stp>
        <stp/>
        <stp>T</stp>
        <tr r="BA7" s="1"/>
      </tp>
      <tp t="s">
        <v>Eurodollar Calendar Spread 6, Mar 19, Sep 19</v>
        <stp/>
        <stp>ContractData</stp>
        <stp>EDAS6H9</stp>
        <stp>LongDescription</stp>
        <stp/>
        <stp>T</stp>
        <tr r="BA11" s="1"/>
      </tp>
      <tp t="s">
        <v>Eurodollar Calendar Spread 6, Mar 26, Sep 26</v>
        <stp/>
        <stp>ContractData</stp>
        <stp>EDAS6H6</stp>
        <stp>LongDescription</stp>
        <stp/>
        <stp>T</stp>
        <tr r="BA39" s="1"/>
      </tp>
      <tp t="s">
        <v>Eurodollar Calendar Spread 6, Mar 24, Sep 24</v>
        <stp/>
        <stp>ContractData</stp>
        <stp>EDAS6H4</stp>
        <stp>LongDescription</stp>
        <stp/>
        <stp>T</stp>
        <tr r="BA31" s="1"/>
      </tp>
      <tp t="s">
        <v>Eurodollar Calendar Spread 6, Mar 25, Sep 25</v>
        <stp/>
        <stp>ContractData</stp>
        <stp>EDAS6H5</stp>
        <stp>LongDescription</stp>
        <stp/>
        <stp>T</stp>
        <tr r="BA35" s="1"/>
      </tp>
      <tp t="s">
        <v>Eurodollar Calendar Spread 6, Mar 22, Sep 22</v>
        <stp/>
        <stp>ContractData</stp>
        <stp>EDAS6H2</stp>
        <stp>LongDescription</stp>
        <stp/>
        <stp>T</stp>
        <tr r="BA23" s="1"/>
      </tp>
      <tp t="s">
        <v>Eurodollar Calendar Spread 6, Mar 23, Sep 23</v>
        <stp/>
        <stp>ContractData</stp>
        <stp>EDAS6H3</stp>
        <stp>LongDescription</stp>
        <stp/>
        <stp>T</stp>
        <tr r="BA27" s="1"/>
      </tp>
      <tp t="s">
        <v>Eurodollar Calendar Spread 6, Mar 20, Sep 20</v>
        <stp/>
        <stp>ContractData</stp>
        <stp>EDAS6H0</stp>
        <stp>LongDescription</stp>
        <stp/>
        <stp>T</stp>
        <tr r="BA15" s="1"/>
      </tp>
      <tp t="s">
        <v>Eurodollar Calendar Spread 6, Mar 21, Sep 21</v>
        <stp/>
        <stp>ContractData</stp>
        <stp>EDAS6H1</stp>
        <stp>LongDescription</stp>
        <stp/>
        <stp>T</stp>
        <tr r="BA19" s="1"/>
      </tp>
      <tp t="s">
        <v>Eurodollar Calendar Spread 6, Dec 18, Jun 19</v>
        <stp/>
        <stp>ContractData</stp>
        <stp>EDAS6Z8</stp>
        <stp>LongDescription</stp>
        <stp/>
        <stp>T</stp>
        <tr r="BA10" s="1"/>
      </tp>
      <tp t="s">
        <v>Eurodollar Calendar Spread 6, Dec 19, Jun 20</v>
        <stp/>
        <stp>ContractData</stp>
        <stp>EDAS6Z9</stp>
        <stp>LongDescription</stp>
        <stp/>
        <stp>T</stp>
        <tr r="BA14" s="1"/>
      </tp>
      <tp t="s">
        <v>Eurodollar Calendar Spread 6, Dec 26, Jun 27</v>
        <stp/>
        <stp>ContractData</stp>
        <stp>EDAS6Z6</stp>
        <stp>LongDescription</stp>
        <stp/>
        <stp>T</stp>
        <tr r="BA42" s="1"/>
      </tp>
      <tp t="s">
        <v>Eurodollar Calendar Spread 6, Dec 17, Jun 18</v>
        <stp/>
        <stp>ContractData</stp>
        <stp>EDAS6Z7</stp>
        <stp>LongDescription</stp>
        <stp/>
        <stp>T</stp>
        <tr r="BA6" s="1"/>
      </tp>
      <tp t="s">
        <v>Eurodollar Calendar Spread 6, Dec 24, Jun 25</v>
        <stp/>
        <stp>ContractData</stp>
        <stp>EDAS6Z4</stp>
        <stp>LongDescription</stp>
        <stp/>
        <stp>T</stp>
        <tr r="BA34" s="1"/>
      </tp>
      <tp t="s">
        <v>Eurodollar Calendar Spread 6, Dec 25, Jun 26</v>
        <stp/>
        <stp>ContractData</stp>
        <stp>EDAS6Z5</stp>
        <stp>LongDescription</stp>
        <stp/>
        <stp>T</stp>
        <tr r="BA38" s="1"/>
      </tp>
      <tp t="s">
        <v>Eurodollar Calendar Spread 6, Dec 22, Jun 23</v>
        <stp/>
        <stp>ContractData</stp>
        <stp>EDAS6Z2</stp>
        <stp>LongDescription</stp>
        <stp/>
        <stp>T</stp>
        <tr r="BA26" s="1"/>
      </tp>
      <tp t="s">
        <v>Eurodollar Calendar Spread 6, Dec 23, Jun 24</v>
        <stp/>
        <stp>ContractData</stp>
        <stp>EDAS6Z3</stp>
        <stp>LongDescription</stp>
        <stp/>
        <stp>T</stp>
        <tr r="BA30" s="1"/>
      </tp>
      <tp t="s">
        <v>Eurodollar Calendar Spread 6, Dec 20, Jun 21</v>
        <stp/>
        <stp>ContractData</stp>
        <stp>EDAS6Z0</stp>
        <stp>LongDescription</stp>
        <stp/>
        <stp>T</stp>
        <tr r="BA18" s="1"/>
      </tp>
      <tp t="s">
        <v>Eurodollar Calendar Spread 6, Dec 21, Jun 22</v>
        <stp/>
        <stp>ContractData</stp>
        <stp>EDAS6Z1</stp>
        <stp>LongDescription</stp>
        <stp/>
        <stp>T</stp>
        <tr r="BA22" s="1"/>
      </tp>
      <tp t="s">
        <v>Eurodollar Calendar Spread 6, Sep 18, Mar 19</v>
        <stp/>
        <stp>ContractData</stp>
        <stp>EDAS6U8</stp>
        <stp>LongDescription</stp>
        <stp/>
        <stp>T</stp>
        <tr r="BA9" s="1"/>
      </tp>
      <tp t="s">
        <v>Eurodollar Calendar Spread 6, Sep 19, Mar 20</v>
        <stp/>
        <stp>ContractData</stp>
        <stp>EDAS6U9</stp>
        <stp>LongDescription</stp>
        <stp/>
        <stp>T</stp>
        <tr r="BA13" s="1"/>
      </tp>
      <tp t="s">
        <v>Eurodollar Calendar Spread 6, Sep 26, Mar 27</v>
        <stp/>
        <stp>ContractData</stp>
        <stp>EDAS6U6</stp>
        <stp>LongDescription</stp>
        <stp/>
        <stp>T</stp>
        <tr r="BA41" s="1"/>
      </tp>
      <tp t="s">
        <v>Eurodollar Calendar Spread 6, Sep 17, Mar 18</v>
        <stp/>
        <stp>ContractData</stp>
        <stp>EDAS6U7</stp>
        <stp>LongDescription</stp>
        <stp/>
        <stp>T</stp>
        <tr r="BA5" s="1"/>
      </tp>
      <tp t="s">
        <v>Eurodollar Calendar Spread 6, Sep 24, Mar 25</v>
        <stp/>
        <stp>ContractData</stp>
        <stp>EDAS6U4</stp>
        <stp>LongDescription</stp>
        <stp/>
        <stp>T</stp>
        <tr r="BA33" s="1"/>
      </tp>
      <tp t="s">
        <v>Eurodollar Calendar Spread 6, Sep 25, Mar 26</v>
        <stp/>
        <stp>ContractData</stp>
        <stp>EDAS6U5</stp>
        <stp>LongDescription</stp>
        <stp/>
        <stp>T</stp>
        <tr r="BA37" s="1"/>
      </tp>
      <tp t="s">
        <v>Eurodollar Calendar Spread 6, Sep 22, Mar 23</v>
        <stp/>
        <stp>ContractData</stp>
        <stp>EDAS6U2</stp>
        <stp>LongDescription</stp>
        <stp/>
        <stp>T</stp>
        <tr r="BA25" s="1"/>
      </tp>
      <tp t="s">
        <v>Eurodollar Calendar Spread 6, Sep 23, Mar 24</v>
        <stp/>
        <stp>ContractData</stp>
        <stp>EDAS6U3</stp>
        <stp>LongDescription</stp>
        <stp/>
        <stp>T</stp>
        <tr r="BA29" s="1"/>
      </tp>
      <tp t="s">
        <v>Eurodollar Calendar Spread 6, Sep 20, Mar 21</v>
        <stp/>
        <stp>ContractData</stp>
        <stp>EDAS6U0</stp>
        <stp>LongDescription</stp>
        <stp/>
        <stp>T</stp>
        <tr r="BA17" s="1"/>
      </tp>
      <tp t="s">
        <v>Eurodollar Calendar Spread 6, Sep 21, Mar 22</v>
        <stp/>
        <stp>ContractData</stp>
        <stp>EDAS6U1</stp>
        <stp>LongDescription</stp>
        <stp/>
        <stp>T</stp>
        <tr r="BA21" s="1"/>
      </tp>
      <tp>
        <v>12.5</v>
        <stp/>
        <stp>ContractData</stp>
        <stp>EDAS6Z8</stp>
        <stp>Y_Settlement</stp>
        <stp/>
        <stp>T</stp>
        <tr r="AB12" s="3"/>
      </tp>
      <tp>
        <v>9.5</v>
        <stp/>
        <stp>ContractData</stp>
        <stp>EDAS6Z9</stp>
        <stp>Y_Settlement</stp>
        <stp/>
        <stp>T</stp>
        <tr r="AB16" s="3"/>
      </tp>
      <tp>
        <v>8.5</v>
        <stp/>
        <stp>ContractData</stp>
        <stp>EDAS6Z0</stp>
        <stp>Y_Settlement</stp>
        <stp/>
        <stp>T</stp>
        <tr r="AB20" s="3"/>
      </tp>
      <tp>
        <v>7.5</v>
        <stp/>
        <stp>ContractData</stp>
        <stp>EDAS6Z1</stp>
        <stp>Y_Settlement</stp>
        <stp/>
        <stp>T</stp>
        <tr r="AB24" s="3"/>
      </tp>
      <tp>
        <v>5.5</v>
        <stp/>
        <stp>ContractData</stp>
        <stp>EDAS6Z2</stp>
        <stp>Y_Settlement</stp>
        <stp/>
        <stp>T</stp>
        <tr r="AB28" s="3"/>
      </tp>
      <tp>
        <v>4</v>
        <stp/>
        <stp>ContractData</stp>
        <stp>EDAS6Z3</stp>
        <stp>Y_Settlement</stp>
        <stp/>
        <stp>T</stp>
        <tr r="AB32" s="3"/>
      </tp>
      <tp>
        <v>2.5</v>
        <stp/>
        <stp>ContractData</stp>
        <stp>EDAS6Z4</stp>
        <stp>Y_Settlement</stp>
        <stp/>
        <stp>T</stp>
        <tr r="AB36" s="3"/>
      </tp>
      <tp>
        <v>2</v>
        <stp/>
        <stp>ContractData</stp>
        <stp>EDAS6Z5</stp>
        <stp>Y_Settlement</stp>
        <stp/>
        <stp>T</stp>
        <tr r="AB40" s="3"/>
      </tp>
      <tp t="s">
        <v/>
        <stp/>
        <stp>ContractData</stp>
        <stp>EDAS6Z6</stp>
        <stp>Y_Settlement</stp>
        <stp/>
        <stp>T</stp>
        <tr r="AB44" s="3"/>
      </tp>
      <tp>
        <v>18</v>
        <stp/>
        <stp>ContractData</stp>
        <stp>EDAS6Z7</stp>
        <stp>Y_Settlement</stp>
        <stp/>
        <stp>T</stp>
        <tr r="AB8" s="3"/>
      </tp>
      <tp>
        <v>16</v>
        <stp/>
        <stp>ContractData</stp>
        <stp>EDAS6U8</stp>
        <stp>Y_Settlement</stp>
        <stp/>
        <stp>T</stp>
        <tr r="AB11" s="3"/>
      </tp>
      <tp>
        <v>12.5</v>
        <stp/>
        <stp>ContractData</stp>
        <stp>EDAS6U9</stp>
        <stp>Y_Settlement</stp>
        <stp/>
        <stp>T</stp>
        <tr r="AB15" s="3"/>
      </tp>
      <tp>
        <v>10</v>
        <stp/>
        <stp>ContractData</stp>
        <stp>EDAS6U0</stp>
        <stp>Y_Settlement</stp>
        <stp/>
        <stp>T</stp>
        <tr r="AB19" s="3"/>
      </tp>
      <tp>
        <v>8.5</v>
        <stp/>
        <stp>ContractData</stp>
        <stp>EDAS6U1</stp>
        <stp>Y_Settlement</stp>
        <stp/>
        <stp>T</stp>
        <tr r="AB23" s="3"/>
      </tp>
      <tp>
        <v>6.5</v>
        <stp/>
        <stp>ContractData</stp>
        <stp>EDAS6U2</stp>
        <stp>Y_Settlement</stp>
        <stp/>
        <stp>T</stp>
        <tr r="AB27" s="3"/>
      </tp>
      <tp>
        <v>4.5</v>
        <stp/>
        <stp>ContractData</stp>
        <stp>EDAS6U3</stp>
        <stp>Y_Settlement</stp>
        <stp/>
        <stp>T</stp>
        <tr r="AB31" s="3"/>
      </tp>
      <tp>
        <v>2.5</v>
        <stp/>
        <stp>ContractData</stp>
        <stp>EDAS6U4</stp>
        <stp>Y_Settlement</stp>
        <stp/>
        <stp>T</stp>
        <tr r="AB35" s="3"/>
      </tp>
      <tp>
        <v>2.5</v>
        <stp/>
        <stp>ContractData</stp>
        <stp>EDAS6U5</stp>
        <stp>Y_Settlement</stp>
        <stp/>
        <stp>T</stp>
        <tr r="AB39" s="3"/>
      </tp>
      <tp>
        <v>3.5</v>
        <stp/>
        <stp>ContractData</stp>
        <stp>EDAS6U6</stp>
        <stp>Y_Settlement</stp>
        <stp/>
        <stp>T</stp>
        <tr r="AB43" s="3"/>
      </tp>
      <tp>
        <v>16.5</v>
        <stp/>
        <stp>ContractData</stp>
        <stp>EDAS6U7</stp>
        <stp>Y_Settlement</stp>
        <stp/>
        <stp>T</stp>
        <tr r="AB7" s="3"/>
      </tp>
      <tp>
        <v>19</v>
        <stp/>
        <stp>ContractData</stp>
        <stp>EDAS6H8</stp>
        <stp>Y_Settlement</stp>
        <stp/>
        <stp>T</stp>
        <tr r="AB9" s="3"/>
      </tp>
      <tp>
        <v>12.5</v>
        <stp/>
        <stp>ContractData</stp>
        <stp>EDAS6H9</stp>
        <stp>Y_Settlement</stp>
        <stp/>
        <stp>T</stp>
        <tr r="AB13" s="3"/>
      </tp>
      <tp>
        <v>10</v>
        <stp/>
        <stp>ContractData</stp>
        <stp>EDAS6H0</stp>
        <stp>Y_Settlement</stp>
        <stp/>
        <stp>T</stp>
        <tr r="AB17" s="3"/>
      </tp>
      <tp>
        <v>9.5</v>
        <stp/>
        <stp>ContractData</stp>
        <stp>EDAS6H1</stp>
        <stp>Y_Settlement</stp>
        <stp/>
        <stp>T</stp>
        <tr r="AB21" s="3"/>
      </tp>
      <tp>
        <v>8</v>
        <stp/>
        <stp>ContractData</stp>
        <stp>EDAS6H2</stp>
        <stp>Y_Settlement</stp>
        <stp/>
        <stp>T</stp>
        <tr r="AB25" s="3"/>
      </tp>
      <tp>
        <v>5.5</v>
        <stp/>
        <stp>ContractData</stp>
        <stp>EDAS6H3</stp>
        <stp>Y_Settlement</stp>
        <stp/>
        <stp>T</stp>
        <tr r="AB29" s="3"/>
      </tp>
      <tp>
        <v>3.5</v>
        <stp/>
        <stp>ContractData</stp>
        <stp>EDAS6H4</stp>
        <stp>Y_Settlement</stp>
        <stp/>
        <stp>T</stp>
        <tr r="AB33" s="3"/>
      </tp>
      <tp>
        <v>3</v>
        <stp/>
        <stp>ContractData</stp>
        <stp>EDAS6H5</stp>
        <stp>Y_Settlement</stp>
        <stp/>
        <stp>T</stp>
        <tr r="AB37" s="3"/>
      </tp>
      <tp>
        <v>2.5</v>
        <stp/>
        <stp>ContractData</stp>
        <stp>EDAS6H6</stp>
        <stp>Y_Settlement</stp>
        <stp/>
        <stp>T</stp>
        <tr r="AB41" s="3"/>
      </tp>
      <tp>
        <v>19.5</v>
        <stp/>
        <stp>ContractData</stp>
        <stp>EDAS6M8</stp>
        <stp>Y_Settlement</stp>
        <stp/>
        <stp>T</stp>
        <tr r="AB10" s="3"/>
      </tp>
      <tp>
        <v>14</v>
        <stp/>
        <stp>ContractData</stp>
        <stp>EDAS6M9</stp>
        <stp>Y_Settlement</stp>
        <stp/>
        <stp>T</stp>
        <tr r="AB14" s="3"/>
      </tp>
      <tp>
        <v>11</v>
        <stp/>
        <stp>ContractData</stp>
        <stp>EDAS6M0</stp>
        <stp>Y_Settlement</stp>
        <stp/>
        <stp>T</stp>
        <tr r="AB18" s="3"/>
      </tp>
      <tp>
        <v>10</v>
        <stp/>
        <stp>ContractData</stp>
        <stp>EDAS6M1</stp>
        <stp>Y_Settlement</stp>
        <stp/>
        <stp>T</stp>
        <tr r="AB22" s="3"/>
      </tp>
      <tp>
        <v>8</v>
        <stp/>
        <stp>ContractData</stp>
        <stp>EDAS6M2</stp>
        <stp>Y_Settlement</stp>
        <stp/>
        <stp>T</stp>
        <tr r="AB26" s="3"/>
      </tp>
      <tp>
        <v>5</v>
        <stp/>
        <stp>ContractData</stp>
        <stp>EDAS6M3</stp>
        <stp>Y_Settlement</stp>
        <stp/>
        <stp>T</stp>
        <tr r="AB30" s="3"/>
      </tp>
      <tp>
        <v>3.5</v>
        <stp/>
        <stp>ContractData</stp>
        <stp>EDAS6M4</stp>
        <stp>Y_Settlement</stp>
        <stp/>
        <stp>T</stp>
        <tr r="AB34" s="3"/>
      </tp>
      <tp>
        <v>3</v>
        <stp/>
        <stp>ContractData</stp>
        <stp>EDAS6M5</stp>
        <stp>Y_Settlement</stp>
        <stp/>
        <stp>T</stp>
        <tr r="AB38" s="3"/>
      </tp>
      <tp>
        <v>3</v>
        <stp/>
        <stp>ContractData</stp>
        <stp>EDAS6M6</stp>
        <stp>Y_Settlement</stp>
        <stp/>
        <stp>T</stp>
        <tr r="AB42" s="3"/>
      </tp>
      <tp>
        <v>20.5</v>
        <stp/>
        <stp>ContractData</stp>
        <stp>EDAS6M7</stp>
        <stp>Y_Settlement</stp>
        <stp/>
        <stp>T</stp>
        <tr r="AB6" s="3"/>
      </tp>
      <tp t="s">
        <v>Eurodollar (Globex), Jun 18</v>
        <stp/>
        <stp>ContractData</stp>
        <stp>EDAM8</stp>
        <stp>LongDescription</stp>
        <stp/>
        <stp>T</stp>
        <tr r="AG8" s="1"/>
      </tp>
      <tp t="s">
        <v>Eurodollar (Globex), Jun 19</v>
        <stp/>
        <stp>ContractData</stp>
        <stp>EDAM9</stp>
        <stp>LongDescription</stp>
        <stp/>
        <stp>T</stp>
        <tr r="AG12" s="1"/>
      </tp>
      <tp t="s">
        <v>Eurodollar (Globex), Jun 22</v>
        <stp/>
        <stp>ContractData</stp>
        <stp>EDAM2</stp>
        <stp>LongDescription</stp>
        <stp/>
        <stp>T</stp>
        <tr r="AG24" s="1"/>
      </tp>
      <tp t="s">
        <v>Eurodollar (Globex), Jun 23</v>
        <stp/>
        <stp>ContractData</stp>
        <stp>EDAM3</stp>
        <stp>LongDescription</stp>
        <stp/>
        <stp>T</stp>
        <tr r="AG28" s="1"/>
      </tp>
      <tp t="s">
        <v>Eurodollar (Globex), Jun 20</v>
        <stp/>
        <stp>ContractData</stp>
        <stp>EDAM0</stp>
        <stp>LongDescription</stp>
        <stp/>
        <stp>T</stp>
        <tr r="AG16" s="1"/>
      </tp>
      <tp t="s">
        <v>Eurodollar (Globex), Jun 21</v>
        <stp/>
        <stp>ContractData</stp>
        <stp>EDAM1</stp>
        <stp>LongDescription</stp>
        <stp/>
        <stp>T</stp>
        <tr r="AG20" s="1"/>
      </tp>
      <tp t="s">
        <v>Eurodollar (Globex), Jun 26</v>
        <stp/>
        <stp>ContractData</stp>
        <stp>EDAM6</stp>
        <stp>LongDescription</stp>
        <stp/>
        <stp>T</stp>
        <tr r="AG40" s="1"/>
      </tp>
      <tp t="s">
        <v>Eurodollar (Globex), Jun 17</v>
        <stp/>
        <stp>ContractData</stp>
        <stp>EDAM7</stp>
        <stp>LongDescription</stp>
        <stp/>
        <stp>T</stp>
        <tr r="AG4" s="1"/>
      </tp>
      <tp t="s">
        <v>Eurodollar (Globex), Jun 24</v>
        <stp/>
        <stp>ContractData</stp>
        <stp>EDAM4</stp>
        <stp>LongDescription</stp>
        <stp/>
        <stp>T</stp>
        <tr r="AG32" s="1"/>
      </tp>
      <tp t="s">
        <v>Eurodollar (Globex), Jun 25</v>
        <stp/>
        <stp>ContractData</stp>
        <stp>EDAM5</stp>
        <stp>LongDescription</stp>
        <stp/>
        <stp>T</stp>
        <tr r="AG36" s="1"/>
      </tp>
      <tp t="s">
        <v>Eurodollar (Globex), Mar 18</v>
        <stp/>
        <stp>ContractData</stp>
        <stp>EDAH8</stp>
        <stp>LongDescription</stp>
        <stp/>
        <stp>T</stp>
        <tr r="AG7" s="1"/>
      </tp>
      <tp t="s">
        <v>Eurodollar (Globex), Mar 19</v>
        <stp/>
        <stp>ContractData</stp>
        <stp>EDAH9</stp>
        <stp>LongDescription</stp>
        <stp/>
        <stp>T</stp>
        <tr r="AG11" s="1"/>
      </tp>
      <tp t="s">
        <v>Eurodollar (Globex), Mar 22</v>
        <stp/>
        <stp>ContractData</stp>
        <stp>EDAH2</stp>
        <stp>LongDescription</stp>
        <stp/>
        <stp>T</stp>
        <tr r="AG23" s="1"/>
      </tp>
      <tp t="s">
        <v>Eurodollar (Globex), Mar 23</v>
        <stp/>
        <stp>ContractData</stp>
        <stp>EDAH3</stp>
        <stp>LongDescription</stp>
        <stp/>
        <stp>T</stp>
        <tr r="AG27" s="1"/>
      </tp>
      <tp t="s">
        <v>Eurodollar (Globex), Mar 20</v>
        <stp/>
        <stp>ContractData</stp>
        <stp>EDAH0</stp>
        <stp>LongDescription</stp>
        <stp/>
        <stp>T</stp>
        <tr r="AG15" s="1"/>
      </tp>
      <tp t="s">
        <v>Eurodollar (Globex), Mar 21</v>
        <stp/>
        <stp>ContractData</stp>
        <stp>EDAH1</stp>
        <stp>LongDescription</stp>
        <stp/>
        <stp>T</stp>
        <tr r="AG19" s="1"/>
      </tp>
      <tp t="s">
        <v>Eurodollar (Globex), Mar 26</v>
        <stp/>
        <stp>ContractData</stp>
        <stp>EDAH6</stp>
        <stp>LongDescription</stp>
        <stp/>
        <stp>T</stp>
        <tr r="AG39" s="1"/>
      </tp>
      <tp t="s">
        <v>Eurodollar (Globex), Mar 27</v>
        <stp/>
        <stp>ContractData</stp>
        <stp>EDAH7</stp>
        <stp>LongDescription</stp>
        <stp/>
        <stp>T</stp>
        <tr r="AG43" s="1"/>
      </tp>
      <tp t="s">
        <v>Eurodollar (Globex), Mar 24</v>
        <stp/>
        <stp>ContractData</stp>
        <stp>EDAH4</stp>
        <stp>LongDescription</stp>
        <stp/>
        <stp>T</stp>
        <tr r="AG31" s="1"/>
      </tp>
      <tp t="s">
        <v>Eurodollar (Globex), Mar 25</v>
        <stp/>
        <stp>ContractData</stp>
        <stp>EDAH5</stp>
        <stp>LongDescription</stp>
        <stp/>
        <stp>T</stp>
        <tr r="AG35" s="1"/>
      </tp>
      <tp t="s">
        <v>Eurodollar (Globex), Dec 18</v>
        <stp/>
        <stp>ContractData</stp>
        <stp>EDAZ8</stp>
        <stp>LongDescription</stp>
        <stp/>
        <stp>T</stp>
        <tr r="AG10" s="1"/>
      </tp>
      <tp t="s">
        <v>Eurodollar (Globex), Dec 19</v>
        <stp/>
        <stp>ContractData</stp>
        <stp>EDAZ9</stp>
        <stp>LongDescription</stp>
        <stp/>
        <stp>T</stp>
        <tr r="AG14" s="1"/>
      </tp>
      <tp t="s">
        <v>Eurodollar (Globex), Dec 22</v>
        <stp/>
        <stp>ContractData</stp>
        <stp>EDAZ2</stp>
        <stp>LongDescription</stp>
        <stp/>
        <stp>T</stp>
        <tr r="AG26" s="1"/>
      </tp>
      <tp t="s">
        <v>Eurodollar (Globex), Dec 23</v>
        <stp/>
        <stp>ContractData</stp>
        <stp>EDAZ3</stp>
        <stp>LongDescription</stp>
        <stp/>
        <stp>T</stp>
        <tr r="AG30" s="1"/>
      </tp>
      <tp t="s">
        <v>Eurodollar (Globex), Dec 20</v>
        <stp/>
        <stp>ContractData</stp>
        <stp>EDAZ0</stp>
        <stp>LongDescription</stp>
        <stp/>
        <stp>T</stp>
        <tr r="AG18" s="1"/>
      </tp>
      <tp t="s">
        <v>Eurodollar (Globex), Dec 21</v>
        <stp/>
        <stp>ContractData</stp>
        <stp>EDAZ1</stp>
        <stp>LongDescription</stp>
        <stp/>
        <stp>T</stp>
        <tr r="AG22" s="1"/>
      </tp>
      <tp t="s">
        <v>Eurodollar (Globex), Dec 26</v>
        <stp/>
        <stp>ContractData</stp>
        <stp>EDAZ6</stp>
        <stp>LongDescription</stp>
        <stp/>
        <stp>T</stp>
        <tr r="AG42" s="1"/>
      </tp>
      <tp t="s">
        <v>Eurodollar (Globex), Dec 17</v>
        <stp/>
        <stp>ContractData</stp>
        <stp>EDAZ7</stp>
        <stp>LongDescription</stp>
        <stp/>
        <stp>T</stp>
        <tr r="AG6" s="1"/>
      </tp>
      <tp t="s">
        <v>Eurodollar (Globex), Dec 24</v>
        <stp/>
        <stp>ContractData</stp>
        <stp>EDAZ4</stp>
        <stp>LongDescription</stp>
        <stp/>
        <stp>T</stp>
        <tr r="AG34" s="1"/>
      </tp>
      <tp t="s">
        <v>Eurodollar (Globex), Dec 25</v>
        <stp/>
        <stp>ContractData</stp>
        <stp>EDAZ5</stp>
        <stp>LongDescription</stp>
        <stp/>
        <stp>T</stp>
        <tr r="AG38" s="1"/>
      </tp>
      <tp t="s">
        <v>Eurodollar (Globex), Sep 18</v>
        <stp/>
        <stp>ContractData</stp>
        <stp>EDAU8</stp>
        <stp>LongDescription</stp>
        <stp/>
        <stp>T</stp>
        <tr r="AG9" s="1"/>
      </tp>
      <tp t="s">
        <v>Eurodollar (Globex), Sep 19</v>
        <stp/>
        <stp>ContractData</stp>
        <stp>EDAU9</stp>
        <stp>LongDescription</stp>
        <stp/>
        <stp>T</stp>
        <tr r="AG13" s="1"/>
      </tp>
      <tp t="s">
        <v>Eurodollar (Globex), Sep 22</v>
        <stp/>
        <stp>ContractData</stp>
        <stp>EDAU2</stp>
        <stp>LongDescription</stp>
        <stp/>
        <stp>T</stp>
        <tr r="AG25" s="1"/>
      </tp>
      <tp t="s">
        <v>Eurodollar (Globex), Sep 23</v>
        <stp/>
        <stp>ContractData</stp>
        <stp>EDAU3</stp>
        <stp>LongDescription</stp>
        <stp/>
        <stp>T</stp>
        <tr r="AG29" s="1"/>
      </tp>
      <tp t="s">
        <v>Eurodollar (Globex), Sep 20</v>
        <stp/>
        <stp>ContractData</stp>
        <stp>EDAU0</stp>
        <stp>LongDescription</stp>
        <stp/>
        <stp>T</stp>
        <tr r="AG17" s="1"/>
      </tp>
      <tp t="s">
        <v>Eurodollar (Globex), Sep 21</v>
        <stp/>
        <stp>ContractData</stp>
        <stp>EDAU1</stp>
        <stp>LongDescription</stp>
        <stp/>
        <stp>T</stp>
        <tr r="AG21" s="1"/>
      </tp>
      <tp t="s">
        <v>Eurodollar (Globex), Sep 26</v>
        <stp/>
        <stp>ContractData</stp>
        <stp>EDAU6</stp>
        <stp>LongDescription</stp>
        <stp/>
        <stp>T</stp>
        <tr r="AG41" s="1"/>
      </tp>
      <tp t="s">
        <v>Eurodollar (Globex), Sep 17</v>
        <stp/>
        <stp>ContractData</stp>
        <stp>EDAU7</stp>
        <stp>LongDescription</stp>
        <stp/>
        <stp>T</stp>
        <tr r="AG5" s="1"/>
      </tp>
      <tp t="s">
        <v>Eurodollar (Globex), Sep 24</v>
        <stp/>
        <stp>ContractData</stp>
        <stp>EDAU4</stp>
        <stp>LongDescription</stp>
        <stp/>
        <stp>T</stp>
        <tr r="AG33" s="1"/>
      </tp>
      <tp t="s">
        <v>Eurodollar (Globex), Sep 25</v>
        <stp/>
        <stp>ContractData</stp>
        <stp>EDAU5</stp>
        <stp>LongDescription</stp>
        <stp/>
        <stp>T</stp>
        <tr r="AG37" s="1"/>
      </tp>
      <tp t="s">
        <v>EDAH8</v>
        <stp/>
        <stp>ContractData</stp>
        <stp>EDA?4</stp>
        <stp>Symbol</stp>
        <stp/>
        <stp>T</stp>
        <tr r="C7" s="1"/>
      </tp>
      <tp t="s">
        <v>EDAM8</v>
        <stp/>
        <stp>ContractData</stp>
        <stp>EDA?5</stp>
        <stp>Symbol</stp>
        <stp/>
        <stp>T</stp>
        <tr r="C8" s="1"/>
      </tp>
      <tp t="s">
        <v>EDAU8</v>
        <stp/>
        <stp>ContractData</stp>
        <stp>EDA?6</stp>
        <stp>Symbol</stp>
        <stp/>
        <stp>T</stp>
        <tr r="C9" s="1"/>
      </tp>
      <tp t="s">
        <v>EDAZ8</v>
        <stp/>
        <stp>ContractData</stp>
        <stp>EDA?7</stp>
        <stp>Symbol</stp>
        <stp/>
        <stp>T</stp>
        <tr r="C10" s="1"/>
      </tp>
      <tp>
        <v>4476</v>
        <stp/>
        <stp>ContractData</stp>
        <stp>EDAS3M8</stp>
        <stp>T_CVol</stp>
        <tr r="T10" s="3"/>
      </tp>
      <tp>
        <v>1206</v>
        <stp/>
        <stp>ContractData</stp>
        <stp>EDAS3M9</stp>
        <stp>T_CVol</stp>
        <tr r="T14" s="3"/>
      </tp>
      <tp>
        <v>0</v>
        <stp/>
        <stp>ContractData</stp>
        <stp>EDAS3M6</stp>
        <stp>T_CVol</stp>
        <tr r="T42" s="3"/>
      </tp>
      <tp>
        <v>6971</v>
        <stp/>
        <stp>ContractData</stp>
        <stp>EDAS3M7</stp>
        <stp>T_CVol</stp>
        <tr r="T6" s="3"/>
      </tp>
      <tp>
        <v>0</v>
        <stp/>
        <stp>ContractData</stp>
        <stp>EDAS3M4</stp>
        <stp>T_CVol</stp>
        <tr r="T34" s="3"/>
      </tp>
      <tp>
        <v>0</v>
        <stp/>
        <stp>ContractData</stp>
        <stp>EDAS3M5</stp>
        <stp>T_CVol</stp>
        <tr r="T38" s="3"/>
      </tp>
      <tp>
        <v>1</v>
        <stp/>
        <stp>ContractData</stp>
        <stp>EDAS3M2</stp>
        <stp>T_CVol</stp>
        <tr r="T26" s="3"/>
      </tp>
      <tp>
        <v>0</v>
        <stp/>
        <stp>ContractData</stp>
        <stp>EDAS3M3</stp>
        <stp>T_CVol</stp>
        <tr r="T30" s="3"/>
      </tp>
      <tp>
        <v>209</v>
        <stp/>
        <stp>ContractData</stp>
        <stp>EDAS3M0</stp>
        <stp>T_CVol</stp>
        <tr r="T18" s="3"/>
      </tp>
      <tp>
        <v>4</v>
        <stp/>
        <stp>ContractData</stp>
        <stp>EDAS3M1</stp>
        <stp>T_CVol</stp>
        <tr r="T22" s="3"/>
      </tp>
      <tp>
        <v>418</v>
        <stp/>
        <stp>ContractData</stp>
        <stp>EDAS3H8</stp>
        <stp>T_CVol</stp>
        <tr r="T9" s="3"/>
      </tp>
      <tp>
        <v>971</v>
        <stp/>
        <stp>ContractData</stp>
        <stp>EDAS3H9</stp>
        <stp>T_CVol</stp>
        <tr r="T13" s="3"/>
      </tp>
      <tp>
        <v>0</v>
        <stp/>
        <stp>ContractData</stp>
        <stp>EDAS3H6</stp>
        <stp>T_CVol</stp>
        <tr r="T41" s="3"/>
      </tp>
      <tp>
        <v>0</v>
        <stp/>
        <stp>ContractData</stp>
        <stp>EDAS3H7</stp>
        <stp>T_CVol</stp>
        <tr r="T45" s="3"/>
      </tp>
      <tp>
        <v>0</v>
        <stp/>
        <stp>ContractData</stp>
        <stp>EDAS3H4</stp>
        <stp>T_CVol</stp>
        <tr r="T33" s="3"/>
      </tp>
      <tp>
        <v>0</v>
        <stp/>
        <stp>ContractData</stp>
        <stp>EDAS3H5</stp>
        <stp>T_CVol</stp>
        <tr r="T37" s="3"/>
      </tp>
      <tp>
        <v>132</v>
        <stp/>
        <stp>ContractData</stp>
        <stp>EDAS3H2</stp>
        <stp>T_CVol</stp>
        <tr r="T25" s="3"/>
      </tp>
      <tp>
        <v>0</v>
        <stp/>
        <stp>ContractData</stp>
        <stp>EDAS3H3</stp>
        <stp>T_CVol</stp>
        <tr r="T29" s="3"/>
      </tp>
      <tp>
        <v>3112</v>
        <stp/>
        <stp>ContractData</stp>
        <stp>EDAS3H0</stp>
        <stp>T_CVol</stp>
        <tr r="T17" s="3"/>
      </tp>
      <tp>
        <v>289</v>
        <stp/>
        <stp>ContractData</stp>
        <stp>EDAS3H1</stp>
        <stp>T_CVol</stp>
        <tr r="T21" s="3"/>
      </tp>
      <tp>
        <v>5259</v>
        <stp/>
        <stp>ContractData</stp>
        <stp>EDAS3U8</stp>
        <stp>T_CVol</stp>
        <tr r="T11" s="3"/>
      </tp>
      <tp>
        <v>2348</v>
        <stp/>
        <stp>ContractData</stp>
        <stp>EDAS3U9</stp>
        <stp>T_CVol</stp>
        <tr r="T15" s="3"/>
      </tp>
      <tp>
        <v>0</v>
        <stp/>
        <stp>ContractData</stp>
        <stp>EDAS3U6</stp>
        <stp>T_CVol</stp>
        <tr r="T43" s="3"/>
      </tp>
      <tp>
        <v>20788</v>
        <stp/>
        <stp>ContractData</stp>
        <stp>EDAS3U7</stp>
        <stp>T_CVol</stp>
        <tr r="T7" s="3"/>
      </tp>
      <tp>
        <v>0</v>
        <stp/>
        <stp>ContractData</stp>
        <stp>EDAS3U4</stp>
        <stp>T_CVol</stp>
        <tr r="T35" s="3"/>
      </tp>
      <tp>
        <v>0</v>
        <stp/>
        <stp>ContractData</stp>
        <stp>EDAS3U5</stp>
        <stp>T_CVol</stp>
        <tr r="T39" s="3"/>
      </tp>
      <tp>
        <v>0</v>
        <stp/>
        <stp>ContractData</stp>
        <stp>EDAS3U2</stp>
        <stp>T_CVol</stp>
        <tr r="T27" s="3"/>
      </tp>
      <tp>
        <v>0</v>
        <stp/>
        <stp>ContractData</stp>
        <stp>EDAS3U3</stp>
        <stp>T_CVol</stp>
        <tr r="T31" s="3"/>
      </tp>
      <tp>
        <v>295</v>
        <stp/>
        <stp>ContractData</stp>
        <stp>EDAS3U0</stp>
        <stp>T_CVol</stp>
        <tr r="T19" s="3"/>
      </tp>
      <tp>
        <v>177</v>
        <stp/>
        <stp>ContractData</stp>
        <stp>EDAS3U1</stp>
        <stp>T_CVol</stp>
        <tr r="T23" s="3"/>
      </tp>
      <tp>
        <v>1046</v>
        <stp/>
        <stp>ContractData</stp>
        <stp>EDAS3Z8</stp>
        <stp>T_CVol</stp>
        <tr r="T12" s="3"/>
      </tp>
      <tp>
        <v>636</v>
        <stp/>
        <stp>ContractData</stp>
        <stp>EDAS3Z9</stp>
        <stp>T_CVol</stp>
        <tr r="T16" s="3"/>
      </tp>
      <tp>
        <v>0</v>
        <stp/>
        <stp>ContractData</stp>
        <stp>EDAS3Z6</stp>
        <stp>T_CVol</stp>
        <tr r="T44" s="3"/>
      </tp>
      <tp>
        <v>9993</v>
        <stp/>
        <stp>ContractData</stp>
        <stp>EDAS3Z7</stp>
        <stp>T_CVol</stp>
        <tr r="T8" s="3"/>
      </tp>
      <tp>
        <v>0</v>
        <stp/>
        <stp>ContractData</stp>
        <stp>EDAS3Z4</stp>
        <stp>T_CVol</stp>
        <tr r="T36" s="3"/>
      </tp>
      <tp>
        <v>0</v>
        <stp/>
        <stp>ContractData</stp>
        <stp>EDAS3Z5</stp>
        <stp>T_CVol</stp>
        <tr r="T40" s="3"/>
      </tp>
      <tp>
        <v>0</v>
        <stp/>
        <stp>ContractData</stp>
        <stp>EDAS3Z2</stp>
        <stp>T_CVol</stp>
        <tr r="T28" s="3"/>
      </tp>
      <tp>
        <v>0</v>
        <stp/>
        <stp>ContractData</stp>
        <stp>EDAS3Z3</stp>
        <stp>T_CVol</stp>
        <tr r="T32" s="3"/>
      </tp>
      <tp>
        <v>1072</v>
        <stp/>
        <stp>ContractData</stp>
        <stp>EDAS3Z0</stp>
        <stp>T_CVol</stp>
        <tr r="T20" s="3"/>
      </tp>
      <tp>
        <v>4</v>
        <stp/>
        <stp>ContractData</stp>
        <stp>EDAS3Z1</stp>
        <stp>T_CVol</stp>
        <tr r="T24" s="3"/>
      </tp>
      <tp>
        <v>5185</v>
        <stp/>
        <stp>ContractData</stp>
        <stp>EDAS6M8</stp>
        <stp>T_CVol</stp>
        <tr r="AD10" s="3"/>
      </tp>
      <tp>
        <v>163</v>
        <stp/>
        <stp>ContractData</stp>
        <stp>EDAS6M9</stp>
        <stp>T_CVol</stp>
        <tr r="AD14" s="3"/>
      </tp>
      <tp>
        <v>0</v>
        <stp/>
        <stp>ContractData</stp>
        <stp>EDAS6M6</stp>
        <stp>T_CVol</stp>
        <tr r="AD42" s="3"/>
      </tp>
      <tp>
        <v>3789</v>
        <stp/>
        <stp>ContractData</stp>
        <stp>EDAS6M7</stp>
        <stp>T_CVol</stp>
        <tr r="AD6" s="3"/>
      </tp>
      <tp>
        <v>0</v>
        <stp/>
        <stp>ContractData</stp>
        <stp>EDAS6M4</stp>
        <stp>T_CVol</stp>
        <tr r="AD34" s="3"/>
      </tp>
      <tp>
        <v>0</v>
        <stp/>
        <stp>ContractData</stp>
        <stp>EDAS6M5</stp>
        <stp>T_CVol</stp>
        <tr r="AD38" s="3"/>
      </tp>
      <tp>
        <v>9</v>
        <stp/>
        <stp>ContractData</stp>
        <stp>EDAS6M2</stp>
        <stp>T_CVol</stp>
        <tr r="AD26" s="3"/>
      </tp>
      <tp>
        <v>0</v>
        <stp/>
        <stp>ContractData</stp>
        <stp>EDAS6M3</stp>
        <stp>T_CVol</stp>
        <tr r="AD30" s="3"/>
      </tp>
      <tp>
        <v>294</v>
        <stp/>
        <stp>ContractData</stp>
        <stp>EDAS6M0</stp>
        <stp>T_CVol</stp>
        <tr r="AD18" s="3"/>
      </tp>
      <tp>
        <v>586</v>
        <stp/>
        <stp>ContractData</stp>
        <stp>EDAS6M1</stp>
        <stp>T_CVol</stp>
        <tr r="AD22" s="3"/>
      </tp>
      <tp>
        <v>2555</v>
        <stp/>
        <stp>ContractData</stp>
        <stp>EDAS6H8</stp>
        <stp>T_CVol</stp>
        <tr r="AD9" s="3"/>
      </tp>
      <tp>
        <v>495</v>
        <stp/>
        <stp>ContractData</stp>
        <stp>EDAS6H9</stp>
        <stp>T_CVol</stp>
        <tr r="AD13" s="3"/>
      </tp>
      <tp>
        <v>0</v>
        <stp/>
        <stp>ContractData</stp>
        <stp>EDAS6H6</stp>
        <stp>T_CVol</stp>
        <tr r="AD41" s="3"/>
      </tp>
      <tp>
        <v>0</v>
        <stp/>
        <stp>ContractData</stp>
        <stp>EDAS6H4</stp>
        <stp>T_CVol</stp>
        <tr r="AD33" s="3"/>
      </tp>
      <tp>
        <v>0</v>
        <stp/>
        <stp>ContractData</stp>
        <stp>EDAS6H5</stp>
        <stp>T_CVol</stp>
        <tr r="AD37" s="3"/>
      </tp>
      <tp>
        <v>20</v>
        <stp/>
        <stp>ContractData</stp>
        <stp>EDAS6H2</stp>
        <stp>T_CVol</stp>
        <tr r="AD25" s="3"/>
      </tp>
      <tp>
        <v>0</v>
        <stp/>
        <stp>ContractData</stp>
        <stp>EDAS6H3</stp>
        <stp>T_CVol</stp>
        <tr r="AD29" s="3"/>
      </tp>
      <tp>
        <v>176</v>
        <stp/>
        <stp>ContractData</stp>
        <stp>EDAS6H0</stp>
        <stp>T_CVol</stp>
        <tr r="AD17" s="3"/>
      </tp>
      <tp>
        <v>277</v>
        <stp/>
        <stp>ContractData</stp>
        <stp>EDAS6H1</stp>
        <stp>T_CVol</stp>
        <tr r="AD21" s="3"/>
      </tp>
      <tp>
        <v>446</v>
        <stp/>
        <stp>ContractData</stp>
        <stp>EDAS6U8</stp>
        <stp>T_CVol</stp>
        <tr r="AD11" s="3"/>
      </tp>
      <tp>
        <v>947</v>
        <stp/>
        <stp>ContractData</stp>
        <stp>EDAS6U9</stp>
        <stp>T_CVol</stp>
        <tr r="AD15" s="3"/>
      </tp>
      <tp>
        <v>0</v>
        <stp/>
        <stp>ContractData</stp>
        <stp>EDAS6U6</stp>
        <stp>T_CVol</stp>
        <tr r="AD43" s="3"/>
      </tp>
      <tp>
        <v>17629</v>
        <stp/>
        <stp>ContractData</stp>
        <stp>EDAS6U7</stp>
        <stp>T_CVol</stp>
        <tr r="AD7" s="3"/>
      </tp>
      <tp>
        <v>0</v>
        <stp/>
        <stp>ContractData</stp>
        <stp>EDAS6U4</stp>
        <stp>T_CVol</stp>
        <tr r="AD35" s="3"/>
      </tp>
      <tp>
        <v>0</v>
        <stp/>
        <stp>ContractData</stp>
        <stp>EDAS6U5</stp>
        <stp>T_CVol</stp>
        <tr r="AD39" s="3"/>
      </tp>
      <tp>
        <v>0</v>
        <stp/>
        <stp>ContractData</stp>
        <stp>EDAS6U2</stp>
        <stp>T_CVol</stp>
        <tr r="AD27" s="3"/>
      </tp>
      <tp>
        <v>1</v>
        <stp/>
        <stp>ContractData</stp>
        <stp>EDAS6U3</stp>
        <stp>T_CVol</stp>
        <tr r="AD31" s="3"/>
      </tp>
      <tp>
        <v>658</v>
        <stp/>
        <stp>ContractData</stp>
        <stp>EDAS6U0</stp>
        <stp>T_CVol</stp>
        <tr r="AD19" s="3"/>
      </tp>
      <tp>
        <v>64</v>
        <stp/>
        <stp>ContractData</stp>
        <stp>EDAS6U1</stp>
        <stp>T_CVol</stp>
        <tr r="AD23" s="3"/>
      </tp>
      <tp>
        <v>447</v>
        <stp/>
        <stp>ContractData</stp>
        <stp>EDAS6Z8</stp>
        <stp>T_CVol</stp>
        <tr r="AD12" s="3"/>
      </tp>
      <tp>
        <v>421</v>
        <stp/>
        <stp>ContractData</stp>
        <stp>EDAS6Z9</stp>
        <stp>T_CVol</stp>
        <tr r="AD16" s="3"/>
      </tp>
      <tp>
        <v>0</v>
        <stp/>
        <stp>ContractData</stp>
        <stp>EDAS6Z6</stp>
        <stp>T_CVol</stp>
        <tr r="AD44" s="3"/>
      </tp>
      <tp>
        <v>8228</v>
        <stp/>
        <stp>ContractData</stp>
        <stp>EDAS6Z7</stp>
        <stp>T_CVol</stp>
        <tr r="AD8" s="3"/>
      </tp>
      <tp>
        <v>0</v>
        <stp/>
        <stp>ContractData</stp>
        <stp>EDAS6Z4</stp>
        <stp>T_CVol</stp>
        <tr r="AD36" s="3"/>
      </tp>
      <tp>
        <v>0</v>
        <stp/>
        <stp>ContractData</stp>
        <stp>EDAS6Z5</stp>
        <stp>T_CVol</stp>
        <tr r="AD40" s="3"/>
      </tp>
      <tp>
        <v>1</v>
        <stp/>
        <stp>ContractData</stp>
        <stp>EDAS6Z2</stp>
        <stp>T_CVol</stp>
        <tr r="AD28" s="3"/>
      </tp>
      <tp>
        <v>0</v>
        <stp/>
        <stp>ContractData</stp>
        <stp>EDAS6Z3</stp>
        <stp>T_CVol</stp>
        <tr r="AD32" s="3"/>
      </tp>
      <tp>
        <v>252</v>
        <stp/>
        <stp>ContractData</stp>
        <stp>EDAS6Z0</stp>
        <stp>T_CVol</stp>
        <tr r="AD20" s="3"/>
      </tp>
      <tp>
        <v>15</v>
        <stp/>
        <stp>ContractData</stp>
        <stp>EDAS6Z1</stp>
        <stp>T_CVol</stp>
        <tr r="AD24" s="3"/>
      </tp>
      <tp t="s">
        <v>EDAM7</v>
        <stp/>
        <stp>ContractData</stp>
        <stp>EDA?1</stp>
        <stp>Symbol</stp>
        <stp/>
        <stp>T</stp>
        <tr r="C4" s="1"/>
      </tp>
      <tp t="s">
        <v>EDAU7</v>
        <stp/>
        <stp>ContractData</stp>
        <stp>EDA?2</stp>
        <stp>Symbol</stp>
        <stp/>
        <stp>T</stp>
        <tr r="C5" s="1"/>
      </tp>
      <tp t="s">
        <v>EDAZ7</v>
        <stp/>
        <stp>ContractData</stp>
        <stp>EDA?3</stp>
        <stp>Symbol</stp>
        <stp/>
        <stp>T</stp>
        <tr r="C6" s="1"/>
      </tp>
      <tp t="s">
        <v>EDAH9</v>
        <stp/>
        <stp>ContractData</stp>
        <stp>EDA?8</stp>
        <stp>Symbol</stp>
        <stp/>
        <stp>T</stp>
        <tr r="C11" s="1"/>
      </tp>
      <tp>
        <v>98.12</v>
        <stp/>
        <stp>ContractData</stp>
        <stp>EDAZ8</stp>
        <stp>Y_Settlement</stp>
        <stp/>
        <stp>T</stp>
        <tr r="H12" s="3"/>
      </tp>
      <tp>
        <v>97.855000000000004</v>
        <stp/>
        <stp>ContractData</stp>
        <stp>EDAZ9</stp>
        <stp>Y_Settlement</stp>
        <stp/>
        <stp>T</stp>
        <tr r="H16" s="3"/>
      </tp>
      <tp>
        <v>97.13</v>
        <stp/>
        <stp>ContractData</stp>
        <stp>EDAZ4</stp>
        <stp>Y_Settlement</stp>
        <stp/>
        <stp>T</stp>
        <tr r="H36" s="3"/>
      </tp>
      <tp>
        <v>97.075000000000003</v>
        <stp/>
        <stp>ContractData</stp>
        <stp>EDAZ5</stp>
        <stp>Y_Settlement</stp>
        <stp/>
        <stp>T</stp>
        <tr r="H40" s="3"/>
      </tp>
      <tp>
        <v>97.025000000000006</v>
        <stp/>
        <stp>ContractData</stp>
        <stp>EDAZ6</stp>
        <stp>Y_Settlement</stp>
        <stp/>
        <stp>T</stp>
        <tr r="H44" s="3"/>
      </tp>
      <tp>
        <v>98.495000000000005</v>
        <stp/>
        <stp>ContractData</stp>
        <stp>EDAZ7</stp>
        <stp>Y_Settlement</stp>
        <stp/>
        <stp>T</stp>
        <tr r="H8" s="3"/>
      </tp>
      <tp>
        <v>97.65</v>
        <stp/>
        <stp>ContractData</stp>
        <stp>EDAZ0</stp>
        <stp>Y_Settlement</stp>
        <stp/>
        <stp>T</stp>
        <tr r="H20" s="3"/>
      </tp>
      <tp>
        <v>97.465000000000003</v>
        <stp/>
        <stp>ContractData</stp>
        <stp>EDAZ1</stp>
        <stp>Y_Settlement</stp>
        <stp/>
        <stp>T</stp>
        <tr r="H24" s="3"/>
      </tp>
      <tp>
        <v>97.31</v>
        <stp/>
        <stp>ContractData</stp>
        <stp>EDAZ2</stp>
        <stp>Y_Settlement</stp>
        <stp/>
        <stp>T</stp>
        <tr r="H28" s="3"/>
      </tp>
      <tp>
        <v>97.204999999999998</v>
        <stp/>
        <stp>ContractData</stp>
        <stp>EDAZ3</stp>
        <stp>Y_Settlement</stp>
        <stp/>
        <stp>T</stp>
        <tr r="H32" s="3"/>
      </tp>
      <tp>
        <v>98.22</v>
        <stp/>
        <stp>ContractData</stp>
        <stp>EDAU8</stp>
        <stp>Y_Settlement</stp>
        <stp/>
        <stp>T</stp>
        <tr r="H11" s="3"/>
      </tp>
      <tp>
        <v>97.935000000000002</v>
        <stp/>
        <stp>ContractData</stp>
        <stp>EDAU9</stp>
        <stp>Y_Settlement</stp>
        <stp/>
        <stp>T</stp>
        <tr r="H15" s="3"/>
      </tp>
      <tp>
        <v>97.15</v>
        <stp/>
        <stp>ContractData</stp>
        <stp>EDAU4</stp>
        <stp>Y_Settlement</stp>
        <stp/>
        <stp>T</stp>
        <tr r="H35" s="3"/>
      </tp>
      <tp>
        <v>97.094999999999999</v>
        <stp/>
        <stp>ContractData</stp>
        <stp>EDAU5</stp>
        <stp>Y_Settlement</stp>
        <stp/>
        <stp>T</stp>
        <tr r="H39" s="3"/>
      </tp>
      <tp>
        <v>97.045000000000002</v>
        <stp/>
        <stp>ContractData</stp>
        <stp>EDAU6</stp>
        <stp>Y_Settlement</stp>
        <stp/>
        <stp>T</stp>
        <tr r="H43" s="3"/>
      </tp>
      <tp>
        <v>98.575000000000003</v>
        <stp/>
        <stp>ContractData</stp>
        <stp>EDAU7</stp>
        <stp>Y_Settlement</stp>
        <stp/>
        <stp>T</stp>
        <tr r="H7" s="3"/>
      </tp>
      <tp>
        <v>97.710000000000008</v>
        <stp/>
        <stp>ContractData</stp>
        <stp>EDAU0</stp>
        <stp>Y_Settlement</stp>
        <stp/>
        <stp>T</stp>
        <tr r="H19" s="3"/>
      </tp>
      <tp>
        <v>97.515000000000001</v>
        <stp/>
        <stp>ContractData</stp>
        <stp>EDAU1</stp>
        <stp>Y_Settlement</stp>
        <stp/>
        <stp>T</stp>
        <tr r="H23" s="3"/>
      </tp>
      <tp>
        <v>97.350000000000009</v>
        <stp/>
        <stp>ContractData</stp>
        <stp>EDAU2</stp>
        <stp>Y_Settlement</stp>
        <stp/>
        <stp>T</stp>
        <tr r="H27" s="3"/>
      </tp>
      <tp>
        <v>97.23</v>
        <stp/>
        <stp>ContractData</stp>
        <stp>EDAU3</stp>
        <stp>Y_Settlement</stp>
        <stp/>
        <stp>T</stp>
        <tr r="H31" s="3"/>
      </tp>
      <tp t="s">
        <v>EDAM9</v>
        <stp/>
        <stp>ContractData</stp>
        <stp>EDA?9</stp>
        <stp>Symbol</stp>
        <stp/>
        <stp>T</stp>
        <tr r="C12" s="1"/>
      </tp>
      <tp>
        <v>98.41</v>
        <stp/>
        <stp>ContractData</stp>
        <stp>EDAH8</stp>
        <stp>Y_Settlement</stp>
        <stp/>
        <stp>T</stp>
        <tr r="H9" s="3"/>
      </tp>
      <tp>
        <v>98.06</v>
        <stp/>
        <stp>ContractData</stp>
        <stp>EDAH9</stp>
        <stp>Y_Settlement</stp>
        <stp/>
        <stp>T</stp>
        <tr r="H13" s="3"/>
      </tp>
      <tp>
        <v>97.185000000000002</v>
        <stp/>
        <stp>ContractData</stp>
        <stp>EDAH4</stp>
        <stp>Y_Settlement</stp>
        <stp/>
        <stp>T</stp>
        <tr r="H33" s="3"/>
      </tp>
      <tp>
        <v>97.125</v>
        <stp/>
        <stp>ContractData</stp>
        <stp>EDAH5</stp>
        <stp>Y_Settlement</stp>
        <stp/>
        <stp>T</stp>
        <tr r="H37" s="3"/>
      </tp>
      <tp>
        <v>97.070000000000007</v>
        <stp/>
        <stp>ContractData</stp>
        <stp>EDAH6</stp>
        <stp>Y_Settlement</stp>
        <stp/>
        <stp>T</stp>
        <tr r="H41" s="3"/>
      </tp>
      <tp>
        <v>97.01</v>
        <stp/>
        <stp>ContractData</stp>
        <stp>EDAH7</stp>
        <stp>Y_Settlement</stp>
        <stp/>
        <stp>T</stp>
        <tr r="H45" s="3"/>
      </tp>
      <tp>
        <v>97.81</v>
        <stp/>
        <stp>ContractData</stp>
        <stp>EDAH0</stp>
        <stp>Y_Settlement</stp>
        <stp/>
        <stp>T</stp>
        <tr r="H17" s="3"/>
      </tp>
      <tp>
        <v>97.61</v>
        <stp/>
        <stp>ContractData</stp>
        <stp>EDAH1</stp>
        <stp>Y_Settlement</stp>
        <stp/>
        <stp>T</stp>
        <tr r="H21" s="3"/>
      </tp>
      <tp>
        <v>97.43</v>
        <stp/>
        <stp>ContractData</stp>
        <stp>EDAH2</stp>
        <stp>Y_Settlement</stp>
        <stp/>
        <stp>T</stp>
        <tr r="H25" s="3"/>
      </tp>
      <tp>
        <v>97.284999999999997</v>
        <stp/>
        <stp>ContractData</stp>
        <stp>EDAH3</stp>
        <stp>Y_Settlement</stp>
        <stp/>
        <stp>T</stp>
        <tr r="H29" s="3"/>
      </tp>
      <tp>
        <v>98.314999999999998</v>
        <stp/>
        <stp>ContractData</stp>
        <stp>EDAM8</stp>
        <stp>Y_Settlement</stp>
        <stp/>
        <stp>T</stp>
        <tr r="H10" s="3"/>
      </tp>
      <tp>
        <v>97.995000000000005</v>
        <stp/>
        <stp>ContractData</stp>
        <stp>EDAM9</stp>
        <stp>Y_Settlement</stp>
        <stp/>
        <stp>T</stp>
        <tr r="H14" s="3"/>
      </tp>
      <tp>
        <v>97.165000000000006</v>
        <stp/>
        <stp>ContractData</stp>
        <stp>EDAM4</stp>
        <stp>Y_Settlement</stp>
        <stp/>
        <stp>T</stp>
        <tr r="H34" s="3"/>
      </tp>
      <tp>
        <v>97.105000000000004</v>
        <stp/>
        <stp>ContractData</stp>
        <stp>EDAM5</stp>
        <stp>Y_Settlement</stp>
        <stp/>
        <stp>T</stp>
        <tr r="H38" s="3"/>
      </tp>
      <tp>
        <v>97.055000000000007</v>
        <stp/>
        <stp>ContractData</stp>
        <stp>EDAM6</stp>
        <stp>Y_Settlement</stp>
        <stp/>
        <stp>T</stp>
        <tr r="H42" s="3"/>
      </tp>
      <tp>
        <v>98.7</v>
        <stp/>
        <stp>ContractData</stp>
        <stp>EDAM7</stp>
        <stp>Y_Settlement</stp>
        <stp/>
        <stp>T</stp>
        <tr r="H6" s="3"/>
      </tp>
      <tp>
        <v>97.76</v>
        <stp/>
        <stp>ContractData</stp>
        <stp>EDAM0</stp>
        <stp>Y_Settlement</stp>
        <stp/>
        <stp>T</stp>
        <tr r="H18" s="3"/>
      </tp>
      <tp>
        <v>97.564999999999998</v>
        <stp/>
        <stp>ContractData</stp>
        <stp>EDAM1</stp>
        <stp>Y_Settlement</stp>
        <stp/>
        <stp>T</stp>
        <tr r="H22" s="3"/>
      </tp>
      <tp>
        <v>97.39</v>
        <stp/>
        <stp>ContractData</stp>
        <stp>EDAM2</stp>
        <stp>Y_Settlement</stp>
        <stp/>
        <stp>T</stp>
        <tr r="H26" s="3"/>
      </tp>
      <tp>
        <v>97.254999999999995</v>
        <stp/>
        <stp>ContractData</stp>
        <stp>EDAM3</stp>
        <stp>Y_Settlement</stp>
        <stp/>
        <stp>T</stp>
        <tr r="H30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1</xdr:row>
      <xdr:rowOff>123825</xdr:rowOff>
    </xdr:from>
    <xdr:ext cx="808036" cy="19078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808036" cy="1907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F55"/>
  <sheetViews>
    <sheetView showGridLines="0" showRowColHeaders="0" tabSelected="1" zoomScaleNormal="100" workbookViewId="0">
      <selection activeCell="G1" sqref="G1"/>
    </sheetView>
  </sheetViews>
  <sheetFormatPr defaultRowHeight="16.5" x14ac:dyDescent="0.3"/>
  <cols>
    <col min="1" max="1" width="0.375" style="1" customWidth="1"/>
    <col min="2" max="2" width="8.625" style="1" customWidth="1"/>
    <col min="3" max="3" width="7.625" style="1" customWidth="1"/>
    <col min="4" max="5" width="10.625" style="1" customWidth="1"/>
    <col min="6" max="6" width="7.625" style="1" customWidth="1"/>
    <col min="7" max="7" width="9.625" style="1" customWidth="1"/>
    <col min="8" max="8" width="9" style="1"/>
    <col min="9" max="9" width="5.625" style="1" customWidth="1"/>
    <col min="10" max="10" width="8.625" style="63" customWidth="1"/>
    <col min="11" max="11" width="0.875" style="1" customWidth="1"/>
    <col min="12" max="12" width="14.625" style="1" customWidth="1"/>
    <col min="13" max="13" width="7.625" style="1" customWidth="1"/>
    <col min="14" max="15" width="8.625" style="1" customWidth="1"/>
    <col min="16" max="16" width="7.625" style="1" customWidth="1"/>
    <col min="17" max="18" width="8.625" style="1" customWidth="1"/>
    <col min="19" max="19" width="5.625" style="1" customWidth="1"/>
    <col min="20" max="20" width="8.125" style="1" customWidth="1"/>
    <col min="21" max="21" width="0.875" style="1" customWidth="1"/>
    <col min="22" max="22" width="14.625" style="1" customWidth="1"/>
    <col min="23" max="23" width="7.625" style="1" customWidth="1"/>
    <col min="24" max="25" width="8.625" style="1" customWidth="1"/>
    <col min="26" max="26" width="7.625" style="1" customWidth="1"/>
    <col min="27" max="28" width="8.625" style="1" customWidth="1"/>
    <col min="29" max="29" width="5.625" style="1" customWidth="1"/>
    <col min="30" max="30" width="8.125" style="1" customWidth="1"/>
    <col min="31" max="16384" width="9" style="1"/>
  </cols>
  <sheetData>
    <row r="1" spans="2:30" ht="5.0999999999999996" customHeight="1" x14ac:dyDescent="0.3"/>
    <row r="2" spans="2:30" ht="15" customHeight="1" x14ac:dyDescent="0.3">
      <c r="B2" s="585"/>
      <c r="C2" s="586"/>
      <c r="D2" s="586"/>
      <c r="E2" s="589" t="s">
        <v>13</v>
      </c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1">
        <f>RTD("cqg.rtd", ,"SystemInfo", "Linetime")</f>
        <v>42852.394733796296</v>
      </c>
      <c r="AB2" s="581"/>
      <c r="AC2" s="581"/>
      <c r="AD2" s="582"/>
    </row>
    <row r="3" spans="2:30" ht="15" customHeight="1" x14ac:dyDescent="0.3">
      <c r="B3" s="587"/>
      <c r="C3" s="588"/>
      <c r="D3" s="588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83"/>
      <c r="AB3" s="583"/>
      <c r="AC3" s="583"/>
      <c r="AD3" s="584"/>
    </row>
    <row r="4" spans="2:30" ht="15" customHeight="1" x14ac:dyDescent="0.3">
      <c r="B4" s="579" t="s">
        <v>2</v>
      </c>
      <c r="C4" s="580"/>
      <c r="D4" s="580"/>
      <c r="E4" s="580"/>
      <c r="F4" s="580"/>
      <c r="G4" s="580"/>
      <c r="H4" s="580"/>
      <c r="I4" s="580"/>
      <c r="J4" s="580"/>
      <c r="K4" s="41"/>
      <c r="L4" s="580" t="s">
        <v>7</v>
      </c>
      <c r="M4" s="580"/>
      <c r="N4" s="580"/>
      <c r="O4" s="580"/>
      <c r="P4" s="580"/>
      <c r="Q4" s="580"/>
      <c r="R4" s="580"/>
      <c r="S4" s="580"/>
      <c r="T4" s="580"/>
      <c r="U4" s="41"/>
      <c r="V4" s="575" t="s">
        <v>8</v>
      </c>
      <c r="W4" s="576"/>
      <c r="X4" s="576"/>
      <c r="Y4" s="576"/>
      <c r="Z4" s="576"/>
      <c r="AA4" s="576"/>
      <c r="AB4" s="576"/>
      <c r="AC4" s="576"/>
      <c r="AD4" s="577"/>
    </row>
    <row r="5" spans="2:30" ht="15" customHeight="1" x14ac:dyDescent="0.3">
      <c r="B5" s="566" t="s">
        <v>6</v>
      </c>
      <c r="C5" s="578" t="s">
        <v>3</v>
      </c>
      <c r="D5" s="578"/>
      <c r="E5" s="578" t="s">
        <v>4</v>
      </c>
      <c r="F5" s="578"/>
      <c r="G5" s="578" t="s">
        <v>5</v>
      </c>
      <c r="H5" s="578"/>
      <c r="I5" s="578"/>
      <c r="J5" s="567" t="s">
        <v>9</v>
      </c>
      <c r="K5" s="42"/>
      <c r="L5" s="568" t="s">
        <v>6</v>
      </c>
      <c r="M5" s="578" t="s">
        <v>3</v>
      </c>
      <c r="N5" s="578"/>
      <c r="O5" s="578" t="s">
        <v>4</v>
      </c>
      <c r="P5" s="578"/>
      <c r="Q5" s="578" t="s">
        <v>5</v>
      </c>
      <c r="R5" s="578"/>
      <c r="S5" s="578"/>
      <c r="T5" s="569" t="s">
        <v>9</v>
      </c>
      <c r="U5" s="42"/>
      <c r="V5" s="570" t="s">
        <v>6</v>
      </c>
      <c r="W5" s="578" t="s">
        <v>3</v>
      </c>
      <c r="X5" s="578"/>
      <c r="Y5" s="578" t="s">
        <v>4</v>
      </c>
      <c r="Z5" s="578"/>
      <c r="AA5" s="578" t="s">
        <v>5</v>
      </c>
      <c r="AB5" s="578"/>
      <c r="AC5" s="578"/>
      <c r="AD5" s="571" t="s">
        <v>9</v>
      </c>
    </row>
    <row r="6" spans="2:30" ht="16.5" customHeight="1" x14ac:dyDescent="0.3">
      <c r="B6" s="555" t="str">
        <f>Data!AG4</f>
        <v>Jun 17</v>
      </c>
      <c r="C6" s="5">
        <f>Data2!C6</f>
        <v>47998</v>
      </c>
      <c r="D6" s="556">
        <f>Data2!D6</f>
        <v>98.710000000000008</v>
      </c>
      <c r="E6" s="556">
        <f>Data2!E6</f>
        <v>98.715000000000003</v>
      </c>
      <c r="F6" s="557">
        <f>Data2!F6</f>
        <v>5400</v>
      </c>
      <c r="G6" s="558">
        <f>Data2!G6</f>
        <v>98.715000000000003</v>
      </c>
      <c r="H6" s="558">
        <f>Data2!H6</f>
        <v>1.5000000000000568E-2</v>
      </c>
      <c r="I6" s="201">
        <f>Data2!I6</f>
        <v>1.5000000000000568E-2</v>
      </c>
      <c r="J6" s="204">
        <f>Data2!J6</f>
        <v>85504</v>
      </c>
      <c r="K6" s="565"/>
      <c r="L6" s="206" t="str">
        <f>Data!AQ4</f>
        <v>Jun 17, Sep 17</v>
      </c>
      <c r="M6" s="559">
        <f>Data2!M6</f>
        <v>24515</v>
      </c>
      <c r="N6" s="560">
        <f>Data2!N6</f>
        <v>12</v>
      </c>
      <c r="O6" s="560">
        <f>Data2!O6</f>
        <v>12.5</v>
      </c>
      <c r="P6" s="557">
        <f>Data2!P6</f>
        <v>10996</v>
      </c>
      <c r="Q6" s="561">
        <f>Data2!Q6</f>
        <v>12</v>
      </c>
      <c r="R6" s="561">
        <f>Data2!R6</f>
        <v>-0.5</v>
      </c>
      <c r="S6" s="562">
        <f>R6</f>
        <v>-0.5</v>
      </c>
      <c r="T6" s="204">
        <f>Data2!T6</f>
        <v>6971</v>
      </c>
      <c r="U6" s="202"/>
      <c r="V6" s="206" t="str">
        <f>Data!BA4</f>
        <v>Jun 17, Dec 17</v>
      </c>
      <c r="W6" s="559">
        <f>Data2!W6</f>
        <v>20405</v>
      </c>
      <c r="X6" s="560">
        <f>Data2!X6</f>
        <v>20.5</v>
      </c>
      <c r="Y6" s="560">
        <f>Data2!Y6</f>
        <v>21</v>
      </c>
      <c r="Z6" s="557">
        <f>Data2!Z6</f>
        <v>4931</v>
      </c>
      <c r="AA6" s="561">
        <f>Data2!AA6</f>
        <v>21</v>
      </c>
      <c r="AB6" s="561">
        <f>Data2!AB6</f>
        <v>0.5</v>
      </c>
      <c r="AC6" s="5">
        <f>AB6</f>
        <v>0.5</v>
      </c>
      <c r="AD6" s="563">
        <f>Data2!AD6</f>
        <v>3789</v>
      </c>
    </row>
    <row r="7" spans="2:30" ht="16.5" customHeight="1" x14ac:dyDescent="0.3">
      <c r="B7" s="4" t="str">
        <f>Data!AG5</f>
        <v>Sep 17</v>
      </c>
      <c r="C7" s="3">
        <f>Data2!C7</f>
        <v>4577</v>
      </c>
      <c r="D7" s="169">
        <f>Data2!D7</f>
        <v>98.59</v>
      </c>
      <c r="E7" s="169">
        <f>Data2!E7</f>
        <v>98.594999999999999</v>
      </c>
      <c r="F7" s="62">
        <f>Data2!F7</f>
        <v>30588</v>
      </c>
      <c r="G7" s="97">
        <f>Data2!G7</f>
        <v>98.594999999999999</v>
      </c>
      <c r="H7" s="97">
        <f>Data2!H7</f>
        <v>1.9999999999996021E-2</v>
      </c>
      <c r="I7" s="200">
        <f>Data2!I7</f>
        <v>1.9999999999996021E-2</v>
      </c>
      <c r="J7" s="205">
        <f>Data2!J7</f>
        <v>117226</v>
      </c>
      <c r="K7" s="202"/>
      <c r="L7" s="207" t="str">
        <f>Data!AQ5</f>
        <v>Sep 17, Dec 17</v>
      </c>
      <c r="M7" s="203">
        <f>Data2!M7</f>
        <v>276</v>
      </c>
      <c r="N7" s="190">
        <f>Data2!N7</f>
        <v>8.5</v>
      </c>
      <c r="O7" s="190">
        <f>Data2!O7</f>
        <v>9</v>
      </c>
      <c r="P7" s="62">
        <f>Data2!P7</f>
        <v>66290</v>
      </c>
      <c r="Q7" s="75">
        <f>Data2!Q7</f>
        <v>9</v>
      </c>
      <c r="R7" s="75">
        <f>Data2!R7</f>
        <v>1</v>
      </c>
      <c r="S7" s="201">
        <f t="shared" ref="S7:S54" si="0">R7</f>
        <v>1</v>
      </c>
      <c r="T7" s="205">
        <f>Data2!T7</f>
        <v>20788</v>
      </c>
      <c r="U7" s="202"/>
      <c r="V7" s="207" t="str">
        <f>Data!BA5</f>
        <v>Sep 17, Mar 18</v>
      </c>
      <c r="W7" s="203">
        <f>Data2!W7</f>
        <v>15498</v>
      </c>
      <c r="X7" s="190">
        <f>Data2!X7</f>
        <v>16.5</v>
      </c>
      <c r="Y7" s="190">
        <f>Data2!Y7</f>
        <v>17</v>
      </c>
      <c r="Z7" s="62">
        <f>Data2!Z7</f>
        <v>6749</v>
      </c>
      <c r="AA7" s="75">
        <f>Data2!AA7</f>
        <v>16.5</v>
      </c>
      <c r="AB7" s="75">
        <f>Data2!AB7</f>
        <v>0</v>
      </c>
      <c r="AC7" s="5">
        <f t="shared" ref="AC7:AC53" si="1">AB7</f>
        <v>0</v>
      </c>
      <c r="AD7" s="64">
        <f>Data2!AD7</f>
        <v>17629</v>
      </c>
    </row>
    <row r="8" spans="2:30" ht="16.5" customHeight="1" x14ac:dyDescent="0.3">
      <c r="B8" s="4" t="str">
        <f>Data!AG6</f>
        <v>Dec 17</v>
      </c>
      <c r="C8" s="3">
        <f>Data2!C8</f>
        <v>4840</v>
      </c>
      <c r="D8" s="158">
        <f>Data2!D8</f>
        <v>98.504999999999995</v>
      </c>
      <c r="E8" s="158">
        <f>Data2!E8</f>
        <v>98.51</v>
      </c>
      <c r="F8" s="62">
        <f>Data2!F8</f>
        <v>29865</v>
      </c>
      <c r="G8" s="97">
        <f>Data2!G8</f>
        <v>98.51</v>
      </c>
      <c r="H8" s="97">
        <f>Data2!H8</f>
        <v>1.5000000000000568E-2</v>
      </c>
      <c r="I8" s="200">
        <f>Data2!I8</f>
        <v>1.5000000000000568E-2</v>
      </c>
      <c r="J8" s="205">
        <f>Data2!J8</f>
        <v>142740</v>
      </c>
      <c r="K8" s="202"/>
      <c r="L8" s="207" t="str">
        <f>Data!AQ6</f>
        <v>Dec 17, Mar 18</v>
      </c>
      <c r="M8" s="203">
        <f>Data2!M8</f>
        <v>42502</v>
      </c>
      <c r="N8" s="179">
        <f>Data2!N8</f>
        <v>8</v>
      </c>
      <c r="O8" s="179">
        <f>Data2!O8</f>
        <v>8.5</v>
      </c>
      <c r="P8" s="62">
        <f>Data2!P8</f>
        <v>30754</v>
      </c>
      <c r="Q8" s="75">
        <f>Data2!Q8</f>
        <v>8.5</v>
      </c>
      <c r="R8" s="75">
        <f>Data2!R8</f>
        <v>0</v>
      </c>
      <c r="S8" s="201">
        <f t="shared" si="0"/>
        <v>0</v>
      </c>
      <c r="T8" s="205">
        <f>Data2!T8</f>
        <v>9993</v>
      </c>
      <c r="U8" s="202"/>
      <c r="V8" s="207" t="str">
        <f>Data!BA6</f>
        <v>Dec 17, Jun 18</v>
      </c>
      <c r="W8" s="203">
        <f>Data2!W8</f>
        <v>27000</v>
      </c>
      <c r="X8" s="179">
        <f>Data2!X8</f>
        <v>17</v>
      </c>
      <c r="Y8" s="179">
        <f>Data2!Y8</f>
        <v>17.5</v>
      </c>
      <c r="Z8" s="62">
        <f>Data2!Z8</f>
        <v>4337</v>
      </c>
      <c r="AA8" s="75">
        <f>Data2!AA8</f>
        <v>17</v>
      </c>
      <c r="AB8" s="75">
        <f>Data2!AB8</f>
        <v>-1</v>
      </c>
      <c r="AC8" s="5">
        <f t="shared" si="1"/>
        <v>-1</v>
      </c>
      <c r="AD8" s="64">
        <f>Data2!AD8</f>
        <v>8228</v>
      </c>
    </row>
    <row r="9" spans="2:30" ht="16.5" customHeight="1" x14ac:dyDescent="0.3">
      <c r="B9" s="45" t="str">
        <f>Data!AG7</f>
        <v>Mar 18</v>
      </c>
      <c r="C9" s="3">
        <f>Data2!C9</f>
        <v>22560</v>
      </c>
      <c r="D9" s="169">
        <f>Data2!D9</f>
        <v>98.42</v>
      </c>
      <c r="E9" s="169">
        <f>Data2!E9</f>
        <v>98.424999999999997</v>
      </c>
      <c r="F9" s="62">
        <f>Data2!F9</f>
        <v>4448</v>
      </c>
      <c r="G9" s="97">
        <f>Data2!G9</f>
        <v>98.42</v>
      </c>
      <c r="H9" s="97">
        <f>Data2!H9</f>
        <v>1.0000000000005116E-2</v>
      </c>
      <c r="I9" s="200">
        <f>Data2!I9</f>
        <v>1.0000000000005116E-2</v>
      </c>
      <c r="J9" s="205">
        <f>Data2!J9</f>
        <v>86265</v>
      </c>
      <c r="K9" s="202"/>
      <c r="L9" s="208" t="str">
        <f>Data!AQ7</f>
        <v>Mar 18, Jun 18</v>
      </c>
      <c r="M9" s="203">
        <f>Data2!M9</f>
        <v>15338</v>
      </c>
      <c r="N9" s="190">
        <f>Data2!N9</f>
        <v>9</v>
      </c>
      <c r="O9" s="190">
        <f>Data2!O9</f>
        <v>9.5</v>
      </c>
      <c r="P9" s="62">
        <f>Data2!P9</f>
        <v>72023</v>
      </c>
      <c r="Q9" s="75">
        <f>Data2!Q9</f>
        <v>9</v>
      </c>
      <c r="R9" s="75">
        <f>Data2!R9</f>
        <v>-0.5</v>
      </c>
      <c r="S9" s="201">
        <f t="shared" si="0"/>
        <v>-0.5</v>
      </c>
      <c r="T9" s="205">
        <f>Data2!T9</f>
        <v>418</v>
      </c>
      <c r="U9" s="202"/>
      <c r="V9" s="208" t="str">
        <f>Data!BA7</f>
        <v>Mar 18, Sep 18</v>
      </c>
      <c r="W9" s="203">
        <f>Data2!W9</f>
        <v>517</v>
      </c>
      <c r="X9" s="190">
        <f>Data2!X9</f>
        <v>18.5</v>
      </c>
      <c r="Y9" s="190">
        <f>Data2!Y9</f>
        <v>19</v>
      </c>
      <c r="Z9" s="62">
        <f>Data2!Z9</f>
        <v>32626</v>
      </c>
      <c r="AA9" s="75">
        <f>Data2!AA9</f>
        <v>18.5</v>
      </c>
      <c r="AB9" s="75">
        <f>Data2!AB9</f>
        <v>-0.5</v>
      </c>
      <c r="AC9" s="5">
        <f t="shared" si="1"/>
        <v>-0.5</v>
      </c>
      <c r="AD9" s="64">
        <f>Data2!AD9</f>
        <v>2555</v>
      </c>
    </row>
    <row r="10" spans="2:30" ht="3.95" customHeight="1" x14ac:dyDescent="0.3">
      <c r="B10" s="548"/>
      <c r="C10" s="549"/>
      <c r="D10" s="292"/>
      <c r="E10" s="292"/>
      <c r="F10" s="550"/>
      <c r="G10" s="292"/>
      <c r="H10" s="292"/>
      <c r="I10" s="549"/>
      <c r="J10" s="551"/>
      <c r="K10" s="552"/>
      <c r="L10" s="553"/>
      <c r="M10" s="549"/>
      <c r="N10" s="293"/>
      <c r="O10" s="293"/>
      <c r="P10" s="550"/>
      <c r="Q10" s="293"/>
      <c r="R10" s="293"/>
      <c r="S10" s="549"/>
      <c r="T10" s="551"/>
      <c r="U10" s="552"/>
      <c r="V10" s="553"/>
      <c r="W10" s="549"/>
      <c r="X10" s="293"/>
      <c r="Y10" s="293"/>
      <c r="Z10" s="550"/>
      <c r="AA10" s="293"/>
      <c r="AB10" s="293"/>
      <c r="AC10" s="549"/>
      <c r="AD10" s="554"/>
    </row>
    <row r="11" spans="2:30" ht="16.5" customHeight="1" x14ac:dyDescent="0.3">
      <c r="B11" s="305" t="str">
        <f>Data!AG8</f>
        <v>Jun 18</v>
      </c>
      <c r="C11" s="6">
        <f>Data2!C10</f>
        <v>11829</v>
      </c>
      <c r="D11" s="306">
        <f>Data2!D10</f>
        <v>98.33</v>
      </c>
      <c r="E11" s="306">
        <f>Data2!E10</f>
        <v>98.335000000000008</v>
      </c>
      <c r="F11" s="307">
        <f>Data2!F10</f>
        <v>18124</v>
      </c>
      <c r="G11" s="308">
        <f>Data2!G10</f>
        <v>98.33</v>
      </c>
      <c r="H11" s="309">
        <f>Data2!H10</f>
        <v>1.5000000000000568E-2</v>
      </c>
      <c r="I11" s="209">
        <f t="shared" ref="I11:I19" si="2">H11</f>
        <v>1.5000000000000568E-2</v>
      </c>
      <c r="J11" s="213">
        <f>Data2!J10</f>
        <v>89108</v>
      </c>
      <c r="K11" s="202"/>
      <c r="L11" s="310" t="str">
        <f>Data!AQ8</f>
        <v>Jun 18, Sep 18</v>
      </c>
      <c r="M11" s="311">
        <f>Data2!M10</f>
        <v>95640</v>
      </c>
      <c r="N11" s="312">
        <f>Data2!N10</f>
        <v>9</v>
      </c>
      <c r="O11" s="312">
        <f>Data2!O10</f>
        <v>9.5</v>
      </c>
      <c r="P11" s="307">
        <f>Data2!P10</f>
        <v>14939</v>
      </c>
      <c r="Q11" s="313">
        <f>Data2!Q10</f>
        <v>9</v>
      </c>
      <c r="R11" s="314">
        <f>Data2!R10</f>
        <v>-0.5</v>
      </c>
      <c r="S11" s="209">
        <f t="shared" si="0"/>
        <v>-0.5</v>
      </c>
      <c r="T11" s="213">
        <f>Data2!T10</f>
        <v>4476</v>
      </c>
      <c r="U11" s="202"/>
      <c r="V11" s="310" t="str">
        <f>Data!BA8</f>
        <v>Jun 18, Dec 18</v>
      </c>
      <c r="W11" s="311">
        <f>Data2!W10</f>
        <v>8288</v>
      </c>
      <c r="X11" s="312">
        <f>Data2!X10</f>
        <v>19</v>
      </c>
      <c r="Y11" s="312">
        <f>Data2!Y10</f>
        <v>19.5</v>
      </c>
      <c r="Z11" s="307">
        <f>Data2!Z10</f>
        <v>32842</v>
      </c>
      <c r="AA11" s="313">
        <f>Data2!AA10</f>
        <v>19.5</v>
      </c>
      <c r="AB11" s="314">
        <f>Data2!AB10</f>
        <v>0</v>
      </c>
      <c r="AC11" s="6">
        <f t="shared" si="1"/>
        <v>0</v>
      </c>
      <c r="AD11" s="34">
        <f>Data2!AD10</f>
        <v>5185</v>
      </c>
    </row>
    <row r="12" spans="2:30" ht="16.5" customHeight="1" x14ac:dyDescent="0.3">
      <c r="B12" s="315" t="str">
        <f>Data!AG9</f>
        <v>Sep 18</v>
      </c>
      <c r="C12" s="43">
        <f>Data2!C11</f>
        <v>20893</v>
      </c>
      <c r="D12" s="170">
        <f>Data2!D11</f>
        <v>98.234999999999999</v>
      </c>
      <c r="E12" s="170">
        <f>Data2!E11</f>
        <v>98.240000000000009</v>
      </c>
      <c r="F12" s="44">
        <f>Data2!F11</f>
        <v>6164</v>
      </c>
      <c r="G12" s="98">
        <f>Data2!G11</f>
        <v>98.240000000000009</v>
      </c>
      <c r="H12" s="108">
        <f>Data2!H11</f>
        <v>2.0000000000010232E-2</v>
      </c>
      <c r="I12" s="209">
        <f t="shared" si="2"/>
        <v>2.0000000000010232E-2</v>
      </c>
      <c r="J12" s="213">
        <f>Data2!J11</f>
        <v>57488</v>
      </c>
      <c r="K12" s="202"/>
      <c r="L12" s="214" t="str">
        <f>Data!AQ9</f>
        <v>Sep 18, Dec 18</v>
      </c>
      <c r="M12" s="211">
        <f>Data2!M11</f>
        <v>87148</v>
      </c>
      <c r="N12" s="191">
        <f>Data2!N11</f>
        <v>9.5</v>
      </c>
      <c r="O12" s="191">
        <f>Data2!O11</f>
        <v>10</v>
      </c>
      <c r="P12" s="44">
        <f>Data2!P11</f>
        <v>53401</v>
      </c>
      <c r="Q12" s="76">
        <f>Data2!Q11</f>
        <v>10</v>
      </c>
      <c r="R12" s="86">
        <f>Data2!R11</f>
        <v>0</v>
      </c>
      <c r="S12" s="209">
        <f t="shared" si="0"/>
        <v>0</v>
      </c>
      <c r="T12" s="213">
        <f>Data2!T11</f>
        <v>5259</v>
      </c>
      <c r="U12" s="202"/>
      <c r="V12" s="214" t="str">
        <f>Data!BA9</f>
        <v>Sep 18, Mar 19</v>
      </c>
      <c r="W12" s="211">
        <f>Data2!W11</f>
        <v>30368</v>
      </c>
      <c r="X12" s="191">
        <f>Data2!X11</f>
        <v>15.5</v>
      </c>
      <c r="Y12" s="191">
        <f>Data2!Y11</f>
        <v>16</v>
      </c>
      <c r="Z12" s="44">
        <f>Data2!Z11</f>
        <v>18481</v>
      </c>
      <c r="AA12" s="76">
        <f>Data2!AA11</f>
        <v>16</v>
      </c>
      <c r="AB12" s="86">
        <f>Data2!AB11</f>
        <v>0</v>
      </c>
      <c r="AC12" s="6">
        <f t="shared" si="1"/>
        <v>0</v>
      </c>
      <c r="AD12" s="34">
        <f>Data2!AD11</f>
        <v>446</v>
      </c>
    </row>
    <row r="13" spans="2:30" ht="16.5" customHeight="1" x14ac:dyDescent="0.3">
      <c r="B13" s="315" t="str">
        <f>Data!AG10</f>
        <v>Dec 18</v>
      </c>
      <c r="C13" s="43">
        <f>Data2!C12</f>
        <v>3126</v>
      </c>
      <c r="D13" s="159">
        <f>Data2!D12</f>
        <v>98.14</v>
      </c>
      <c r="E13" s="159">
        <f>Data2!E12</f>
        <v>98.144999999999996</v>
      </c>
      <c r="F13" s="44">
        <f>Data2!F12</f>
        <v>27180</v>
      </c>
      <c r="G13" s="98">
        <f>Data2!G12</f>
        <v>98.14</v>
      </c>
      <c r="H13" s="108">
        <f>Data2!H12</f>
        <v>1.9999999999996021E-2</v>
      </c>
      <c r="I13" s="209">
        <f t="shared" si="2"/>
        <v>1.9999999999996021E-2</v>
      </c>
      <c r="J13" s="213">
        <f>Data2!J12</f>
        <v>78351</v>
      </c>
      <c r="K13" s="202"/>
      <c r="L13" s="214" t="str">
        <f>Data!AQ10</f>
        <v>Dec 18, Mar 19</v>
      </c>
      <c r="M13" s="211">
        <f>Data2!M12</f>
        <v>4474</v>
      </c>
      <c r="N13" s="180">
        <f>Data2!N12</f>
        <v>6</v>
      </c>
      <c r="O13" s="180">
        <f>Data2!O12</f>
        <v>6.5</v>
      </c>
      <c r="P13" s="44">
        <f>Data2!P12</f>
        <v>99824</v>
      </c>
      <c r="Q13" s="76">
        <f>Data2!Q12</f>
        <v>6.5</v>
      </c>
      <c r="R13" s="86">
        <f>Data2!R12</f>
        <v>0.5</v>
      </c>
      <c r="S13" s="209">
        <f t="shared" si="0"/>
        <v>0.5</v>
      </c>
      <c r="T13" s="213">
        <f>Data2!T12</f>
        <v>1046</v>
      </c>
      <c r="U13" s="202"/>
      <c r="V13" s="214" t="str">
        <f>Data!BA10</f>
        <v>Dec 18, Jun 19</v>
      </c>
      <c r="W13" s="211">
        <f>Data2!W12</f>
        <v>24814</v>
      </c>
      <c r="X13" s="180">
        <f>Data2!X12</f>
        <v>12</v>
      </c>
      <c r="Y13" s="180">
        <f>Data2!Y12</f>
        <v>12.5</v>
      </c>
      <c r="Z13" s="44">
        <f>Data2!Z12</f>
        <v>24895</v>
      </c>
      <c r="AA13" s="76">
        <f>Data2!AA12</f>
        <v>12</v>
      </c>
      <c r="AB13" s="86">
        <f>Data2!AB12</f>
        <v>-0.5</v>
      </c>
      <c r="AC13" s="6">
        <f t="shared" si="1"/>
        <v>-0.5</v>
      </c>
      <c r="AD13" s="34">
        <f>Data2!AD12</f>
        <v>447</v>
      </c>
    </row>
    <row r="14" spans="2:30" ht="16.5" customHeight="1" x14ac:dyDescent="0.3">
      <c r="B14" s="316" t="str">
        <f>Data!AG11</f>
        <v>Mar 19</v>
      </c>
      <c r="C14" s="317">
        <f>Data2!C13</f>
        <v>153</v>
      </c>
      <c r="D14" s="318">
        <f>Data2!D13</f>
        <v>98.08</v>
      </c>
      <c r="E14" s="318">
        <f>Data2!E13</f>
        <v>98.085000000000008</v>
      </c>
      <c r="F14" s="319">
        <f>Data2!F13</f>
        <v>30020</v>
      </c>
      <c r="G14" s="320">
        <f>Data2!G13</f>
        <v>98.08</v>
      </c>
      <c r="H14" s="321">
        <f>Data2!H13</f>
        <v>1.9999999999996021E-2</v>
      </c>
      <c r="I14" s="210">
        <f t="shared" si="2"/>
        <v>1.9999999999996021E-2</v>
      </c>
      <c r="J14" s="322">
        <f>Data2!J13</f>
        <v>40018</v>
      </c>
      <c r="K14" s="202"/>
      <c r="L14" s="323" t="str">
        <f>Data!AQ11</f>
        <v>Mar 19, Jun 19</v>
      </c>
      <c r="M14" s="324">
        <f>Data2!M13</f>
        <v>35216</v>
      </c>
      <c r="N14" s="325">
        <f>Data2!N13</f>
        <v>6</v>
      </c>
      <c r="O14" s="325">
        <f>Data2!O13</f>
        <v>6.5</v>
      </c>
      <c r="P14" s="319">
        <f>Data2!P13</f>
        <v>75431</v>
      </c>
      <c r="Q14" s="326">
        <f>Data2!Q13</f>
        <v>6</v>
      </c>
      <c r="R14" s="327">
        <f>Data2!R13</f>
        <v>-0.5</v>
      </c>
      <c r="S14" s="210">
        <f t="shared" si="0"/>
        <v>-0.5</v>
      </c>
      <c r="T14" s="322">
        <f>Data2!T13</f>
        <v>971</v>
      </c>
      <c r="U14" s="202"/>
      <c r="V14" s="323" t="str">
        <f>Data!BA11</f>
        <v>Mar 19, Sep 19</v>
      </c>
      <c r="W14" s="324">
        <f>Data2!W13</f>
        <v>6005</v>
      </c>
      <c r="X14" s="325">
        <f>Data2!X13</f>
        <v>12</v>
      </c>
      <c r="Y14" s="325">
        <f>Data2!Y13</f>
        <v>12.5</v>
      </c>
      <c r="Z14" s="319">
        <f>Data2!Z13</f>
        <v>33806</v>
      </c>
      <c r="AA14" s="326">
        <f>Data2!AA13</f>
        <v>12</v>
      </c>
      <c r="AB14" s="327">
        <f>Data2!AB13</f>
        <v>-0.5</v>
      </c>
      <c r="AC14" s="7">
        <f t="shared" si="1"/>
        <v>-0.5</v>
      </c>
      <c r="AD14" s="34">
        <f>Data2!AD13</f>
        <v>495</v>
      </c>
    </row>
    <row r="15" spans="2:30" s="58" customFormat="1" ht="3.95" customHeight="1" x14ac:dyDescent="0.3">
      <c r="B15" s="464"/>
      <c r="C15" s="465"/>
      <c r="D15" s="466"/>
      <c r="E15" s="466"/>
      <c r="F15" s="467"/>
      <c r="G15" s="466"/>
      <c r="H15" s="468"/>
      <c r="I15" s="465"/>
      <c r="J15" s="469"/>
      <c r="K15" s="552"/>
      <c r="L15" s="464"/>
      <c r="M15" s="465"/>
      <c r="N15" s="470"/>
      <c r="O15" s="470"/>
      <c r="P15" s="467"/>
      <c r="Q15" s="470"/>
      <c r="R15" s="471"/>
      <c r="S15" s="465"/>
      <c r="T15" s="469"/>
      <c r="U15" s="552"/>
      <c r="V15" s="464"/>
      <c r="W15" s="465"/>
      <c r="X15" s="470"/>
      <c r="Y15" s="470"/>
      <c r="Z15" s="467"/>
      <c r="AA15" s="470"/>
      <c r="AB15" s="471"/>
      <c r="AC15" s="465"/>
      <c r="AD15" s="472"/>
    </row>
    <row r="16" spans="2:30" ht="16.5" customHeight="1" x14ac:dyDescent="0.3">
      <c r="B16" s="212" t="str">
        <f>Data!AG12</f>
        <v>Jun 19</v>
      </c>
      <c r="C16" s="294">
        <f>Data2!C14</f>
        <v>11264</v>
      </c>
      <c r="D16" s="295">
        <f>Data2!D14</f>
        <v>98.015000000000001</v>
      </c>
      <c r="E16" s="295">
        <f>Data2!E14</f>
        <v>98.02</v>
      </c>
      <c r="F16" s="296">
        <f>Data2!F14</f>
        <v>2297</v>
      </c>
      <c r="G16" s="297">
        <f>Data2!G14</f>
        <v>98.015000000000001</v>
      </c>
      <c r="H16" s="298">
        <f>Data2!H14</f>
        <v>1.9999999999996021E-2</v>
      </c>
      <c r="I16" s="294">
        <f t="shared" si="2"/>
        <v>1.9999999999996021E-2</v>
      </c>
      <c r="J16" s="299">
        <f>Data2!J14</f>
        <v>32614</v>
      </c>
      <c r="K16" s="202"/>
      <c r="L16" s="300" t="str">
        <f>Data!AQ12</f>
        <v>Jun 19, Sep 19</v>
      </c>
      <c r="M16" s="301">
        <f>Data2!M14</f>
        <v>88301</v>
      </c>
      <c r="N16" s="302">
        <f>Data2!N14</f>
        <v>5.5</v>
      </c>
      <c r="O16" s="302">
        <f>Data2!O14</f>
        <v>6</v>
      </c>
      <c r="P16" s="296">
        <f>Data2!P14</f>
        <v>16266</v>
      </c>
      <c r="Q16" s="303">
        <f>Data2!Q14</f>
        <v>5.5</v>
      </c>
      <c r="R16" s="304">
        <f>Data2!R14</f>
        <v>-0.5</v>
      </c>
      <c r="S16" s="294">
        <f t="shared" si="0"/>
        <v>-0.5</v>
      </c>
      <c r="T16" s="299">
        <f>Data2!T14</f>
        <v>1206</v>
      </c>
      <c r="U16" s="202"/>
      <c r="V16" s="300" t="str">
        <f>Data!BA12</f>
        <v>Jun 19, Dec 19</v>
      </c>
      <c r="W16" s="301">
        <f>Data2!W14</f>
        <v>26440</v>
      </c>
      <c r="X16" s="302">
        <f>Data2!X14</f>
        <v>13.5</v>
      </c>
      <c r="Y16" s="302">
        <f>Data2!Y14</f>
        <v>14</v>
      </c>
      <c r="Z16" s="296">
        <f>Data2!Z14</f>
        <v>22220</v>
      </c>
      <c r="AA16" s="303">
        <f>Data2!AA14</f>
        <v>14</v>
      </c>
      <c r="AB16" s="304">
        <f>Data2!AB14</f>
        <v>0</v>
      </c>
      <c r="AC16" s="294">
        <f t="shared" si="1"/>
        <v>0</v>
      </c>
      <c r="AD16" s="328">
        <f>Data2!AD14</f>
        <v>163</v>
      </c>
    </row>
    <row r="17" spans="2:32" ht="16.5" customHeight="1" x14ac:dyDescent="0.3">
      <c r="B17" s="10" t="str">
        <f>Data!AG13</f>
        <v>Sep 19</v>
      </c>
      <c r="C17" s="8">
        <f>Data2!C15</f>
        <v>21679</v>
      </c>
      <c r="D17" s="171">
        <f>Data2!D15</f>
        <v>97.954999999999998</v>
      </c>
      <c r="E17" s="171">
        <f>Data2!E15</f>
        <v>97.960000000000008</v>
      </c>
      <c r="F17" s="9">
        <f>Data2!F15</f>
        <v>236</v>
      </c>
      <c r="G17" s="99">
        <f>Data2!G15</f>
        <v>97.954999999999998</v>
      </c>
      <c r="H17" s="109">
        <f>Data2!H15</f>
        <v>1.9999999999996021E-2</v>
      </c>
      <c r="I17" s="215">
        <f t="shared" si="2"/>
        <v>1.9999999999996021E-2</v>
      </c>
      <c r="J17" s="219">
        <f>Data2!J15</f>
        <v>31118</v>
      </c>
      <c r="K17" s="202"/>
      <c r="L17" s="220" t="str">
        <f>Data!AQ13</f>
        <v>Sep 19, Dec 19</v>
      </c>
      <c r="M17" s="217">
        <f>Data2!M15</f>
        <v>85889</v>
      </c>
      <c r="N17" s="192">
        <f>Data2!N15</f>
        <v>7.5</v>
      </c>
      <c r="O17" s="192">
        <f>Data2!O15</f>
        <v>8</v>
      </c>
      <c r="P17" s="9">
        <f>Data2!P15</f>
        <v>14023</v>
      </c>
      <c r="Q17" s="77">
        <f>Data2!Q15</f>
        <v>8</v>
      </c>
      <c r="R17" s="87">
        <f>Data2!R15</f>
        <v>0</v>
      </c>
      <c r="S17" s="215">
        <f t="shared" si="0"/>
        <v>0</v>
      </c>
      <c r="T17" s="219">
        <f>Data2!T15</f>
        <v>2348</v>
      </c>
      <c r="U17" s="202"/>
      <c r="V17" s="220" t="str">
        <f>Data!BA13</f>
        <v>Sep 19, Mar 20</v>
      </c>
      <c r="W17" s="217">
        <f>Data2!W15</f>
        <v>40356</v>
      </c>
      <c r="X17" s="192">
        <f>Data2!X15</f>
        <v>12</v>
      </c>
      <c r="Y17" s="192">
        <f>Data2!Y15</f>
        <v>13</v>
      </c>
      <c r="Z17" s="9">
        <f>Data2!Z15</f>
        <v>37438</v>
      </c>
      <c r="AA17" s="77">
        <f>Data2!AA15</f>
        <v>13</v>
      </c>
      <c r="AB17" s="87">
        <f>Data2!AB15</f>
        <v>0.5</v>
      </c>
      <c r="AC17" s="8">
        <f t="shared" si="1"/>
        <v>0.5</v>
      </c>
      <c r="AD17" s="35">
        <f>Data2!AD15</f>
        <v>947</v>
      </c>
    </row>
    <row r="18" spans="2:32" ht="16.5" customHeight="1" x14ac:dyDescent="0.3">
      <c r="B18" s="10" t="str">
        <f>Data!AG14</f>
        <v>Dec 19</v>
      </c>
      <c r="C18" s="8">
        <f>Data2!C16</f>
        <v>90</v>
      </c>
      <c r="D18" s="160">
        <f>Data2!D16</f>
        <v>97.88</v>
      </c>
      <c r="E18" s="160">
        <f>Data2!E16</f>
        <v>97.885000000000005</v>
      </c>
      <c r="F18" s="9">
        <f>Data2!F16</f>
        <v>18283</v>
      </c>
      <c r="G18" s="99">
        <f>Data2!G16</f>
        <v>97.885000000000005</v>
      </c>
      <c r="H18" s="109">
        <f>Data2!H16</f>
        <v>3.0000000000001137E-2</v>
      </c>
      <c r="I18" s="215">
        <f t="shared" si="2"/>
        <v>3.0000000000001137E-2</v>
      </c>
      <c r="J18" s="219">
        <f>Data2!J16</f>
        <v>35966</v>
      </c>
      <c r="K18" s="202"/>
      <c r="L18" s="220" t="str">
        <f>Data!AQ14</f>
        <v>Dec 19, Mar 20</v>
      </c>
      <c r="M18" s="217">
        <f>Data2!M16</f>
        <v>6707</v>
      </c>
      <c r="N18" s="181">
        <f>Data2!N16</f>
        <v>4.5</v>
      </c>
      <c r="O18" s="181">
        <f>Data2!O16</f>
        <v>5</v>
      </c>
      <c r="P18" s="9">
        <f>Data2!P16</f>
        <v>71897</v>
      </c>
      <c r="Q18" s="77">
        <f>Data2!Q16</f>
        <v>4.5</v>
      </c>
      <c r="R18" s="87">
        <f>Data2!R16</f>
        <v>0</v>
      </c>
      <c r="S18" s="215">
        <f t="shared" si="0"/>
        <v>0</v>
      </c>
      <c r="T18" s="219">
        <f>Data2!T16</f>
        <v>636</v>
      </c>
      <c r="U18" s="202"/>
      <c r="V18" s="220" t="str">
        <f>Data!BA14</f>
        <v>Dec 19, Jun 20</v>
      </c>
      <c r="W18" s="217">
        <f>Data2!W16</f>
        <v>10135</v>
      </c>
      <c r="X18" s="181">
        <f>Data2!X16</f>
        <v>9.5</v>
      </c>
      <c r="Y18" s="181">
        <f>Data2!Y16</f>
        <v>10</v>
      </c>
      <c r="Z18" s="9">
        <f>Data2!Z16</f>
        <v>32640</v>
      </c>
      <c r="AA18" s="77">
        <f>Data2!AA16</f>
        <v>10</v>
      </c>
      <c r="AB18" s="87">
        <f>Data2!AB16</f>
        <v>0.5</v>
      </c>
      <c r="AC18" s="8">
        <f t="shared" si="1"/>
        <v>0.5</v>
      </c>
      <c r="AD18" s="35">
        <f>Data2!AD16</f>
        <v>421</v>
      </c>
    </row>
    <row r="19" spans="2:32" ht="16.5" customHeight="1" x14ac:dyDescent="0.3">
      <c r="B19" s="28" t="str">
        <f>Data!AG15</f>
        <v>Mar 20</v>
      </c>
      <c r="C19" s="11">
        <f>Data2!C17</f>
        <v>16122</v>
      </c>
      <c r="D19" s="329">
        <f>Data2!D17</f>
        <v>97.83</v>
      </c>
      <c r="E19" s="329">
        <f>Data2!E17</f>
        <v>97.835000000000008</v>
      </c>
      <c r="F19" s="330">
        <f>Data2!F17</f>
        <v>345</v>
      </c>
      <c r="G19" s="331">
        <f>Data2!G17</f>
        <v>97.83</v>
      </c>
      <c r="H19" s="332">
        <f>Data2!H17</f>
        <v>1.9999999999996021E-2</v>
      </c>
      <c r="I19" s="216">
        <f t="shared" si="2"/>
        <v>1.9999999999996021E-2</v>
      </c>
      <c r="J19" s="333">
        <f>Data2!J17</f>
        <v>28921</v>
      </c>
      <c r="K19" s="202"/>
      <c r="L19" s="334" t="str">
        <f>Data!AQ15</f>
        <v>Mar 20, Jun 20</v>
      </c>
      <c r="M19" s="335">
        <f>Data2!M17</f>
        <v>2453</v>
      </c>
      <c r="N19" s="336">
        <f>Data2!N17</f>
        <v>5</v>
      </c>
      <c r="O19" s="336">
        <f>Data2!O17</f>
        <v>5.5</v>
      </c>
      <c r="P19" s="330">
        <f>Data2!P17</f>
        <v>61422</v>
      </c>
      <c r="Q19" s="337">
        <f>Data2!Q17</f>
        <v>5.5</v>
      </c>
      <c r="R19" s="338">
        <f>Data2!R17</f>
        <v>0.5</v>
      </c>
      <c r="S19" s="216">
        <f t="shared" si="0"/>
        <v>0.5</v>
      </c>
      <c r="T19" s="333">
        <f>Data2!T17</f>
        <v>3112</v>
      </c>
      <c r="U19" s="202"/>
      <c r="V19" s="334" t="str">
        <f>Data!BA15</f>
        <v>Mar 20, Sep 20</v>
      </c>
      <c r="W19" s="335">
        <f>Data2!W17</f>
        <v>26226</v>
      </c>
      <c r="X19" s="336">
        <f>Data2!X17</f>
        <v>9.5</v>
      </c>
      <c r="Y19" s="336">
        <f>Data2!Y17</f>
        <v>10</v>
      </c>
      <c r="Z19" s="330">
        <f>Data2!Z17</f>
        <v>15312</v>
      </c>
      <c r="AA19" s="337">
        <f>Data2!AA17</f>
        <v>10</v>
      </c>
      <c r="AB19" s="338">
        <f>Data2!AB17</f>
        <v>0</v>
      </c>
      <c r="AC19" s="11">
        <f t="shared" si="1"/>
        <v>0</v>
      </c>
      <c r="AD19" s="36">
        <f>Data2!AD17</f>
        <v>176</v>
      </c>
    </row>
    <row r="20" spans="2:32" ht="3.95" customHeight="1" x14ac:dyDescent="0.3">
      <c r="B20" s="473"/>
      <c r="C20" s="474"/>
      <c r="D20" s="475"/>
      <c r="E20" s="475"/>
      <c r="F20" s="476"/>
      <c r="G20" s="475"/>
      <c r="H20" s="477"/>
      <c r="I20" s="474"/>
      <c r="J20" s="478"/>
      <c r="K20" s="552"/>
      <c r="L20" s="479"/>
      <c r="M20" s="474"/>
      <c r="N20" s="480"/>
      <c r="O20" s="480"/>
      <c r="P20" s="476"/>
      <c r="Q20" s="480"/>
      <c r="R20" s="481"/>
      <c r="S20" s="474"/>
      <c r="T20" s="478"/>
      <c r="U20" s="552"/>
      <c r="V20" s="479"/>
      <c r="W20" s="474"/>
      <c r="X20" s="480"/>
      <c r="Y20" s="480"/>
      <c r="Z20" s="476"/>
      <c r="AA20" s="480"/>
      <c r="AB20" s="481"/>
      <c r="AC20" s="474"/>
      <c r="AD20" s="564"/>
    </row>
    <row r="21" spans="2:32" ht="16.5" customHeight="1" x14ac:dyDescent="0.3">
      <c r="B21" s="218" t="str">
        <f>Data!AG16</f>
        <v>Jun 20</v>
      </c>
      <c r="C21" s="339">
        <f>Data2!C18</f>
        <v>5394</v>
      </c>
      <c r="D21" s="340">
        <f>Data2!D18</f>
        <v>97.78</v>
      </c>
      <c r="E21" s="340">
        <f>Data2!E18</f>
        <v>97.784999999999997</v>
      </c>
      <c r="F21" s="341">
        <f>Data2!F18</f>
        <v>1042</v>
      </c>
      <c r="G21" s="342">
        <f>Data2!G18</f>
        <v>97.78</v>
      </c>
      <c r="H21" s="343">
        <f>Data2!H18</f>
        <v>1.9999999999996021E-2</v>
      </c>
      <c r="I21" s="344">
        <f t="shared" ref="I21:I54" si="3">H21</f>
        <v>1.9999999999996021E-2</v>
      </c>
      <c r="J21" s="345">
        <f>Data2!J18</f>
        <v>26360</v>
      </c>
      <c r="K21" s="202"/>
      <c r="L21" s="346" t="str">
        <f>Data!AQ16</f>
        <v>Jun 20, Sep 20</v>
      </c>
      <c r="M21" s="347">
        <f>Data2!M18</f>
        <v>44471</v>
      </c>
      <c r="N21" s="348">
        <f>Data2!N18</f>
        <v>4.5</v>
      </c>
      <c r="O21" s="348">
        <f>Data2!O18</f>
        <v>5</v>
      </c>
      <c r="P21" s="341">
        <f>Data2!P18</f>
        <v>31348</v>
      </c>
      <c r="Q21" s="349">
        <f>Data2!Q18</f>
        <v>5</v>
      </c>
      <c r="R21" s="350">
        <f>Data2!R18</f>
        <v>0</v>
      </c>
      <c r="S21" s="351">
        <f t="shared" si="0"/>
        <v>0</v>
      </c>
      <c r="T21" s="345">
        <f>Data2!T18</f>
        <v>209</v>
      </c>
      <c r="U21" s="202"/>
      <c r="V21" s="346" t="str">
        <f>Data!BA16</f>
        <v>Jun 20, Dec 20</v>
      </c>
      <c r="W21" s="347">
        <f>Data2!W18</f>
        <v>32845</v>
      </c>
      <c r="X21" s="348">
        <f>Data2!X18</f>
        <v>10.5</v>
      </c>
      <c r="Y21" s="348">
        <f>Data2!Y18</f>
        <v>11</v>
      </c>
      <c r="Z21" s="341">
        <f>Data2!Z18</f>
        <v>4573</v>
      </c>
      <c r="AA21" s="349">
        <f>Data2!AA18</f>
        <v>10.5</v>
      </c>
      <c r="AB21" s="350">
        <f>Data2!AB18</f>
        <v>-0.5</v>
      </c>
      <c r="AC21" s="339">
        <f t="shared" si="1"/>
        <v>-0.5</v>
      </c>
      <c r="AD21" s="352">
        <f>Data2!AD18</f>
        <v>294</v>
      </c>
    </row>
    <row r="22" spans="2:32" ht="16.5" customHeight="1" x14ac:dyDescent="0.3">
      <c r="B22" s="33" t="str">
        <f>Data!AG17</f>
        <v>Sep 20</v>
      </c>
      <c r="C22" s="31">
        <f>Data2!C19</f>
        <v>345</v>
      </c>
      <c r="D22" s="172">
        <f>Data2!D19</f>
        <v>97.734999999999999</v>
      </c>
      <c r="E22" s="172">
        <f>Data2!E19</f>
        <v>97.740000000000009</v>
      </c>
      <c r="F22" s="32">
        <f>Data2!F19</f>
        <v>6685</v>
      </c>
      <c r="G22" s="100">
        <f>Data2!G19</f>
        <v>97.740000000000009</v>
      </c>
      <c r="H22" s="110">
        <f>Data2!H19</f>
        <v>3.0000000000001137E-2</v>
      </c>
      <c r="I22" s="221">
        <f t="shared" si="3"/>
        <v>3.0000000000001137E-2</v>
      </c>
      <c r="J22" s="226">
        <f>Data2!J19</f>
        <v>15553</v>
      </c>
      <c r="K22" s="202"/>
      <c r="L22" s="227" t="str">
        <f>Data!AQ17</f>
        <v>Sep 20, Dec 20</v>
      </c>
      <c r="M22" s="224">
        <f>Data2!M19</f>
        <v>23828</v>
      </c>
      <c r="N22" s="193">
        <f>Data2!N19</f>
        <v>6</v>
      </c>
      <c r="O22" s="193">
        <f>Data2!O19</f>
        <v>6.5</v>
      </c>
      <c r="P22" s="32">
        <f>Data2!P19</f>
        <v>44755</v>
      </c>
      <c r="Q22" s="78">
        <f>Data2!Q19</f>
        <v>6.5</v>
      </c>
      <c r="R22" s="88">
        <f>Data2!R19</f>
        <v>0.5</v>
      </c>
      <c r="S22" s="222">
        <f t="shared" si="0"/>
        <v>0.5</v>
      </c>
      <c r="T22" s="226">
        <f>Data2!T19</f>
        <v>295</v>
      </c>
      <c r="U22" s="202"/>
      <c r="V22" s="227" t="str">
        <f>Data!BA17</f>
        <v>Sep 20, Mar 21</v>
      </c>
      <c r="W22" s="224">
        <f>Data2!W19</f>
        <v>13064</v>
      </c>
      <c r="X22" s="193">
        <f>Data2!X19</f>
        <v>10</v>
      </c>
      <c r="Y22" s="193">
        <f>Data2!Y19</f>
        <v>10.5</v>
      </c>
      <c r="Z22" s="32">
        <f>Data2!Z19</f>
        <v>20758</v>
      </c>
      <c r="AA22" s="78">
        <f>Data2!AA19</f>
        <v>10</v>
      </c>
      <c r="AB22" s="88">
        <f>Data2!AB19</f>
        <v>0</v>
      </c>
      <c r="AC22" s="31">
        <f t="shared" si="1"/>
        <v>0</v>
      </c>
      <c r="AD22" s="65">
        <f>Data2!AD19</f>
        <v>658</v>
      </c>
      <c r="AE22" s="58"/>
      <c r="AF22" s="58"/>
    </row>
    <row r="23" spans="2:32" ht="16.5" customHeight="1" x14ac:dyDescent="0.3">
      <c r="B23" s="33" t="str">
        <f>Data!AG18</f>
        <v>Dec 20</v>
      </c>
      <c r="C23" s="31">
        <f>Data2!C20</f>
        <v>14437</v>
      </c>
      <c r="D23" s="161">
        <f>Data2!D20</f>
        <v>97.67</v>
      </c>
      <c r="E23" s="161">
        <f>Data2!E20</f>
        <v>97.68</v>
      </c>
      <c r="F23" s="32">
        <f>Data2!F20</f>
        <v>19840</v>
      </c>
      <c r="G23" s="100">
        <f>Data2!G20</f>
        <v>97.68</v>
      </c>
      <c r="H23" s="110">
        <f>Data2!H20</f>
        <v>3.0000000000001137E-2</v>
      </c>
      <c r="I23" s="221">
        <f t="shared" si="3"/>
        <v>3.0000000000001137E-2</v>
      </c>
      <c r="J23" s="226">
        <f>Data2!J20</f>
        <v>16727</v>
      </c>
      <c r="K23" s="202"/>
      <c r="L23" s="227" t="str">
        <f>Data!AQ18</f>
        <v>Dec 20, Mar 21</v>
      </c>
      <c r="M23" s="224">
        <f>Data2!M20</f>
        <v>2863</v>
      </c>
      <c r="N23" s="182">
        <f>Data2!N20</f>
        <v>4</v>
      </c>
      <c r="O23" s="182">
        <f>Data2!O20</f>
        <v>4.5</v>
      </c>
      <c r="P23" s="32">
        <f>Data2!P20</f>
        <v>46260</v>
      </c>
      <c r="Q23" s="78">
        <f>Data2!Q20</f>
        <v>4</v>
      </c>
      <c r="R23" s="88">
        <f>Data2!R20</f>
        <v>0</v>
      </c>
      <c r="S23" s="222">
        <f t="shared" si="0"/>
        <v>0</v>
      </c>
      <c r="T23" s="226">
        <f>Data2!T20</f>
        <v>1072</v>
      </c>
      <c r="U23" s="202"/>
      <c r="V23" s="227" t="str">
        <f>Data!BA18</f>
        <v>Dec 20, Jun 21</v>
      </c>
      <c r="W23" s="224">
        <f>Data2!W20</f>
        <v>6840</v>
      </c>
      <c r="X23" s="182">
        <f>Data2!X20</f>
        <v>8.5</v>
      </c>
      <c r="Y23" s="182">
        <f>Data2!Y20</f>
        <v>9</v>
      </c>
      <c r="Z23" s="32">
        <f>Data2!Z20</f>
        <v>11254</v>
      </c>
      <c r="AA23" s="78">
        <f>Data2!AA20</f>
        <v>8.5</v>
      </c>
      <c r="AB23" s="88">
        <f>Data2!AB20</f>
        <v>0</v>
      </c>
      <c r="AC23" s="31">
        <f t="shared" si="1"/>
        <v>0</v>
      </c>
      <c r="AD23" s="65">
        <f>Data2!AD20</f>
        <v>252</v>
      </c>
      <c r="AE23" s="58"/>
      <c r="AF23" s="58"/>
    </row>
    <row r="24" spans="2:32" ht="16.5" customHeight="1" x14ac:dyDescent="0.3">
      <c r="B24" s="48" t="str">
        <f>Data!AG19</f>
        <v>Mar 21</v>
      </c>
      <c r="C24" s="47">
        <f>Data2!C21</f>
        <v>5590</v>
      </c>
      <c r="D24" s="353">
        <f>Data2!D21</f>
        <v>97.63</v>
      </c>
      <c r="E24" s="353">
        <f>Data2!E21</f>
        <v>97.635000000000005</v>
      </c>
      <c r="F24" s="354">
        <f>Data2!F21</f>
        <v>476</v>
      </c>
      <c r="G24" s="355">
        <f>Data2!G21</f>
        <v>97.63</v>
      </c>
      <c r="H24" s="356">
        <f>Data2!H21</f>
        <v>1.9999999999996021E-2</v>
      </c>
      <c r="I24" s="357">
        <f t="shared" si="3"/>
        <v>1.9999999999996021E-2</v>
      </c>
      <c r="J24" s="358">
        <f>Data2!J21</f>
        <v>14513</v>
      </c>
      <c r="K24" s="202"/>
      <c r="L24" s="359" t="str">
        <f>Data!AQ19</f>
        <v>Mar 21, Jun 21</v>
      </c>
      <c r="M24" s="360">
        <f>Data2!M21</f>
        <v>11548</v>
      </c>
      <c r="N24" s="361">
        <f>Data2!N21</f>
        <v>4.5</v>
      </c>
      <c r="O24" s="361">
        <f>Data2!O21</f>
        <v>5</v>
      </c>
      <c r="P24" s="354">
        <f>Data2!P21</f>
        <v>26965</v>
      </c>
      <c r="Q24" s="362">
        <f>Data2!Q21</f>
        <v>5</v>
      </c>
      <c r="R24" s="363">
        <f>Data2!R21</f>
        <v>0.5</v>
      </c>
      <c r="S24" s="223">
        <f t="shared" si="0"/>
        <v>0.5</v>
      </c>
      <c r="T24" s="358">
        <f>Data2!T21</f>
        <v>289</v>
      </c>
      <c r="U24" s="202"/>
      <c r="V24" s="359" t="str">
        <f>Data!BA19</f>
        <v>Mar 21, Sep 21</v>
      </c>
      <c r="W24" s="360">
        <f>Data2!W21</f>
        <v>709</v>
      </c>
      <c r="X24" s="361">
        <f>Data2!X21</f>
        <v>9.5</v>
      </c>
      <c r="Y24" s="361">
        <f>Data2!Y21</f>
        <v>10</v>
      </c>
      <c r="Z24" s="354">
        <f>Data2!Z21</f>
        <v>10855</v>
      </c>
      <c r="AA24" s="362">
        <f>Data2!AA21</f>
        <v>10</v>
      </c>
      <c r="AB24" s="363">
        <f>Data2!AB21</f>
        <v>0.5</v>
      </c>
      <c r="AC24" s="364">
        <f t="shared" si="1"/>
        <v>0.5</v>
      </c>
      <c r="AD24" s="365">
        <f>Data2!AD21</f>
        <v>277</v>
      </c>
      <c r="AE24" s="58"/>
      <c r="AF24" s="58"/>
    </row>
    <row r="25" spans="2:32" ht="3.95" customHeight="1" x14ac:dyDescent="0.3">
      <c r="B25" s="482"/>
      <c r="C25" s="483"/>
      <c r="D25" s="484"/>
      <c r="E25" s="484"/>
      <c r="F25" s="485"/>
      <c r="G25" s="484"/>
      <c r="H25" s="486"/>
      <c r="I25" s="487"/>
      <c r="J25" s="488"/>
      <c r="K25" s="552"/>
      <c r="L25" s="489"/>
      <c r="M25" s="483"/>
      <c r="N25" s="490"/>
      <c r="O25" s="490"/>
      <c r="P25" s="485"/>
      <c r="Q25" s="490"/>
      <c r="R25" s="491"/>
      <c r="S25" s="483"/>
      <c r="T25" s="488"/>
      <c r="U25" s="552"/>
      <c r="V25" s="489"/>
      <c r="W25" s="483"/>
      <c r="X25" s="490"/>
      <c r="Y25" s="490"/>
      <c r="Z25" s="485"/>
      <c r="AA25" s="490"/>
      <c r="AB25" s="491"/>
      <c r="AC25" s="483"/>
      <c r="AD25" s="492"/>
      <c r="AE25" s="58"/>
      <c r="AF25" s="58"/>
    </row>
    <row r="26" spans="2:32" ht="16.5" customHeight="1" x14ac:dyDescent="0.3">
      <c r="B26" s="225" t="str">
        <f>RIGHT(Data!AG20,6)</f>
        <v>Jun 21</v>
      </c>
      <c r="C26" s="29">
        <f>Data2!C22</f>
        <v>1199</v>
      </c>
      <c r="D26" s="168">
        <f>Data2!D22</f>
        <v>97.585000000000008</v>
      </c>
      <c r="E26" s="168">
        <f>Data2!E22</f>
        <v>97.59</v>
      </c>
      <c r="F26" s="30">
        <f>Data2!F22</f>
        <v>2838</v>
      </c>
      <c r="G26" s="102">
        <f>Data2!G22</f>
        <v>97.59</v>
      </c>
      <c r="H26" s="111">
        <f>Data2!H22</f>
        <v>2.5000000000005684E-2</v>
      </c>
      <c r="I26" s="228">
        <f t="shared" si="3"/>
        <v>2.5000000000005684E-2</v>
      </c>
      <c r="J26" s="366">
        <f>Data2!J22</f>
        <v>7766</v>
      </c>
      <c r="K26" s="202"/>
      <c r="L26" s="367" t="str">
        <f>Data!AQ20</f>
        <v>Jun 21, Sep 21</v>
      </c>
      <c r="M26" s="368">
        <f>Data2!M22</f>
        <v>18736</v>
      </c>
      <c r="N26" s="189">
        <f>Data2!N22</f>
        <v>4.5</v>
      </c>
      <c r="O26" s="189">
        <f>Data2!O22</f>
        <v>5</v>
      </c>
      <c r="P26" s="30">
        <f>Data2!P22</f>
        <v>3397</v>
      </c>
      <c r="Q26" s="80">
        <f>Data2!Q22</f>
        <v>4.5</v>
      </c>
      <c r="R26" s="89">
        <f>Data2!R22</f>
        <v>-0.5</v>
      </c>
      <c r="S26" s="369">
        <f t="shared" si="0"/>
        <v>-0.5</v>
      </c>
      <c r="T26" s="366">
        <f>Data2!T22</f>
        <v>4</v>
      </c>
      <c r="U26" s="202"/>
      <c r="V26" s="370" t="str">
        <f>Data!BA20</f>
        <v>Jun 21, Dec 21</v>
      </c>
      <c r="W26" s="368">
        <f>Data2!W22</f>
        <v>1720</v>
      </c>
      <c r="X26" s="189">
        <f>Data2!X22</f>
        <v>10</v>
      </c>
      <c r="Y26" s="189">
        <f>Data2!Y22</f>
        <v>10.5</v>
      </c>
      <c r="Z26" s="30">
        <f>Data2!Z22</f>
        <v>9254</v>
      </c>
      <c r="AA26" s="80">
        <f>Data2!AA22</f>
        <v>10.5</v>
      </c>
      <c r="AB26" s="89">
        <f>Data2!AB22</f>
        <v>0.5</v>
      </c>
      <c r="AC26" s="278">
        <f t="shared" si="1"/>
        <v>0.5</v>
      </c>
      <c r="AD26" s="66">
        <f>Data2!AD22</f>
        <v>586</v>
      </c>
      <c r="AE26" s="58"/>
      <c r="AF26" s="58"/>
    </row>
    <row r="27" spans="2:32" ht="16.5" customHeight="1" x14ac:dyDescent="0.3">
      <c r="B27" s="12" t="str">
        <f>Data!AG21</f>
        <v>Sep 21</v>
      </c>
      <c r="C27" s="49">
        <f>Data2!C23</f>
        <v>3085</v>
      </c>
      <c r="D27" s="173">
        <f>Data2!D23</f>
        <v>97.534999999999997</v>
      </c>
      <c r="E27" s="173">
        <f>Data2!E23</f>
        <v>97.54</v>
      </c>
      <c r="F27" s="50">
        <f>Data2!F23</f>
        <v>714</v>
      </c>
      <c r="G27" s="101">
        <f>Data2!G23</f>
        <v>97.54</v>
      </c>
      <c r="H27" s="112">
        <f>Data2!H23</f>
        <v>2.5000000000005684E-2</v>
      </c>
      <c r="I27" s="229">
        <f t="shared" si="3"/>
        <v>2.5000000000005684E-2</v>
      </c>
      <c r="J27" s="234">
        <f>Data2!J23</f>
        <v>9508</v>
      </c>
      <c r="K27" s="202"/>
      <c r="L27" s="236" t="str">
        <f>Data!AQ21</f>
        <v>Sep 21, Dec 21</v>
      </c>
      <c r="M27" s="233">
        <f>Data2!M23</f>
        <v>5834</v>
      </c>
      <c r="N27" s="194">
        <f>Data2!N23</f>
        <v>5</v>
      </c>
      <c r="O27" s="194">
        <f>Data2!O23</f>
        <v>5.5</v>
      </c>
      <c r="P27" s="50">
        <f>Data2!P23</f>
        <v>15936</v>
      </c>
      <c r="Q27" s="79">
        <f>Data2!Q23</f>
        <v>5.5</v>
      </c>
      <c r="R27" s="90">
        <f>Data2!R23</f>
        <v>0.5</v>
      </c>
      <c r="S27" s="231">
        <f t="shared" si="0"/>
        <v>0.5</v>
      </c>
      <c r="T27" s="234">
        <f>Data2!T23</f>
        <v>177</v>
      </c>
      <c r="U27" s="202"/>
      <c r="V27" s="277" t="str">
        <f>Data!BA21</f>
        <v>Sep 21, Mar 22</v>
      </c>
      <c r="W27" s="233">
        <f>Data2!W23</f>
        <v>6826</v>
      </c>
      <c r="X27" s="194">
        <f>Data2!X23</f>
        <v>8.5</v>
      </c>
      <c r="Y27" s="194">
        <f>Data2!Y23</f>
        <v>9</v>
      </c>
      <c r="Z27" s="50">
        <f>Data2!Z23</f>
        <v>1035</v>
      </c>
      <c r="AA27" s="79">
        <f>Data2!AA23</f>
        <v>8.5</v>
      </c>
      <c r="AB27" s="90">
        <f>Data2!AB23</f>
        <v>0</v>
      </c>
      <c r="AC27" s="29">
        <f t="shared" si="1"/>
        <v>0</v>
      </c>
      <c r="AD27" s="67">
        <f>Data2!AD23</f>
        <v>64</v>
      </c>
      <c r="AE27" s="58"/>
      <c r="AF27" s="58"/>
    </row>
    <row r="28" spans="2:32" ht="16.5" customHeight="1" x14ac:dyDescent="0.3">
      <c r="B28" s="12" t="str">
        <f>Data!AG22</f>
        <v>Dec 21</v>
      </c>
      <c r="C28" s="49">
        <f>Data2!C24</f>
        <v>513</v>
      </c>
      <c r="D28" s="162">
        <f>Data2!D24</f>
        <v>97.484999999999999</v>
      </c>
      <c r="E28" s="162">
        <f>Data2!E24</f>
        <v>97.490000000000009</v>
      </c>
      <c r="F28" s="50">
        <f>Data2!F24</f>
        <v>3836</v>
      </c>
      <c r="G28" s="101">
        <f>Data2!G24</f>
        <v>97.490000000000009</v>
      </c>
      <c r="H28" s="112">
        <f>Data2!H24</f>
        <v>2.5000000000005684E-2</v>
      </c>
      <c r="I28" s="230">
        <f t="shared" si="3"/>
        <v>2.5000000000005684E-2</v>
      </c>
      <c r="J28" s="235">
        <f>Data2!J24</f>
        <v>8254</v>
      </c>
      <c r="K28" s="202"/>
      <c r="L28" s="236" t="str">
        <f>Data!AQ22</f>
        <v>Dec 21, Mar 22</v>
      </c>
      <c r="M28" s="233">
        <f>Data2!M24</f>
        <v>7879</v>
      </c>
      <c r="N28" s="183">
        <f>Data2!N24</f>
        <v>3.5</v>
      </c>
      <c r="O28" s="183">
        <f>Data2!O24</f>
        <v>4</v>
      </c>
      <c r="P28" s="50">
        <f>Data2!P24</f>
        <v>7649</v>
      </c>
      <c r="Q28" s="79">
        <f>Data2!Q24</f>
        <v>3.5</v>
      </c>
      <c r="R28" s="90">
        <f>Data2!R24</f>
        <v>0</v>
      </c>
      <c r="S28" s="232">
        <f t="shared" si="0"/>
        <v>0</v>
      </c>
      <c r="T28" s="235">
        <f>Data2!T24</f>
        <v>4</v>
      </c>
      <c r="U28" s="202"/>
      <c r="V28" s="236" t="str">
        <f>Data!BA22</f>
        <v>Dec 21, Jun 22</v>
      </c>
      <c r="W28" s="233">
        <f>Data2!W24</f>
        <v>567</v>
      </c>
      <c r="X28" s="183">
        <f>Data2!X24</f>
        <v>7.5</v>
      </c>
      <c r="Y28" s="183">
        <f>Data2!Y24</f>
        <v>8</v>
      </c>
      <c r="Z28" s="50">
        <f>Data2!Z24</f>
        <v>432</v>
      </c>
      <c r="AA28" s="79">
        <f>Data2!AA24</f>
        <v>7.5</v>
      </c>
      <c r="AB28" s="90">
        <f>Data2!AB24</f>
        <v>0</v>
      </c>
      <c r="AC28" s="52">
        <f t="shared" si="1"/>
        <v>0</v>
      </c>
      <c r="AD28" s="68">
        <f>Data2!AD24</f>
        <v>15</v>
      </c>
      <c r="AE28" s="58"/>
      <c r="AF28" s="58"/>
    </row>
    <row r="29" spans="2:32" ht="16.5" customHeight="1" x14ac:dyDescent="0.3">
      <c r="B29" s="371" t="str">
        <f>Data!AG23</f>
        <v>Mar 22</v>
      </c>
      <c r="C29" s="372">
        <f>Data2!C25</f>
        <v>3694</v>
      </c>
      <c r="D29" s="373">
        <f>Data2!D25</f>
        <v>97.445000000000007</v>
      </c>
      <c r="E29" s="373">
        <f>Data2!E25</f>
        <v>97.45</v>
      </c>
      <c r="F29" s="374">
        <f>Data2!F25</f>
        <v>121</v>
      </c>
      <c r="G29" s="375">
        <f>Data2!G25</f>
        <v>97.45</v>
      </c>
      <c r="H29" s="376">
        <f>Data2!H25</f>
        <v>1.9999999999996021E-2</v>
      </c>
      <c r="I29" s="230">
        <f t="shared" si="3"/>
        <v>1.9999999999996021E-2</v>
      </c>
      <c r="J29" s="235">
        <f>Data2!J25</f>
        <v>8440</v>
      </c>
      <c r="K29" s="202"/>
      <c r="L29" s="377" t="str">
        <f>Data!AQ23</f>
        <v>Mar 22, Jun 22</v>
      </c>
      <c r="M29" s="378">
        <f>Data2!M25</f>
        <v>4805</v>
      </c>
      <c r="N29" s="379">
        <f>Data2!N25</f>
        <v>3.5</v>
      </c>
      <c r="O29" s="379">
        <f>Data2!O25</f>
        <v>4.5</v>
      </c>
      <c r="P29" s="374">
        <f>Data2!P25</f>
        <v>3759</v>
      </c>
      <c r="Q29" s="380">
        <f>Data2!Q25</f>
        <v>4.5</v>
      </c>
      <c r="R29" s="381">
        <f>Data2!R25</f>
        <v>0.5</v>
      </c>
      <c r="S29" s="232">
        <f t="shared" si="0"/>
        <v>0.5</v>
      </c>
      <c r="T29" s="235">
        <f>Data2!T25</f>
        <v>132</v>
      </c>
      <c r="U29" s="202"/>
      <c r="V29" s="377" t="str">
        <f>Data!BA23</f>
        <v>Mar 22, Sep 22</v>
      </c>
      <c r="W29" s="378">
        <f>Data2!W25</f>
        <v>17</v>
      </c>
      <c r="X29" s="379">
        <f>Data2!X25</f>
        <v>8</v>
      </c>
      <c r="Y29" s="379">
        <f>Data2!Y25</f>
        <v>8.5</v>
      </c>
      <c r="Z29" s="374">
        <f>Data2!Z25</f>
        <v>1182</v>
      </c>
      <c r="AA29" s="380">
        <f>Data2!AA25</f>
        <v>8.5</v>
      </c>
      <c r="AB29" s="381">
        <f>Data2!AB25</f>
        <v>0.5</v>
      </c>
      <c r="AC29" s="52">
        <f t="shared" si="1"/>
        <v>0.5</v>
      </c>
      <c r="AD29" s="68">
        <f>Data2!AD25</f>
        <v>20</v>
      </c>
      <c r="AE29" s="58"/>
      <c r="AF29" s="58"/>
    </row>
    <row r="30" spans="2:32" ht="3.95" customHeight="1" x14ac:dyDescent="0.3">
      <c r="B30" s="493"/>
      <c r="C30" s="494"/>
      <c r="D30" s="495"/>
      <c r="E30" s="495"/>
      <c r="F30" s="496"/>
      <c r="G30" s="495"/>
      <c r="H30" s="497"/>
      <c r="I30" s="498"/>
      <c r="J30" s="499"/>
      <c r="K30" s="552"/>
      <c r="L30" s="500"/>
      <c r="M30" s="494"/>
      <c r="N30" s="501"/>
      <c r="O30" s="501"/>
      <c r="P30" s="496"/>
      <c r="Q30" s="501"/>
      <c r="R30" s="502"/>
      <c r="S30" s="494"/>
      <c r="T30" s="499"/>
      <c r="U30" s="552"/>
      <c r="V30" s="500"/>
      <c r="W30" s="494"/>
      <c r="X30" s="501"/>
      <c r="Y30" s="501"/>
      <c r="Z30" s="496"/>
      <c r="AA30" s="501"/>
      <c r="AB30" s="502"/>
      <c r="AC30" s="494"/>
      <c r="AD30" s="503"/>
      <c r="AE30" s="58"/>
      <c r="AF30" s="58"/>
    </row>
    <row r="31" spans="2:32" ht="16.5" customHeight="1" x14ac:dyDescent="0.3">
      <c r="B31" s="46" t="str">
        <f>Data!AG24</f>
        <v>Jun 22</v>
      </c>
      <c r="C31" s="56">
        <f>Data2!C26</f>
        <v>967</v>
      </c>
      <c r="D31" s="163">
        <f>Data2!D26</f>
        <v>97.405000000000001</v>
      </c>
      <c r="E31" s="163">
        <f>Data2!E26</f>
        <v>97.41</v>
      </c>
      <c r="F31" s="57">
        <f>Data2!F26</f>
        <v>2</v>
      </c>
      <c r="G31" s="103">
        <f>Data2!G26</f>
        <v>97.405000000000001</v>
      </c>
      <c r="H31" s="113">
        <f>Data2!H26</f>
        <v>1.5000000000000568E-2</v>
      </c>
      <c r="I31" s="237">
        <f t="shared" si="3"/>
        <v>1.5000000000000568E-2</v>
      </c>
      <c r="J31" s="382">
        <f>Data2!J26</f>
        <v>592</v>
      </c>
      <c r="K31" s="202"/>
      <c r="L31" s="383" t="str">
        <f>Data!AQ24</f>
        <v>Jun 22, Sep 22</v>
      </c>
      <c r="M31" s="241">
        <f>Data2!M26</f>
        <v>140</v>
      </c>
      <c r="N31" s="184">
        <f>Data2!N26</f>
        <v>4</v>
      </c>
      <c r="O31" s="184">
        <f>Data2!O26</f>
        <v>4.5</v>
      </c>
      <c r="P31" s="57">
        <f>Data2!P26</f>
        <v>1017</v>
      </c>
      <c r="Q31" s="81">
        <f>Data2!Q26</f>
        <v>4.5</v>
      </c>
      <c r="R31" s="91">
        <f>Data2!R26</f>
        <v>0.5</v>
      </c>
      <c r="S31" s="239">
        <f t="shared" si="0"/>
        <v>0.5</v>
      </c>
      <c r="T31" s="382">
        <f>Data2!T26</f>
        <v>1</v>
      </c>
      <c r="U31" s="202"/>
      <c r="V31" s="383" t="str">
        <f>Data!BA24</f>
        <v>Jun 22, Dec 22</v>
      </c>
      <c r="W31" s="241">
        <f>Data2!W26</f>
        <v>452</v>
      </c>
      <c r="X31" s="184">
        <f>Data2!X26</f>
        <v>8</v>
      </c>
      <c r="Y31" s="184">
        <f>Data2!Y26</f>
        <v>8.5</v>
      </c>
      <c r="Z31" s="57">
        <f>Data2!Z26</f>
        <v>95</v>
      </c>
      <c r="AA31" s="81">
        <f>Data2!AA26</f>
        <v>8</v>
      </c>
      <c r="AB31" s="91">
        <f>Data2!AB26</f>
        <v>0</v>
      </c>
      <c r="AC31" s="56">
        <f t="shared" si="1"/>
        <v>0</v>
      </c>
      <c r="AD31" s="69">
        <f>Data2!AD26</f>
        <v>9</v>
      </c>
      <c r="AE31" s="58"/>
      <c r="AF31" s="58"/>
    </row>
    <row r="32" spans="2:32" ht="16.5" customHeight="1" x14ac:dyDescent="0.3">
      <c r="B32" s="51" t="str">
        <f>Data!AG25</f>
        <v>Sep 22</v>
      </c>
      <c r="C32" s="56">
        <f>Data2!C27</f>
        <v>231</v>
      </c>
      <c r="D32" s="174">
        <f>Data2!D27</f>
        <v>97.365000000000009</v>
      </c>
      <c r="E32" s="174">
        <f>Data2!E27</f>
        <v>97.37</v>
      </c>
      <c r="F32" s="57">
        <f>Data2!F27</f>
        <v>19</v>
      </c>
      <c r="G32" s="103">
        <f>Data2!G27</f>
        <v>97.365000000000009</v>
      </c>
      <c r="H32" s="113">
        <f>Data2!H27</f>
        <v>1.5000000000000568E-2</v>
      </c>
      <c r="I32" s="238">
        <f t="shared" si="3"/>
        <v>1.5000000000000568E-2</v>
      </c>
      <c r="J32" s="243">
        <f>Data2!J27</f>
        <v>395</v>
      </c>
      <c r="K32" s="202"/>
      <c r="L32" s="244" t="str">
        <f>Data!AQ25</f>
        <v>Sep 22, Dec 22</v>
      </c>
      <c r="M32" s="241">
        <f>Data2!M27</f>
        <v>332</v>
      </c>
      <c r="N32" s="195">
        <f>Data2!N27</f>
        <v>4</v>
      </c>
      <c r="O32" s="195">
        <f>Data2!O27</f>
        <v>4.5</v>
      </c>
      <c r="P32" s="57">
        <f>Data2!P27</f>
        <v>969</v>
      </c>
      <c r="Q32" s="81">
        <f>Data2!Q27</f>
        <v>4.5</v>
      </c>
      <c r="R32" s="91">
        <f>Data2!R27</f>
        <v>0.5</v>
      </c>
      <c r="S32" s="240">
        <f t="shared" si="0"/>
        <v>0.5</v>
      </c>
      <c r="T32" s="243">
        <f>Data2!T27</f>
        <v>0</v>
      </c>
      <c r="U32" s="202"/>
      <c r="V32" s="244" t="str">
        <f>Data!BA25</f>
        <v>Sep 22, Mar 23</v>
      </c>
      <c r="W32" s="241">
        <f>Data2!W27</f>
        <v>495</v>
      </c>
      <c r="X32" s="195">
        <f>Data2!X27</f>
        <v>6.5</v>
      </c>
      <c r="Y32" s="195">
        <f>Data2!Y27</f>
        <v>7.5</v>
      </c>
      <c r="Z32" s="57">
        <f>Data2!Z27</f>
        <v>956</v>
      </c>
      <c r="AA32" s="81">
        <f>Data2!AA27</f>
        <v>7.5</v>
      </c>
      <c r="AB32" s="91">
        <f>Data2!AB27</f>
        <v>1</v>
      </c>
      <c r="AC32" s="55">
        <f t="shared" si="1"/>
        <v>1</v>
      </c>
      <c r="AD32" s="70">
        <f>Data2!AD27</f>
        <v>0</v>
      </c>
      <c r="AE32" s="58"/>
      <c r="AF32" s="58"/>
    </row>
    <row r="33" spans="2:32" ht="16.5" customHeight="1" x14ac:dyDescent="0.3">
      <c r="B33" s="51" t="str">
        <f>Data!AG26</f>
        <v>Dec 22</v>
      </c>
      <c r="C33" s="56">
        <f>Data2!C28</f>
        <v>298</v>
      </c>
      <c r="D33" s="163">
        <f>Data2!D28</f>
        <v>97.320000000000007</v>
      </c>
      <c r="E33" s="163">
        <f>Data2!E28</f>
        <v>97.33</v>
      </c>
      <c r="F33" s="57">
        <f>Data2!F28</f>
        <v>147</v>
      </c>
      <c r="G33" s="103">
        <f>Data2!G28</f>
        <v>97.320000000000007</v>
      </c>
      <c r="H33" s="113">
        <f>Data2!H28</f>
        <v>1.0000000000005116E-2</v>
      </c>
      <c r="I33" s="238">
        <f t="shared" si="3"/>
        <v>1.0000000000005116E-2</v>
      </c>
      <c r="J33" s="243">
        <f>Data2!J28</f>
        <v>314</v>
      </c>
      <c r="K33" s="202"/>
      <c r="L33" s="244" t="str">
        <f>Data!AQ26</f>
        <v>Dec 22, Mar 23</v>
      </c>
      <c r="M33" s="241">
        <f>Data2!M28</f>
        <v>318</v>
      </c>
      <c r="N33" s="184">
        <f>Data2!N28</f>
        <v>2.5</v>
      </c>
      <c r="O33" s="184">
        <f>Data2!O28</f>
        <v>3</v>
      </c>
      <c r="P33" s="57">
        <f>Data2!P28</f>
        <v>586</v>
      </c>
      <c r="Q33" s="81">
        <f>Data2!Q28</f>
        <v>3</v>
      </c>
      <c r="R33" s="91">
        <f>Data2!R28</f>
        <v>0.5</v>
      </c>
      <c r="S33" s="240">
        <f t="shared" si="0"/>
        <v>0.5</v>
      </c>
      <c r="T33" s="243">
        <f>Data2!T28</f>
        <v>0</v>
      </c>
      <c r="U33" s="202"/>
      <c r="V33" s="244" t="str">
        <f>Data!BA26</f>
        <v>Dec 22, Jun 23</v>
      </c>
      <c r="W33" s="241">
        <f>Data2!W28</f>
        <v>482</v>
      </c>
      <c r="X33" s="184">
        <f>Data2!X28</f>
        <v>5</v>
      </c>
      <c r="Y33" s="184">
        <f>Data2!Y28</f>
        <v>5.5</v>
      </c>
      <c r="Z33" s="57">
        <f>Data2!Z28</f>
        <v>116</v>
      </c>
      <c r="AA33" s="81">
        <f>Data2!AA28</f>
        <v>5</v>
      </c>
      <c r="AB33" s="91">
        <f>Data2!AB28</f>
        <v>-0.5</v>
      </c>
      <c r="AC33" s="55">
        <f t="shared" si="1"/>
        <v>-0.5</v>
      </c>
      <c r="AD33" s="70">
        <f>Data2!AD28</f>
        <v>1</v>
      </c>
      <c r="AE33" s="58"/>
      <c r="AF33" s="58"/>
    </row>
    <row r="34" spans="2:32" ht="16.5" customHeight="1" x14ac:dyDescent="0.3">
      <c r="B34" s="384" t="str">
        <f>Data!AG27</f>
        <v>Mar 23</v>
      </c>
      <c r="C34" s="385">
        <f>Data2!C29</f>
        <v>5</v>
      </c>
      <c r="D34" s="386">
        <f>Data2!D29</f>
        <v>97.295000000000002</v>
      </c>
      <c r="E34" s="386">
        <f>Data2!E29</f>
        <v>97.305000000000007</v>
      </c>
      <c r="F34" s="387">
        <f>Data2!F29</f>
        <v>138</v>
      </c>
      <c r="G34" s="388">
        <f>Data2!G29</f>
        <v>97.305000000000007</v>
      </c>
      <c r="H34" s="389">
        <f>Data2!H29</f>
        <v>2.0000000000010232E-2</v>
      </c>
      <c r="I34" s="390">
        <f t="shared" si="3"/>
        <v>2.0000000000010232E-2</v>
      </c>
      <c r="J34" s="391">
        <f>Data2!J29</f>
        <v>397</v>
      </c>
      <c r="K34" s="202"/>
      <c r="L34" s="392" t="str">
        <f>Data!AQ27</f>
        <v>Mar 23, Jun 23</v>
      </c>
      <c r="M34" s="393">
        <f>Data2!M29</f>
        <v>568</v>
      </c>
      <c r="N34" s="394">
        <f>Data2!N29</f>
        <v>2.5</v>
      </c>
      <c r="O34" s="394">
        <f>Data2!O29</f>
        <v>3</v>
      </c>
      <c r="P34" s="387">
        <f>Data2!P29</f>
        <v>88</v>
      </c>
      <c r="Q34" s="395">
        <f>Data2!Q29</f>
        <v>2.5</v>
      </c>
      <c r="R34" s="396">
        <f>Data2!R29</f>
        <v>-0.5</v>
      </c>
      <c r="S34" s="397">
        <f t="shared" si="0"/>
        <v>-0.5</v>
      </c>
      <c r="T34" s="391">
        <f>Data2!T29</f>
        <v>0</v>
      </c>
      <c r="U34" s="202"/>
      <c r="V34" s="392" t="str">
        <f>Data!BA27</f>
        <v>Mar 23, Sep 23</v>
      </c>
      <c r="W34" s="393">
        <f>Data2!W29</f>
        <v>226</v>
      </c>
      <c r="X34" s="394">
        <f>Data2!X29</f>
        <v>5</v>
      </c>
      <c r="Y34" s="394">
        <f>Data2!Y29</f>
        <v>6</v>
      </c>
      <c r="Z34" s="387">
        <f>Data2!Z29</f>
        <v>538</v>
      </c>
      <c r="AA34" s="395">
        <f>Data2!AA29</f>
        <v>6</v>
      </c>
      <c r="AB34" s="396">
        <f>Data2!AB29</f>
        <v>0.5</v>
      </c>
      <c r="AC34" s="398">
        <f t="shared" si="1"/>
        <v>0.5</v>
      </c>
      <c r="AD34" s="399">
        <f>Data2!AD29</f>
        <v>0</v>
      </c>
      <c r="AE34" s="58"/>
      <c r="AF34" s="58"/>
    </row>
    <row r="35" spans="2:32" ht="3.95" customHeight="1" x14ac:dyDescent="0.3">
      <c r="B35" s="504"/>
      <c r="C35" s="505"/>
      <c r="D35" s="506"/>
      <c r="E35" s="506"/>
      <c r="F35" s="507"/>
      <c r="G35" s="506"/>
      <c r="H35" s="508"/>
      <c r="I35" s="509"/>
      <c r="J35" s="510"/>
      <c r="K35" s="552"/>
      <c r="L35" s="511"/>
      <c r="M35" s="505"/>
      <c r="N35" s="512"/>
      <c r="O35" s="512"/>
      <c r="P35" s="507"/>
      <c r="Q35" s="512"/>
      <c r="R35" s="513"/>
      <c r="S35" s="505"/>
      <c r="T35" s="510"/>
      <c r="U35" s="552"/>
      <c r="V35" s="511"/>
      <c r="W35" s="505"/>
      <c r="X35" s="512"/>
      <c r="Y35" s="512"/>
      <c r="Z35" s="507"/>
      <c r="AA35" s="512"/>
      <c r="AB35" s="513"/>
      <c r="AC35" s="505"/>
      <c r="AD35" s="514"/>
      <c r="AE35" s="58"/>
      <c r="AF35" s="58"/>
    </row>
    <row r="36" spans="2:32" ht="16.5" customHeight="1" x14ac:dyDescent="0.3">
      <c r="B36" s="242" t="str">
        <f>Data!AG28</f>
        <v>Jun 23</v>
      </c>
      <c r="C36" s="53">
        <f>Data2!C30</f>
        <v>180</v>
      </c>
      <c r="D36" s="164">
        <f>Data2!D30</f>
        <v>97.265000000000001</v>
      </c>
      <c r="E36" s="164">
        <f>Data2!E30</f>
        <v>97.275000000000006</v>
      </c>
      <c r="F36" s="54">
        <f>Data2!F30</f>
        <v>2</v>
      </c>
      <c r="G36" s="104">
        <f>Data2!G30</f>
        <v>97.265000000000001</v>
      </c>
      <c r="H36" s="114">
        <f>Data2!H30</f>
        <v>1.0000000000005116E-2</v>
      </c>
      <c r="I36" s="245">
        <f t="shared" si="3"/>
        <v>1.0000000000005116E-2</v>
      </c>
      <c r="J36" s="400">
        <f>Data2!J30</f>
        <v>1</v>
      </c>
      <c r="K36" s="202"/>
      <c r="L36" s="401" t="str">
        <f>Data!AQ28</f>
        <v>Jun 23, Sep 23</v>
      </c>
      <c r="M36" s="251">
        <f>Data2!M30</f>
        <v>20</v>
      </c>
      <c r="N36" s="185">
        <f>Data2!N30</f>
        <v>2.5</v>
      </c>
      <c r="O36" s="185">
        <f>Data2!O30</f>
        <v>3</v>
      </c>
      <c r="P36" s="54">
        <f>Data2!P30</f>
        <v>442</v>
      </c>
      <c r="Q36" s="82">
        <f>Data2!Q30</f>
        <v>3</v>
      </c>
      <c r="R36" s="92">
        <f>Data2!R30</f>
        <v>0.5</v>
      </c>
      <c r="S36" s="248">
        <f t="shared" si="0"/>
        <v>0.5</v>
      </c>
      <c r="T36" s="400">
        <f>Data2!T30</f>
        <v>0</v>
      </c>
      <c r="U36" s="202"/>
      <c r="V36" s="401" t="str">
        <f>Data!BA28</f>
        <v>Jun 23, Dec 23</v>
      </c>
      <c r="W36" s="251">
        <f>Data2!W30</f>
        <v>8</v>
      </c>
      <c r="X36" s="185">
        <f>Data2!X30</f>
        <v>5</v>
      </c>
      <c r="Y36" s="185">
        <f>Data2!Y30</f>
        <v>5.5</v>
      </c>
      <c r="Z36" s="54">
        <f>Data2!Z30</f>
        <v>53</v>
      </c>
      <c r="AA36" s="82">
        <f>Data2!AA30</f>
        <v>5</v>
      </c>
      <c r="AB36" s="92">
        <f>Data2!AB30</f>
        <v>0</v>
      </c>
      <c r="AC36" s="53">
        <f t="shared" si="1"/>
        <v>0</v>
      </c>
      <c r="AD36" s="71">
        <f>Data2!AD30</f>
        <v>0</v>
      </c>
      <c r="AE36" s="58"/>
      <c r="AF36" s="58"/>
    </row>
    <row r="37" spans="2:32" ht="16.5" customHeight="1" x14ac:dyDescent="0.3">
      <c r="B37" s="13" t="str">
        <f>Data!AG29</f>
        <v>Sep 23</v>
      </c>
      <c r="C37" s="53">
        <f>Data2!C31</f>
        <v>88</v>
      </c>
      <c r="D37" s="175">
        <f>Data2!D31</f>
        <v>97.240000000000009</v>
      </c>
      <c r="E37" s="175">
        <f>Data2!E31</f>
        <v>97.254999999999995</v>
      </c>
      <c r="F37" s="54">
        <f>Data2!F31</f>
        <v>20</v>
      </c>
      <c r="G37" s="104">
        <f>Data2!G31</f>
        <v>97.240000000000009</v>
      </c>
      <c r="H37" s="114">
        <f>Data2!H31</f>
        <v>1.0000000000005116E-2</v>
      </c>
      <c r="I37" s="246">
        <f t="shared" si="3"/>
        <v>1.0000000000005116E-2</v>
      </c>
      <c r="J37" s="253">
        <f>Data2!J31</f>
        <v>2</v>
      </c>
      <c r="K37" s="202"/>
      <c r="L37" s="254" t="str">
        <f>Data!AQ29</f>
        <v>Sep 23, Dec 23</v>
      </c>
      <c r="M37" s="251">
        <f>Data2!M31</f>
        <v>17</v>
      </c>
      <c r="N37" s="196">
        <f>Data2!N31</f>
        <v>2.5</v>
      </c>
      <c r="O37" s="196">
        <f>Data2!O31</f>
        <v>3</v>
      </c>
      <c r="P37" s="54">
        <f>Data2!P31</f>
        <v>12</v>
      </c>
      <c r="Q37" s="82">
        <f>Data2!Q31</f>
        <v>2.5</v>
      </c>
      <c r="R37" s="92">
        <f>Data2!R31</f>
        <v>0</v>
      </c>
      <c r="S37" s="249">
        <f t="shared" si="0"/>
        <v>0</v>
      </c>
      <c r="T37" s="253">
        <f>Data2!T31</f>
        <v>0</v>
      </c>
      <c r="U37" s="202"/>
      <c r="V37" s="254" t="str">
        <f>Data!BA29</f>
        <v>Sep 23, Mar 24</v>
      </c>
      <c r="W37" s="251">
        <f>Data2!W31</f>
        <v>187</v>
      </c>
      <c r="X37" s="196">
        <f>Data2!X31</f>
        <v>3.5</v>
      </c>
      <c r="Y37" s="196">
        <f>Data2!Y31</f>
        <v>4.5</v>
      </c>
      <c r="Z37" s="54">
        <f>Data2!Z31</f>
        <v>32</v>
      </c>
      <c r="AA37" s="82">
        <f>Data2!AA31</f>
        <v>3.5</v>
      </c>
      <c r="AB37" s="92">
        <f>Data2!AB31</f>
        <v>-1</v>
      </c>
      <c r="AC37" s="14">
        <f t="shared" si="1"/>
        <v>-1</v>
      </c>
      <c r="AD37" s="72">
        <f>Data2!AD31</f>
        <v>1</v>
      </c>
      <c r="AE37" s="58"/>
      <c r="AF37" s="58"/>
    </row>
    <row r="38" spans="2:32" ht="16.5" customHeight="1" x14ac:dyDescent="0.3">
      <c r="B38" s="13" t="str">
        <f>Data!AG30</f>
        <v>Dec 23</v>
      </c>
      <c r="C38" s="53">
        <f>Data2!C32</f>
        <v>2</v>
      </c>
      <c r="D38" s="164">
        <f>Data2!D32</f>
        <v>97.210000000000008</v>
      </c>
      <c r="E38" s="164">
        <f>Data2!E32</f>
        <v>97.23</v>
      </c>
      <c r="F38" s="54">
        <f>Data2!F32</f>
        <v>8</v>
      </c>
      <c r="G38" s="104">
        <f>Data2!G32</f>
        <v>97.23</v>
      </c>
      <c r="H38" s="114">
        <f>Data2!H32</f>
        <v>2.5000000000005684E-2</v>
      </c>
      <c r="I38" s="246">
        <f t="shared" si="3"/>
        <v>2.5000000000005684E-2</v>
      </c>
      <c r="J38" s="253">
        <f>Data2!J32</f>
        <v>1</v>
      </c>
      <c r="K38" s="202"/>
      <c r="L38" s="254" t="str">
        <f>Data!AQ30</f>
        <v>Dec 23, Mar 24</v>
      </c>
      <c r="M38" s="251">
        <f>Data2!M32</f>
        <v>38</v>
      </c>
      <c r="N38" s="185">
        <f>Data2!N32</f>
        <v>1.5</v>
      </c>
      <c r="O38" s="185">
        <f>Data2!O32</f>
        <v>2</v>
      </c>
      <c r="P38" s="54">
        <f>Data2!P32</f>
        <v>28</v>
      </c>
      <c r="Q38" s="82">
        <f>Data2!Q32</f>
        <v>2</v>
      </c>
      <c r="R38" s="92">
        <f>Data2!R32</f>
        <v>0</v>
      </c>
      <c r="S38" s="249">
        <f t="shared" si="0"/>
        <v>0</v>
      </c>
      <c r="T38" s="253">
        <f>Data2!T32</f>
        <v>0</v>
      </c>
      <c r="U38" s="202"/>
      <c r="V38" s="254" t="str">
        <f>Data!BA30</f>
        <v>Dec 23, Jun 24</v>
      </c>
      <c r="W38" s="251">
        <f>Data2!W32</f>
        <v>19</v>
      </c>
      <c r="X38" s="185">
        <f>Data2!X32</f>
        <v>3</v>
      </c>
      <c r="Y38" s="185">
        <f>Data2!Y32</f>
        <v>4</v>
      </c>
      <c r="Z38" s="54">
        <f>Data2!Z32</f>
        <v>8</v>
      </c>
      <c r="AA38" s="82" t="str">
        <f>Data2!AA32</f>
        <v/>
      </c>
      <c r="AB38" s="92" t="str">
        <f>Data2!AB32</f>
        <v/>
      </c>
      <c r="AC38" s="14" t="str">
        <f t="shared" si="1"/>
        <v/>
      </c>
      <c r="AD38" s="72">
        <f>Data2!AD32</f>
        <v>0</v>
      </c>
      <c r="AE38" s="58"/>
      <c r="AF38" s="58"/>
    </row>
    <row r="39" spans="2:32" ht="16.5" customHeight="1" x14ac:dyDescent="0.3">
      <c r="B39" s="402" t="str">
        <f>Data!AG31</f>
        <v>Mar 24</v>
      </c>
      <c r="C39" s="403">
        <f>Data2!C33</f>
        <v>7</v>
      </c>
      <c r="D39" s="404">
        <f>Data2!D33</f>
        <v>97.195000000000007</v>
      </c>
      <c r="E39" s="404">
        <f>Data2!E33</f>
        <v>97.215000000000003</v>
      </c>
      <c r="F39" s="405">
        <f>Data2!F33</f>
        <v>19</v>
      </c>
      <c r="G39" s="406">
        <f>Data2!G33</f>
        <v>97.215000000000003</v>
      </c>
      <c r="H39" s="407">
        <f>Data2!H33</f>
        <v>3.0000000000001137E-2</v>
      </c>
      <c r="I39" s="247">
        <f t="shared" si="3"/>
        <v>3.0000000000001137E-2</v>
      </c>
      <c r="J39" s="408">
        <f>Data2!J33</f>
        <v>1</v>
      </c>
      <c r="K39" s="202"/>
      <c r="L39" s="409" t="str">
        <f>Data!AQ31</f>
        <v>Mar 24, Jun 24</v>
      </c>
      <c r="M39" s="410">
        <f>Data2!M33</f>
        <v>37</v>
      </c>
      <c r="N39" s="411">
        <f>Data2!N33</f>
        <v>1.5</v>
      </c>
      <c r="O39" s="411">
        <f>Data2!O33</f>
        <v>2.5</v>
      </c>
      <c r="P39" s="405">
        <f>Data2!P33</f>
        <v>35</v>
      </c>
      <c r="Q39" s="412">
        <f>Data2!Q33</f>
        <v>2.5</v>
      </c>
      <c r="R39" s="413">
        <f>Data2!R33</f>
        <v>0.5</v>
      </c>
      <c r="S39" s="250">
        <f t="shared" si="0"/>
        <v>0.5</v>
      </c>
      <c r="T39" s="408">
        <f>Data2!T33</f>
        <v>0</v>
      </c>
      <c r="U39" s="202"/>
      <c r="V39" s="409" t="str">
        <f>Data!BA31</f>
        <v>Mar 24, Sep 24</v>
      </c>
      <c r="W39" s="410">
        <f>Data2!W33</f>
        <v>26</v>
      </c>
      <c r="X39" s="411">
        <f>Data2!X33</f>
        <v>3</v>
      </c>
      <c r="Y39" s="411">
        <f>Data2!Y33</f>
        <v>4</v>
      </c>
      <c r="Z39" s="405">
        <f>Data2!Z33</f>
        <v>18</v>
      </c>
      <c r="AA39" s="412">
        <f>Data2!AA33</f>
        <v>3</v>
      </c>
      <c r="AB39" s="413">
        <f>Data2!AB33</f>
        <v>-0.5</v>
      </c>
      <c r="AC39" s="15">
        <f t="shared" si="1"/>
        <v>-0.5</v>
      </c>
      <c r="AD39" s="73">
        <f>Data2!AD33</f>
        <v>0</v>
      </c>
      <c r="AE39" s="58"/>
      <c r="AF39" s="58"/>
    </row>
    <row r="40" spans="2:32" ht="3.95" customHeight="1" x14ac:dyDescent="0.3">
      <c r="B40" s="515"/>
      <c r="C40" s="516"/>
      <c r="D40" s="517"/>
      <c r="E40" s="517"/>
      <c r="F40" s="518"/>
      <c r="G40" s="517"/>
      <c r="H40" s="519"/>
      <c r="I40" s="520"/>
      <c r="J40" s="521"/>
      <c r="K40" s="552"/>
      <c r="L40" s="522"/>
      <c r="M40" s="516"/>
      <c r="N40" s="523"/>
      <c r="O40" s="523"/>
      <c r="P40" s="518"/>
      <c r="Q40" s="523"/>
      <c r="R40" s="524"/>
      <c r="S40" s="516"/>
      <c r="T40" s="521"/>
      <c r="U40" s="552"/>
      <c r="V40" s="522"/>
      <c r="W40" s="516"/>
      <c r="X40" s="523"/>
      <c r="Y40" s="523"/>
      <c r="Z40" s="518"/>
      <c r="AA40" s="523"/>
      <c r="AB40" s="524"/>
      <c r="AC40" s="516"/>
      <c r="AD40" s="525"/>
      <c r="AE40" s="58"/>
      <c r="AF40" s="58"/>
    </row>
    <row r="41" spans="2:32" ht="16.5" customHeight="1" x14ac:dyDescent="0.3">
      <c r="B41" s="252" t="str">
        <f>Data!AG32</f>
        <v>Jun 24</v>
      </c>
      <c r="C41" s="414">
        <f>Data2!C34</f>
        <v>1</v>
      </c>
      <c r="D41" s="415">
        <f>Data2!D34</f>
        <v>97.165000000000006</v>
      </c>
      <c r="E41" s="415">
        <f>Data2!E34</f>
        <v>97.2</v>
      </c>
      <c r="F41" s="416">
        <f>Data2!F34</f>
        <v>10</v>
      </c>
      <c r="G41" s="417">
        <f>Data2!G34</f>
        <v>97.165000000000006</v>
      </c>
      <c r="H41" s="418">
        <f>Data2!H34</f>
        <v>0</v>
      </c>
      <c r="I41" s="419">
        <f t="shared" si="3"/>
        <v>0</v>
      </c>
      <c r="J41" s="420">
        <f>Data2!J34</f>
        <v>0</v>
      </c>
      <c r="K41" s="202"/>
      <c r="L41" s="421" t="str">
        <f>Data!AQ32</f>
        <v>Jun 24, Sep 24</v>
      </c>
      <c r="M41" s="422">
        <f>Data2!M34</f>
        <v>45</v>
      </c>
      <c r="N41" s="423">
        <f>Data2!N34</f>
        <v>1</v>
      </c>
      <c r="O41" s="423">
        <f>Data2!O34</f>
        <v>2.5</v>
      </c>
      <c r="P41" s="416">
        <f>Data2!P34</f>
        <v>74</v>
      </c>
      <c r="Q41" s="424">
        <f>Data2!Q34</f>
        <v>1</v>
      </c>
      <c r="R41" s="425">
        <f>Data2!R34</f>
        <v>-0.5</v>
      </c>
      <c r="S41" s="426">
        <f t="shared" si="0"/>
        <v>-0.5</v>
      </c>
      <c r="T41" s="420">
        <f>Data2!T34</f>
        <v>0</v>
      </c>
      <c r="U41" s="202"/>
      <c r="V41" s="421" t="str">
        <f>Data!BA32</f>
        <v>Jun 24, Dec 24</v>
      </c>
      <c r="W41" s="422">
        <f>Data2!W34</f>
        <v>19</v>
      </c>
      <c r="X41" s="423">
        <f>Data2!X34</f>
        <v>3.5</v>
      </c>
      <c r="Y41" s="423">
        <f>Data2!Y34</f>
        <v>4.5</v>
      </c>
      <c r="Z41" s="416">
        <f>Data2!Z34</f>
        <v>20</v>
      </c>
      <c r="AA41" s="424" t="str">
        <f>Data2!AA34</f>
        <v/>
      </c>
      <c r="AB41" s="425" t="str">
        <f>Data2!AB34</f>
        <v/>
      </c>
      <c r="AC41" s="414" t="str">
        <f t="shared" si="1"/>
        <v/>
      </c>
      <c r="AD41" s="427">
        <f>Data2!AD34</f>
        <v>0</v>
      </c>
      <c r="AE41" s="58"/>
      <c r="AF41" s="58"/>
    </row>
    <row r="42" spans="2:32" ht="16.5" customHeight="1" x14ac:dyDescent="0.3">
      <c r="B42" s="16" t="str">
        <f>Data!AG33</f>
        <v>Sep 24</v>
      </c>
      <c r="C42" s="17">
        <f>Data2!C35</f>
        <v>2</v>
      </c>
      <c r="D42" s="176">
        <f>Data2!D35</f>
        <v>97.155000000000001</v>
      </c>
      <c r="E42" s="176">
        <f>Data2!E35</f>
        <v>97.18</v>
      </c>
      <c r="F42" s="18">
        <f>Data2!F35</f>
        <v>2</v>
      </c>
      <c r="G42" s="105">
        <f>Data2!G35</f>
        <v>97.18</v>
      </c>
      <c r="H42" s="115">
        <f>Data2!H35</f>
        <v>3.0000000000001137E-2</v>
      </c>
      <c r="I42" s="255">
        <f t="shared" si="3"/>
        <v>3.0000000000001137E-2</v>
      </c>
      <c r="J42" s="261">
        <f>Data2!J35</f>
        <v>0</v>
      </c>
      <c r="K42" s="202"/>
      <c r="L42" s="262" t="str">
        <f>Data!AQ33</f>
        <v>Sep 24, Dec 24</v>
      </c>
      <c r="M42" s="259">
        <f>Data2!M35</f>
        <v>22</v>
      </c>
      <c r="N42" s="197">
        <f>Data2!N35</f>
        <v>1.5</v>
      </c>
      <c r="O42" s="197">
        <f>Data2!O35</f>
        <v>3</v>
      </c>
      <c r="P42" s="18">
        <f>Data2!P35</f>
        <v>10</v>
      </c>
      <c r="Q42" s="83">
        <f>Data2!Q35</f>
        <v>3</v>
      </c>
      <c r="R42" s="93">
        <f>Data2!R35</f>
        <v>1</v>
      </c>
      <c r="S42" s="257">
        <f t="shared" si="0"/>
        <v>1</v>
      </c>
      <c r="T42" s="261">
        <f>Data2!T35</f>
        <v>0</v>
      </c>
      <c r="U42" s="202"/>
      <c r="V42" s="262" t="str">
        <f>Data!BA33</f>
        <v>Sep 24, Mar 25</v>
      </c>
      <c r="W42" s="259">
        <f>Data2!W35</f>
        <v>18</v>
      </c>
      <c r="X42" s="197">
        <f>Data2!X35</f>
        <v>2.5</v>
      </c>
      <c r="Y42" s="197">
        <f>Data2!Y35</f>
        <v>3.5</v>
      </c>
      <c r="Z42" s="18">
        <f>Data2!Z35</f>
        <v>19</v>
      </c>
      <c r="AA42" s="83" t="str">
        <f>Data2!AA35</f>
        <v/>
      </c>
      <c r="AB42" s="93" t="str">
        <f>Data2!AB35</f>
        <v/>
      </c>
      <c r="AC42" s="17" t="str">
        <f t="shared" si="1"/>
        <v/>
      </c>
      <c r="AD42" s="74">
        <f>Data2!AD35</f>
        <v>0</v>
      </c>
      <c r="AE42" s="58"/>
      <c r="AF42" s="58"/>
    </row>
    <row r="43" spans="2:32" ht="16.5" customHeight="1" x14ac:dyDescent="0.3">
      <c r="B43" s="16" t="str">
        <f>Data!AG34</f>
        <v>Dec 24</v>
      </c>
      <c r="C43" s="17">
        <f>Data2!C36</f>
        <v>1</v>
      </c>
      <c r="D43" s="165">
        <f>Data2!D36</f>
        <v>97.115000000000009</v>
      </c>
      <c r="E43" s="165">
        <f>Data2!E36</f>
        <v>97.17</v>
      </c>
      <c r="F43" s="18">
        <f>Data2!F36</f>
        <v>6</v>
      </c>
      <c r="G43" s="105">
        <f>Data2!G36</f>
        <v>97.115000000000009</v>
      </c>
      <c r="H43" s="115">
        <f>Data2!H36</f>
        <v>-1.4999999999986358E-2</v>
      </c>
      <c r="I43" s="255">
        <f t="shared" si="3"/>
        <v>-1.4999999999986358E-2</v>
      </c>
      <c r="J43" s="261">
        <f>Data2!J36</f>
        <v>0</v>
      </c>
      <c r="K43" s="202"/>
      <c r="L43" s="262" t="str">
        <f>Data!AQ34</f>
        <v>Dec 24, Mar 25</v>
      </c>
      <c r="M43" s="259">
        <f>Data2!M36</f>
        <v>77</v>
      </c>
      <c r="N43" s="186">
        <f>Data2!N36</f>
        <v>0.5</v>
      </c>
      <c r="O43" s="186">
        <f>Data2!O36</f>
        <v>1</v>
      </c>
      <c r="P43" s="18">
        <f>Data2!P36</f>
        <v>3</v>
      </c>
      <c r="Q43" s="83" t="str">
        <f>Data2!Q36</f>
        <v/>
      </c>
      <c r="R43" s="93" t="str">
        <f>Data2!R36</f>
        <v/>
      </c>
      <c r="S43" s="257" t="str">
        <f t="shared" si="0"/>
        <v/>
      </c>
      <c r="T43" s="261">
        <f>Data2!T36</f>
        <v>0</v>
      </c>
      <c r="U43" s="202"/>
      <c r="V43" s="262" t="str">
        <f>Data!BA34</f>
        <v>Dec 24, Jun 25</v>
      </c>
      <c r="W43" s="259">
        <f>Data2!W36</f>
        <v>20</v>
      </c>
      <c r="X43" s="186">
        <f>Data2!X36</f>
        <v>1.5</v>
      </c>
      <c r="Y43" s="186">
        <f>Data2!Y36</f>
        <v>2.5</v>
      </c>
      <c r="Z43" s="18">
        <f>Data2!Z36</f>
        <v>20</v>
      </c>
      <c r="AA43" s="83" t="str">
        <f>Data2!AA36</f>
        <v/>
      </c>
      <c r="AB43" s="93" t="str">
        <f>Data2!AB36</f>
        <v/>
      </c>
      <c r="AC43" s="17" t="str">
        <f t="shared" si="1"/>
        <v/>
      </c>
      <c r="AD43" s="74">
        <f>Data2!AD36</f>
        <v>0</v>
      </c>
      <c r="AE43" s="58"/>
      <c r="AF43" s="58"/>
    </row>
    <row r="44" spans="2:32" ht="16.5" customHeight="1" x14ac:dyDescent="0.3">
      <c r="B44" s="428" t="str">
        <f>Data!AG35</f>
        <v>Mar 25</v>
      </c>
      <c r="C44" s="19">
        <f>Data2!C37</f>
        <v>1</v>
      </c>
      <c r="D44" s="429">
        <f>Data2!D37</f>
        <v>97.115000000000009</v>
      </c>
      <c r="E44" s="429">
        <f>Data2!E37</f>
        <v>97.155000000000001</v>
      </c>
      <c r="F44" s="430">
        <f>Data2!F37</f>
        <v>1</v>
      </c>
      <c r="G44" s="431">
        <f>Data2!G37</f>
        <v>97.155000000000001</v>
      </c>
      <c r="H44" s="432">
        <f>Data2!H37</f>
        <v>3.0000000000001137E-2</v>
      </c>
      <c r="I44" s="256">
        <f t="shared" si="3"/>
        <v>3.0000000000001137E-2</v>
      </c>
      <c r="J44" s="433">
        <f>Data2!J37</f>
        <v>0</v>
      </c>
      <c r="K44" s="202"/>
      <c r="L44" s="434" t="str">
        <f>Data!AQ35</f>
        <v>Mar 25, Jun 25</v>
      </c>
      <c r="M44" s="435">
        <f>Data2!M37</f>
        <v>2</v>
      </c>
      <c r="N44" s="436">
        <f>Data2!N37</f>
        <v>1.5</v>
      </c>
      <c r="O44" s="436">
        <f>Data2!O37</f>
        <v>2</v>
      </c>
      <c r="P44" s="430">
        <f>Data2!P37</f>
        <v>30</v>
      </c>
      <c r="Q44" s="437">
        <f>Data2!Q37</f>
        <v>1.5</v>
      </c>
      <c r="R44" s="438">
        <f>Data2!R37</f>
        <v>-0.5</v>
      </c>
      <c r="S44" s="258">
        <f t="shared" si="0"/>
        <v>-0.5</v>
      </c>
      <c r="T44" s="433">
        <f>Data2!T37</f>
        <v>0</v>
      </c>
      <c r="U44" s="202"/>
      <c r="V44" s="434" t="str">
        <f>Data!BA35</f>
        <v>Mar 25, Sep 25</v>
      </c>
      <c r="W44" s="435">
        <f>Data2!W37</f>
        <v>1</v>
      </c>
      <c r="X44" s="436">
        <f>Data2!X37</f>
        <v>2.5</v>
      </c>
      <c r="Y44" s="436">
        <f>Data2!Y37</f>
        <v>3</v>
      </c>
      <c r="Z44" s="430">
        <f>Data2!Z37</f>
        <v>28</v>
      </c>
      <c r="AA44" s="437">
        <f>Data2!AA37</f>
        <v>3</v>
      </c>
      <c r="AB44" s="438">
        <f>Data2!AB37</f>
        <v>0</v>
      </c>
      <c r="AC44" s="19">
        <f t="shared" si="1"/>
        <v>0</v>
      </c>
      <c r="AD44" s="37">
        <f>Data2!AD37</f>
        <v>0</v>
      </c>
    </row>
    <row r="45" spans="2:32" ht="3.95" customHeight="1" x14ac:dyDescent="0.3">
      <c r="B45" s="526"/>
      <c r="C45" s="527"/>
      <c r="D45" s="528"/>
      <c r="E45" s="528"/>
      <c r="F45" s="529"/>
      <c r="G45" s="528"/>
      <c r="H45" s="530"/>
      <c r="I45" s="531"/>
      <c r="J45" s="532"/>
      <c r="K45" s="552"/>
      <c r="L45" s="533"/>
      <c r="M45" s="527"/>
      <c r="N45" s="534"/>
      <c r="O45" s="534"/>
      <c r="P45" s="529"/>
      <c r="Q45" s="534"/>
      <c r="R45" s="535"/>
      <c r="S45" s="527"/>
      <c r="T45" s="532"/>
      <c r="U45" s="552"/>
      <c r="V45" s="533"/>
      <c r="W45" s="527"/>
      <c r="X45" s="534"/>
      <c r="Y45" s="534"/>
      <c r="Z45" s="529"/>
      <c r="AA45" s="534"/>
      <c r="AB45" s="535"/>
      <c r="AC45" s="527"/>
      <c r="AD45" s="536"/>
    </row>
    <row r="46" spans="2:32" ht="16.5" customHeight="1" x14ac:dyDescent="0.3">
      <c r="B46" s="260" t="str">
        <f>Data!AG36</f>
        <v>Jun 25</v>
      </c>
      <c r="C46" s="439">
        <f>Data2!C38</f>
        <v>1</v>
      </c>
      <c r="D46" s="440">
        <f>Data2!D38</f>
        <v>97.094999999999999</v>
      </c>
      <c r="E46" s="440">
        <f>Data2!E38</f>
        <v>97.14</v>
      </c>
      <c r="F46" s="441">
        <f>Data2!F38</f>
        <v>3</v>
      </c>
      <c r="G46" s="442">
        <f>Data2!G38</f>
        <v>97.14</v>
      </c>
      <c r="H46" s="443">
        <f>Data2!H38</f>
        <v>3.4999999999996589E-2</v>
      </c>
      <c r="I46" s="444">
        <f t="shared" si="3"/>
        <v>3.4999999999996589E-2</v>
      </c>
      <c r="J46" s="445">
        <f>Data2!J38</f>
        <v>0</v>
      </c>
      <c r="K46" s="202"/>
      <c r="L46" s="446" t="str">
        <f>Data!AQ36</f>
        <v>Jun 25, Sep 25</v>
      </c>
      <c r="M46" s="447">
        <f>Data2!M38</f>
        <v>184</v>
      </c>
      <c r="N46" s="448">
        <f>Data2!N38</f>
        <v>0.5</v>
      </c>
      <c r="O46" s="448">
        <f>Data2!O38</f>
        <v>1.5</v>
      </c>
      <c r="P46" s="441">
        <f>Data2!P38</f>
        <v>41</v>
      </c>
      <c r="Q46" s="449">
        <f>Data2!Q38</f>
        <v>1.5</v>
      </c>
      <c r="R46" s="450">
        <f>Data2!R38</f>
        <v>0.5</v>
      </c>
      <c r="S46" s="451">
        <f t="shared" si="0"/>
        <v>0.5</v>
      </c>
      <c r="T46" s="445">
        <f>Data2!T38</f>
        <v>0</v>
      </c>
      <c r="U46" s="202"/>
      <c r="V46" s="446" t="str">
        <f>Data!BA36</f>
        <v>Jun 25, Dec 25</v>
      </c>
      <c r="W46" s="447">
        <f>Data2!W38</f>
        <v>20</v>
      </c>
      <c r="X46" s="448">
        <f>Data2!X38</f>
        <v>2.5</v>
      </c>
      <c r="Y46" s="448">
        <f>Data2!Y38</f>
        <v>4</v>
      </c>
      <c r="Z46" s="441">
        <f>Data2!Z38</f>
        <v>14</v>
      </c>
      <c r="AA46" s="449" t="str">
        <f>Data2!AA38</f>
        <v/>
      </c>
      <c r="AB46" s="450" t="str">
        <f>Data2!AB38</f>
        <v/>
      </c>
      <c r="AC46" s="439" t="str">
        <f t="shared" si="1"/>
        <v/>
      </c>
      <c r="AD46" s="452">
        <f>Data2!AD38</f>
        <v>0</v>
      </c>
    </row>
    <row r="47" spans="2:32" ht="16.5" customHeight="1" x14ac:dyDescent="0.3">
      <c r="B47" s="20" t="str">
        <f>Data!AG37</f>
        <v>Sep 25</v>
      </c>
      <c r="C47" s="21">
        <f>Data2!C39</f>
        <v>1</v>
      </c>
      <c r="D47" s="177">
        <f>Data2!D39</f>
        <v>97.09</v>
      </c>
      <c r="E47" s="177">
        <f>Data2!E39</f>
        <v>97.125</v>
      </c>
      <c r="F47" s="22">
        <f>Data2!F39</f>
        <v>1</v>
      </c>
      <c r="G47" s="106">
        <f>Data2!G39</f>
        <v>97.125</v>
      </c>
      <c r="H47" s="116">
        <f>Data2!H39</f>
        <v>3.0000000000001137E-2</v>
      </c>
      <c r="I47" s="263">
        <f t="shared" si="3"/>
        <v>3.0000000000001137E-2</v>
      </c>
      <c r="J47" s="269">
        <f>Data2!J39</f>
        <v>0</v>
      </c>
      <c r="K47" s="202"/>
      <c r="L47" s="270" t="str">
        <f>Data!AQ37</f>
        <v>Sep 25, Dec 25</v>
      </c>
      <c r="M47" s="267">
        <f>Data2!M39</f>
        <v>16</v>
      </c>
      <c r="N47" s="198">
        <f>Data2!N39</f>
        <v>2</v>
      </c>
      <c r="O47" s="198">
        <f>Data2!O39</f>
        <v>3</v>
      </c>
      <c r="P47" s="22">
        <f>Data2!P39</f>
        <v>22</v>
      </c>
      <c r="Q47" s="84">
        <f>Data2!Q39</f>
        <v>3</v>
      </c>
      <c r="R47" s="94">
        <f>Data2!R39</f>
        <v>1</v>
      </c>
      <c r="S47" s="265">
        <f t="shared" si="0"/>
        <v>1</v>
      </c>
      <c r="T47" s="269">
        <f>Data2!T39</f>
        <v>0</v>
      </c>
      <c r="U47" s="202"/>
      <c r="V47" s="270" t="str">
        <f>Data!BA37</f>
        <v>Sep 25, Mar 26</v>
      </c>
      <c r="W47" s="267">
        <f>Data2!W39</f>
        <v>1</v>
      </c>
      <c r="X47" s="198">
        <f>Data2!X39</f>
        <v>3</v>
      </c>
      <c r="Y47" s="198">
        <f>Data2!Y39</f>
        <v>3.5</v>
      </c>
      <c r="Z47" s="22">
        <f>Data2!Z39</f>
        <v>44</v>
      </c>
      <c r="AA47" s="84">
        <f>Data2!AA39</f>
        <v>3.5</v>
      </c>
      <c r="AB47" s="94">
        <f>Data2!AB39</f>
        <v>1</v>
      </c>
      <c r="AC47" s="21">
        <f t="shared" si="1"/>
        <v>1</v>
      </c>
      <c r="AD47" s="38">
        <f>Data2!AD39</f>
        <v>0</v>
      </c>
    </row>
    <row r="48" spans="2:32" ht="16.5" customHeight="1" x14ac:dyDescent="0.3">
      <c r="B48" s="20" t="str">
        <f>Data!AG38</f>
        <v>Dec 25</v>
      </c>
      <c r="C48" s="21">
        <f>Data2!C40</f>
        <v>2</v>
      </c>
      <c r="D48" s="166">
        <f>Data2!D40</f>
        <v>97.064999999999998</v>
      </c>
      <c r="E48" s="166">
        <f>Data2!E40</f>
        <v>97.105000000000004</v>
      </c>
      <c r="F48" s="22">
        <f>Data2!F40</f>
        <v>1</v>
      </c>
      <c r="G48" s="106">
        <f>Data2!G40</f>
        <v>97.105000000000004</v>
      </c>
      <c r="H48" s="116">
        <f>Data2!H40</f>
        <v>3.0000000000001137E-2</v>
      </c>
      <c r="I48" s="263">
        <f t="shared" si="3"/>
        <v>3.0000000000001137E-2</v>
      </c>
      <c r="J48" s="269">
        <f>Data2!J40</f>
        <v>0</v>
      </c>
      <c r="K48" s="202"/>
      <c r="L48" s="270" t="str">
        <f>Data!AQ38</f>
        <v>Dec 25, Mar 26</v>
      </c>
      <c r="M48" s="267">
        <f>Data2!M40</f>
        <v>14</v>
      </c>
      <c r="N48" s="187">
        <f>Data2!N40</f>
        <v>0.5</v>
      </c>
      <c r="O48" s="187">
        <f>Data2!O40</f>
        <v>1.5</v>
      </c>
      <c r="P48" s="22">
        <f>Data2!P40</f>
        <v>22</v>
      </c>
      <c r="Q48" s="84" t="str">
        <f>Data2!Q40</f>
        <v/>
      </c>
      <c r="R48" s="94" t="str">
        <f>Data2!R40</f>
        <v/>
      </c>
      <c r="S48" s="265" t="str">
        <f t="shared" si="0"/>
        <v/>
      </c>
      <c r="T48" s="269">
        <f>Data2!T40</f>
        <v>0</v>
      </c>
      <c r="U48" s="202"/>
      <c r="V48" s="270" t="str">
        <f>Data!BA38</f>
        <v>Dec 25, Jun 26</v>
      </c>
      <c r="W48" s="267">
        <f>Data2!W40</f>
        <v>1</v>
      </c>
      <c r="X48" s="187">
        <f>Data2!X40</f>
        <v>2</v>
      </c>
      <c r="Y48" s="187">
        <f>Data2!Y40</f>
        <v>2.5</v>
      </c>
      <c r="Z48" s="22">
        <f>Data2!Z40</f>
        <v>18</v>
      </c>
      <c r="AA48" s="84" t="str">
        <f>Data2!AA40</f>
        <v/>
      </c>
      <c r="AB48" s="94" t="str">
        <f>Data2!AB40</f>
        <v/>
      </c>
      <c r="AC48" s="21" t="str">
        <f t="shared" si="1"/>
        <v/>
      </c>
      <c r="AD48" s="38">
        <f>Data2!AD40</f>
        <v>0</v>
      </c>
    </row>
    <row r="49" spans="2:30" ht="16.5" customHeight="1" x14ac:dyDescent="0.3">
      <c r="B49" s="453" t="str">
        <f>Data!AG39</f>
        <v>Mar 26</v>
      </c>
      <c r="C49" s="23">
        <f>Data2!C41</f>
        <v>3</v>
      </c>
      <c r="D49" s="454">
        <f>Data2!D41</f>
        <v>97.055000000000007</v>
      </c>
      <c r="E49" s="454">
        <f>Data2!E41</f>
        <v>97.094999999999999</v>
      </c>
      <c r="F49" s="455">
        <f>Data2!F41</f>
        <v>1</v>
      </c>
      <c r="G49" s="456">
        <f>Data2!G41</f>
        <v>97.094999999999999</v>
      </c>
      <c r="H49" s="457">
        <f>Data2!H41</f>
        <v>2.4999999999991473E-2</v>
      </c>
      <c r="I49" s="264">
        <f t="shared" si="3"/>
        <v>2.4999999999991473E-2</v>
      </c>
      <c r="J49" s="458">
        <f>Data2!J41</f>
        <v>0</v>
      </c>
      <c r="K49" s="202"/>
      <c r="L49" s="459" t="str">
        <f>Data!AQ39</f>
        <v>Mar 26, Jun 26</v>
      </c>
      <c r="M49" s="23">
        <f>Data2!M41</f>
        <v>19</v>
      </c>
      <c r="N49" s="460">
        <f>Data2!N41</f>
        <v>1</v>
      </c>
      <c r="O49" s="460">
        <f>Data2!O41</f>
        <v>2</v>
      </c>
      <c r="P49" s="455">
        <f>Data2!P41</f>
        <v>2</v>
      </c>
      <c r="Q49" s="461">
        <f>Data2!Q41</f>
        <v>2</v>
      </c>
      <c r="R49" s="462">
        <f>Data2!R41</f>
        <v>0.5</v>
      </c>
      <c r="S49" s="266">
        <f t="shared" si="0"/>
        <v>0.5</v>
      </c>
      <c r="T49" s="458">
        <f>Data2!T41</f>
        <v>0</v>
      </c>
      <c r="U49" s="202"/>
      <c r="V49" s="459" t="str">
        <f>Data!BA39</f>
        <v>Mar 26, Sep 26</v>
      </c>
      <c r="W49" s="23">
        <f>Data2!W41</f>
        <v>21</v>
      </c>
      <c r="X49" s="460">
        <f>Data2!X41</f>
        <v>2</v>
      </c>
      <c r="Y49" s="460">
        <f>Data2!Y41</f>
        <v>3</v>
      </c>
      <c r="Z49" s="455">
        <f>Data2!Z41</f>
        <v>20</v>
      </c>
      <c r="AA49" s="461">
        <f>Data2!AA41</f>
        <v>2</v>
      </c>
      <c r="AB49" s="462">
        <f>Data2!AB41</f>
        <v>-0.5</v>
      </c>
      <c r="AC49" s="23">
        <f t="shared" si="1"/>
        <v>-0.5</v>
      </c>
      <c r="AD49" s="39">
        <f>Data2!AD41</f>
        <v>0</v>
      </c>
    </row>
    <row r="50" spans="2:30" ht="3.95" customHeight="1" x14ac:dyDescent="0.3">
      <c r="B50" s="537"/>
      <c r="C50" s="538"/>
      <c r="D50" s="539"/>
      <c r="E50" s="539"/>
      <c r="F50" s="540"/>
      <c r="G50" s="539"/>
      <c r="H50" s="541"/>
      <c r="I50" s="542"/>
      <c r="J50" s="543"/>
      <c r="K50" s="552"/>
      <c r="L50" s="544"/>
      <c r="M50" s="538"/>
      <c r="N50" s="545"/>
      <c r="O50" s="545"/>
      <c r="P50" s="540"/>
      <c r="Q50" s="545"/>
      <c r="R50" s="546"/>
      <c r="S50" s="538"/>
      <c r="T50" s="543"/>
      <c r="U50" s="552"/>
      <c r="V50" s="544"/>
      <c r="W50" s="538"/>
      <c r="X50" s="545"/>
      <c r="Y50" s="545"/>
      <c r="Z50" s="540"/>
      <c r="AA50" s="545"/>
      <c r="AB50" s="546"/>
      <c r="AC50" s="538"/>
      <c r="AD50" s="547"/>
    </row>
    <row r="51" spans="2:30" ht="16.5" customHeight="1" x14ac:dyDescent="0.3">
      <c r="B51" s="268" t="str">
        <f>Data!AG40</f>
        <v>Jun 26</v>
      </c>
      <c r="C51" s="279">
        <f>Data2!C42</f>
        <v>1</v>
      </c>
      <c r="D51" s="280">
        <f>Data2!D42</f>
        <v>97.045000000000002</v>
      </c>
      <c r="E51" s="280">
        <f>Data2!E42</f>
        <v>97.09</v>
      </c>
      <c r="F51" s="281">
        <f>Data2!F42</f>
        <v>1</v>
      </c>
      <c r="G51" s="282">
        <f>Data2!G42</f>
        <v>97.09</v>
      </c>
      <c r="H51" s="283">
        <f>Data2!H42</f>
        <v>3.4999999999996589E-2</v>
      </c>
      <c r="I51" s="284">
        <f t="shared" si="3"/>
        <v>3.4999999999996589E-2</v>
      </c>
      <c r="J51" s="285">
        <f>Data2!J42</f>
        <v>0</v>
      </c>
      <c r="K51" s="202"/>
      <c r="L51" s="463" t="str">
        <f>Data!AQ40</f>
        <v>Jun 26, Sep 26</v>
      </c>
      <c r="M51" s="286">
        <f>Data2!M42</f>
        <v>3</v>
      </c>
      <c r="N51" s="287">
        <f>Data2!N42</f>
        <v>0.5</v>
      </c>
      <c r="O51" s="287">
        <f>Data2!O42</f>
        <v>1</v>
      </c>
      <c r="P51" s="281">
        <f>Data2!P42</f>
        <v>1</v>
      </c>
      <c r="Q51" s="288" t="str">
        <f>Data2!Q42</f>
        <v/>
      </c>
      <c r="R51" s="289" t="str">
        <f>Data2!R42</f>
        <v/>
      </c>
      <c r="S51" s="290" t="str">
        <f t="shared" si="0"/>
        <v/>
      </c>
      <c r="T51" s="285">
        <f>Data2!T42</f>
        <v>0</v>
      </c>
      <c r="U51" s="202"/>
      <c r="V51" s="463" t="str">
        <f>Data!BA40</f>
        <v>Jun 26, Dec 26</v>
      </c>
      <c r="W51" s="286">
        <f>Data2!W42</f>
        <v>20</v>
      </c>
      <c r="X51" s="287">
        <f>Data2!X42</f>
        <v>2</v>
      </c>
      <c r="Y51" s="287">
        <f>Data2!Y42</f>
        <v>4</v>
      </c>
      <c r="Z51" s="281">
        <f>Data2!Z42</f>
        <v>20</v>
      </c>
      <c r="AA51" s="288" t="str">
        <f>Data2!AA42</f>
        <v/>
      </c>
      <c r="AB51" s="289" t="str">
        <f>Data2!AB42</f>
        <v/>
      </c>
      <c r="AC51" s="279" t="str">
        <f t="shared" si="1"/>
        <v/>
      </c>
      <c r="AD51" s="291">
        <f>Data2!AD42</f>
        <v>0</v>
      </c>
    </row>
    <row r="52" spans="2:30" ht="16.5" customHeight="1" x14ac:dyDescent="0.3">
      <c r="B52" s="24" t="str">
        <f>Data!AG41</f>
        <v>Sep 26</v>
      </c>
      <c r="C52" s="25">
        <f>Data2!C43</f>
        <v>1</v>
      </c>
      <c r="D52" s="178">
        <f>Data2!D43</f>
        <v>97.034999999999997</v>
      </c>
      <c r="E52" s="178">
        <f>Data2!E43</f>
        <v>97.08</v>
      </c>
      <c r="F52" s="26">
        <f>Data2!F43</f>
        <v>1</v>
      </c>
      <c r="G52" s="107">
        <f>Data2!G43</f>
        <v>97.08</v>
      </c>
      <c r="H52" s="117">
        <f>Data2!H43</f>
        <v>3.4999999999996589E-2</v>
      </c>
      <c r="I52" s="271">
        <f t="shared" si="3"/>
        <v>3.4999999999996589E-2</v>
      </c>
      <c r="J52" s="274">
        <f>Data2!J43</f>
        <v>0</v>
      </c>
      <c r="K52" s="202"/>
      <c r="L52" s="275" t="str">
        <f>Data!AQ41</f>
        <v>Sep 26, Dec 26</v>
      </c>
      <c r="M52" s="273">
        <f>Data2!M43</f>
        <v>0</v>
      </c>
      <c r="N52" s="199" t="str">
        <f>Data2!N43</f>
        <v/>
      </c>
      <c r="O52" s="199" t="str">
        <f>Data2!O43</f>
        <v/>
      </c>
      <c r="P52" s="26">
        <f>Data2!P43</f>
        <v>0</v>
      </c>
      <c r="Q52" s="85" t="str">
        <f>Data2!Q43</f>
        <v/>
      </c>
      <c r="R52" s="95" t="str">
        <f>Data2!R43</f>
        <v/>
      </c>
      <c r="S52" s="272" t="str">
        <f t="shared" si="0"/>
        <v/>
      </c>
      <c r="T52" s="274">
        <f>Data2!T43</f>
        <v>0</v>
      </c>
      <c r="U52" s="202"/>
      <c r="V52" s="275" t="str">
        <f>Data!BA41</f>
        <v>Sep 26, Mar 27</v>
      </c>
      <c r="W52" s="273">
        <f>Data2!W43</f>
        <v>20</v>
      </c>
      <c r="X52" s="199">
        <f>Data2!X43</f>
        <v>2</v>
      </c>
      <c r="Y52" s="199">
        <f>Data2!Y43</f>
        <v>3.5</v>
      </c>
      <c r="Z52" s="26">
        <f>Data2!Z43</f>
        <v>19</v>
      </c>
      <c r="AA52" s="85" t="str">
        <f>Data2!AA43</f>
        <v/>
      </c>
      <c r="AB52" s="95" t="str">
        <f>Data2!AB43</f>
        <v/>
      </c>
      <c r="AC52" s="25" t="str">
        <f t="shared" si="1"/>
        <v/>
      </c>
      <c r="AD52" s="40">
        <f>Data2!AD43</f>
        <v>0</v>
      </c>
    </row>
    <row r="53" spans="2:30" ht="16.5" customHeight="1" x14ac:dyDescent="0.3">
      <c r="B53" s="24" t="str">
        <f>Data!AG42</f>
        <v>Dec 26</v>
      </c>
      <c r="C53" s="25">
        <f>Data2!C44</f>
        <v>1</v>
      </c>
      <c r="D53" s="167">
        <f>Data2!D44</f>
        <v>97.01</v>
      </c>
      <c r="E53" s="167">
        <f>Data2!E44</f>
        <v>97.070000000000007</v>
      </c>
      <c r="F53" s="26">
        <f>Data2!F44</f>
        <v>1</v>
      </c>
      <c r="G53" s="107">
        <f>Data2!G44</f>
        <v>97.070000000000007</v>
      </c>
      <c r="H53" s="117">
        <f>Data2!H44</f>
        <v>4.5000000000001705E-2</v>
      </c>
      <c r="I53" s="271">
        <f t="shared" si="3"/>
        <v>4.5000000000001705E-2</v>
      </c>
      <c r="J53" s="274">
        <f>Data2!J44</f>
        <v>0</v>
      </c>
      <c r="K53" s="202"/>
      <c r="L53" s="275" t="str">
        <f>Data!AQ42</f>
        <v>Dec 26, Mar 27</v>
      </c>
      <c r="M53" s="273">
        <f>Data2!M44</f>
        <v>0</v>
      </c>
      <c r="N53" s="188" t="str">
        <f>Data2!N44</f>
        <v/>
      </c>
      <c r="O53" s="188" t="str">
        <f>Data2!O44</f>
        <v/>
      </c>
      <c r="P53" s="26">
        <f>Data2!P44</f>
        <v>0</v>
      </c>
      <c r="Q53" s="85" t="str">
        <f>Data2!Q44</f>
        <v/>
      </c>
      <c r="R53" s="95" t="str">
        <f>Data2!R44</f>
        <v/>
      </c>
      <c r="S53" s="272" t="str">
        <f t="shared" si="0"/>
        <v/>
      </c>
      <c r="T53" s="274">
        <f>Data2!T44</f>
        <v>0</v>
      </c>
      <c r="U53" s="202"/>
      <c r="V53" s="275" t="str">
        <f>Data!BA42</f>
        <v>Dec 26, Jun 27</v>
      </c>
      <c r="W53" s="273">
        <f>Data2!W44</f>
        <v>0</v>
      </c>
      <c r="X53" s="188" t="str">
        <f>Data2!X44</f>
        <v/>
      </c>
      <c r="Y53" s="188" t="str">
        <f>Data2!Y44</f>
        <v/>
      </c>
      <c r="Z53" s="26">
        <f>Data2!Z44</f>
        <v>0</v>
      </c>
      <c r="AA53" s="85" t="str">
        <f>Data2!AA44</f>
        <v/>
      </c>
      <c r="AB53" s="95" t="str">
        <f>Data2!AB44</f>
        <v/>
      </c>
      <c r="AC53" s="25" t="str">
        <f t="shared" si="1"/>
        <v/>
      </c>
      <c r="AD53" s="40">
        <f>Data2!AD44</f>
        <v>0</v>
      </c>
    </row>
    <row r="54" spans="2:30" ht="16.5" customHeight="1" x14ac:dyDescent="0.3">
      <c r="B54" s="27" t="str">
        <f>Data!AG43</f>
        <v>Mar 27</v>
      </c>
      <c r="C54" s="25">
        <f>Data2!C45</f>
        <v>1</v>
      </c>
      <c r="D54" s="178">
        <f>Data2!D45</f>
        <v>96.995000000000005</v>
      </c>
      <c r="E54" s="178">
        <f>Data2!E45</f>
        <v>97.045000000000002</v>
      </c>
      <c r="F54" s="26">
        <f>Data2!F45</f>
        <v>1</v>
      </c>
      <c r="G54" s="107">
        <f>Data2!G45</f>
        <v>97.045000000000002</v>
      </c>
      <c r="H54" s="117">
        <f>Data2!H45</f>
        <v>3.4999999999996589E-2</v>
      </c>
      <c r="I54" s="271">
        <f t="shared" si="3"/>
        <v>3.4999999999996589E-2</v>
      </c>
      <c r="J54" s="274">
        <f>Data2!J45</f>
        <v>0</v>
      </c>
      <c r="K54" s="202"/>
      <c r="L54" s="276" t="str">
        <f>Data!AQ43</f>
        <v>Mar 27, Jun 27</v>
      </c>
      <c r="M54" s="273">
        <f>Data2!M45</f>
        <v>0</v>
      </c>
      <c r="N54" s="199" t="str">
        <f>Data2!N45</f>
        <v/>
      </c>
      <c r="O54" s="199" t="str">
        <f>Data2!O45</f>
        <v/>
      </c>
      <c r="P54" s="26">
        <f>Data2!P45</f>
        <v>0</v>
      </c>
      <c r="Q54" s="85" t="str">
        <f>Data2!Q45</f>
        <v/>
      </c>
      <c r="R54" s="95" t="str">
        <f>Data2!R45</f>
        <v/>
      </c>
      <c r="S54" s="272" t="str">
        <f t="shared" si="0"/>
        <v/>
      </c>
      <c r="T54" s="274">
        <f>Data2!T45</f>
        <v>0</v>
      </c>
      <c r="U54" s="202"/>
      <c r="V54" s="276"/>
      <c r="W54" s="273"/>
      <c r="X54" s="199"/>
      <c r="Y54" s="199"/>
      <c r="Z54" s="26"/>
      <c r="AA54" s="85"/>
      <c r="AB54" s="95"/>
      <c r="AC54" s="25"/>
      <c r="AD54" s="40"/>
    </row>
    <row r="55" spans="2:30" x14ac:dyDescent="0.3">
      <c r="B55" s="572" t="s">
        <v>14</v>
      </c>
      <c r="C55" s="573"/>
      <c r="D55" s="573"/>
      <c r="E55" s="573"/>
      <c r="F55" s="573" t="s">
        <v>12</v>
      </c>
      <c r="G55" s="573"/>
      <c r="H55" s="573"/>
      <c r="I55" s="61"/>
      <c r="J55" s="574"/>
      <c r="K55" s="574"/>
      <c r="L55" s="57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96"/>
    </row>
  </sheetData>
  <sheetProtection algorithmName="SHA-512" hashValue="0QtSpxw3R370Zu29RYQpHEWaP5EH6qQ83OtVlYJB6KSS9sppdiu9CMyeToFQV4Vuis+0GiZ430qKDF7tWc0RgA==" saltValue="g5NMb9NotwfZ7EqK0QCfWA==" spinCount="100000" sheet="1" objects="1" scenarios="1" selectLockedCells="1" selectUnlockedCells="1"/>
  <mergeCells count="18">
    <mergeCell ref="AA2:AD3"/>
    <mergeCell ref="B2:D3"/>
    <mergeCell ref="E2:Z3"/>
    <mergeCell ref="B55:E55"/>
    <mergeCell ref="F55:H55"/>
    <mergeCell ref="J55:L55"/>
    <mergeCell ref="V4:AD4"/>
    <mergeCell ref="C5:D5"/>
    <mergeCell ref="E5:F5"/>
    <mergeCell ref="G5:I5"/>
    <mergeCell ref="B4:J4"/>
    <mergeCell ref="M5:N5"/>
    <mergeCell ref="O5:P5"/>
    <mergeCell ref="Q5:S5"/>
    <mergeCell ref="L4:T4"/>
    <mergeCell ref="W5:X5"/>
    <mergeCell ref="Y5:Z5"/>
    <mergeCell ref="AA5:AC5"/>
  </mergeCells>
  <conditionalFormatting sqref="I6:I54">
    <cfRule type="dataBar" priority="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{A755F83F-16F6-4C3D-9C33-445B537D8B08}</x14:id>
        </ext>
      </extLst>
    </cfRule>
  </conditionalFormatting>
  <conditionalFormatting sqref="J6:J54">
    <cfRule type="colorScale" priority="13">
      <colorScale>
        <cfvo type="min"/>
        <cfvo type="max"/>
        <color theme="1"/>
        <color rgb="FF00B050"/>
      </colorScale>
    </cfRule>
  </conditionalFormatting>
  <conditionalFormatting sqref="S6:S54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{48D74B11-26D2-4C8F-A6B7-3E8C59268516}</x14:id>
        </ext>
      </extLst>
    </cfRule>
  </conditionalFormatting>
  <conditionalFormatting sqref="U6">
    <cfRule type="colorScale" priority="8">
      <colorScale>
        <cfvo type="min"/>
        <cfvo type="max"/>
        <color theme="1"/>
        <color rgb="FF00B050"/>
      </colorScale>
    </cfRule>
  </conditionalFormatting>
  <conditionalFormatting sqref="AC6:AC54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{8CDC0997-A943-4C78-B3E7-DA8C026150F8}</x14:id>
        </ext>
      </extLst>
    </cfRule>
  </conditionalFormatting>
  <conditionalFormatting sqref="T6:T54">
    <cfRule type="colorScale" priority="2">
      <colorScale>
        <cfvo type="min"/>
        <cfvo type="max"/>
        <color theme="1"/>
        <color rgb="FF00B050"/>
      </colorScale>
    </cfRule>
  </conditionalFormatting>
  <conditionalFormatting sqref="AD6:AD54">
    <cfRule type="colorScale" priority="1">
      <colorScale>
        <cfvo type="min"/>
        <cfvo type="max"/>
        <color theme="1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55F83F-16F6-4C3D-9C33-445B537D8B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I6:I54</xm:sqref>
        </x14:conditionalFormatting>
        <x14:conditionalFormatting xmlns:xm="http://schemas.microsoft.com/office/excel/2006/main">
          <x14:cfRule type="dataBar" id="{48D74B11-26D2-4C8F-A6B7-3E8C592685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F"/>
            </x14:dataBar>
          </x14:cfRule>
          <xm:sqref>S6:S54</xm:sqref>
        </x14:conditionalFormatting>
        <x14:conditionalFormatting xmlns:xm="http://schemas.microsoft.com/office/excel/2006/main">
          <x14:cfRule type="dataBar" id="{8CDC0997-A943-4C78-B3E7-DA8C026150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AC6:AC54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A43"/>
  <sheetViews>
    <sheetView showRowColHeaders="0" workbookViewId="0"/>
  </sheetViews>
  <sheetFormatPr defaultRowHeight="16.5" x14ac:dyDescent="0.3"/>
  <cols>
    <col min="1" max="3" width="9" style="59"/>
    <col min="4" max="4" width="2.625" style="60" customWidth="1"/>
    <col min="5" max="5" width="2.625" style="59" customWidth="1"/>
    <col min="6" max="7" width="9" style="59"/>
    <col min="8" max="12" width="2.625" style="59" customWidth="1"/>
    <col min="13" max="13" width="9" style="59"/>
    <col min="14" max="22" width="2.625" style="59" customWidth="1"/>
    <col min="23" max="23" width="9" style="59"/>
    <col min="24" max="32" width="2.625" style="59" customWidth="1"/>
    <col min="33" max="33" width="9" style="59"/>
    <col min="34" max="42" width="2.625" style="59" customWidth="1"/>
    <col min="43" max="43" width="11.875" style="59" customWidth="1"/>
    <col min="44" max="52" width="2.625" style="59" customWidth="1"/>
    <col min="53" max="53" width="10.625" style="59" customWidth="1"/>
    <col min="54" max="16384" width="9" style="59"/>
  </cols>
  <sheetData>
    <row r="3" spans="1:53" x14ac:dyDescent="0.3">
      <c r="A3" s="59" t="s">
        <v>1</v>
      </c>
    </row>
    <row r="4" spans="1:53" x14ac:dyDescent="0.3">
      <c r="A4" s="59" t="s">
        <v>0</v>
      </c>
      <c r="B4" s="59">
        <v>1</v>
      </c>
      <c r="C4" s="59" t="str">
        <f>RTD("cqg.rtd", ,"ContractData", $A$3&amp;B4, "Symbol",,"T")</f>
        <v>EDAM7</v>
      </c>
      <c r="F4" s="59" t="str">
        <f>LEFT(RIGHT(C4,2),1)</f>
        <v>M</v>
      </c>
      <c r="G4" s="59" t="str">
        <f>RIGHT(C4,1)</f>
        <v>7</v>
      </c>
      <c r="M4" s="59" t="str">
        <f>$A$4&amp;F4&amp;G4</f>
        <v>EDAS3M7</v>
      </c>
      <c r="W4" s="59" t="str">
        <f>$A$5&amp;F4&amp;G4</f>
        <v>EDAS6M7</v>
      </c>
      <c r="AG4" s="59" t="str">
        <f>RIGHT(RTD("cqg.rtd", ,"ContractData",C4, "LongDescription",,"T"),6)</f>
        <v>Jun 17</v>
      </c>
      <c r="AQ4" s="59" t="str">
        <f>RIGHT(RTD("cqg.rtd", ,"ContractData",M4, "LongDescription",,"T"),14)</f>
        <v>Jun 17, Sep 17</v>
      </c>
      <c r="BA4" s="59" t="str">
        <f>RIGHT(RTD("cqg.rtd", ,"ContractData",W4, "LongDescription",,"T"),14)</f>
        <v>Jun 17, Dec 17</v>
      </c>
    </row>
    <row r="5" spans="1:53" x14ac:dyDescent="0.3">
      <c r="A5" s="59" t="s">
        <v>10</v>
      </c>
      <c r="B5" s="59">
        <f>B4+1</f>
        <v>2</v>
      </c>
      <c r="C5" s="59" t="str">
        <f>RTD("cqg.rtd", ,"ContractData", $A$3&amp;B5, "Symbol",,"T")</f>
        <v>EDAU7</v>
      </c>
      <c r="F5" s="59" t="str">
        <f t="shared" ref="F5:F43" si="0">LEFT(RIGHT(C5,2),1)</f>
        <v>U</v>
      </c>
      <c r="G5" s="59" t="str">
        <f t="shared" ref="G5:G16" si="1">RIGHT(C5,1)</f>
        <v>7</v>
      </c>
      <c r="M5" s="59" t="str">
        <f t="shared" ref="M5:M43" si="2">$A$4&amp;F5&amp;G5</f>
        <v>EDAS3U7</v>
      </c>
      <c r="W5" s="59" t="str">
        <f t="shared" ref="W5:W43" si="3">$A$5&amp;F5&amp;G5</f>
        <v>EDAS6U7</v>
      </c>
      <c r="AG5" s="59" t="str">
        <f>RIGHT(RTD("cqg.rtd", ,"ContractData",C5, "LongDescription",,"T"),6)</f>
        <v>Sep 17</v>
      </c>
      <c r="AQ5" s="59" t="str">
        <f>RIGHT(RTD("cqg.rtd", ,"ContractData",M5, "LongDescription",,"T"),14)</f>
        <v>Sep 17, Dec 17</v>
      </c>
      <c r="BA5" s="59" t="str">
        <f>RIGHT(RTD("cqg.rtd", ,"ContractData",W5, "LongDescription",,"T"),14)</f>
        <v>Sep 17, Mar 18</v>
      </c>
    </row>
    <row r="6" spans="1:53" x14ac:dyDescent="0.3">
      <c r="B6" s="59">
        <f t="shared" ref="B6:B41" si="4">B5+1</f>
        <v>3</v>
      </c>
      <c r="C6" s="59" t="str">
        <f>RTD("cqg.rtd", ,"ContractData", $A$3&amp;B6, "Symbol",,"T")</f>
        <v>EDAZ7</v>
      </c>
      <c r="F6" s="59" t="str">
        <f t="shared" si="0"/>
        <v>Z</v>
      </c>
      <c r="G6" s="59" t="str">
        <f t="shared" si="1"/>
        <v>7</v>
      </c>
      <c r="M6" s="59" t="str">
        <f t="shared" si="2"/>
        <v>EDAS3Z7</v>
      </c>
      <c r="W6" s="59" t="str">
        <f t="shared" si="3"/>
        <v>EDAS6Z7</v>
      </c>
      <c r="AG6" s="59" t="str">
        <f>RIGHT(RTD("cqg.rtd", ,"ContractData",C6, "LongDescription",,"T"),6)</f>
        <v>Dec 17</v>
      </c>
      <c r="AQ6" s="59" t="str">
        <f>RIGHT(RTD("cqg.rtd", ,"ContractData",M6, "LongDescription",,"T"),14)</f>
        <v>Dec 17, Mar 18</v>
      </c>
      <c r="BA6" s="59" t="str">
        <f>RIGHT(RTD("cqg.rtd", ,"ContractData",W6, "LongDescription",,"T"),14)</f>
        <v>Dec 17, Jun 18</v>
      </c>
    </row>
    <row r="7" spans="1:53" x14ac:dyDescent="0.3">
      <c r="B7" s="59">
        <f t="shared" si="4"/>
        <v>4</v>
      </c>
      <c r="C7" s="59" t="str">
        <f>RTD("cqg.rtd", ,"ContractData", $A$3&amp;B7, "Symbol",,"T")</f>
        <v>EDAH8</v>
      </c>
      <c r="F7" s="59" t="str">
        <f t="shared" si="0"/>
        <v>H</v>
      </c>
      <c r="G7" s="59" t="str">
        <f t="shared" si="1"/>
        <v>8</v>
      </c>
      <c r="M7" s="59" t="str">
        <f t="shared" si="2"/>
        <v>EDAS3H8</v>
      </c>
      <c r="W7" s="59" t="str">
        <f t="shared" si="3"/>
        <v>EDAS6H8</v>
      </c>
      <c r="AG7" s="59" t="str">
        <f>RIGHT(RTD("cqg.rtd", ,"ContractData",C7, "LongDescription",,"T"),6)</f>
        <v>Mar 18</v>
      </c>
      <c r="AQ7" s="59" t="str">
        <f>RIGHT(RTD("cqg.rtd", ,"ContractData",M7, "LongDescription",,"T"),14)</f>
        <v>Mar 18, Jun 18</v>
      </c>
      <c r="BA7" s="59" t="str">
        <f>RIGHT(RTD("cqg.rtd", ,"ContractData",W7, "LongDescription",,"T"),14)</f>
        <v>Mar 18, Sep 18</v>
      </c>
    </row>
    <row r="8" spans="1:53" x14ac:dyDescent="0.3">
      <c r="B8" s="59">
        <f t="shared" si="4"/>
        <v>5</v>
      </c>
      <c r="C8" s="59" t="str">
        <f>RTD("cqg.rtd", ,"ContractData", $A$3&amp;B8, "Symbol",,"T")</f>
        <v>EDAM8</v>
      </c>
      <c r="F8" s="59" t="str">
        <f t="shared" si="0"/>
        <v>M</v>
      </c>
      <c r="G8" s="59" t="str">
        <f t="shared" si="1"/>
        <v>8</v>
      </c>
      <c r="M8" s="59" t="str">
        <f t="shared" si="2"/>
        <v>EDAS3M8</v>
      </c>
      <c r="W8" s="59" t="str">
        <f t="shared" si="3"/>
        <v>EDAS6M8</v>
      </c>
      <c r="AG8" s="59" t="str">
        <f>RIGHT(RTD("cqg.rtd", ,"ContractData",C8, "LongDescription",,"T"),6)</f>
        <v>Jun 18</v>
      </c>
      <c r="AQ8" s="59" t="str">
        <f>RIGHT(RTD("cqg.rtd", ,"ContractData",M8, "LongDescription",,"T"),14)</f>
        <v>Jun 18, Sep 18</v>
      </c>
      <c r="BA8" s="59" t="str">
        <f>RIGHT(RTD("cqg.rtd", ,"ContractData",W8, "LongDescription",,"T"),14)</f>
        <v>Jun 18, Dec 18</v>
      </c>
    </row>
    <row r="9" spans="1:53" x14ac:dyDescent="0.3">
      <c r="B9" s="59">
        <f t="shared" si="4"/>
        <v>6</v>
      </c>
      <c r="C9" s="59" t="str">
        <f>RTD("cqg.rtd", ,"ContractData", $A$3&amp;B9, "Symbol",,"T")</f>
        <v>EDAU8</v>
      </c>
      <c r="F9" s="59" t="str">
        <f t="shared" si="0"/>
        <v>U</v>
      </c>
      <c r="G9" s="59" t="str">
        <f t="shared" si="1"/>
        <v>8</v>
      </c>
      <c r="M9" s="59" t="str">
        <f t="shared" si="2"/>
        <v>EDAS3U8</v>
      </c>
      <c r="W9" s="59" t="str">
        <f t="shared" si="3"/>
        <v>EDAS6U8</v>
      </c>
      <c r="AG9" s="59" t="str">
        <f>RIGHT(RTD("cqg.rtd", ,"ContractData",C9, "LongDescription",,"T"),6)</f>
        <v>Sep 18</v>
      </c>
      <c r="AQ9" s="59" t="str">
        <f>RIGHT(RTD("cqg.rtd", ,"ContractData",M9, "LongDescription",,"T"),14)</f>
        <v>Sep 18, Dec 18</v>
      </c>
      <c r="BA9" s="59" t="str">
        <f>RIGHT(RTD("cqg.rtd", ,"ContractData",W9, "LongDescription",,"T"),14)</f>
        <v>Sep 18, Mar 19</v>
      </c>
    </row>
    <row r="10" spans="1:53" x14ac:dyDescent="0.3">
      <c r="B10" s="59">
        <f t="shared" si="4"/>
        <v>7</v>
      </c>
      <c r="C10" s="59" t="str">
        <f>RTD("cqg.rtd", ,"ContractData", $A$3&amp;B10, "Symbol",,"T")</f>
        <v>EDAZ8</v>
      </c>
      <c r="F10" s="59" t="str">
        <f t="shared" si="0"/>
        <v>Z</v>
      </c>
      <c r="G10" s="59" t="str">
        <f t="shared" si="1"/>
        <v>8</v>
      </c>
      <c r="M10" s="59" t="str">
        <f t="shared" si="2"/>
        <v>EDAS3Z8</v>
      </c>
      <c r="W10" s="59" t="str">
        <f t="shared" si="3"/>
        <v>EDAS6Z8</v>
      </c>
      <c r="AG10" s="59" t="str">
        <f>RIGHT(RTD("cqg.rtd", ,"ContractData",C10, "LongDescription",,"T"),6)</f>
        <v>Dec 18</v>
      </c>
      <c r="AQ10" s="59" t="str">
        <f>RIGHT(RTD("cqg.rtd", ,"ContractData",M10, "LongDescription",,"T"),14)</f>
        <v>Dec 18, Mar 19</v>
      </c>
      <c r="BA10" s="59" t="str">
        <f>RIGHT(RTD("cqg.rtd", ,"ContractData",W10, "LongDescription",,"T"),14)</f>
        <v>Dec 18, Jun 19</v>
      </c>
    </row>
    <row r="11" spans="1:53" x14ac:dyDescent="0.3">
      <c r="B11" s="59">
        <f t="shared" si="4"/>
        <v>8</v>
      </c>
      <c r="C11" s="59" t="str">
        <f>RTD("cqg.rtd", ,"ContractData", $A$3&amp;B11, "Symbol",,"T")</f>
        <v>EDAH9</v>
      </c>
      <c r="F11" s="59" t="str">
        <f t="shared" si="0"/>
        <v>H</v>
      </c>
      <c r="G11" s="59" t="str">
        <f t="shared" si="1"/>
        <v>9</v>
      </c>
      <c r="M11" s="59" t="str">
        <f t="shared" si="2"/>
        <v>EDAS3H9</v>
      </c>
      <c r="W11" s="59" t="str">
        <f t="shared" si="3"/>
        <v>EDAS6H9</v>
      </c>
      <c r="AG11" s="59" t="str">
        <f>RIGHT(RTD("cqg.rtd", ,"ContractData",C11, "LongDescription",,"T"),6)</f>
        <v>Mar 19</v>
      </c>
      <c r="AQ11" s="59" t="str">
        <f>RIGHT(RTD("cqg.rtd", ,"ContractData",M11, "LongDescription",,"T"),14)</f>
        <v>Mar 19, Jun 19</v>
      </c>
      <c r="BA11" s="59" t="str">
        <f>RIGHT(RTD("cqg.rtd", ,"ContractData",W11, "LongDescription",,"T"),14)</f>
        <v>Mar 19, Sep 19</v>
      </c>
    </row>
    <row r="12" spans="1:53" x14ac:dyDescent="0.3">
      <c r="B12" s="59">
        <f t="shared" si="4"/>
        <v>9</v>
      </c>
      <c r="C12" s="59" t="str">
        <f>RTD("cqg.rtd", ,"ContractData", $A$3&amp;B12, "Symbol",,"T")</f>
        <v>EDAM9</v>
      </c>
      <c r="F12" s="59" t="str">
        <f t="shared" si="0"/>
        <v>M</v>
      </c>
      <c r="G12" s="59" t="str">
        <f t="shared" si="1"/>
        <v>9</v>
      </c>
      <c r="M12" s="59" t="str">
        <f t="shared" si="2"/>
        <v>EDAS3M9</v>
      </c>
      <c r="W12" s="59" t="str">
        <f t="shared" si="3"/>
        <v>EDAS6M9</v>
      </c>
      <c r="AG12" s="59" t="str">
        <f>RIGHT(RTD("cqg.rtd", ,"ContractData",C12, "LongDescription",,"T"),6)</f>
        <v>Jun 19</v>
      </c>
      <c r="AQ12" s="59" t="str">
        <f>RIGHT(RTD("cqg.rtd", ,"ContractData",M12, "LongDescription",,"T"),14)</f>
        <v>Jun 19, Sep 19</v>
      </c>
      <c r="BA12" s="59" t="str">
        <f>RIGHT(RTD("cqg.rtd", ,"ContractData",W12, "LongDescription",,"T"),14)</f>
        <v>Jun 19, Dec 19</v>
      </c>
    </row>
    <row r="13" spans="1:53" x14ac:dyDescent="0.3">
      <c r="B13" s="59">
        <f t="shared" si="4"/>
        <v>10</v>
      </c>
      <c r="C13" s="59" t="str">
        <f>RTD("cqg.rtd", ,"ContractData", $A$3&amp;B13, "Symbol",,"T")</f>
        <v>EDAU9</v>
      </c>
      <c r="F13" s="59" t="str">
        <f t="shared" si="0"/>
        <v>U</v>
      </c>
      <c r="G13" s="59" t="str">
        <f t="shared" si="1"/>
        <v>9</v>
      </c>
      <c r="M13" s="59" t="str">
        <f t="shared" si="2"/>
        <v>EDAS3U9</v>
      </c>
      <c r="W13" s="59" t="str">
        <f t="shared" si="3"/>
        <v>EDAS6U9</v>
      </c>
      <c r="AG13" s="59" t="str">
        <f>RIGHT(RTD("cqg.rtd", ,"ContractData",C13, "LongDescription",,"T"),6)</f>
        <v>Sep 19</v>
      </c>
      <c r="AQ13" s="59" t="str">
        <f>RIGHT(RTD("cqg.rtd", ,"ContractData",M13, "LongDescription",,"T"),14)</f>
        <v>Sep 19, Dec 19</v>
      </c>
      <c r="BA13" s="59" t="str">
        <f>RIGHT(RTD("cqg.rtd", ,"ContractData",W13, "LongDescription",,"T"),14)</f>
        <v>Sep 19, Mar 20</v>
      </c>
    </row>
    <row r="14" spans="1:53" x14ac:dyDescent="0.3">
      <c r="B14" s="59">
        <f t="shared" si="4"/>
        <v>11</v>
      </c>
      <c r="C14" s="59" t="str">
        <f>RTD("cqg.rtd", ,"ContractData", $A$3&amp;B14, "Symbol",,"T")</f>
        <v>EDAZ9</v>
      </c>
      <c r="F14" s="59" t="str">
        <f t="shared" si="0"/>
        <v>Z</v>
      </c>
      <c r="G14" s="59" t="str">
        <f t="shared" si="1"/>
        <v>9</v>
      </c>
      <c r="M14" s="59" t="str">
        <f t="shared" si="2"/>
        <v>EDAS3Z9</v>
      </c>
      <c r="W14" s="59" t="str">
        <f t="shared" si="3"/>
        <v>EDAS6Z9</v>
      </c>
      <c r="AG14" s="59" t="str">
        <f>RIGHT(RTD("cqg.rtd", ,"ContractData",C14, "LongDescription",,"T"),6)</f>
        <v>Dec 19</v>
      </c>
      <c r="AQ14" s="59" t="str">
        <f>RIGHT(RTD("cqg.rtd", ,"ContractData",M14, "LongDescription",,"T"),14)</f>
        <v>Dec 19, Mar 20</v>
      </c>
      <c r="BA14" s="59" t="str">
        <f>RIGHT(RTD("cqg.rtd", ,"ContractData",W14, "LongDescription",,"T"),14)</f>
        <v>Dec 19, Jun 20</v>
      </c>
    </row>
    <row r="15" spans="1:53" x14ac:dyDescent="0.3">
      <c r="B15" s="59">
        <f t="shared" si="4"/>
        <v>12</v>
      </c>
      <c r="C15" s="59" t="str">
        <f>RTD("cqg.rtd", ,"ContractData", $A$3&amp;B15, "Symbol",,"T")</f>
        <v>EDAH0</v>
      </c>
      <c r="F15" s="59" t="str">
        <f t="shared" si="0"/>
        <v>H</v>
      </c>
      <c r="G15" s="59" t="str">
        <f t="shared" si="1"/>
        <v>0</v>
      </c>
      <c r="M15" s="59" t="str">
        <f t="shared" si="2"/>
        <v>EDAS3H0</v>
      </c>
      <c r="W15" s="59" t="str">
        <f t="shared" si="3"/>
        <v>EDAS6H0</v>
      </c>
      <c r="AG15" s="59" t="str">
        <f>RIGHT(RTD("cqg.rtd", ,"ContractData",C15, "LongDescription",,"T"),6)</f>
        <v>Mar 20</v>
      </c>
      <c r="AQ15" s="59" t="str">
        <f>RIGHT(RTD("cqg.rtd", ,"ContractData",M15, "LongDescription",,"T"),14)</f>
        <v>Mar 20, Jun 20</v>
      </c>
      <c r="BA15" s="59" t="str">
        <f>RIGHT(RTD("cqg.rtd", ,"ContractData",W15, "LongDescription",,"T"),14)</f>
        <v>Mar 20, Sep 20</v>
      </c>
    </row>
    <row r="16" spans="1:53" x14ac:dyDescent="0.3">
      <c r="B16" s="59">
        <f t="shared" si="4"/>
        <v>13</v>
      </c>
      <c r="C16" s="59" t="str">
        <f>RTD("cqg.rtd", ,"ContractData", $A$3&amp;B16, "Symbol",,"T")</f>
        <v>EDAM0</v>
      </c>
      <c r="F16" s="59" t="str">
        <f t="shared" si="0"/>
        <v>M</v>
      </c>
      <c r="G16" s="59" t="str">
        <f t="shared" si="1"/>
        <v>0</v>
      </c>
      <c r="M16" s="59" t="str">
        <f t="shared" si="2"/>
        <v>EDAS3M0</v>
      </c>
      <c r="W16" s="59" t="str">
        <f t="shared" si="3"/>
        <v>EDAS6M0</v>
      </c>
      <c r="AG16" s="59" t="str">
        <f>RIGHT(RTD("cqg.rtd", ,"ContractData",C16, "LongDescription",,"T"),6)</f>
        <v>Jun 20</v>
      </c>
      <c r="AQ16" s="59" t="str">
        <f>RIGHT(RTD("cqg.rtd", ,"ContractData",M16, "LongDescription",,"T"),14)</f>
        <v>Jun 20, Sep 20</v>
      </c>
      <c r="BA16" s="59" t="str">
        <f>RIGHT(RTD("cqg.rtd", ,"ContractData",W16, "LongDescription",,"T"),14)</f>
        <v>Jun 20, Dec 20</v>
      </c>
    </row>
    <row r="17" spans="2:53" x14ac:dyDescent="0.3">
      <c r="B17" s="59">
        <f t="shared" si="4"/>
        <v>14</v>
      </c>
      <c r="C17" s="59" t="str">
        <f>RTD("cqg.rtd", ,"ContractData", $A$3&amp;B17, "Symbol",,"T")</f>
        <v>EDAU0</v>
      </c>
      <c r="F17" s="59" t="str">
        <f t="shared" si="0"/>
        <v>U</v>
      </c>
      <c r="G17" s="59" t="str">
        <f t="shared" ref="G17:G43" si="5">RIGHT(C17,1)</f>
        <v>0</v>
      </c>
      <c r="M17" s="59" t="str">
        <f t="shared" si="2"/>
        <v>EDAS3U0</v>
      </c>
      <c r="W17" s="59" t="str">
        <f t="shared" si="3"/>
        <v>EDAS6U0</v>
      </c>
      <c r="AG17" s="59" t="str">
        <f>RIGHT(RTD("cqg.rtd", ,"ContractData",C17, "LongDescription",,"T"),6)</f>
        <v>Sep 20</v>
      </c>
      <c r="AQ17" s="59" t="str">
        <f>RIGHT(RTD("cqg.rtd", ,"ContractData",M17, "LongDescription",,"T"),14)</f>
        <v>Sep 20, Dec 20</v>
      </c>
      <c r="BA17" s="59" t="str">
        <f>RIGHT(RTD("cqg.rtd", ,"ContractData",W17, "LongDescription",,"T"),14)</f>
        <v>Sep 20, Mar 21</v>
      </c>
    </row>
    <row r="18" spans="2:53" x14ac:dyDescent="0.3">
      <c r="B18" s="59">
        <f t="shared" si="4"/>
        <v>15</v>
      </c>
      <c r="C18" s="59" t="str">
        <f>RTD("cqg.rtd", ,"ContractData", $A$3&amp;B18, "Symbol",,"T")</f>
        <v>EDAZ0</v>
      </c>
      <c r="F18" s="59" t="str">
        <f t="shared" si="0"/>
        <v>Z</v>
      </c>
      <c r="G18" s="59" t="str">
        <f t="shared" si="5"/>
        <v>0</v>
      </c>
      <c r="M18" s="59" t="str">
        <f t="shared" si="2"/>
        <v>EDAS3Z0</v>
      </c>
      <c r="W18" s="59" t="str">
        <f t="shared" si="3"/>
        <v>EDAS6Z0</v>
      </c>
      <c r="AG18" s="59" t="str">
        <f>RIGHT(RTD("cqg.rtd", ,"ContractData",C18, "LongDescription",,"T"),6)</f>
        <v>Dec 20</v>
      </c>
      <c r="AQ18" s="59" t="str">
        <f>RIGHT(RTD("cqg.rtd", ,"ContractData",M18, "LongDescription",,"T"),14)</f>
        <v>Dec 20, Mar 21</v>
      </c>
      <c r="BA18" s="59" t="str">
        <f>RIGHT(RTD("cqg.rtd", ,"ContractData",W18, "LongDescription",,"T"),14)</f>
        <v>Dec 20, Jun 21</v>
      </c>
    </row>
    <row r="19" spans="2:53" x14ac:dyDescent="0.3">
      <c r="B19" s="59">
        <f t="shared" si="4"/>
        <v>16</v>
      </c>
      <c r="C19" s="59" t="str">
        <f>RTD("cqg.rtd", ,"ContractData", $A$3&amp;B19, "Symbol",,"T")</f>
        <v>EDAH1</v>
      </c>
      <c r="F19" s="59" t="str">
        <f t="shared" si="0"/>
        <v>H</v>
      </c>
      <c r="G19" s="59" t="str">
        <f t="shared" si="5"/>
        <v>1</v>
      </c>
      <c r="M19" s="59" t="str">
        <f t="shared" si="2"/>
        <v>EDAS3H1</v>
      </c>
      <c r="W19" s="59" t="str">
        <f t="shared" si="3"/>
        <v>EDAS6H1</v>
      </c>
      <c r="AG19" s="59" t="str">
        <f>RIGHT(RTD("cqg.rtd", ,"ContractData",C19, "LongDescription",,"T"),6)</f>
        <v>Mar 21</v>
      </c>
      <c r="AQ19" s="59" t="str">
        <f>RIGHT(RTD("cqg.rtd", ,"ContractData",M19, "LongDescription",,"T"),14)</f>
        <v>Mar 21, Jun 21</v>
      </c>
      <c r="BA19" s="59" t="str">
        <f>RIGHT(RTD("cqg.rtd", ,"ContractData",W19, "LongDescription",,"T"),14)</f>
        <v>Mar 21, Sep 21</v>
      </c>
    </row>
    <row r="20" spans="2:53" x14ac:dyDescent="0.3">
      <c r="B20" s="59">
        <f t="shared" si="4"/>
        <v>17</v>
      </c>
      <c r="C20" s="59" t="str">
        <f>RTD("cqg.rtd", ,"ContractData", $A$3&amp;B20, "Symbol",,"T")</f>
        <v>EDAM1</v>
      </c>
      <c r="F20" s="59" t="str">
        <f t="shared" si="0"/>
        <v>M</v>
      </c>
      <c r="G20" s="59" t="str">
        <f t="shared" si="5"/>
        <v>1</v>
      </c>
      <c r="M20" s="59" t="str">
        <f t="shared" si="2"/>
        <v>EDAS3M1</v>
      </c>
      <c r="W20" s="59" t="str">
        <f t="shared" si="3"/>
        <v>EDAS6M1</v>
      </c>
      <c r="AG20" s="59" t="str">
        <f>RIGHT(RTD("cqg.rtd", ,"ContractData",C20, "LongDescription",,"T"),6)</f>
        <v>Jun 21</v>
      </c>
      <c r="AQ20" s="59" t="str">
        <f>RIGHT(RTD("cqg.rtd", ,"ContractData",M20, "LongDescription",,"T"),14)</f>
        <v>Jun 21, Sep 21</v>
      </c>
      <c r="BA20" s="59" t="str">
        <f>RIGHT(RTD("cqg.rtd", ,"ContractData",W20, "LongDescription",,"T"),14)</f>
        <v>Jun 21, Dec 21</v>
      </c>
    </row>
    <row r="21" spans="2:53" x14ac:dyDescent="0.3">
      <c r="B21" s="59">
        <f t="shared" si="4"/>
        <v>18</v>
      </c>
      <c r="C21" s="59" t="str">
        <f>RTD("cqg.rtd", ,"ContractData", $A$3&amp;B21, "Symbol",,"T")</f>
        <v>EDAU1</v>
      </c>
      <c r="F21" s="59" t="str">
        <f t="shared" si="0"/>
        <v>U</v>
      </c>
      <c r="G21" s="59" t="str">
        <f t="shared" si="5"/>
        <v>1</v>
      </c>
      <c r="M21" s="59" t="str">
        <f t="shared" si="2"/>
        <v>EDAS3U1</v>
      </c>
      <c r="W21" s="59" t="str">
        <f t="shared" si="3"/>
        <v>EDAS6U1</v>
      </c>
      <c r="AG21" s="59" t="str">
        <f>RIGHT(RTD("cqg.rtd", ,"ContractData",C21, "LongDescription",,"T"),6)</f>
        <v>Sep 21</v>
      </c>
      <c r="AQ21" s="59" t="str">
        <f>RIGHT(RTD("cqg.rtd", ,"ContractData",M21, "LongDescription",,"T"),14)</f>
        <v>Sep 21, Dec 21</v>
      </c>
      <c r="BA21" s="59" t="str">
        <f>RIGHT(RTD("cqg.rtd", ,"ContractData",W21, "LongDescription",,"T"),14)</f>
        <v>Sep 21, Mar 22</v>
      </c>
    </row>
    <row r="22" spans="2:53" x14ac:dyDescent="0.3">
      <c r="B22" s="59">
        <f t="shared" si="4"/>
        <v>19</v>
      </c>
      <c r="C22" s="59" t="str">
        <f>RTD("cqg.rtd", ,"ContractData", $A$3&amp;B22, "Symbol",,"T")</f>
        <v>EDAZ1</v>
      </c>
      <c r="F22" s="59" t="str">
        <f t="shared" si="0"/>
        <v>Z</v>
      </c>
      <c r="G22" s="59" t="str">
        <f t="shared" si="5"/>
        <v>1</v>
      </c>
      <c r="M22" s="59" t="str">
        <f t="shared" si="2"/>
        <v>EDAS3Z1</v>
      </c>
      <c r="W22" s="59" t="str">
        <f t="shared" si="3"/>
        <v>EDAS6Z1</v>
      </c>
      <c r="AG22" s="59" t="str">
        <f>RIGHT(RTD("cqg.rtd", ,"ContractData",C22, "LongDescription",,"T"),6)</f>
        <v>Dec 21</v>
      </c>
      <c r="AQ22" s="59" t="str">
        <f>RIGHT(RTD("cqg.rtd", ,"ContractData",M22, "LongDescription",,"T"),14)</f>
        <v>Dec 21, Mar 22</v>
      </c>
      <c r="BA22" s="59" t="str">
        <f>RIGHT(RTD("cqg.rtd", ,"ContractData",W22, "LongDescription",,"T"),14)</f>
        <v>Dec 21, Jun 22</v>
      </c>
    </row>
    <row r="23" spans="2:53" x14ac:dyDescent="0.3">
      <c r="B23" s="59">
        <f t="shared" si="4"/>
        <v>20</v>
      </c>
      <c r="C23" s="59" t="str">
        <f>RTD("cqg.rtd", ,"ContractData", $A$3&amp;B23, "Symbol",,"T")</f>
        <v>EDAH2</v>
      </c>
      <c r="F23" s="59" t="str">
        <f t="shared" si="0"/>
        <v>H</v>
      </c>
      <c r="G23" s="59" t="str">
        <f t="shared" si="5"/>
        <v>2</v>
      </c>
      <c r="M23" s="59" t="str">
        <f t="shared" si="2"/>
        <v>EDAS3H2</v>
      </c>
      <c r="W23" s="59" t="str">
        <f t="shared" si="3"/>
        <v>EDAS6H2</v>
      </c>
      <c r="AG23" s="59" t="str">
        <f>RIGHT(RTD("cqg.rtd", ,"ContractData",C23, "LongDescription",,"T"),6)</f>
        <v>Mar 22</v>
      </c>
      <c r="AQ23" s="59" t="str">
        <f>RIGHT(RTD("cqg.rtd", ,"ContractData",M23, "LongDescription",,"T"),14)</f>
        <v>Mar 22, Jun 22</v>
      </c>
      <c r="BA23" s="59" t="str">
        <f>RIGHT(RTD("cqg.rtd", ,"ContractData",W23, "LongDescription",,"T"),14)</f>
        <v>Mar 22, Sep 22</v>
      </c>
    </row>
    <row r="24" spans="2:53" x14ac:dyDescent="0.3">
      <c r="B24" s="59">
        <f t="shared" si="4"/>
        <v>21</v>
      </c>
      <c r="C24" s="59" t="str">
        <f>RTD("cqg.rtd", ,"ContractData", $A$3&amp;B24, "Symbol",,"T")</f>
        <v>EDAM2</v>
      </c>
      <c r="F24" s="59" t="str">
        <f t="shared" si="0"/>
        <v>M</v>
      </c>
      <c r="G24" s="59" t="str">
        <f t="shared" si="5"/>
        <v>2</v>
      </c>
      <c r="M24" s="59" t="str">
        <f t="shared" si="2"/>
        <v>EDAS3M2</v>
      </c>
      <c r="W24" s="59" t="str">
        <f t="shared" si="3"/>
        <v>EDAS6M2</v>
      </c>
      <c r="AG24" s="59" t="str">
        <f>RIGHT(RTD("cqg.rtd", ,"ContractData",C24, "LongDescription",,"T"),6)</f>
        <v>Jun 22</v>
      </c>
      <c r="AQ24" s="59" t="str">
        <f>RIGHT(RTD("cqg.rtd", ,"ContractData",M24, "LongDescription",,"T"),14)</f>
        <v>Jun 22, Sep 22</v>
      </c>
      <c r="BA24" s="59" t="str">
        <f>RIGHT(RTD("cqg.rtd", ,"ContractData",W24, "LongDescription",,"T"),14)</f>
        <v>Jun 22, Dec 22</v>
      </c>
    </row>
    <row r="25" spans="2:53" x14ac:dyDescent="0.3">
      <c r="B25" s="59">
        <f t="shared" si="4"/>
        <v>22</v>
      </c>
      <c r="C25" s="59" t="str">
        <f>RTD("cqg.rtd", ,"ContractData", $A$3&amp;B25, "Symbol",,"T")</f>
        <v>EDAU2</v>
      </c>
      <c r="F25" s="59" t="str">
        <f t="shared" si="0"/>
        <v>U</v>
      </c>
      <c r="G25" s="59" t="str">
        <f t="shared" si="5"/>
        <v>2</v>
      </c>
      <c r="M25" s="59" t="str">
        <f t="shared" si="2"/>
        <v>EDAS3U2</v>
      </c>
      <c r="W25" s="59" t="str">
        <f t="shared" si="3"/>
        <v>EDAS6U2</v>
      </c>
      <c r="AG25" s="59" t="str">
        <f>RIGHT(RTD("cqg.rtd", ,"ContractData",C25, "LongDescription",,"T"),6)</f>
        <v>Sep 22</v>
      </c>
      <c r="AQ25" s="59" t="str">
        <f>RIGHT(RTD("cqg.rtd", ,"ContractData",M25, "LongDescription",,"T"),14)</f>
        <v>Sep 22, Dec 22</v>
      </c>
      <c r="BA25" s="59" t="str">
        <f>RIGHT(RTD("cqg.rtd", ,"ContractData",W25, "LongDescription",,"T"),14)</f>
        <v>Sep 22, Mar 23</v>
      </c>
    </row>
    <row r="26" spans="2:53" x14ac:dyDescent="0.3">
      <c r="B26" s="59">
        <f t="shared" si="4"/>
        <v>23</v>
      </c>
      <c r="C26" s="59" t="str">
        <f>RTD("cqg.rtd", ,"ContractData", $A$3&amp;B26, "Symbol",,"T")</f>
        <v>EDAZ2</v>
      </c>
      <c r="F26" s="59" t="str">
        <f t="shared" si="0"/>
        <v>Z</v>
      </c>
      <c r="G26" s="59" t="str">
        <f t="shared" si="5"/>
        <v>2</v>
      </c>
      <c r="M26" s="59" t="str">
        <f t="shared" si="2"/>
        <v>EDAS3Z2</v>
      </c>
      <c r="W26" s="59" t="str">
        <f t="shared" si="3"/>
        <v>EDAS6Z2</v>
      </c>
      <c r="AG26" s="59" t="str">
        <f>RIGHT(RTD("cqg.rtd", ,"ContractData",C26, "LongDescription",,"T"),6)</f>
        <v>Dec 22</v>
      </c>
      <c r="AQ26" s="59" t="str">
        <f>RIGHT(RTD("cqg.rtd", ,"ContractData",M26, "LongDescription",,"T"),14)</f>
        <v>Dec 22, Mar 23</v>
      </c>
      <c r="BA26" s="59" t="str">
        <f>RIGHT(RTD("cqg.rtd", ,"ContractData",W26, "LongDescription",,"T"),14)</f>
        <v>Dec 22, Jun 23</v>
      </c>
    </row>
    <row r="27" spans="2:53" x14ac:dyDescent="0.3">
      <c r="B27" s="59">
        <f t="shared" si="4"/>
        <v>24</v>
      </c>
      <c r="C27" s="59" t="str">
        <f>RTD("cqg.rtd", ,"ContractData", $A$3&amp;B27, "Symbol",,"T")</f>
        <v>EDAH3</v>
      </c>
      <c r="F27" s="59" t="str">
        <f t="shared" si="0"/>
        <v>H</v>
      </c>
      <c r="G27" s="59" t="str">
        <f t="shared" si="5"/>
        <v>3</v>
      </c>
      <c r="M27" s="59" t="str">
        <f t="shared" si="2"/>
        <v>EDAS3H3</v>
      </c>
      <c r="W27" s="59" t="str">
        <f t="shared" si="3"/>
        <v>EDAS6H3</v>
      </c>
      <c r="AG27" s="59" t="str">
        <f>RIGHT(RTD("cqg.rtd", ,"ContractData",C27, "LongDescription",,"T"),6)</f>
        <v>Mar 23</v>
      </c>
      <c r="AQ27" s="59" t="str">
        <f>RIGHT(RTD("cqg.rtd", ,"ContractData",M27, "LongDescription",,"T"),14)</f>
        <v>Mar 23, Jun 23</v>
      </c>
      <c r="BA27" s="59" t="str">
        <f>RIGHT(RTD("cqg.rtd", ,"ContractData",W27, "LongDescription",,"T"),14)</f>
        <v>Mar 23, Sep 23</v>
      </c>
    </row>
    <row r="28" spans="2:53" x14ac:dyDescent="0.3">
      <c r="B28" s="59">
        <f t="shared" si="4"/>
        <v>25</v>
      </c>
      <c r="C28" s="59" t="str">
        <f>RTD("cqg.rtd", ,"ContractData", $A$3&amp;B28, "Symbol",,"T")</f>
        <v>EDAM3</v>
      </c>
      <c r="F28" s="59" t="str">
        <f t="shared" si="0"/>
        <v>M</v>
      </c>
      <c r="G28" s="59" t="str">
        <f t="shared" si="5"/>
        <v>3</v>
      </c>
      <c r="M28" s="59" t="str">
        <f t="shared" si="2"/>
        <v>EDAS3M3</v>
      </c>
      <c r="W28" s="59" t="str">
        <f t="shared" si="3"/>
        <v>EDAS6M3</v>
      </c>
      <c r="AG28" s="59" t="str">
        <f>RIGHT(RTD("cqg.rtd", ,"ContractData",C28, "LongDescription",,"T"),6)</f>
        <v>Jun 23</v>
      </c>
      <c r="AQ28" s="59" t="str">
        <f>RIGHT(RTD("cqg.rtd", ,"ContractData",M28, "LongDescription",,"T"),14)</f>
        <v>Jun 23, Sep 23</v>
      </c>
      <c r="BA28" s="59" t="str">
        <f>RIGHT(RTD("cqg.rtd", ,"ContractData",W28, "LongDescription",,"T"),14)</f>
        <v>Jun 23, Dec 23</v>
      </c>
    </row>
    <row r="29" spans="2:53" x14ac:dyDescent="0.3">
      <c r="B29" s="59">
        <f t="shared" si="4"/>
        <v>26</v>
      </c>
      <c r="C29" s="59" t="str">
        <f>RTD("cqg.rtd", ,"ContractData", $A$3&amp;B29, "Symbol",,"T")</f>
        <v>EDAU3</v>
      </c>
      <c r="F29" s="59" t="str">
        <f t="shared" si="0"/>
        <v>U</v>
      </c>
      <c r="G29" s="59" t="str">
        <f t="shared" si="5"/>
        <v>3</v>
      </c>
      <c r="M29" s="59" t="str">
        <f t="shared" si="2"/>
        <v>EDAS3U3</v>
      </c>
      <c r="W29" s="59" t="str">
        <f t="shared" si="3"/>
        <v>EDAS6U3</v>
      </c>
      <c r="AG29" s="59" t="str">
        <f>RIGHT(RTD("cqg.rtd", ,"ContractData",C29, "LongDescription",,"T"),6)</f>
        <v>Sep 23</v>
      </c>
      <c r="AQ29" s="59" t="str">
        <f>RIGHT(RTD("cqg.rtd", ,"ContractData",M29, "LongDescription",,"T"),14)</f>
        <v>Sep 23, Dec 23</v>
      </c>
      <c r="BA29" s="59" t="str">
        <f>RIGHT(RTD("cqg.rtd", ,"ContractData",W29, "LongDescription",,"T"),14)</f>
        <v>Sep 23, Mar 24</v>
      </c>
    </row>
    <row r="30" spans="2:53" x14ac:dyDescent="0.3">
      <c r="B30" s="59">
        <f t="shared" si="4"/>
        <v>27</v>
      </c>
      <c r="C30" s="59" t="str">
        <f>RTD("cqg.rtd", ,"ContractData", $A$3&amp;B30, "Symbol",,"T")</f>
        <v>EDAZ3</v>
      </c>
      <c r="F30" s="59" t="str">
        <f t="shared" si="0"/>
        <v>Z</v>
      </c>
      <c r="G30" s="59" t="str">
        <f t="shared" si="5"/>
        <v>3</v>
      </c>
      <c r="M30" s="59" t="str">
        <f t="shared" si="2"/>
        <v>EDAS3Z3</v>
      </c>
      <c r="W30" s="59" t="str">
        <f t="shared" si="3"/>
        <v>EDAS6Z3</v>
      </c>
      <c r="AG30" s="59" t="str">
        <f>RIGHT(RTD("cqg.rtd", ,"ContractData",C30, "LongDescription",,"T"),6)</f>
        <v>Dec 23</v>
      </c>
      <c r="AQ30" s="59" t="str">
        <f>RIGHT(RTD("cqg.rtd", ,"ContractData",M30, "LongDescription",,"T"),14)</f>
        <v>Dec 23, Mar 24</v>
      </c>
      <c r="BA30" s="59" t="str">
        <f>RIGHT(RTD("cqg.rtd", ,"ContractData",W30, "LongDescription",,"T"),14)</f>
        <v>Dec 23, Jun 24</v>
      </c>
    </row>
    <row r="31" spans="2:53" x14ac:dyDescent="0.3">
      <c r="B31" s="59">
        <f t="shared" si="4"/>
        <v>28</v>
      </c>
      <c r="C31" s="59" t="str">
        <f>RTD("cqg.rtd", ,"ContractData", $A$3&amp;B31, "Symbol",,"T")</f>
        <v>EDAH4</v>
      </c>
      <c r="F31" s="59" t="str">
        <f t="shared" si="0"/>
        <v>H</v>
      </c>
      <c r="G31" s="59" t="str">
        <f t="shared" si="5"/>
        <v>4</v>
      </c>
      <c r="M31" s="59" t="str">
        <f t="shared" si="2"/>
        <v>EDAS3H4</v>
      </c>
      <c r="W31" s="59" t="str">
        <f t="shared" si="3"/>
        <v>EDAS6H4</v>
      </c>
      <c r="AG31" s="59" t="str">
        <f>RIGHT(RTD("cqg.rtd", ,"ContractData",C31, "LongDescription",,"T"),6)</f>
        <v>Mar 24</v>
      </c>
      <c r="AQ31" s="59" t="str">
        <f>RIGHT(RTD("cqg.rtd", ,"ContractData",M31, "LongDescription",,"T"),14)</f>
        <v>Mar 24, Jun 24</v>
      </c>
      <c r="BA31" s="59" t="str">
        <f>RIGHT(RTD("cqg.rtd", ,"ContractData",W31, "LongDescription",,"T"),14)</f>
        <v>Mar 24, Sep 24</v>
      </c>
    </row>
    <row r="32" spans="2:53" x14ac:dyDescent="0.3">
      <c r="B32" s="59">
        <f t="shared" si="4"/>
        <v>29</v>
      </c>
      <c r="C32" s="59" t="str">
        <f>RTD("cqg.rtd", ,"ContractData", $A$3&amp;B32, "Symbol",,"T")</f>
        <v>EDAM4</v>
      </c>
      <c r="F32" s="59" t="str">
        <f t="shared" si="0"/>
        <v>M</v>
      </c>
      <c r="G32" s="59" t="str">
        <f t="shared" si="5"/>
        <v>4</v>
      </c>
      <c r="M32" s="59" t="str">
        <f t="shared" si="2"/>
        <v>EDAS3M4</v>
      </c>
      <c r="W32" s="59" t="str">
        <f t="shared" si="3"/>
        <v>EDAS6M4</v>
      </c>
      <c r="AG32" s="59" t="str">
        <f>RIGHT(RTD("cqg.rtd", ,"ContractData",C32, "LongDescription",,"T"),6)</f>
        <v>Jun 24</v>
      </c>
      <c r="AQ32" s="59" t="str">
        <f>RIGHT(RTD("cqg.rtd", ,"ContractData",M32, "LongDescription",,"T"),14)</f>
        <v>Jun 24, Sep 24</v>
      </c>
      <c r="BA32" s="59" t="str">
        <f>RIGHT(RTD("cqg.rtd", ,"ContractData",W32, "LongDescription",,"T"),14)</f>
        <v>Jun 24, Dec 24</v>
      </c>
    </row>
    <row r="33" spans="2:53" x14ac:dyDescent="0.3">
      <c r="B33" s="59">
        <f t="shared" si="4"/>
        <v>30</v>
      </c>
      <c r="C33" s="59" t="str">
        <f>RTD("cqg.rtd", ,"ContractData", $A$3&amp;B33, "Symbol",,"T")</f>
        <v>EDAU4</v>
      </c>
      <c r="F33" s="59" t="str">
        <f t="shared" si="0"/>
        <v>U</v>
      </c>
      <c r="G33" s="59" t="str">
        <f t="shared" si="5"/>
        <v>4</v>
      </c>
      <c r="M33" s="59" t="str">
        <f t="shared" si="2"/>
        <v>EDAS3U4</v>
      </c>
      <c r="W33" s="59" t="str">
        <f t="shared" si="3"/>
        <v>EDAS6U4</v>
      </c>
      <c r="AG33" s="59" t="str">
        <f>RIGHT(RTD("cqg.rtd", ,"ContractData",C33, "LongDescription",,"T"),6)</f>
        <v>Sep 24</v>
      </c>
      <c r="AQ33" s="59" t="str">
        <f>RIGHT(RTD("cqg.rtd", ,"ContractData",M33, "LongDescription",,"T"),14)</f>
        <v>Sep 24, Dec 24</v>
      </c>
      <c r="BA33" s="59" t="str">
        <f>RIGHT(RTD("cqg.rtd", ,"ContractData",W33, "LongDescription",,"T"),14)</f>
        <v>Sep 24, Mar 25</v>
      </c>
    </row>
    <row r="34" spans="2:53" x14ac:dyDescent="0.3">
      <c r="B34" s="59">
        <f t="shared" si="4"/>
        <v>31</v>
      </c>
      <c r="C34" s="59" t="str">
        <f>RTD("cqg.rtd", ,"ContractData", $A$3&amp;B34, "Symbol",,"T")</f>
        <v>EDAZ4</v>
      </c>
      <c r="F34" s="59" t="str">
        <f t="shared" si="0"/>
        <v>Z</v>
      </c>
      <c r="G34" s="59" t="str">
        <f t="shared" si="5"/>
        <v>4</v>
      </c>
      <c r="M34" s="59" t="str">
        <f t="shared" si="2"/>
        <v>EDAS3Z4</v>
      </c>
      <c r="W34" s="59" t="str">
        <f t="shared" si="3"/>
        <v>EDAS6Z4</v>
      </c>
      <c r="AG34" s="59" t="str">
        <f>RIGHT(RTD("cqg.rtd", ,"ContractData",C34, "LongDescription",,"T"),6)</f>
        <v>Dec 24</v>
      </c>
      <c r="AQ34" s="59" t="str">
        <f>RIGHT(RTD("cqg.rtd", ,"ContractData",M34, "LongDescription",,"T"),14)</f>
        <v>Dec 24, Mar 25</v>
      </c>
      <c r="BA34" s="59" t="str">
        <f>RIGHT(RTD("cqg.rtd", ,"ContractData",W34, "LongDescription",,"T"),14)</f>
        <v>Dec 24, Jun 25</v>
      </c>
    </row>
    <row r="35" spans="2:53" x14ac:dyDescent="0.3">
      <c r="B35" s="59">
        <f t="shared" si="4"/>
        <v>32</v>
      </c>
      <c r="C35" s="59" t="str">
        <f>RTD("cqg.rtd", ,"ContractData", $A$3&amp;B35, "Symbol",,"T")</f>
        <v>EDAH5</v>
      </c>
      <c r="F35" s="59" t="str">
        <f t="shared" si="0"/>
        <v>H</v>
      </c>
      <c r="G35" s="59" t="str">
        <f t="shared" si="5"/>
        <v>5</v>
      </c>
      <c r="M35" s="59" t="str">
        <f t="shared" si="2"/>
        <v>EDAS3H5</v>
      </c>
      <c r="W35" s="59" t="str">
        <f t="shared" si="3"/>
        <v>EDAS6H5</v>
      </c>
      <c r="AG35" s="59" t="str">
        <f>RIGHT(RTD("cqg.rtd", ,"ContractData",C35, "LongDescription",,"T"),6)</f>
        <v>Mar 25</v>
      </c>
      <c r="AQ35" s="59" t="str">
        <f>RIGHT(RTD("cqg.rtd", ,"ContractData",M35, "LongDescription",,"T"),14)</f>
        <v>Mar 25, Jun 25</v>
      </c>
      <c r="BA35" s="59" t="str">
        <f>RIGHT(RTD("cqg.rtd", ,"ContractData",W35, "LongDescription",,"T"),14)</f>
        <v>Mar 25, Sep 25</v>
      </c>
    </row>
    <row r="36" spans="2:53" x14ac:dyDescent="0.3">
      <c r="B36" s="59">
        <f t="shared" si="4"/>
        <v>33</v>
      </c>
      <c r="C36" s="59" t="str">
        <f>RTD("cqg.rtd", ,"ContractData", $A$3&amp;B36, "Symbol",,"T")</f>
        <v>EDAM5</v>
      </c>
      <c r="F36" s="59" t="str">
        <f t="shared" si="0"/>
        <v>M</v>
      </c>
      <c r="G36" s="59" t="str">
        <f t="shared" si="5"/>
        <v>5</v>
      </c>
      <c r="M36" s="59" t="str">
        <f t="shared" si="2"/>
        <v>EDAS3M5</v>
      </c>
      <c r="W36" s="59" t="str">
        <f t="shared" si="3"/>
        <v>EDAS6M5</v>
      </c>
      <c r="AG36" s="59" t="str">
        <f>RIGHT(RTD("cqg.rtd", ,"ContractData",C36, "LongDescription",,"T"),6)</f>
        <v>Jun 25</v>
      </c>
      <c r="AQ36" s="59" t="str">
        <f>RIGHT(RTD("cqg.rtd", ,"ContractData",M36, "LongDescription",,"T"),14)</f>
        <v>Jun 25, Sep 25</v>
      </c>
      <c r="BA36" s="59" t="str">
        <f>RIGHT(RTD("cqg.rtd", ,"ContractData",W36, "LongDescription",,"T"),14)</f>
        <v>Jun 25, Dec 25</v>
      </c>
    </row>
    <row r="37" spans="2:53" x14ac:dyDescent="0.3">
      <c r="B37" s="59">
        <f t="shared" si="4"/>
        <v>34</v>
      </c>
      <c r="C37" s="59" t="str">
        <f>RTD("cqg.rtd", ,"ContractData", $A$3&amp;B37, "Symbol",,"T")</f>
        <v>EDAU5</v>
      </c>
      <c r="F37" s="59" t="str">
        <f t="shared" si="0"/>
        <v>U</v>
      </c>
      <c r="G37" s="59" t="str">
        <f t="shared" si="5"/>
        <v>5</v>
      </c>
      <c r="M37" s="59" t="str">
        <f t="shared" si="2"/>
        <v>EDAS3U5</v>
      </c>
      <c r="W37" s="59" t="str">
        <f t="shared" si="3"/>
        <v>EDAS6U5</v>
      </c>
      <c r="AG37" s="59" t="str">
        <f>RIGHT(RTD("cqg.rtd", ,"ContractData",C37, "LongDescription",,"T"),6)</f>
        <v>Sep 25</v>
      </c>
      <c r="AQ37" s="59" t="str">
        <f>RIGHT(RTD("cqg.rtd", ,"ContractData",M37, "LongDescription",,"T"),14)</f>
        <v>Sep 25, Dec 25</v>
      </c>
      <c r="BA37" s="59" t="str">
        <f>RIGHT(RTD("cqg.rtd", ,"ContractData",W37, "LongDescription",,"T"),14)</f>
        <v>Sep 25, Mar 26</v>
      </c>
    </row>
    <row r="38" spans="2:53" x14ac:dyDescent="0.3">
      <c r="B38" s="59">
        <f t="shared" si="4"/>
        <v>35</v>
      </c>
      <c r="C38" s="59" t="str">
        <f>RTD("cqg.rtd", ,"ContractData", $A$3&amp;B38, "Symbol",,"T")</f>
        <v>EDAZ5</v>
      </c>
      <c r="F38" s="59" t="str">
        <f t="shared" si="0"/>
        <v>Z</v>
      </c>
      <c r="G38" s="59" t="str">
        <f t="shared" si="5"/>
        <v>5</v>
      </c>
      <c r="M38" s="59" t="str">
        <f t="shared" si="2"/>
        <v>EDAS3Z5</v>
      </c>
      <c r="W38" s="59" t="str">
        <f t="shared" si="3"/>
        <v>EDAS6Z5</v>
      </c>
      <c r="AG38" s="59" t="str">
        <f>RIGHT(RTD("cqg.rtd", ,"ContractData",C38, "LongDescription",,"T"),6)</f>
        <v>Dec 25</v>
      </c>
      <c r="AQ38" s="59" t="str">
        <f>RIGHT(RTD("cqg.rtd", ,"ContractData",M38, "LongDescription",,"T"),14)</f>
        <v>Dec 25, Mar 26</v>
      </c>
      <c r="BA38" s="59" t="str">
        <f>RIGHT(RTD("cqg.rtd", ,"ContractData",W38, "LongDescription",,"T"),14)</f>
        <v>Dec 25, Jun 26</v>
      </c>
    </row>
    <row r="39" spans="2:53" x14ac:dyDescent="0.3">
      <c r="B39" s="59">
        <f t="shared" si="4"/>
        <v>36</v>
      </c>
      <c r="C39" s="59" t="str">
        <f>RTD("cqg.rtd", ,"ContractData", $A$3&amp;B39, "Symbol",,"T")</f>
        <v>EDAH6</v>
      </c>
      <c r="F39" s="59" t="str">
        <f t="shared" si="0"/>
        <v>H</v>
      </c>
      <c r="G39" s="59" t="str">
        <f t="shared" si="5"/>
        <v>6</v>
      </c>
      <c r="M39" s="59" t="str">
        <f t="shared" si="2"/>
        <v>EDAS3H6</v>
      </c>
      <c r="W39" s="59" t="str">
        <f t="shared" si="3"/>
        <v>EDAS6H6</v>
      </c>
      <c r="AG39" s="59" t="str">
        <f>RIGHT(RTD("cqg.rtd", ,"ContractData",C39, "LongDescription",,"T"),6)</f>
        <v>Mar 26</v>
      </c>
      <c r="AQ39" s="59" t="str">
        <f>RIGHT(RTD("cqg.rtd", ,"ContractData",M39, "LongDescription",,"T"),14)</f>
        <v>Mar 26, Jun 26</v>
      </c>
      <c r="BA39" s="59" t="str">
        <f>RIGHT(RTD("cqg.rtd", ,"ContractData",W39, "LongDescription",,"T"),14)</f>
        <v>Mar 26, Sep 26</v>
      </c>
    </row>
    <row r="40" spans="2:53" x14ac:dyDescent="0.3">
      <c r="B40" s="59">
        <f t="shared" si="4"/>
        <v>37</v>
      </c>
      <c r="C40" s="59" t="str">
        <f>RTD("cqg.rtd", ,"ContractData", $A$3&amp;B40, "Symbol",,"T")</f>
        <v>EDAM6</v>
      </c>
      <c r="F40" s="59" t="str">
        <f t="shared" si="0"/>
        <v>M</v>
      </c>
      <c r="G40" s="59" t="str">
        <f t="shared" si="5"/>
        <v>6</v>
      </c>
      <c r="M40" s="59" t="str">
        <f t="shared" si="2"/>
        <v>EDAS3M6</v>
      </c>
      <c r="W40" s="59" t="str">
        <f t="shared" si="3"/>
        <v>EDAS6M6</v>
      </c>
      <c r="AG40" s="59" t="str">
        <f>RIGHT(RTD("cqg.rtd", ,"ContractData",C40, "LongDescription",,"T"),6)</f>
        <v>Jun 26</v>
      </c>
      <c r="AQ40" s="59" t="str">
        <f>RIGHT(RTD("cqg.rtd", ,"ContractData",M40, "LongDescription",,"T"),14)</f>
        <v>Jun 26, Sep 26</v>
      </c>
      <c r="BA40" s="59" t="str">
        <f>RIGHT(RTD("cqg.rtd", ,"ContractData",W40, "LongDescription",,"T"),14)</f>
        <v>Jun 26, Dec 26</v>
      </c>
    </row>
    <row r="41" spans="2:53" x14ac:dyDescent="0.3">
      <c r="B41" s="59">
        <f t="shared" si="4"/>
        <v>38</v>
      </c>
      <c r="C41" s="59" t="str">
        <f>RTD("cqg.rtd", ,"ContractData", $A$3&amp;B41, "Symbol",,"T")</f>
        <v>EDAU6</v>
      </c>
      <c r="F41" s="59" t="str">
        <f t="shared" si="0"/>
        <v>U</v>
      </c>
      <c r="G41" s="59" t="str">
        <f t="shared" si="5"/>
        <v>6</v>
      </c>
      <c r="M41" s="59" t="str">
        <f t="shared" si="2"/>
        <v>EDAS3U6</v>
      </c>
      <c r="W41" s="59" t="str">
        <f t="shared" si="3"/>
        <v>EDAS6U6</v>
      </c>
      <c r="AG41" s="59" t="str">
        <f>RIGHT(RTD("cqg.rtd", ,"ContractData",C41, "LongDescription",,"T"),6)</f>
        <v>Sep 26</v>
      </c>
      <c r="AQ41" s="59" t="str">
        <f>RIGHT(RTD("cqg.rtd", ,"ContractData",M41, "LongDescription",,"T"),14)</f>
        <v>Sep 26, Dec 26</v>
      </c>
      <c r="BA41" s="59" t="str">
        <f>RIGHT(RTD("cqg.rtd", ,"ContractData",W41, "LongDescription",,"T"),14)</f>
        <v>Sep 26, Mar 27</v>
      </c>
    </row>
    <row r="42" spans="2:53" x14ac:dyDescent="0.3">
      <c r="B42" s="59">
        <f t="shared" ref="B42:B43" si="6">B41+1</f>
        <v>39</v>
      </c>
      <c r="C42" s="59" t="str">
        <f>RTD("cqg.rtd", ,"ContractData", $A$3&amp;B42, "Symbol",,"T")</f>
        <v>EDAZ6</v>
      </c>
      <c r="F42" s="59" t="str">
        <f t="shared" si="0"/>
        <v>Z</v>
      </c>
      <c r="G42" s="59" t="str">
        <f t="shared" si="5"/>
        <v>6</v>
      </c>
      <c r="M42" s="59" t="str">
        <f t="shared" si="2"/>
        <v>EDAS3Z6</v>
      </c>
      <c r="W42" s="59" t="str">
        <f t="shared" si="3"/>
        <v>EDAS6Z6</v>
      </c>
      <c r="AG42" s="59" t="str">
        <f>RIGHT(RTD("cqg.rtd", ,"ContractData",C42, "LongDescription",,"T"),6)</f>
        <v>Dec 26</v>
      </c>
      <c r="AQ42" s="59" t="str">
        <f>RIGHT(RTD("cqg.rtd", ,"ContractData",M42, "LongDescription",,"T"),14)</f>
        <v>Dec 26, Mar 27</v>
      </c>
      <c r="BA42" s="59" t="str">
        <f>RIGHT(RTD("cqg.rtd", ,"ContractData",W42, "LongDescription",,"T"),14)</f>
        <v>Dec 26, Jun 27</v>
      </c>
    </row>
    <row r="43" spans="2:53" x14ac:dyDescent="0.3">
      <c r="B43" s="59">
        <f t="shared" si="6"/>
        <v>40</v>
      </c>
      <c r="C43" s="59" t="str">
        <f>RTD("cqg.rtd", ,"ContractData", $A$3&amp;B43, "Symbol",,"T")</f>
        <v>EDAH7</v>
      </c>
      <c r="F43" s="59" t="str">
        <f t="shared" si="0"/>
        <v>H</v>
      </c>
      <c r="G43" s="59" t="str">
        <f t="shared" si="5"/>
        <v>7</v>
      </c>
      <c r="M43" s="59" t="str">
        <f t="shared" si="2"/>
        <v>EDAS3H7</v>
      </c>
      <c r="W43" s="59" t="str">
        <f t="shared" si="3"/>
        <v>EDAS6H7</v>
      </c>
      <c r="AG43" s="59" t="str">
        <f>RIGHT(RTD("cqg.rtd", ,"ContractData",C43, "LongDescription",,"T"),6)</f>
        <v>Mar 27</v>
      </c>
      <c r="AQ43" s="59" t="str">
        <f>RIGHT(RTD("cqg.rtd", ,"ContractData",M43, "LongDescription",,"T"),14)</f>
        <v>Mar 27, Jun 27</v>
      </c>
    </row>
  </sheetData>
  <sheetProtection algorithmName="SHA-512" hashValue="0reyrS3GcgCx9qZ2nRLWOvVN0MyF6i9rDSI3Cq3cidiEpLV1n+Yvqlcy8k0VgrVnH5/a9kl+Aj9KKMt+bN7mug==" saltValue="gXunVZMtXdfqOAFTy48zzA==" spinCount="100000" sheet="1" objects="1" scenarios="1" selectLockedCells="1" selectUnlockedCells="1"/>
  <conditionalFormatting sqref="E4:E4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{9E2B5DA5-1AC9-4C4C-A10E-E71967E32719}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2B5DA5-1AC9-4C4C-A10E-E71967E327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F46"/>
  <sheetViews>
    <sheetView zoomScaleNormal="100" workbookViewId="0">
      <selection activeCell="F2" sqref="F2"/>
    </sheetView>
  </sheetViews>
  <sheetFormatPr defaultRowHeight="16.5" x14ac:dyDescent="0.3"/>
  <cols>
    <col min="1" max="1" width="0.875" style="135" customWidth="1"/>
    <col min="2" max="2" width="9" style="135"/>
    <col min="3" max="3" width="7.625" style="135" customWidth="1"/>
    <col min="4" max="5" width="10.625" style="135" customWidth="1"/>
    <col min="6" max="6" width="7.625" style="135" customWidth="1"/>
    <col min="7" max="7" width="9.625" style="135" customWidth="1"/>
    <col min="8" max="8" width="9" style="135"/>
    <col min="9" max="9" width="5.625" style="135" customWidth="1"/>
    <col min="10" max="10" width="9" style="135"/>
    <col min="11" max="11" width="2.625" style="135" customWidth="1"/>
    <col min="12" max="12" width="9" style="135"/>
    <col min="13" max="13" width="7.625" style="135" customWidth="1"/>
    <col min="14" max="15" width="9" style="135" customWidth="1"/>
    <col min="16" max="16" width="7.625" style="135" customWidth="1"/>
    <col min="17" max="18" width="9" style="135"/>
    <col min="19" max="19" width="5.625" style="135" customWidth="1"/>
    <col min="20" max="20" width="9" style="135"/>
    <col min="21" max="21" width="2.625" style="135" customWidth="1"/>
    <col min="22" max="22" width="9" style="135"/>
    <col min="23" max="23" width="7.625" style="135" customWidth="1"/>
    <col min="24" max="25" width="9" style="135"/>
    <col min="26" max="26" width="7.625" style="135" customWidth="1"/>
    <col min="27" max="28" width="9" style="135"/>
    <col min="29" max="29" width="5.625" style="135" customWidth="1"/>
    <col min="30" max="16384" width="9" style="135"/>
  </cols>
  <sheetData>
    <row r="1" spans="2:30" ht="10.5" customHeight="1" x14ac:dyDescent="0.3"/>
    <row r="2" spans="2:30" ht="16.5" customHeight="1" x14ac:dyDescent="0.3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2:30" ht="16.5" customHeight="1" x14ac:dyDescent="0.3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</row>
    <row r="4" spans="2:30" ht="21.95" customHeight="1" x14ac:dyDescent="0.3">
      <c r="B4" s="599" t="s">
        <v>2</v>
      </c>
      <c r="C4" s="591"/>
      <c r="D4" s="591"/>
      <c r="E4" s="591"/>
      <c r="F4" s="591"/>
      <c r="G4" s="591"/>
      <c r="H4" s="591"/>
      <c r="I4" s="591"/>
      <c r="J4" s="591"/>
      <c r="K4" s="118"/>
      <c r="L4" s="591" t="s">
        <v>7</v>
      </c>
      <c r="M4" s="591"/>
      <c r="N4" s="591"/>
      <c r="O4" s="591"/>
      <c r="P4" s="591"/>
      <c r="Q4" s="591"/>
      <c r="R4" s="591"/>
      <c r="S4" s="591"/>
      <c r="T4" s="591"/>
      <c r="U4" s="118"/>
      <c r="V4" s="591" t="s">
        <v>8</v>
      </c>
      <c r="W4" s="591"/>
      <c r="X4" s="591"/>
      <c r="Y4" s="591"/>
      <c r="Z4" s="591"/>
      <c r="AA4" s="591"/>
      <c r="AB4" s="591"/>
      <c r="AC4" s="591"/>
      <c r="AD4" s="591"/>
    </row>
    <row r="5" spans="2:30" x14ac:dyDescent="0.3">
      <c r="B5" s="119" t="s">
        <v>6</v>
      </c>
      <c r="C5" s="592" t="s">
        <v>3</v>
      </c>
      <c r="D5" s="592"/>
      <c r="E5" s="592" t="s">
        <v>4</v>
      </c>
      <c r="F5" s="592"/>
      <c r="G5" s="592" t="s">
        <v>5</v>
      </c>
      <c r="H5" s="592"/>
      <c r="I5" s="592"/>
      <c r="J5" s="120" t="s">
        <v>9</v>
      </c>
      <c r="K5" s="121"/>
      <c r="L5" s="122" t="s">
        <v>6</v>
      </c>
      <c r="M5" s="592" t="s">
        <v>3</v>
      </c>
      <c r="N5" s="592"/>
      <c r="O5" s="592" t="s">
        <v>4</v>
      </c>
      <c r="P5" s="592"/>
      <c r="Q5" s="592" t="s">
        <v>5</v>
      </c>
      <c r="R5" s="592"/>
      <c r="S5" s="592"/>
      <c r="T5" s="120" t="s">
        <v>9</v>
      </c>
      <c r="U5" s="121"/>
      <c r="V5" s="122" t="s">
        <v>6</v>
      </c>
      <c r="W5" s="592" t="s">
        <v>3</v>
      </c>
      <c r="X5" s="592"/>
      <c r="Y5" s="592" t="s">
        <v>4</v>
      </c>
      <c r="Z5" s="592"/>
      <c r="AA5" s="592" t="s">
        <v>5</v>
      </c>
      <c r="AB5" s="592"/>
      <c r="AC5" s="592"/>
      <c r="AD5" s="119" t="s">
        <v>9</v>
      </c>
    </row>
    <row r="6" spans="2:30" x14ac:dyDescent="0.3">
      <c r="B6" s="123" t="str">
        <f>Data!C4</f>
        <v>EDAM7</v>
      </c>
      <c r="C6" s="138">
        <f>RTD("cqg.rtd", ,"ContractData",B6, "MT_LastBidVolume",, "T")</f>
        <v>47998</v>
      </c>
      <c r="D6" s="139">
        <f>RTD("cqg.rtd", ,"ContractData",B6, "Bid",, "T")</f>
        <v>98.710000000000008</v>
      </c>
      <c r="E6" s="139">
        <f>RTD("cqg.rtd", ,"ContractData",B6, "Ask",, "T")</f>
        <v>98.715000000000003</v>
      </c>
      <c r="F6" s="140">
        <f>RTD("cqg.rtd", ,"ContractData",B6, "MT_LastAskVolume",, "T")</f>
        <v>5400</v>
      </c>
      <c r="G6" s="139">
        <f>RTD("cqg.rtd", ,"ContractData",B6, "Close",, "T")</f>
        <v>98.715000000000003</v>
      </c>
      <c r="H6" s="141">
        <f>IFERROR(RTD("cqg.rtd", ,"ContractData",B6, "Close",, "T")-RTD("cqg.rtd", ,"ContractData",B6,"Y_Settlement",,"T"),"")</f>
        <v>1.5000000000000568E-2</v>
      </c>
      <c r="I6" s="138">
        <f>H6</f>
        <v>1.5000000000000568E-2</v>
      </c>
      <c r="J6" s="142">
        <f>RTD("cqg.rtd", ,"ContractData",B6, "T_CVol")</f>
        <v>85504</v>
      </c>
      <c r="K6" s="593"/>
      <c r="L6" s="124" t="str">
        <f>Data!M4</f>
        <v>EDAS3M7</v>
      </c>
      <c r="M6" s="138">
        <f>RTD("cqg.rtd", ,"ContractData",L6, "MT_LastBidVolume",, "T")</f>
        <v>24515</v>
      </c>
      <c r="N6" s="139">
        <f>RTD("cqg.rtd", ,"ContractData",L6, "Bid",, "T")</f>
        <v>12</v>
      </c>
      <c r="O6" s="139">
        <f>RTD("cqg.rtd", ,"ContractData",L6, "Ask",, "T")</f>
        <v>12.5</v>
      </c>
      <c r="P6" s="140">
        <f>RTD("cqg.rtd", ,"ContractData",L6, "MT_LastAskVolume",, "T")</f>
        <v>10996</v>
      </c>
      <c r="Q6" s="139">
        <f>RTD("cqg.rtd", ,"ContractData",L6, "Close",, "T")</f>
        <v>12</v>
      </c>
      <c r="R6" s="141">
        <f>IFERROR(RTD("cqg.rtd", ,"ContractData",L6, "Close",, "T")-RTD("cqg.rtd", ,"ContractData",L6,"Y_Settlement",,"T"),"")</f>
        <v>-0.5</v>
      </c>
      <c r="S6" s="138">
        <f>R6</f>
        <v>-0.5</v>
      </c>
      <c r="T6" s="142">
        <f>RTD("cqg.rtd", ,"ContractData",L6, "T_CVol")</f>
        <v>6971</v>
      </c>
      <c r="U6" s="593"/>
      <c r="V6" s="124" t="str">
        <f>Data!W4</f>
        <v>EDAS6M7</v>
      </c>
      <c r="W6" s="138">
        <f>RTD("cqg.rtd", ,"ContractData",V6, "MT_LastBidVolume",, "T")</f>
        <v>20405</v>
      </c>
      <c r="X6" s="139">
        <f>RTD("cqg.rtd", ,"ContractData",V6, "Bid",, "T")</f>
        <v>20.5</v>
      </c>
      <c r="Y6" s="139">
        <f>RTD("cqg.rtd", ,"ContractData",V6, "Ask",, "T")</f>
        <v>21</v>
      </c>
      <c r="Z6" s="140">
        <f>RTD("cqg.rtd", ,"ContractData",V6, "MT_LastAskVolume",, "T")</f>
        <v>4931</v>
      </c>
      <c r="AA6" s="139">
        <f>RTD("cqg.rtd", ,"ContractData",V6, "Close",, "T")</f>
        <v>21</v>
      </c>
      <c r="AB6" s="141">
        <f>IFERROR(RTD("cqg.rtd", ,"ContractData",V6, "Close",, "T")-RTD("cqg.rtd", ,"ContractData",V6,"Y_Settlement",,"T"),"")</f>
        <v>0.5</v>
      </c>
      <c r="AC6" s="138">
        <f>AB6</f>
        <v>0.5</v>
      </c>
      <c r="AD6" s="142">
        <f>RTD("cqg.rtd", ,"ContractData",V6, "T_CVol")</f>
        <v>3789</v>
      </c>
    </row>
    <row r="7" spans="2:30" x14ac:dyDescent="0.3">
      <c r="B7" s="125" t="str">
        <f>Data!C5</f>
        <v>EDAU7</v>
      </c>
      <c r="C7" s="138">
        <f>RTD("cqg.rtd", ,"ContractData",B7, "MT_LastBidVolume",, "T")</f>
        <v>4577</v>
      </c>
      <c r="D7" s="139">
        <f>RTD("cqg.rtd", ,"ContractData",B7, "Bid",, "T")</f>
        <v>98.59</v>
      </c>
      <c r="E7" s="139">
        <f>RTD("cqg.rtd", ,"ContractData",B7, "Ask",, "T")</f>
        <v>98.594999999999999</v>
      </c>
      <c r="F7" s="140">
        <f>RTD("cqg.rtd", ,"ContractData",B7, "MT_LastAskVolume",, "T")</f>
        <v>30588</v>
      </c>
      <c r="G7" s="139">
        <f>RTD("cqg.rtd", ,"ContractData",B7, "Close",, "T")</f>
        <v>98.594999999999999</v>
      </c>
      <c r="H7" s="141">
        <f>IFERROR(RTD("cqg.rtd", ,"ContractData",B7, "Close",, "T")-RTD("cqg.rtd", ,"ContractData",B7,"Y_Settlement",,"T"),"")</f>
        <v>1.9999999999996021E-2</v>
      </c>
      <c r="I7" s="138">
        <f t="shared" ref="I7:I45" si="0">H7</f>
        <v>1.9999999999996021E-2</v>
      </c>
      <c r="J7" s="142">
        <f>RTD("cqg.rtd", ,"ContractData",B7, "T_CVol")</f>
        <v>117226</v>
      </c>
      <c r="K7" s="593"/>
      <c r="L7" s="126" t="str">
        <f>Data!M5</f>
        <v>EDAS3U7</v>
      </c>
      <c r="M7" s="138">
        <f>RTD("cqg.rtd", ,"ContractData",L7, "MT_LastBidVolume",, "T")</f>
        <v>276</v>
      </c>
      <c r="N7" s="139">
        <f>RTD("cqg.rtd", ,"ContractData",L7, "Bid",, "T")</f>
        <v>8.5</v>
      </c>
      <c r="O7" s="139">
        <f>RTD("cqg.rtd", ,"ContractData",L7, "Ask",, "T")</f>
        <v>9</v>
      </c>
      <c r="P7" s="140">
        <f>RTD("cqg.rtd", ,"ContractData",L7, "MT_LastAskVolume",, "T")</f>
        <v>66290</v>
      </c>
      <c r="Q7" s="139">
        <f>RTD("cqg.rtd", ,"ContractData",L7, "Close",, "T")</f>
        <v>9</v>
      </c>
      <c r="R7" s="141">
        <f>IFERROR(RTD("cqg.rtd", ,"ContractData",L7, "Close",, "T")-RTD("cqg.rtd", ,"ContractData",L7,"Y_Settlement",,"T"),"")</f>
        <v>1</v>
      </c>
      <c r="S7" s="138">
        <f t="shared" ref="S7:S45" si="1">R7</f>
        <v>1</v>
      </c>
      <c r="T7" s="142">
        <f>RTD("cqg.rtd", ,"ContractData",L7, "T_CVol")</f>
        <v>20788</v>
      </c>
      <c r="U7" s="593"/>
      <c r="V7" s="126" t="str">
        <f>Data!W5</f>
        <v>EDAS6U7</v>
      </c>
      <c r="W7" s="138">
        <f>RTD("cqg.rtd", ,"ContractData",V7, "MT_LastBidVolume",, "T")</f>
        <v>15498</v>
      </c>
      <c r="X7" s="139">
        <f>RTD("cqg.rtd", ,"ContractData",V7, "Bid",, "T")</f>
        <v>16.5</v>
      </c>
      <c r="Y7" s="139">
        <f>RTD("cqg.rtd", ,"ContractData",V7, "Ask",, "T")</f>
        <v>17</v>
      </c>
      <c r="Z7" s="140">
        <f>RTD("cqg.rtd", ,"ContractData",V7, "MT_LastAskVolume",, "T")</f>
        <v>6749</v>
      </c>
      <c r="AA7" s="139">
        <f>RTD("cqg.rtd", ,"ContractData",V7, "Close",, "T")</f>
        <v>16.5</v>
      </c>
      <c r="AB7" s="141">
        <f>IFERROR(RTD("cqg.rtd", ,"ContractData",V7, "Close",, "T")-RTD("cqg.rtd", ,"ContractData",V7,"Y_Settlement",,"T"),"")</f>
        <v>0</v>
      </c>
      <c r="AC7" s="138">
        <f t="shared" ref="AC7:AC44" si="2">AB7</f>
        <v>0</v>
      </c>
      <c r="AD7" s="142">
        <f>RTD("cqg.rtd", ,"ContractData",V7, "T_CVol")</f>
        <v>17629</v>
      </c>
    </row>
    <row r="8" spans="2:30" x14ac:dyDescent="0.3">
      <c r="B8" s="125" t="str">
        <f>Data!C6</f>
        <v>EDAZ7</v>
      </c>
      <c r="C8" s="138">
        <f>RTD("cqg.rtd", ,"ContractData",B8, "MT_LastBidVolume",, "T")</f>
        <v>4840</v>
      </c>
      <c r="D8" s="139">
        <f>RTD("cqg.rtd", ,"ContractData",B8, "Bid",, "T")</f>
        <v>98.504999999999995</v>
      </c>
      <c r="E8" s="139">
        <f>RTD("cqg.rtd", ,"ContractData",B8, "Ask",, "T")</f>
        <v>98.51</v>
      </c>
      <c r="F8" s="140">
        <f>RTD("cqg.rtd", ,"ContractData",B8, "MT_LastAskVolume",, "T")</f>
        <v>29865</v>
      </c>
      <c r="G8" s="139">
        <f>RTD("cqg.rtd", ,"ContractData",B8, "Close",, "T")</f>
        <v>98.51</v>
      </c>
      <c r="H8" s="141">
        <f>IFERROR(RTD("cqg.rtd", ,"ContractData",B8, "Close",, "T")-RTD("cqg.rtd", ,"ContractData",B8,"Y_Settlement",,"T"),"")</f>
        <v>1.5000000000000568E-2</v>
      </c>
      <c r="I8" s="138">
        <f t="shared" si="0"/>
        <v>1.5000000000000568E-2</v>
      </c>
      <c r="J8" s="142">
        <f>RTD("cqg.rtd", ,"ContractData",B8, "T_CVol")</f>
        <v>142740</v>
      </c>
      <c r="K8" s="593"/>
      <c r="L8" s="126" t="str">
        <f>Data!M6</f>
        <v>EDAS3Z7</v>
      </c>
      <c r="M8" s="138">
        <f>RTD("cqg.rtd", ,"ContractData",L8, "MT_LastBidVolume",, "T")</f>
        <v>42502</v>
      </c>
      <c r="N8" s="139">
        <f>RTD("cqg.rtd", ,"ContractData",L8, "Bid",, "T")</f>
        <v>8</v>
      </c>
      <c r="O8" s="139">
        <f>RTD("cqg.rtd", ,"ContractData",L8, "Ask",, "T")</f>
        <v>8.5</v>
      </c>
      <c r="P8" s="140">
        <f>RTD("cqg.rtd", ,"ContractData",L8, "MT_LastAskVolume",, "T")</f>
        <v>30754</v>
      </c>
      <c r="Q8" s="139">
        <f>RTD("cqg.rtd", ,"ContractData",L8, "Close",, "T")</f>
        <v>8.5</v>
      </c>
      <c r="R8" s="141">
        <f>IFERROR(RTD("cqg.rtd", ,"ContractData",L8, "Close",, "T")-RTD("cqg.rtd", ,"ContractData",L8,"Y_Settlement",,"T"),"")</f>
        <v>0</v>
      </c>
      <c r="S8" s="138">
        <f t="shared" si="1"/>
        <v>0</v>
      </c>
      <c r="T8" s="142">
        <f>RTD("cqg.rtd", ,"ContractData",L8, "T_CVol")</f>
        <v>9993</v>
      </c>
      <c r="U8" s="593"/>
      <c r="V8" s="126" t="str">
        <f>Data!W6</f>
        <v>EDAS6Z7</v>
      </c>
      <c r="W8" s="138">
        <f>RTD("cqg.rtd", ,"ContractData",V8, "MT_LastBidVolume",, "T")</f>
        <v>27000</v>
      </c>
      <c r="X8" s="139">
        <f>RTD("cqg.rtd", ,"ContractData",V8, "Bid",, "T")</f>
        <v>17</v>
      </c>
      <c r="Y8" s="139">
        <f>RTD("cqg.rtd", ,"ContractData",V8, "Ask",, "T")</f>
        <v>17.5</v>
      </c>
      <c r="Z8" s="140">
        <f>RTD("cqg.rtd", ,"ContractData",V8, "MT_LastAskVolume",, "T")</f>
        <v>4337</v>
      </c>
      <c r="AA8" s="139">
        <f>RTD("cqg.rtd", ,"ContractData",V8, "Close",, "T")</f>
        <v>17</v>
      </c>
      <c r="AB8" s="141">
        <f>IFERROR(RTD("cqg.rtd", ,"ContractData",V8, "Close",, "T")-RTD("cqg.rtd", ,"ContractData",V8,"Y_Settlement",,"T"),"")</f>
        <v>-1</v>
      </c>
      <c r="AC8" s="138">
        <f t="shared" si="2"/>
        <v>-1</v>
      </c>
      <c r="AD8" s="142">
        <f>RTD("cqg.rtd", ,"ContractData",V8, "T_CVol")</f>
        <v>8228</v>
      </c>
    </row>
    <row r="9" spans="2:30" x14ac:dyDescent="0.3">
      <c r="B9" s="127" t="str">
        <f>Data!C7</f>
        <v>EDAH8</v>
      </c>
      <c r="C9" s="138">
        <f>RTD("cqg.rtd", ,"ContractData",B9, "MT_LastBidVolume",, "T")</f>
        <v>22560</v>
      </c>
      <c r="D9" s="139">
        <f>RTD("cqg.rtd", ,"ContractData",B9, "Bid",, "T")</f>
        <v>98.42</v>
      </c>
      <c r="E9" s="139">
        <f>RTD("cqg.rtd", ,"ContractData",B9, "Ask",, "T")</f>
        <v>98.424999999999997</v>
      </c>
      <c r="F9" s="140">
        <f>RTD("cqg.rtd", ,"ContractData",B9, "MT_LastAskVolume",, "T")</f>
        <v>4448</v>
      </c>
      <c r="G9" s="139">
        <f>RTD("cqg.rtd", ,"ContractData",B9, "Close",, "T")</f>
        <v>98.42</v>
      </c>
      <c r="H9" s="141">
        <f>IFERROR(RTD("cqg.rtd", ,"ContractData",B9, "Close",, "T")-RTD("cqg.rtd", ,"ContractData",B9,"Y_Settlement",,"T"),"")</f>
        <v>1.0000000000005116E-2</v>
      </c>
      <c r="I9" s="138">
        <f t="shared" si="0"/>
        <v>1.0000000000005116E-2</v>
      </c>
      <c r="J9" s="142">
        <f>RTD("cqg.rtd", ,"ContractData",B9, "T_CVol")</f>
        <v>86265</v>
      </c>
      <c r="K9" s="593"/>
      <c r="L9" s="128" t="str">
        <f>Data!M7</f>
        <v>EDAS3H8</v>
      </c>
      <c r="M9" s="138">
        <f>RTD("cqg.rtd", ,"ContractData",L9, "MT_LastBidVolume",, "T")</f>
        <v>15338</v>
      </c>
      <c r="N9" s="139">
        <f>RTD("cqg.rtd", ,"ContractData",L9, "Bid",, "T")</f>
        <v>9</v>
      </c>
      <c r="O9" s="139">
        <f>RTD("cqg.rtd", ,"ContractData",L9, "Ask",, "T")</f>
        <v>9.5</v>
      </c>
      <c r="P9" s="140">
        <f>RTD("cqg.rtd", ,"ContractData",L9, "MT_LastAskVolume",, "T")</f>
        <v>72023</v>
      </c>
      <c r="Q9" s="139">
        <f>RTD("cqg.rtd", ,"ContractData",L9, "Close",, "T")</f>
        <v>9</v>
      </c>
      <c r="R9" s="141">
        <f>IFERROR(RTD("cqg.rtd", ,"ContractData",L9, "Close",, "T")-RTD("cqg.rtd", ,"ContractData",L9,"Y_Settlement",,"T"),"")</f>
        <v>-0.5</v>
      </c>
      <c r="S9" s="138">
        <f t="shared" si="1"/>
        <v>-0.5</v>
      </c>
      <c r="T9" s="142">
        <f>RTD("cqg.rtd", ,"ContractData",L9, "T_CVol")</f>
        <v>418</v>
      </c>
      <c r="U9" s="593"/>
      <c r="V9" s="128" t="str">
        <f>Data!W7</f>
        <v>EDAS6H8</v>
      </c>
      <c r="W9" s="138">
        <f>RTD("cqg.rtd", ,"ContractData",V9, "MT_LastBidVolume",, "T")</f>
        <v>517</v>
      </c>
      <c r="X9" s="139">
        <f>RTD("cqg.rtd", ,"ContractData",V9, "Bid",, "T")</f>
        <v>18.5</v>
      </c>
      <c r="Y9" s="139">
        <f>RTD("cqg.rtd", ,"ContractData",V9, "Ask",, "T")</f>
        <v>19</v>
      </c>
      <c r="Z9" s="140">
        <f>RTD("cqg.rtd", ,"ContractData",V9, "MT_LastAskVolume",, "T")</f>
        <v>32626</v>
      </c>
      <c r="AA9" s="139">
        <f>RTD("cqg.rtd", ,"ContractData",V9, "Close",, "T")</f>
        <v>18.5</v>
      </c>
      <c r="AB9" s="141">
        <f>IFERROR(RTD("cqg.rtd", ,"ContractData",V9, "Close",, "T")-RTD("cqg.rtd", ,"ContractData",V9,"Y_Settlement",,"T"),"")</f>
        <v>-0.5</v>
      </c>
      <c r="AC9" s="138">
        <f t="shared" si="2"/>
        <v>-0.5</v>
      </c>
      <c r="AD9" s="142">
        <f>RTD("cqg.rtd", ,"ContractData",V9, "T_CVol")</f>
        <v>2555</v>
      </c>
    </row>
    <row r="10" spans="2:30" x14ac:dyDescent="0.3">
      <c r="B10" s="123" t="str">
        <f>Data!C8</f>
        <v>EDAM8</v>
      </c>
      <c r="C10" s="138">
        <f>RTD("cqg.rtd", ,"ContractData",B10, "MT_LastBidVolume",, "T")</f>
        <v>11829</v>
      </c>
      <c r="D10" s="139">
        <f>RTD("cqg.rtd", ,"ContractData",B10, "Bid",, "T")</f>
        <v>98.33</v>
      </c>
      <c r="E10" s="139">
        <f>RTD("cqg.rtd", ,"ContractData",B10, "Ask",, "T")</f>
        <v>98.335000000000008</v>
      </c>
      <c r="F10" s="140">
        <f>RTD("cqg.rtd", ,"ContractData",B10, "MT_LastAskVolume",, "T")</f>
        <v>18124</v>
      </c>
      <c r="G10" s="139">
        <f>RTD("cqg.rtd", ,"ContractData",B10, "Close",, "T")</f>
        <v>98.33</v>
      </c>
      <c r="H10" s="141">
        <f>IFERROR(RTD("cqg.rtd", ,"ContractData",B10, "Close",, "T")-RTD("cqg.rtd", ,"ContractData",B10,"Y_Settlement",,"T"),"")</f>
        <v>1.5000000000000568E-2</v>
      </c>
      <c r="I10" s="138">
        <f t="shared" si="0"/>
        <v>1.5000000000000568E-2</v>
      </c>
      <c r="J10" s="142">
        <f>RTD("cqg.rtd", ,"ContractData",B10, "T_CVol")</f>
        <v>89108</v>
      </c>
      <c r="K10" s="593"/>
      <c r="L10" s="124" t="str">
        <f>Data!M8</f>
        <v>EDAS3M8</v>
      </c>
      <c r="M10" s="138">
        <f>RTD("cqg.rtd", ,"ContractData",L10, "MT_LastBidVolume",, "T")</f>
        <v>95640</v>
      </c>
      <c r="N10" s="139">
        <f>RTD("cqg.rtd", ,"ContractData",L10, "Bid",, "T")</f>
        <v>9</v>
      </c>
      <c r="O10" s="139">
        <f>RTD("cqg.rtd", ,"ContractData",L10, "Ask",, "T")</f>
        <v>9.5</v>
      </c>
      <c r="P10" s="140">
        <f>RTD("cqg.rtd", ,"ContractData",L10, "MT_LastAskVolume",, "T")</f>
        <v>14939</v>
      </c>
      <c r="Q10" s="139">
        <f>RTD("cqg.rtd", ,"ContractData",L10, "Close",, "T")</f>
        <v>9</v>
      </c>
      <c r="R10" s="141">
        <f>IFERROR(RTD("cqg.rtd", ,"ContractData",L10, "Close",, "T")-RTD("cqg.rtd", ,"ContractData",L10,"Y_Settlement",,"T"),"")</f>
        <v>-0.5</v>
      </c>
      <c r="S10" s="138">
        <f t="shared" si="1"/>
        <v>-0.5</v>
      </c>
      <c r="T10" s="142">
        <f>RTD("cqg.rtd", ,"ContractData",L10, "T_CVol")</f>
        <v>4476</v>
      </c>
      <c r="U10" s="593"/>
      <c r="V10" s="124" t="str">
        <f>Data!W8</f>
        <v>EDAS6M8</v>
      </c>
      <c r="W10" s="138">
        <f>RTD("cqg.rtd", ,"ContractData",V10, "MT_LastBidVolume",, "T")</f>
        <v>8288</v>
      </c>
      <c r="X10" s="139">
        <f>RTD("cqg.rtd", ,"ContractData",V10, "Bid",, "T")</f>
        <v>19</v>
      </c>
      <c r="Y10" s="139">
        <f>RTD("cqg.rtd", ,"ContractData",V10, "Ask",, "T")</f>
        <v>19.5</v>
      </c>
      <c r="Z10" s="140">
        <f>RTD("cqg.rtd", ,"ContractData",V10, "MT_LastAskVolume",, "T")</f>
        <v>32842</v>
      </c>
      <c r="AA10" s="139">
        <f>RTD("cqg.rtd", ,"ContractData",V10, "Close",, "T")</f>
        <v>19.5</v>
      </c>
      <c r="AB10" s="141">
        <f>IFERROR(RTD("cqg.rtd", ,"ContractData",V10, "Close",, "T")-RTD("cqg.rtd", ,"ContractData",V10,"Y_Settlement",,"T"),"")</f>
        <v>0</v>
      </c>
      <c r="AC10" s="138">
        <f t="shared" si="2"/>
        <v>0</v>
      </c>
      <c r="AD10" s="142">
        <f>RTD("cqg.rtd", ,"ContractData",V10, "T_CVol")</f>
        <v>5185</v>
      </c>
    </row>
    <row r="11" spans="2:30" x14ac:dyDescent="0.3">
      <c r="B11" s="125" t="str">
        <f>Data!C9</f>
        <v>EDAU8</v>
      </c>
      <c r="C11" s="138">
        <f>RTD("cqg.rtd", ,"ContractData",B11, "MT_LastBidVolume",, "T")</f>
        <v>20893</v>
      </c>
      <c r="D11" s="139">
        <f>RTD("cqg.rtd", ,"ContractData",B11, "Bid",, "T")</f>
        <v>98.234999999999999</v>
      </c>
      <c r="E11" s="139">
        <f>RTD("cqg.rtd", ,"ContractData",B11, "Ask",, "T")</f>
        <v>98.240000000000009</v>
      </c>
      <c r="F11" s="140">
        <f>RTD("cqg.rtd", ,"ContractData",B11, "MT_LastAskVolume",, "T")</f>
        <v>6164</v>
      </c>
      <c r="G11" s="139">
        <f>RTD("cqg.rtd", ,"ContractData",B11, "Close",, "T")</f>
        <v>98.240000000000009</v>
      </c>
      <c r="H11" s="141">
        <f>IFERROR(RTD("cqg.rtd", ,"ContractData",B11, "Close",, "T")-RTD("cqg.rtd", ,"ContractData",B11,"Y_Settlement",,"T"),"")</f>
        <v>2.0000000000010232E-2</v>
      </c>
      <c r="I11" s="138">
        <f t="shared" si="0"/>
        <v>2.0000000000010232E-2</v>
      </c>
      <c r="J11" s="142">
        <f>RTD("cqg.rtd", ,"ContractData",B11, "T_CVol")</f>
        <v>57488</v>
      </c>
      <c r="K11" s="593"/>
      <c r="L11" s="126" t="str">
        <f>Data!M9</f>
        <v>EDAS3U8</v>
      </c>
      <c r="M11" s="138">
        <f>RTD("cqg.rtd", ,"ContractData",L11, "MT_LastBidVolume",, "T")</f>
        <v>87148</v>
      </c>
      <c r="N11" s="139">
        <f>RTD("cqg.rtd", ,"ContractData",L11, "Bid",, "T")</f>
        <v>9.5</v>
      </c>
      <c r="O11" s="139">
        <f>RTD("cqg.rtd", ,"ContractData",L11, "Ask",, "T")</f>
        <v>10</v>
      </c>
      <c r="P11" s="140">
        <f>RTD("cqg.rtd", ,"ContractData",L11, "MT_LastAskVolume",, "T")</f>
        <v>53401</v>
      </c>
      <c r="Q11" s="139">
        <f>RTD("cqg.rtd", ,"ContractData",L11, "Close",, "T")</f>
        <v>10</v>
      </c>
      <c r="R11" s="141">
        <f>IFERROR(RTD("cqg.rtd", ,"ContractData",L11, "Close",, "T")-RTD("cqg.rtd", ,"ContractData",L11,"Y_Settlement",,"T"),"")</f>
        <v>0</v>
      </c>
      <c r="S11" s="138">
        <f t="shared" si="1"/>
        <v>0</v>
      </c>
      <c r="T11" s="142">
        <f>RTD("cqg.rtd", ,"ContractData",L11, "T_CVol")</f>
        <v>5259</v>
      </c>
      <c r="U11" s="593"/>
      <c r="V11" s="126" t="str">
        <f>Data!W9</f>
        <v>EDAS6U8</v>
      </c>
      <c r="W11" s="138">
        <f>RTD("cqg.rtd", ,"ContractData",V11, "MT_LastBidVolume",, "T")</f>
        <v>30368</v>
      </c>
      <c r="X11" s="139">
        <f>RTD("cqg.rtd", ,"ContractData",V11, "Bid",, "T")</f>
        <v>15.5</v>
      </c>
      <c r="Y11" s="139">
        <f>RTD("cqg.rtd", ,"ContractData",V11, "Ask",, "T")</f>
        <v>16</v>
      </c>
      <c r="Z11" s="140">
        <f>RTD("cqg.rtd", ,"ContractData",V11, "MT_LastAskVolume",, "T")</f>
        <v>18481</v>
      </c>
      <c r="AA11" s="139">
        <f>RTD("cqg.rtd", ,"ContractData",V11, "Close",, "T")</f>
        <v>16</v>
      </c>
      <c r="AB11" s="141">
        <f>IFERROR(RTD("cqg.rtd", ,"ContractData",V11, "Close",, "T")-RTD("cqg.rtd", ,"ContractData",V11,"Y_Settlement",,"T"),"")</f>
        <v>0</v>
      </c>
      <c r="AC11" s="138">
        <f t="shared" si="2"/>
        <v>0</v>
      </c>
      <c r="AD11" s="142">
        <f>RTD("cqg.rtd", ,"ContractData",V11, "T_CVol")</f>
        <v>446</v>
      </c>
    </row>
    <row r="12" spans="2:30" x14ac:dyDescent="0.3">
      <c r="B12" s="125" t="str">
        <f>Data!C10</f>
        <v>EDAZ8</v>
      </c>
      <c r="C12" s="138">
        <f>RTD("cqg.rtd", ,"ContractData",B12, "MT_LastBidVolume",, "T")</f>
        <v>3126</v>
      </c>
      <c r="D12" s="139">
        <f>RTD("cqg.rtd", ,"ContractData",B12, "Bid",, "T")</f>
        <v>98.14</v>
      </c>
      <c r="E12" s="139">
        <f>RTD("cqg.rtd", ,"ContractData",B12, "Ask",, "T")</f>
        <v>98.144999999999996</v>
      </c>
      <c r="F12" s="140">
        <f>RTD("cqg.rtd", ,"ContractData",B12, "MT_LastAskVolume",, "T")</f>
        <v>27180</v>
      </c>
      <c r="G12" s="139">
        <f>RTD("cqg.rtd", ,"ContractData",B12, "Close",, "T")</f>
        <v>98.14</v>
      </c>
      <c r="H12" s="141">
        <f>IFERROR(RTD("cqg.rtd", ,"ContractData",B12, "Close",, "T")-RTD("cqg.rtd", ,"ContractData",B12,"Y_Settlement",,"T"),"")</f>
        <v>1.9999999999996021E-2</v>
      </c>
      <c r="I12" s="138">
        <f t="shared" si="0"/>
        <v>1.9999999999996021E-2</v>
      </c>
      <c r="J12" s="142">
        <f>RTD("cqg.rtd", ,"ContractData",B12, "T_CVol")</f>
        <v>78351</v>
      </c>
      <c r="K12" s="593"/>
      <c r="L12" s="126" t="str">
        <f>Data!M10</f>
        <v>EDAS3Z8</v>
      </c>
      <c r="M12" s="138">
        <f>RTD("cqg.rtd", ,"ContractData",L12, "MT_LastBidVolume",, "T")</f>
        <v>4474</v>
      </c>
      <c r="N12" s="139">
        <f>RTD("cqg.rtd", ,"ContractData",L12, "Bid",, "T")</f>
        <v>6</v>
      </c>
      <c r="O12" s="139">
        <f>RTD("cqg.rtd", ,"ContractData",L12, "Ask",, "T")</f>
        <v>6.5</v>
      </c>
      <c r="P12" s="140">
        <f>RTD("cqg.rtd", ,"ContractData",L12, "MT_LastAskVolume",, "T")</f>
        <v>99824</v>
      </c>
      <c r="Q12" s="139">
        <f>RTD("cqg.rtd", ,"ContractData",L12, "Close",, "T")</f>
        <v>6.5</v>
      </c>
      <c r="R12" s="141">
        <f>IFERROR(RTD("cqg.rtd", ,"ContractData",L12, "Close",, "T")-RTD("cqg.rtd", ,"ContractData",L12,"Y_Settlement",,"T"),"")</f>
        <v>0.5</v>
      </c>
      <c r="S12" s="138">
        <f t="shared" si="1"/>
        <v>0.5</v>
      </c>
      <c r="T12" s="142">
        <f>RTD("cqg.rtd", ,"ContractData",L12, "T_CVol")</f>
        <v>1046</v>
      </c>
      <c r="U12" s="593"/>
      <c r="V12" s="126" t="str">
        <f>Data!W10</f>
        <v>EDAS6Z8</v>
      </c>
      <c r="W12" s="138">
        <f>RTD("cqg.rtd", ,"ContractData",V12, "MT_LastBidVolume",, "T")</f>
        <v>24814</v>
      </c>
      <c r="X12" s="139">
        <f>RTD("cqg.rtd", ,"ContractData",V12, "Bid",, "T")</f>
        <v>12</v>
      </c>
      <c r="Y12" s="139">
        <f>RTD("cqg.rtd", ,"ContractData",V12, "Ask",, "T")</f>
        <v>12.5</v>
      </c>
      <c r="Z12" s="140">
        <f>RTD("cqg.rtd", ,"ContractData",V12, "MT_LastAskVolume",, "T")</f>
        <v>24895</v>
      </c>
      <c r="AA12" s="139">
        <f>RTD("cqg.rtd", ,"ContractData",V12, "Close",, "T")</f>
        <v>12</v>
      </c>
      <c r="AB12" s="141">
        <f>IFERROR(RTD("cqg.rtd", ,"ContractData",V12, "Close",, "T")-RTD("cqg.rtd", ,"ContractData",V12,"Y_Settlement",,"T"),"")</f>
        <v>-0.5</v>
      </c>
      <c r="AC12" s="138">
        <f t="shared" si="2"/>
        <v>-0.5</v>
      </c>
      <c r="AD12" s="142">
        <f>RTD("cqg.rtd", ,"ContractData",V12, "T_CVol")</f>
        <v>447</v>
      </c>
    </row>
    <row r="13" spans="2:30" x14ac:dyDescent="0.3">
      <c r="B13" s="143" t="str">
        <f>Data!C11</f>
        <v>EDAH9</v>
      </c>
      <c r="C13" s="138">
        <f>RTD("cqg.rtd", ,"ContractData",B13, "MT_LastBidVolume",, "T")</f>
        <v>153</v>
      </c>
      <c r="D13" s="139">
        <f>RTD("cqg.rtd", ,"ContractData",B13, "Bid",, "T")</f>
        <v>98.08</v>
      </c>
      <c r="E13" s="139">
        <f>RTD("cqg.rtd", ,"ContractData",B13, "Ask",, "T")</f>
        <v>98.085000000000008</v>
      </c>
      <c r="F13" s="140">
        <f>RTD("cqg.rtd", ,"ContractData",B13, "MT_LastAskVolume",, "T")</f>
        <v>30020</v>
      </c>
      <c r="G13" s="139">
        <f>RTD("cqg.rtd", ,"ContractData",B13, "Close",, "T")</f>
        <v>98.08</v>
      </c>
      <c r="H13" s="141">
        <f>IFERROR(RTD("cqg.rtd", ,"ContractData",B13, "Close",, "T")-RTD("cqg.rtd", ,"ContractData",B13,"Y_Settlement",,"T"),"")</f>
        <v>1.9999999999996021E-2</v>
      </c>
      <c r="I13" s="138">
        <f t="shared" si="0"/>
        <v>1.9999999999996021E-2</v>
      </c>
      <c r="J13" s="142">
        <f>RTD("cqg.rtd", ,"ContractData",B13, "T_CVol")</f>
        <v>40018</v>
      </c>
      <c r="K13" s="593"/>
      <c r="L13" s="144" t="str">
        <f>Data!M11</f>
        <v>EDAS3H9</v>
      </c>
      <c r="M13" s="138">
        <f>RTD("cqg.rtd", ,"ContractData",L13, "MT_LastBidVolume",, "T")</f>
        <v>35216</v>
      </c>
      <c r="N13" s="139">
        <f>RTD("cqg.rtd", ,"ContractData",L13, "Bid",, "T")</f>
        <v>6</v>
      </c>
      <c r="O13" s="139">
        <f>RTD("cqg.rtd", ,"ContractData",L13, "Ask",, "T")</f>
        <v>6.5</v>
      </c>
      <c r="P13" s="140">
        <f>RTD("cqg.rtd", ,"ContractData",L13, "MT_LastAskVolume",, "T")</f>
        <v>75431</v>
      </c>
      <c r="Q13" s="139">
        <f>RTD("cqg.rtd", ,"ContractData",L13, "Close",, "T")</f>
        <v>6</v>
      </c>
      <c r="R13" s="141">
        <f>IFERROR(RTD("cqg.rtd", ,"ContractData",L13, "Close",, "T")-RTD("cqg.rtd", ,"ContractData",L13,"Y_Settlement",,"T"),"")</f>
        <v>-0.5</v>
      </c>
      <c r="S13" s="138">
        <f t="shared" si="1"/>
        <v>-0.5</v>
      </c>
      <c r="T13" s="142">
        <f>RTD("cqg.rtd", ,"ContractData",L13, "T_CVol")</f>
        <v>971</v>
      </c>
      <c r="U13" s="593"/>
      <c r="V13" s="144" t="str">
        <f>Data!W11</f>
        <v>EDAS6H9</v>
      </c>
      <c r="W13" s="138">
        <f>RTD("cqg.rtd", ,"ContractData",V13, "MT_LastBidVolume",, "T")</f>
        <v>6005</v>
      </c>
      <c r="X13" s="139">
        <f>RTD("cqg.rtd", ,"ContractData",V13, "Bid",, "T")</f>
        <v>12</v>
      </c>
      <c r="Y13" s="139">
        <f>RTD("cqg.rtd", ,"ContractData",V13, "Ask",, "T")</f>
        <v>12.5</v>
      </c>
      <c r="Z13" s="140">
        <f>RTD("cqg.rtd", ,"ContractData",V13, "MT_LastAskVolume",, "T")</f>
        <v>33806</v>
      </c>
      <c r="AA13" s="139">
        <f>RTD("cqg.rtd", ,"ContractData",V13, "Close",, "T")</f>
        <v>12</v>
      </c>
      <c r="AB13" s="141">
        <f>IFERROR(RTD("cqg.rtd", ,"ContractData",V13, "Close",, "T")-RTD("cqg.rtd", ,"ContractData",V13,"Y_Settlement",,"T"),"")</f>
        <v>-0.5</v>
      </c>
      <c r="AC13" s="138">
        <f t="shared" si="2"/>
        <v>-0.5</v>
      </c>
      <c r="AD13" s="142">
        <f>RTD("cqg.rtd", ,"ContractData",V13, "T_CVol")</f>
        <v>495</v>
      </c>
    </row>
    <row r="14" spans="2:30" x14ac:dyDescent="0.3">
      <c r="B14" s="145" t="str">
        <f>Data!C12</f>
        <v>EDAM9</v>
      </c>
      <c r="C14" s="138">
        <f>RTD("cqg.rtd", ,"ContractData",B14, "MT_LastBidVolume",, "T")</f>
        <v>11264</v>
      </c>
      <c r="D14" s="139">
        <f>RTD("cqg.rtd", ,"ContractData",B14, "Bid",, "T")</f>
        <v>98.015000000000001</v>
      </c>
      <c r="E14" s="139">
        <f>RTD("cqg.rtd", ,"ContractData",B14, "Ask",, "T")</f>
        <v>98.02</v>
      </c>
      <c r="F14" s="140">
        <f>RTD("cqg.rtd", ,"ContractData",B14, "MT_LastAskVolume",, "T")</f>
        <v>2297</v>
      </c>
      <c r="G14" s="139">
        <f>RTD("cqg.rtd", ,"ContractData",B14, "Close",, "T")</f>
        <v>98.015000000000001</v>
      </c>
      <c r="H14" s="141">
        <f>IFERROR(RTD("cqg.rtd", ,"ContractData",B14, "Close",, "T")-RTD("cqg.rtd", ,"ContractData",B14,"Y_Settlement",,"T"),"")</f>
        <v>1.9999999999996021E-2</v>
      </c>
      <c r="I14" s="138">
        <f t="shared" si="0"/>
        <v>1.9999999999996021E-2</v>
      </c>
      <c r="J14" s="142">
        <f>RTD("cqg.rtd", ,"ContractData",B14, "T_CVol")</f>
        <v>32614</v>
      </c>
      <c r="K14" s="593"/>
      <c r="L14" s="145" t="str">
        <f>Data!M12</f>
        <v>EDAS3M9</v>
      </c>
      <c r="M14" s="138">
        <f>RTD("cqg.rtd", ,"ContractData",L14, "MT_LastBidVolume",, "T")</f>
        <v>88301</v>
      </c>
      <c r="N14" s="139">
        <f>RTD("cqg.rtd", ,"ContractData",L14, "Bid",, "T")</f>
        <v>5.5</v>
      </c>
      <c r="O14" s="139">
        <f>RTD("cqg.rtd", ,"ContractData",L14, "Ask",, "T")</f>
        <v>6</v>
      </c>
      <c r="P14" s="140">
        <f>RTD("cqg.rtd", ,"ContractData",L14, "MT_LastAskVolume",, "T")</f>
        <v>16266</v>
      </c>
      <c r="Q14" s="139">
        <f>RTD("cqg.rtd", ,"ContractData",L14, "Close",, "T")</f>
        <v>5.5</v>
      </c>
      <c r="R14" s="141">
        <f>IFERROR(RTD("cqg.rtd", ,"ContractData",L14, "Close",, "T")-RTD("cqg.rtd", ,"ContractData",L14,"Y_Settlement",,"T"),"")</f>
        <v>-0.5</v>
      </c>
      <c r="S14" s="138">
        <f t="shared" si="1"/>
        <v>-0.5</v>
      </c>
      <c r="T14" s="142">
        <f>RTD("cqg.rtd", ,"ContractData",L14, "T_CVol")</f>
        <v>1206</v>
      </c>
      <c r="U14" s="593"/>
      <c r="V14" s="145" t="str">
        <f>Data!W12</f>
        <v>EDAS6M9</v>
      </c>
      <c r="W14" s="138">
        <f>RTD("cqg.rtd", ,"ContractData",V14, "MT_LastBidVolume",, "T")</f>
        <v>26440</v>
      </c>
      <c r="X14" s="139">
        <f>RTD("cqg.rtd", ,"ContractData",V14, "Bid",, "T")</f>
        <v>13.5</v>
      </c>
      <c r="Y14" s="139">
        <f>RTD("cqg.rtd", ,"ContractData",V14, "Ask",, "T")</f>
        <v>14</v>
      </c>
      <c r="Z14" s="140">
        <f>RTD("cqg.rtd", ,"ContractData",V14, "MT_LastAskVolume",, "T")</f>
        <v>22220</v>
      </c>
      <c r="AA14" s="139">
        <f>RTD("cqg.rtd", ,"ContractData",V14, "Close",, "T")</f>
        <v>14</v>
      </c>
      <c r="AB14" s="141">
        <f>IFERROR(RTD("cqg.rtd", ,"ContractData",V14, "Close",, "T")-RTD("cqg.rtd", ,"ContractData",V14,"Y_Settlement",,"T"),"")</f>
        <v>0</v>
      </c>
      <c r="AC14" s="138">
        <f t="shared" si="2"/>
        <v>0</v>
      </c>
      <c r="AD14" s="142">
        <f>RTD("cqg.rtd", ,"ContractData",V14, "T_CVol")</f>
        <v>163</v>
      </c>
    </row>
    <row r="15" spans="2:30" x14ac:dyDescent="0.3">
      <c r="B15" s="125" t="str">
        <f>Data!C13</f>
        <v>EDAU9</v>
      </c>
      <c r="C15" s="138">
        <f>RTD("cqg.rtd", ,"ContractData",B15, "MT_LastBidVolume",, "T")</f>
        <v>21679</v>
      </c>
      <c r="D15" s="139">
        <f>RTD("cqg.rtd", ,"ContractData",B15, "Bid",, "T")</f>
        <v>97.954999999999998</v>
      </c>
      <c r="E15" s="139">
        <f>RTD("cqg.rtd", ,"ContractData",B15, "Ask",, "T")</f>
        <v>97.960000000000008</v>
      </c>
      <c r="F15" s="140">
        <f>RTD("cqg.rtd", ,"ContractData",B15, "MT_LastAskVolume",, "T")</f>
        <v>236</v>
      </c>
      <c r="G15" s="139">
        <f>RTD("cqg.rtd", ,"ContractData",B15, "Close",, "T")</f>
        <v>97.954999999999998</v>
      </c>
      <c r="H15" s="141">
        <f>IFERROR(RTD("cqg.rtd", ,"ContractData",B15, "Close",, "T")-RTD("cqg.rtd", ,"ContractData",B15,"Y_Settlement",,"T"),"")</f>
        <v>1.9999999999996021E-2</v>
      </c>
      <c r="I15" s="138">
        <f t="shared" si="0"/>
        <v>1.9999999999996021E-2</v>
      </c>
      <c r="J15" s="142">
        <f>RTD("cqg.rtd", ,"ContractData",B15, "T_CVol")</f>
        <v>31118</v>
      </c>
      <c r="K15" s="593"/>
      <c r="L15" s="126" t="str">
        <f>Data!M13</f>
        <v>EDAS3U9</v>
      </c>
      <c r="M15" s="138">
        <f>RTD("cqg.rtd", ,"ContractData",L15, "MT_LastBidVolume",, "T")</f>
        <v>85889</v>
      </c>
      <c r="N15" s="139">
        <f>RTD("cqg.rtd", ,"ContractData",L15, "Bid",, "T")</f>
        <v>7.5</v>
      </c>
      <c r="O15" s="139">
        <f>RTD("cqg.rtd", ,"ContractData",L15, "Ask",, "T")</f>
        <v>8</v>
      </c>
      <c r="P15" s="140">
        <f>RTD("cqg.rtd", ,"ContractData",L15, "MT_LastAskVolume",, "T")</f>
        <v>14023</v>
      </c>
      <c r="Q15" s="139">
        <f>RTD("cqg.rtd", ,"ContractData",L15, "Close",, "T")</f>
        <v>8</v>
      </c>
      <c r="R15" s="141">
        <f>IFERROR(RTD("cqg.rtd", ,"ContractData",L15, "Close",, "T")-RTD("cqg.rtd", ,"ContractData",L15,"Y_Settlement",,"T"),"")</f>
        <v>0</v>
      </c>
      <c r="S15" s="138">
        <f t="shared" si="1"/>
        <v>0</v>
      </c>
      <c r="T15" s="142">
        <f>RTD("cqg.rtd", ,"ContractData",L15, "T_CVol")</f>
        <v>2348</v>
      </c>
      <c r="U15" s="593"/>
      <c r="V15" s="126" t="str">
        <f>Data!W13</f>
        <v>EDAS6U9</v>
      </c>
      <c r="W15" s="138">
        <f>RTD("cqg.rtd", ,"ContractData",V15, "MT_LastBidVolume",, "T")</f>
        <v>40356</v>
      </c>
      <c r="X15" s="139">
        <f>RTD("cqg.rtd", ,"ContractData",V15, "Bid",, "T")</f>
        <v>12</v>
      </c>
      <c r="Y15" s="139">
        <f>RTD("cqg.rtd", ,"ContractData",V15, "Ask",, "T")</f>
        <v>13</v>
      </c>
      <c r="Z15" s="140">
        <f>RTD("cqg.rtd", ,"ContractData",V15, "MT_LastAskVolume",, "T")</f>
        <v>37438</v>
      </c>
      <c r="AA15" s="139">
        <f>RTD("cqg.rtd", ,"ContractData",V15, "Close",, "T")</f>
        <v>13</v>
      </c>
      <c r="AB15" s="141">
        <f>IFERROR(RTD("cqg.rtd", ,"ContractData",V15, "Close",, "T")-RTD("cqg.rtd", ,"ContractData",V15,"Y_Settlement",,"T"),"")</f>
        <v>0.5</v>
      </c>
      <c r="AC15" s="138">
        <f t="shared" si="2"/>
        <v>0.5</v>
      </c>
      <c r="AD15" s="142">
        <f>RTD("cqg.rtd", ,"ContractData",V15, "T_CVol")</f>
        <v>947</v>
      </c>
    </row>
    <row r="16" spans="2:30" x14ac:dyDescent="0.3">
      <c r="B16" s="125" t="str">
        <f>Data!C14</f>
        <v>EDAZ9</v>
      </c>
      <c r="C16" s="138">
        <f>RTD("cqg.rtd", ,"ContractData",B16, "MT_LastBidVolume",, "T")</f>
        <v>90</v>
      </c>
      <c r="D16" s="139">
        <f>RTD("cqg.rtd", ,"ContractData",B16, "Bid",, "T")</f>
        <v>97.88</v>
      </c>
      <c r="E16" s="139">
        <f>RTD("cqg.rtd", ,"ContractData",B16, "Ask",, "T")</f>
        <v>97.885000000000005</v>
      </c>
      <c r="F16" s="140">
        <f>RTD("cqg.rtd", ,"ContractData",B16, "MT_LastAskVolume",, "T")</f>
        <v>18283</v>
      </c>
      <c r="G16" s="139">
        <f>RTD("cqg.rtd", ,"ContractData",B16, "Close",, "T")</f>
        <v>97.885000000000005</v>
      </c>
      <c r="H16" s="141">
        <f>IFERROR(RTD("cqg.rtd", ,"ContractData",B16, "Close",, "T")-RTD("cqg.rtd", ,"ContractData",B16,"Y_Settlement",,"T"),"")</f>
        <v>3.0000000000001137E-2</v>
      </c>
      <c r="I16" s="138">
        <f t="shared" si="0"/>
        <v>3.0000000000001137E-2</v>
      </c>
      <c r="J16" s="142">
        <f>RTD("cqg.rtd", ,"ContractData",B16, "T_CVol")</f>
        <v>35966</v>
      </c>
      <c r="K16" s="593"/>
      <c r="L16" s="126" t="str">
        <f>Data!M14</f>
        <v>EDAS3Z9</v>
      </c>
      <c r="M16" s="138">
        <f>RTD("cqg.rtd", ,"ContractData",L16, "MT_LastBidVolume",, "T")</f>
        <v>6707</v>
      </c>
      <c r="N16" s="139">
        <f>RTD("cqg.rtd", ,"ContractData",L16, "Bid",, "T")</f>
        <v>4.5</v>
      </c>
      <c r="O16" s="139">
        <f>RTD("cqg.rtd", ,"ContractData",L16, "Ask",, "T")</f>
        <v>5</v>
      </c>
      <c r="P16" s="140">
        <f>RTD("cqg.rtd", ,"ContractData",L16, "MT_LastAskVolume",, "T")</f>
        <v>71897</v>
      </c>
      <c r="Q16" s="139">
        <f>RTD("cqg.rtd", ,"ContractData",L16, "Close",, "T")</f>
        <v>4.5</v>
      </c>
      <c r="R16" s="141">
        <f>IFERROR(RTD("cqg.rtd", ,"ContractData",L16, "Close",, "T")-RTD("cqg.rtd", ,"ContractData",L16,"Y_Settlement",,"T"),"")</f>
        <v>0</v>
      </c>
      <c r="S16" s="138">
        <f t="shared" si="1"/>
        <v>0</v>
      </c>
      <c r="T16" s="142">
        <f>RTD("cqg.rtd", ,"ContractData",L16, "T_CVol")</f>
        <v>636</v>
      </c>
      <c r="U16" s="593"/>
      <c r="V16" s="126" t="str">
        <f>Data!W14</f>
        <v>EDAS6Z9</v>
      </c>
      <c r="W16" s="138">
        <f>RTD("cqg.rtd", ,"ContractData",V16, "MT_LastBidVolume",, "T")</f>
        <v>10135</v>
      </c>
      <c r="X16" s="139">
        <f>RTD("cqg.rtd", ,"ContractData",V16, "Bid",, "T")</f>
        <v>9.5</v>
      </c>
      <c r="Y16" s="139">
        <f>RTD("cqg.rtd", ,"ContractData",V16, "Ask",, "T")</f>
        <v>10</v>
      </c>
      <c r="Z16" s="140">
        <f>RTD("cqg.rtd", ,"ContractData",V16, "MT_LastAskVolume",, "T")</f>
        <v>32640</v>
      </c>
      <c r="AA16" s="139">
        <f>RTD("cqg.rtd", ,"ContractData",V16, "Close",, "T")</f>
        <v>10</v>
      </c>
      <c r="AB16" s="141">
        <f>IFERROR(RTD("cqg.rtd", ,"ContractData",V16, "Close",, "T")-RTD("cqg.rtd", ,"ContractData",V16,"Y_Settlement",,"T"),"")</f>
        <v>0.5</v>
      </c>
      <c r="AC16" s="138">
        <f t="shared" si="2"/>
        <v>0.5</v>
      </c>
      <c r="AD16" s="142">
        <f>RTD("cqg.rtd", ,"ContractData",V16, "T_CVol")</f>
        <v>421</v>
      </c>
    </row>
    <row r="17" spans="2:32" x14ac:dyDescent="0.3">
      <c r="B17" s="143" t="str">
        <f>Data!C15</f>
        <v>EDAH0</v>
      </c>
      <c r="C17" s="138">
        <f>RTD("cqg.rtd", ,"ContractData",B17, "MT_LastBidVolume",, "T")</f>
        <v>16122</v>
      </c>
      <c r="D17" s="139">
        <f>RTD("cqg.rtd", ,"ContractData",B17, "Bid",, "T")</f>
        <v>97.83</v>
      </c>
      <c r="E17" s="139">
        <f>RTD("cqg.rtd", ,"ContractData",B17, "Ask",, "T")</f>
        <v>97.835000000000008</v>
      </c>
      <c r="F17" s="140">
        <f>RTD("cqg.rtd", ,"ContractData",B17, "MT_LastAskVolume",, "T")</f>
        <v>345</v>
      </c>
      <c r="G17" s="139">
        <f>RTD("cqg.rtd", ,"ContractData",B17, "Close",, "T")</f>
        <v>97.83</v>
      </c>
      <c r="H17" s="141">
        <f>IFERROR(RTD("cqg.rtd", ,"ContractData",B17, "Close",, "T")-RTD("cqg.rtd", ,"ContractData",B17,"Y_Settlement",,"T"),"")</f>
        <v>1.9999999999996021E-2</v>
      </c>
      <c r="I17" s="138">
        <f t="shared" si="0"/>
        <v>1.9999999999996021E-2</v>
      </c>
      <c r="J17" s="142">
        <f>RTD("cqg.rtd", ,"ContractData",B17, "T_CVol")</f>
        <v>28921</v>
      </c>
      <c r="K17" s="593"/>
      <c r="L17" s="144" t="str">
        <f>Data!M15</f>
        <v>EDAS3H0</v>
      </c>
      <c r="M17" s="138">
        <f>RTD("cqg.rtd", ,"ContractData",L17, "MT_LastBidVolume",, "T")</f>
        <v>2453</v>
      </c>
      <c r="N17" s="139">
        <f>RTD("cqg.rtd", ,"ContractData",L17, "Bid",, "T")</f>
        <v>5</v>
      </c>
      <c r="O17" s="139">
        <f>RTD("cqg.rtd", ,"ContractData",L17, "Ask",, "T")</f>
        <v>5.5</v>
      </c>
      <c r="P17" s="140">
        <f>RTD("cqg.rtd", ,"ContractData",L17, "MT_LastAskVolume",, "T")</f>
        <v>61422</v>
      </c>
      <c r="Q17" s="139">
        <f>RTD("cqg.rtd", ,"ContractData",L17, "Close",, "T")</f>
        <v>5.5</v>
      </c>
      <c r="R17" s="141">
        <f>IFERROR(RTD("cqg.rtd", ,"ContractData",L17, "Close",, "T")-RTD("cqg.rtd", ,"ContractData",L17,"Y_Settlement",,"T"),"")</f>
        <v>0.5</v>
      </c>
      <c r="S17" s="138">
        <f t="shared" si="1"/>
        <v>0.5</v>
      </c>
      <c r="T17" s="142">
        <f>RTD("cqg.rtd", ,"ContractData",L17, "T_CVol")</f>
        <v>3112</v>
      </c>
      <c r="U17" s="593"/>
      <c r="V17" s="144" t="str">
        <f>Data!W15</f>
        <v>EDAS6H0</v>
      </c>
      <c r="W17" s="138">
        <f>RTD("cqg.rtd", ,"ContractData",V17, "MT_LastBidVolume",, "T")</f>
        <v>26226</v>
      </c>
      <c r="X17" s="139">
        <f>RTD("cqg.rtd", ,"ContractData",V17, "Bid",, "T")</f>
        <v>9.5</v>
      </c>
      <c r="Y17" s="139">
        <f>RTD("cqg.rtd", ,"ContractData",V17, "Ask",, "T")</f>
        <v>10</v>
      </c>
      <c r="Z17" s="140">
        <f>RTD("cqg.rtd", ,"ContractData",V17, "MT_LastAskVolume",, "T")</f>
        <v>15312</v>
      </c>
      <c r="AA17" s="139">
        <f>RTD("cqg.rtd", ,"ContractData",V17, "Close",, "T")</f>
        <v>10</v>
      </c>
      <c r="AB17" s="141">
        <f>IFERROR(RTD("cqg.rtd", ,"ContractData",V17, "Close",, "T")-RTD("cqg.rtd", ,"ContractData",V17,"Y_Settlement",,"T"),"")</f>
        <v>0</v>
      </c>
      <c r="AC17" s="138">
        <f t="shared" si="2"/>
        <v>0</v>
      </c>
      <c r="AD17" s="142">
        <f>RTD("cqg.rtd", ,"ContractData",V17, "T_CVol")</f>
        <v>176</v>
      </c>
    </row>
    <row r="18" spans="2:32" x14ac:dyDescent="0.3">
      <c r="B18" s="146" t="str">
        <f>Data!C16</f>
        <v>EDAM0</v>
      </c>
      <c r="C18" s="138">
        <f>RTD("cqg.rtd", ,"ContractData",B18, "MT_LastBidVolume",, "T")</f>
        <v>5394</v>
      </c>
      <c r="D18" s="139">
        <f>RTD("cqg.rtd", ,"ContractData",B18, "Bid",, "T")</f>
        <v>97.78</v>
      </c>
      <c r="E18" s="139">
        <f>RTD("cqg.rtd", ,"ContractData",B18, "Ask",, "T")</f>
        <v>97.784999999999997</v>
      </c>
      <c r="F18" s="140">
        <f>RTD("cqg.rtd", ,"ContractData",B18, "MT_LastAskVolume",, "T")</f>
        <v>1042</v>
      </c>
      <c r="G18" s="139">
        <f>RTD("cqg.rtd", ,"ContractData",B18, "Close",, "T")</f>
        <v>97.78</v>
      </c>
      <c r="H18" s="141">
        <f>IFERROR(RTD("cqg.rtd", ,"ContractData",B18, "Close",, "T")-RTD("cqg.rtd", ,"ContractData",B18,"Y_Settlement",,"T"),"")</f>
        <v>1.9999999999996021E-2</v>
      </c>
      <c r="I18" s="138">
        <f t="shared" si="0"/>
        <v>1.9999999999996021E-2</v>
      </c>
      <c r="J18" s="142">
        <f>RTD("cqg.rtd", ,"ContractData",B18, "T_CVol")</f>
        <v>26360</v>
      </c>
      <c r="K18" s="593"/>
      <c r="L18" s="147" t="str">
        <f>Data!M16</f>
        <v>EDAS3M0</v>
      </c>
      <c r="M18" s="138">
        <f>RTD("cqg.rtd", ,"ContractData",L18, "MT_LastBidVolume",, "T")</f>
        <v>44471</v>
      </c>
      <c r="N18" s="139">
        <f>RTD("cqg.rtd", ,"ContractData",L18, "Bid",, "T")</f>
        <v>4.5</v>
      </c>
      <c r="O18" s="139">
        <f>RTD("cqg.rtd", ,"ContractData",L18, "Ask",, "T")</f>
        <v>5</v>
      </c>
      <c r="P18" s="140">
        <f>RTD("cqg.rtd", ,"ContractData",L18, "MT_LastAskVolume",, "T")</f>
        <v>31348</v>
      </c>
      <c r="Q18" s="139">
        <f>RTD("cqg.rtd", ,"ContractData",L18, "Close",, "T")</f>
        <v>5</v>
      </c>
      <c r="R18" s="141">
        <f>IFERROR(RTD("cqg.rtd", ,"ContractData",L18, "Close",, "T")-RTD("cqg.rtd", ,"ContractData",L18,"Y_Settlement",,"T"),"")</f>
        <v>0</v>
      </c>
      <c r="S18" s="138">
        <f t="shared" si="1"/>
        <v>0</v>
      </c>
      <c r="T18" s="142">
        <f>RTD("cqg.rtd", ,"ContractData",L18, "T_CVol")</f>
        <v>209</v>
      </c>
      <c r="U18" s="593"/>
      <c r="V18" s="147" t="str">
        <f>Data!W16</f>
        <v>EDAS6M0</v>
      </c>
      <c r="W18" s="138">
        <f>RTD("cqg.rtd", ,"ContractData",V18, "MT_LastBidVolume",, "T")</f>
        <v>32845</v>
      </c>
      <c r="X18" s="139">
        <f>RTD("cqg.rtd", ,"ContractData",V18, "Bid",, "T")</f>
        <v>10.5</v>
      </c>
      <c r="Y18" s="139">
        <f>RTD("cqg.rtd", ,"ContractData",V18, "Ask",, "T")</f>
        <v>11</v>
      </c>
      <c r="Z18" s="140">
        <f>RTD("cqg.rtd", ,"ContractData",V18, "MT_LastAskVolume",, "T")</f>
        <v>4573</v>
      </c>
      <c r="AA18" s="139">
        <f>RTD("cqg.rtd", ,"ContractData",V18, "Close",, "T")</f>
        <v>10.5</v>
      </c>
      <c r="AB18" s="141">
        <f>IFERROR(RTD("cqg.rtd", ,"ContractData",V18, "Close",, "T")-RTD("cqg.rtd", ,"ContractData",V18,"Y_Settlement",,"T"),"")</f>
        <v>-0.5</v>
      </c>
      <c r="AC18" s="138">
        <f t="shared" si="2"/>
        <v>-0.5</v>
      </c>
      <c r="AD18" s="142">
        <f>RTD("cqg.rtd", ,"ContractData",V18, "T_CVol")</f>
        <v>294</v>
      </c>
    </row>
    <row r="19" spans="2:32" x14ac:dyDescent="0.3">
      <c r="B19" s="148" t="str">
        <f>Data!C17</f>
        <v>EDAU0</v>
      </c>
      <c r="C19" s="138">
        <f>RTD("cqg.rtd", ,"ContractData",B19, "MT_LastBidVolume",, "T")</f>
        <v>345</v>
      </c>
      <c r="D19" s="139">
        <f>RTD("cqg.rtd", ,"ContractData",B19, "Bid",, "T")</f>
        <v>97.734999999999999</v>
      </c>
      <c r="E19" s="139">
        <f>RTD("cqg.rtd", ,"ContractData",B19, "Ask",, "T")</f>
        <v>97.740000000000009</v>
      </c>
      <c r="F19" s="140">
        <f>RTD("cqg.rtd", ,"ContractData",B19, "MT_LastAskVolume",, "T")</f>
        <v>6685</v>
      </c>
      <c r="G19" s="139">
        <f>RTD("cqg.rtd", ,"ContractData",B19, "Close",, "T")</f>
        <v>97.740000000000009</v>
      </c>
      <c r="H19" s="141">
        <f>IFERROR(RTD("cqg.rtd", ,"ContractData",B19, "Close",, "T")-RTD("cqg.rtd", ,"ContractData",B19,"Y_Settlement",,"T"),"")</f>
        <v>3.0000000000001137E-2</v>
      </c>
      <c r="I19" s="138">
        <f t="shared" si="0"/>
        <v>3.0000000000001137E-2</v>
      </c>
      <c r="J19" s="142">
        <f>RTD("cqg.rtd", ,"ContractData",B19, "T_CVol")</f>
        <v>15553</v>
      </c>
      <c r="K19" s="593"/>
      <c r="L19" s="149" t="str">
        <f>Data!M17</f>
        <v>EDAS3U0</v>
      </c>
      <c r="M19" s="138">
        <f>RTD("cqg.rtd", ,"ContractData",L19, "MT_LastBidVolume",, "T")</f>
        <v>23828</v>
      </c>
      <c r="N19" s="139">
        <f>RTD("cqg.rtd", ,"ContractData",L19, "Bid",, "T")</f>
        <v>6</v>
      </c>
      <c r="O19" s="139">
        <f>RTD("cqg.rtd", ,"ContractData",L19, "Ask",, "T")</f>
        <v>6.5</v>
      </c>
      <c r="P19" s="140">
        <f>RTD("cqg.rtd", ,"ContractData",L19, "MT_LastAskVolume",, "T")</f>
        <v>44755</v>
      </c>
      <c r="Q19" s="139">
        <f>RTD("cqg.rtd", ,"ContractData",L19, "Close",, "T")</f>
        <v>6.5</v>
      </c>
      <c r="R19" s="141">
        <f>IFERROR(RTD("cqg.rtd", ,"ContractData",L19, "Close",, "T")-RTD("cqg.rtd", ,"ContractData",L19,"Y_Settlement",,"T"),"")</f>
        <v>0.5</v>
      </c>
      <c r="S19" s="138">
        <f t="shared" si="1"/>
        <v>0.5</v>
      </c>
      <c r="T19" s="142">
        <f>RTD("cqg.rtd", ,"ContractData",L19, "T_CVol")</f>
        <v>295</v>
      </c>
      <c r="U19" s="593"/>
      <c r="V19" s="149" t="str">
        <f>Data!W17</f>
        <v>EDAS6U0</v>
      </c>
      <c r="W19" s="138">
        <f>RTD("cqg.rtd", ,"ContractData",V19, "MT_LastBidVolume",, "T")</f>
        <v>13064</v>
      </c>
      <c r="X19" s="139">
        <f>RTD("cqg.rtd", ,"ContractData",V19, "Bid",, "T")</f>
        <v>10</v>
      </c>
      <c r="Y19" s="139">
        <f>RTD("cqg.rtd", ,"ContractData",V19, "Ask",, "T")</f>
        <v>10.5</v>
      </c>
      <c r="Z19" s="140">
        <f>RTD("cqg.rtd", ,"ContractData",V19, "MT_LastAskVolume",, "T")</f>
        <v>20758</v>
      </c>
      <c r="AA19" s="139">
        <f>RTD("cqg.rtd", ,"ContractData",V19, "Close",, "T")</f>
        <v>10</v>
      </c>
      <c r="AB19" s="141">
        <f>IFERROR(RTD("cqg.rtd", ,"ContractData",V19, "Close",, "T")-RTD("cqg.rtd", ,"ContractData",V19,"Y_Settlement",,"T"),"")</f>
        <v>0</v>
      </c>
      <c r="AC19" s="138">
        <f t="shared" si="2"/>
        <v>0</v>
      </c>
      <c r="AD19" s="142">
        <f>RTD("cqg.rtd", ,"ContractData",V19, "T_CVol")</f>
        <v>658</v>
      </c>
      <c r="AE19" s="150"/>
      <c r="AF19" s="151"/>
    </row>
    <row r="20" spans="2:32" x14ac:dyDescent="0.3">
      <c r="B20" s="148" t="str">
        <f>Data!C18</f>
        <v>EDAZ0</v>
      </c>
      <c r="C20" s="138">
        <f>RTD("cqg.rtd", ,"ContractData",B20, "MT_LastBidVolume",, "T")</f>
        <v>14437</v>
      </c>
      <c r="D20" s="139">
        <f>RTD("cqg.rtd", ,"ContractData",B20, "Bid",, "T")</f>
        <v>97.67</v>
      </c>
      <c r="E20" s="139">
        <f>RTD("cqg.rtd", ,"ContractData",B20, "Ask",, "T")</f>
        <v>97.68</v>
      </c>
      <c r="F20" s="140">
        <f>RTD("cqg.rtd", ,"ContractData",B20, "MT_LastAskVolume",, "T")</f>
        <v>19840</v>
      </c>
      <c r="G20" s="139">
        <f>RTD("cqg.rtd", ,"ContractData",B20, "Close",, "T")</f>
        <v>97.68</v>
      </c>
      <c r="H20" s="141">
        <f>IFERROR(RTD("cqg.rtd", ,"ContractData",B20, "Close",, "T")-RTD("cqg.rtd", ,"ContractData",B20,"Y_Settlement",,"T"),"")</f>
        <v>3.0000000000001137E-2</v>
      </c>
      <c r="I20" s="138">
        <f t="shared" si="0"/>
        <v>3.0000000000001137E-2</v>
      </c>
      <c r="J20" s="142">
        <f>RTD("cqg.rtd", ,"ContractData",B20, "T_CVol")</f>
        <v>16727</v>
      </c>
      <c r="K20" s="593"/>
      <c r="L20" s="149" t="str">
        <f>Data!M18</f>
        <v>EDAS3Z0</v>
      </c>
      <c r="M20" s="138">
        <f>RTD("cqg.rtd", ,"ContractData",L20, "MT_LastBidVolume",, "T")</f>
        <v>2863</v>
      </c>
      <c r="N20" s="139">
        <f>RTD("cqg.rtd", ,"ContractData",L20, "Bid",, "T")</f>
        <v>4</v>
      </c>
      <c r="O20" s="139">
        <f>RTD("cqg.rtd", ,"ContractData",L20, "Ask",, "T")</f>
        <v>4.5</v>
      </c>
      <c r="P20" s="140">
        <f>RTD("cqg.rtd", ,"ContractData",L20, "MT_LastAskVolume",, "T")</f>
        <v>46260</v>
      </c>
      <c r="Q20" s="139">
        <f>RTD("cqg.rtd", ,"ContractData",L20, "Close",, "T")</f>
        <v>4</v>
      </c>
      <c r="R20" s="141">
        <f>IFERROR(RTD("cqg.rtd", ,"ContractData",L20, "Close",, "T")-RTD("cqg.rtd", ,"ContractData",L20,"Y_Settlement",,"T"),"")</f>
        <v>0</v>
      </c>
      <c r="S20" s="138">
        <f t="shared" si="1"/>
        <v>0</v>
      </c>
      <c r="T20" s="142">
        <f>RTD("cqg.rtd", ,"ContractData",L20, "T_CVol")</f>
        <v>1072</v>
      </c>
      <c r="U20" s="593"/>
      <c r="V20" s="149" t="str">
        <f>Data!W18</f>
        <v>EDAS6Z0</v>
      </c>
      <c r="W20" s="138">
        <f>RTD("cqg.rtd", ,"ContractData",V20, "MT_LastBidVolume",, "T")</f>
        <v>6840</v>
      </c>
      <c r="X20" s="139">
        <f>RTD("cqg.rtd", ,"ContractData",V20, "Bid",, "T")</f>
        <v>8.5</v>
      </c>
      <c r="Y20" s="139">
        <f>RTD("cqg.rtd", ,"ContractData",V20, "Ask",, "T")</f>
        <v>9</v>
      </c>
      <c r="Z20" s="140">
        <f>RTD("cqg.rtd", ,"ContractData",V20, "MT_LastAskVolume",, "T")</f>
        <v>11254</v>
      </c>
      <c r="AA20" s="139">
        <f>RTD("cqg.rtd", ,"ContractData",V20, "Close",, "T")</f>
        <v>8.5</v>
      </c>
      <c r="AB20" s="141">
        <f>IFERROR(RTD("cqg.rtd", ,"ContractData",V20, "Close",, "T")-RTD("cqg.rtd", ,"ContractData",V20,"Y_Settlement",,"T"),"")</f>
        <v>0</v>
      </c>
      <c r="AC20" s="138">
        <f t="shared" si="2"/>
        <v>0</v>
      </c>
      <c r="AD20" s="142">
        <f>RTD("cqg.rtd", ,"ContractData",V20, "T_CVol")</f>
        <v>252</v>
      </c>
      <c r="AE20" s="150"/>
      <c r="AF20" s="151"/>
    </row>
    <row r="21" spans="2:32" x14ac:dyDescent="0.3">
      <c r="B21" s="118" t="str">
        <f>Data!C19</f>
        <v>EDAH1</v>
      </c>
      <c r="C21" s="138">
        <f>RTD("cqg.rtd", ,"ContractData",B21, "MT_LastBidVolume",, "T")</f>
        <v>5590</v>
      </c>
      <c r="D21" s="139">
        <f>RTD("cqg.rtd", ,"ContractData",B21, "Bid",, "T")</f>
        <v>97.63</v>
      </c>
      <c r="E21" s="139">
        <f>RTD("cqg.rtd", ,"ContractData",B21, "Ask",, "T")</f>
        <v>97.635000000000005</v>
      </c>
      <c r="F21" s="140">
        <f>RTD("cqg.rtd", ,"ContractData",B21, "MT_LastAskVolume",, "T")</f>
        <v>476</v>
      </c>
      <c r="G21" s="139">
        <f>RTD("cqg.rtd", ,"ContractData",B21, "Close",, "T")</f>
        <v>97.63</v>
      </c>
      <c r="H21" s="141">
        <f>IFERROR(RTD("cqg.rtd", ,"ContractData",B21, "Close",, "T")-RTD("cqg.rtd", ,"ContractData",B21,"Y_Settlement",,"T"),"")</f>
        <v>1.9999999999996021E-2</v>
      </c>
      <c r="I21" s="138">
        <f t="shared" si="0"/>
        <v>1.9999999999996021E-2</v>
      </c>
      <c r="J21" s="142">
        <f>RTD("cqg.rtd", ,"ContractData",B21, "T_CVol")</f>
        <v>14513</v>
      </c>
      <c r="K21" s="593"/>
      <c r="L21" s="152" t="str">
        <f>Data!M19</f>
        <v>EDAS3H1</v>
      </c>
      <c r="M21" s="138">
        <f>RTD("cqg.rtd", ,"ContractData",L21, "MT_LastBidVolume",, "T")</f>
        <v>11548</v>
      </c>
      <c r="N21" s="139">
        <f>RTD("cqg.rtd", ,"ContractData",L21, "Bid",, "T")</f>
        <v>4.5</v>
      </c>
      <c r="O21" s="139">
        <f>RTD("cqg.rtd", ,"ContractData",L21, "Ask",, "T")</f>
        <v>5</v>
      </c>
      <c r="P21" s="140">
        <f>RTD("cqg.rtd", ,"ContractData",L21, "MT_LastAskVolume",, "T")</f>
        <v>26965</v>
      </c>
      <c r="Q21" s="139">
        <f>RTD("cqg.rtd", ,"ContractData",L21, "Close",, "T")</f>
        <v>5</v>
      </c>
      <c r="R21" s="141">
        <f>IFERROR(RTD("cqg.rtd", ,"ContractData",L21, "Close",, "T")-RTD("cqg.rtd", ,"ContractData",L21,"Y_Settlement",,"T"),"")</f>
        <v>0.5</v>
      </c>
      <c r="S21" s="138">
        <f t="shared" si="1"/>
        <v>0.5</v>
      </c>
      <c r="T21" s="142">
        <f>RTD("cqg.rtd", ,"ContractData",L21, "T_CVol")</f>
        <v>289</v>
      </c>
      <c r="U21" s="593"/>
      <c r="V21" s="152" t="str">
        <f>Data!W19</f>
        <v>EDAS6H1</v>
      </c>
      <c r="W21" s="138">
        <f>RTD("cqg.rtd", ,"ContractData",V21, "MT_LastBidVolume",, "T")</f>
        <v>709</v>
      </c>
      <c r="X21" s="139">
        <f>RTD("cqg.rtd", ,"ContractData",V21, "Bid",, "T")</f>
        <v>9.5</v>
      </c>
      <c r="Y21" s="139">
        <f>RTD("cqg.rtd", ,"ContractData",V21, "Ask",, "T")</f>
        <v>10</v>
      </c>
      <c r="Z21" s="140">
        <f>RTD("cqg.rtd", ,"ContractData",V21, "MT_LastAskVolume",, "T")</f>
        <v>10855</v>
      </c>
      <c r="AA21" s="139">
        <f>RTD("cqg.rtd", ,"ContractData",V21, "Close",, "T")</f>
        <v>10</v>
      </c>
      <c r="AB21" s="141">
        <f>IFERROR(RTD("cqg.rtd", ,"ContractData",V21, "Close",, "T")-RTD("cqg.rtd", ,"ContractData",V21,"Y_Settlement",,"T"),"")</f>
        <v>0.5</v>
      </c>
      <c r="AC21" s="138">
        <f t="shared" si="2"/>
        <v>0.5</v>
      </c>
      <c r="AD21" s="142">
        <f>RTD("cqg.rtd", ,"ContractData",V21, "T_CVol")</f>
        <v>277</v>
      </c>
      <c r="AE21" s="150"/>
      <c r="AF21" s="151"/>
    </row>
    <row r="22" spans="2:32" x14ac:dyDescent="0.3">
      <c r="B22" s="129" t="str">
        <f>Data!C20</f>
        <v>EDAM1</v>
      </c>
      <c r="C22" s="138">
        <f>RTD("cqg.rtd", ,"ContractData",B22, "MT_LastBidVolume",, "T")</f>
        <v>1199</v>
      </c>
      <c r="D22" s="139">
        <f>RTD("cqg.rtd", ,"ContractData",B22, "Bid",, "T")</f>
        <v>97.585000000000008</v>
      </c>
      <c r="E22" s="139">
        <f>RTD("cqg.rtd", ,"ContractData",B22, "Ask",, "T")</f>
        <v>97.59</v>
      </c>
      <c r="F22" s="140">
        <f>RTD("cqg.rtd", ,"ContractData",B22, "MT_LastAskVolume",, "T")</f>
        <v>2838</v>
      </c>
      <c r="G22" s="139">
        <f>RTD("cqg.rtd", ,"ContractData",B22, "Close",, "T")</f>
        <v>97.59</v>
      </c>
      <c r="H22" s="141">
        <f>IFERROR(RTD("cqg.rtd", ,"ContractData",B22, "Close",, "T")-RTD("cqg.rtd", ,"ContractData",B22,"Y_Settlement",,"T"),"")</f>
        <v>2.5000000000005684E-2</v>
      </c>
      <c r="I22" s="138">
        <f t="shared" si="0"/>
        <v>2.5000000000005684E-2</v>
      </c>
      <c r="J22" s="142">
        <f>RTD("cqg.rtd", ,"ContractData",B22, "T_CVol")</f>
        <v>7766</v>
      </c>
      <c r="K22" s="593"/>
      <c r="L22" s="129" t="str">
        <f>Data!M20</f>
        <v>EDAS3M1</v>
      </c>
      <c r="M22" s="138">
        <f>RTD("cqg.rtd", ,"ContractData",L22, "MT_LastBidVolume",, "T")</f>
        <v>18736</v>
      </c>
      <c r="N22" s="139">
        <f>RTD("cqg.rtd", ,"ContractData",L22, "Bid",, "T")</f>
        <v>4.5</v>
      </c>
      <c r="O22" s="139">
        <f>RTD("cqg.rtd", ,"ContractData",L22, "Ask",, "T")</f>
        <v>5</v>
      </c>
      <c r="P22" s="140">
        <f>RTD("cqg.rtd", ,"ContractData",L22, "MT_LastAskVolume",, "T")</f>
        <v>3397</v>
      </c>
      <c r="Q22" s="139">
        <f>RTD("cqg.rtd", ,"ContractData",L22, "Close",, "T")</f>
        <v>4.5</v>
      </c>
      <c r="R22" s="141">
        <f>IFERROR(RTD("cqg.rtd", ,"ContractData",L22, "Close",, "T")-RTD("cqg.rtd", ,"ContractData",L22,"Y_Settlement",,"T"),"")</f>
        <v>-0.5</v>
      </c>
      <c r="S22" s="138">
        <f t="shared" si="1"/>
        <v>-0.5</v>
      </c>
      <c r="T22" s="142">
        <f>RTD("cqg.rtd", ,"ContractData",L22, "T_CVol")</f>
        <v>4</v>
      </c>
      <c r="U22" s="593"/>
      <c r="V22" s="130" t="str">
        <f>Data!W20</f>
        <v>EDAS6M1</v>
      </c>
      <c r="W22" s="138">
        <f>RTD("cqg.rtd", ,"ContractData",V22, "MT_LastBidVolume",, "T")</f>
        <v>1720</v>
      </c>
      <c r="X22" s="139">
        <f>RTD("cqg.rtd", ,"ContractData",V22, "Bid",, "T")</f>
        <v>10</v>
      </c>
      <c r="Y22" s="139">
        <f>RTD("cqg.rtd", ,"ContractData",V22, "Ask",, "T")</f>
        <v>10.5</v>
      </c>
      <c r="Z22" s="140">
        <f>RTD("cqg.rtd", ,"ContractData",V22, "MT_LastAskVolume",, "T")</f>
        <v>9254</v>
      </c>
      <c r="AA22" s="139">
        <f>RTD("cqg.rtd", ,"ContractData",V22, "Close",, "T")</f>
        <v>10.5</v>
      </c>
      <c r="AB22" s="141">
        <f>IFERROR(RTD("cqg.rtd", ,"ContractData",V22, "Close",, "T")-RTD("cqg.rtd", ,"ContractData",V22,"Y_Settlement",,"T"),"")</f>
        <v>0.5</v>
      </c>
      <c r="AC22" s="138">
        <f t="shared" si="2"/>
        <v>0.5</v>
      </c>
      <c r="AD22" s="142">
        <f>RTD("cqg.rtd", ,"ContractData",V22, "T_CVol")</f>
        <v>586</v>
      </c>
      <c r="AE22" s="150"/>
      <c r="AF22" s="151"/>
    </row>
    <row r="23" spans="2:32" x14ac:dyDescent="0.3">
      <c r="B23" s="125" t="str">
        <f>Data!C21</f>
        <v>EDAU1</v>
      </c>
      <c r="C23" s="138">
        <f>RTD("cqg.rtd", ,"ContractData",B23, "MT_LastBidVolume",, "T")</f>
        <v>3085</v>
      </c>
      <c r="D23" s="139">
        <f>RTD("cqg.rtd", ,"ContractData",B23, "Bid",, "T")</f>
        <v>97.534999999999997</v>
      </c>
      <c r="E23" s="139">
        <f>RTD("cqg.rtd", ,"ContractData",B23, "Ask",, "T")</f>
        <v>97.54</v>
      </c>
      <c r="F23" s="140">
        <f>RTD("cqg.rtd", ,"ContractData",B23, "MT_LastAskVolume",, "T")</f>
        <v>714</v>
      </c>
      <c r="G23" s="139">
        <f>RTD("cqg.rtd", ,"ContractData",B23, "Close",, "T")</f>
        <v>97.54</v>
      </c>
      <c r="H23" s="141">
        <f>IFERROR(RTD("cqg.rtd", ,"ContractData",B23, "Close",, "T")-RTD("cqg.rtd", ,"ContractData",B23,"Y_Settlement",,"T"),"")</f>
        <v>2.5000000000005684E-2</v>
      </c>
      <c r="I23" s="138">
        <f t="shared" si="0"/>
        <v>2.5000000000005684E-2</v>
      </c>
      <c r="J23" s="142">
        <f>RTD("cqg.rtd", ,"ContractData",B23, "T_CVol")</f>
        <v>9508</v>
      </c>
      <c r="K23" s="593"/>
      <c r="L23" s="126" t="str">
        <f>Data!M21</f>
        <v>EDAS3U1</v>
      </c>
      <c r="M23" s="138">
        <f>RTD("cqg.rtd", ,"ContractData",L23, "MT_LastBidVolume",, "T")</f>
        <v>5834</v>
      </c>
      <c r="N23" s="139">
        <f>RTD("cqg.rtd", ,"ContractData",L23, "Bid",, "T")</f>
        <v>5</v>
      </c>
      <c r="O23" s="139">
        <f>RTD("cqg.rtd", ,"ContractData",L23, "Ask",, "T")</f>
        <v>5.5</v>
      </c>
      <c r="P23" s="140">
        <f>RTD("cqg.rtd", ,"ContractData",L23, "MT_LastAskVolume",, "T")</f>
        <v>15936</v>
      </c>
      <c r="Q23" s="139">
        <f>RTD("cqg.rtd", ,"ContractData",L23, "Close",, "T")</f>
        <v>5.5</v>
      </c>
      <c r="R23" s="141">
        <f>IFERROR(RTD("cqg.rtd", ,"ContractData",L23, "Close",, "T")-RTD("cqg.rtd", ,"ContractData",L23,"Y_Settlement",,"T"),"")</f>
        <v>0.5</v>
      </c>
      <c r="S23" s="138">
        <f t="shared" si="1"/>
        <v>0.5</v>
      </c>
      <c r="T23" s="142">
        <f>RTD("cqg.rtd", ,"ContractData",L23, "T_CVol")</f>
        <v>177</v>
      </c>
      <c r="U23" s="593"/>
      <c r="V23" s="131" t="str">
        <f>Data!W21</f>
        <v>EDAS6U1</v>
      </c>
      <c r="W23" s="138">
        <f>RTD("cqg.rtd", ,"ContractData",V23, "MT_LastBidVolume",, "T")</f>
        <v>6826</v>
      </c>
      <c r="X23" s="139">
        <f>RTD("cqg.rtd", ,"ContractData",V23, "Bid",, "T")</f>
        <v>8.5</v>
      </c>
      <c r="Y23" s="139">
        <f>RTD("cqg.rtd", ,"ContractData",V23, "Ask",, "T")</f>
        <v>9</v>
      </c>
      <c r="Z23" s="140">
        <f>RTD("cqg.rtd", ,"ContractData",V23, "MT_LastAskVolume",, "T")</f>
        <v>1035</v>
      </c>
      <c r="AA23" s="139">
        <f>RTD("cqg.rtd", ,"ContractData",V23, "Close",, "T")</f>
        <v>8.5</v>
      </c>
      <c r="AB23" s="141">
        <f>IFERROR(RTD("cqg.rtd", ,"ContractData",V23, "Close",, "T")-RTD("cqg.rtd", ,"ContractData",V23,"Y_Settlement",,"T"),"")</f>
        <v>0</v>
      </c>
      <c r="AC23" s="138">
        <f t="shared" si="2"/>
        <v>0</v>
      </c>
      <c r="AD23" s="142">
        <f>RTD("cqg.rtd", ,"ContractData",V23, "T_CVol")</f>
        <v>64</v>
      </c>
      <c r="AE23" s="150"/>
      <c r="AF23" s="151"/>
    </row>
    <row r="24" spans="2:32" x14ac:dyDescent="0.3">
      <c r="B24" s="125" t="str">
        <f>Data!C22</f>
        <v>EDAZ1</v>
      </c>
      <c r="C24" s="138">
        <f>RTD("cqg.rtd", ,"ContractData",B24, "MT_LastBidVolume",, "T")</f>
        <v>513</v>
      </c>
      <c r="D24" s="139">
        <f>RTD("cqg.rtd", ,"ContractData",B24, "Bid",, "T")</f>
        <v>97.484999999999999</v>
      </c>
      <c r="E24" s="139">
        <f>RTD("cqg.rtd", ,"ContractData",B24, "Ask",, "T")</f>
        <v>97.490000000000009</v>
      </c>
      <c r="F24" s="140">
        <f>RTD("cqg.rtd", ,"ContractData",B24, "MT_LastAskVolume",, "T")</f>
        <v>3836</v>
      </c>
      <c r="G24" s="139">
        <f>RTD("cqg.rtd", ,"ContractData",B24, "Close",, "T")</f>
        <v>97.490000000000009</v>
      </c>
      <c r="H24" s="141">
        <f>IFERROR(RTD("cqg.rtd", ,"ContractData",B24, "Close",, "T")-RTD("cqg.rtd", ,"ContractData",B24,"Y_Settlement",,"T"),"")</f>
        <v>2.5000000000005684E-2</v>
      </c>
      <c r="I24" s="138">
        <f t="shared" si="0"/>
        <v>2.5000000000005684E-2</v>
      </c>
      <c r="J24" s="142">
        <f>RTD("cqg.rtd", ,"ContractData",B24, "T_CVol")</f>
        <v>8254</v>
      </c>
      <c r="K24" s="593"/>
      <c r="L24" s="126" t="str">
        <f>Data!M22</f>
        <v>EDAS3Z1</v>
      </c>
      <c r="M24" s="138">
        <f>RTD("cqg.rtd", ,"ContractData",L24, "MT_LastBidVolume",, "T")</f>
        <v>7879</v>
      </c>
      <c r="N24" s="139">
        <f>RTD("cqg.rtd", ,"ContractData",L24, "Bid",, "T")</f>
        <v>3.5</v>
      </c>
      <c r="O24" s="139">
        <f>RTD("cqg.rtd", ,"ContractData",L24, "Ask",, "T")</f>
        <v>4</v>
      </c>
      <c r="P24" s="140">
        <f>RTD("cqg.rtd", ,"ContractData",L24, "MT_LastAskVolume",, "T")</f>
        <v>7649</v>
      </c>
      <c r="Q24" s="139">
        <f>RTD("cqg.rtd", ,"ContractData",L24, "Close",, "T")</f>
        <v>3.5</v>
      </c>
      <c r="R24" s="141">
        <f>IFERROR(RTD("cqg.rtd", ,"ContractData",L24, "Close",, "T")-RTD("cqg.rtd", ,"ContractData",L24,"Y_Settlement",,"T"),"")</f>
        <v>0</v>
      </c>
      <c r="S24" s="138">
        <f t="shared" si="1"/>
        <v>0</v>
      </c>
      <c r="T24" s="142">
        <f>RTD("cqg.rtd", ,"ContractData",L24, "T_CVol")</f>
        <v>4</v>
      </c>
      <c r="U24" s="593"/>
      <c r="V24" s="126" t="str">
        <f>Data!W22</f>
        <v>EDAS6Z1</v>
      </c>
      <c r="W24" s="138">
        <f>RTD("cqg.rtd", ,"ContractData",V24, "MT_LastBidVolume",, "T")</f>
        <v>567</v>
      </c>
      <c r="X24" s="139">
        <f>RTD("cqg.rtd", ,"ContractData",V24, "Bid",, "T")</f>
        <v>7.5</v>
      </c>
      <c r="Y24" s="139">
        <f>RTD("cqg.rtd", ,"ContractData",V24, "Ask",, "T")</f>
        <v>8</v>
      </c>
      <c r="Z24" s="140">
        <f>RTD("cqg.rtd", ,"ContractData",V24, "MT_LastAskVolume",, "T")</f>
        <v>432</v>
      </c>
      <c r="AA24" s="139">
        <f>RTD("cqg.rtd", ,"ContractData",V24, "Close",, "T")</f>
        <v>7.5</v>
      </c>
      <c r="AB24" s="141">
        <f>IFERROR(RTD("cqg.rtd", ,"ContractData",V24, "Close",, "T")-RTD("cqg.rtd", ,"ContractData",V24,"Y_Settlement",,"T"),"")</f>
        <v>0</v>
      </c>
      <c r="AC24" s="138">
        <f t="shared" si="2"/>
        <v>0</v>
      </c>
      <c r="AD24" s="142">
        <f>RTD("cqg.rtd", ,"ContractData",V24, "T_CVol")</f>
        <v>15</v>
      </c>
      <c r="AE24" s="150"/>
      <c r="AF24" s="151"/>
    </row>
    <row r="25" spans="2:32" x14ac:dyDescent="0.3">
      <c r="B25" s="132" t="str">
        <f>Data!C23</f>
        <v>EDAH2</v>
      </c>
      <c r="C25" s="138">
        <f>RTD("cqg.rtd", ,"ContractData",B25, "MT_LastBidVolume",, "T")</f>
        <v>3694</v>
      </c>
      <c r="D25" s="139">
        <f>RTD("cqg.rtd", ,"ContractData",B25, "Bid",, "T")</f>
        <v>97.445000000000007</v>
      </c>
      <c r="E25" s="139">
        <f>RTD("cqg.rtd", ,"ContractData",B25, "Ask",, "T")</f>
        <v>97.45</v>
      </c>
      <c r="F25" s="140">
        <f>RTD("cqg.rtd", ,"ContractData",B25, "MT_LastAskVolume",, "T")</f>
        <v>121</v>
      </c>
      <c r="G25" s="139">
        <f>RTD("cqg.rtd", ,"ContractData",B25, "Close",, "T")</f>
        <v>97.45</v>
      </c>
      <c r="H25" s="141">
        <f>IFERROR(RTD("cqg.rtd", ,"ContractData",B25, "Close",, "T")-RTD("cqg.rtd", ,"ContractData",B25,"Y_Settlement",,"T"),"")</f>
        <v>1.9999999999996021E-2</v>
      </c>
      <c r="I25" s="138">
        <f t="shared" si="0"/>
        <v>1.9999999999996021E-2</v>
      </c>
      <c r="J25" s="142">
        <f>RTD("cqg.rtd", ,"ContractData",B25, "T_CVol")</f>
        <v>8440</v>
      </c>
      <c r="K25" s="594"/>
      <c r="L25" s="132" t="str">
        <f>Data!M23</f>
        <v>EDAS3H2</v>
      </c>
      <c r="M25" s="138">
        <f>RTD("cqg.rtd", ,"ContractData",L25, "MT_LastBidVolume",, "T")</f>
        <v>4805</v>
      </c>
      <c r="N25" s="139">
        <f>RTD("cqg.rtd", ,"ContractData",L25, "Bid",, "T")</f>
        <v>3.5</v>
      </c>
      <c r="O25" s="139">
        <f>RTD("cqg.rtd", ,"ContractData",L25, "Ask",, "T")</f>
        <v>4.5</v>
      </c>
      <c r="P25" s="140">
        <f>RTD("cqg.rtd", ,"ContractData",L25, "MT_LastAskVolume",, "T")</f>
        <v>3759</v>
      </c>
      <c r="Q25" s="139">
        <f>RTD("cqg.rtd", ,"ContractData",L25, "Close",, "T")</f>
        <v>4.5</v>
      </c>
      <c r="R25" s="141">
        <f>IFERROR(RTD("cqg.rtd", ,"ContractData",L25, "Close",, "T")-RTD("cqg.rtd", ,"ContractData",L25,"Y_Settlement",,"T"),"")</f>
        <v>0.5</v>
      </c>
      <c r="S25" s="138">
        <f t="shared" si="1"/>
        <v>0.5</v>
      </c>
      <c r="T25" s="142">
        <f>RTD("cqg.rtd", ,"ContractData",L25, "T_CVol")</f>
        <v>132</v>
      </c>
      <c r="U25" s="594"/>
      <c r="V25" s="132" t="str">
        <f>Data!W23</f>
        <v>EDAS6H2</v>
      </c>
      <c r="W25" s="138">
        <f>RTD("cqg.rtd", ,"ContractData",V25, "MT_LastBidVolume",, "T")</f>
        <v>17</v>
      </c>
      <c r="X25" s="139">
        <f>RTD("cqg.rtd", ,"ContractData",V25, "Bid",, "T")</f>
        <v>8</v>
      </c>
      <c r="Y25" s="139">
        <f>RTD("cqg.rtd", ,"ContractData",V25, "Ask",, "T")</f>
        <v>8.5</v>
      </c>
      <c r="Z25" s="140">
        <f>RTD("cqg.rtd", ,"ContractData",V25, "MT_LastAskVolume",, "T")</f>
        <v>1182</v>
      </c>
      <c r="AA25" s="139">
        <f>RTD("cqg.rtd", ,"ContractData",V25, "Close",, "T")</f>
        <v>8.5</v>
      </c>
      <c r="AB25" s="141">
        <f>IFERROR(RTD("cqg.rtd", ,"ContractData",V25, "Close",, "T")-RTD("cqg.rtd", ,"ContractData",V25,"Y_Settlement",,"T"),"")</f>
        <v>0.5</v>
      </c>
      <c r="AC25" s="138">
        <f t="shared" si="2"/>
        <v>0.5</v>
      </c>
      <c r="AD25" s="142">
        <f>RTD("cqg.rtd", ,"ContractData",V25, "T_CVol")</f>
        <v>20</v>
      </c>
      <c r="AE25" s="150"/>
      <c r="AF25" s="151"/>
    </row>
    <row r="26" spans="2:32" x14ac:dyDescent="0.3">
      <c r="B26" s="123" t="str">
        <f>Data!C24</f>
        <v>EDAM2</v>
      </c>
      <c r="C26" s="138">
        <f>RTD("cqg.rtd", ,"ContractData",B26, "MT_LastBidVolume",, "T")</f>
        <v>967</v>
      </c>
      <c r="D26" s="139">
        <f>RTD("cqg.rtd", ,"ContractData",B26, "Bid",, "T")</f>
        <v>97.405000000000001</v>
      </c>
      <c r="E26" s="139">
        <f>RTD("cqg.rtd", ,"ContractData",B26, "Ask",, "T")</f>
        <v>97.41</v>
      </c>
      <c r="F26" s="140">
        <f>RTD("cqg.rtd", ,"ContractData",B26, "MT_LastAskVolume",, "T")</f>
        <v>2</v>
      </c>
      <c r="G26" s="139">
        <f>RTD("cqg.rtd", ,"ContractData",B26, "Close",, "T")</f>
        <v>97.405000000000001</v>
      </c>
      <c r="H26" s="141">
        <f>IFERROR(RTD("cqg.rtd", ,"ContractData",B26, "Close",, "T")-RTD("cqg.rtd", ,"ContractData",B26,"Y_Settlement",,"T"),"")</f>
        <v>1.5000000000000568E-2</v>
      </c>
      <c r="I26" s="138">
        <f t="shared" si="0"/>
        <v>1.5000000000000568E-2</v>
      </c>
      <c r="J26" s="142">
        <f>RTD("cqg.rtd", ,"ContractData",B26, "T_CVol")</f>
        <v>592</v>
      </c>
      <c r="K26" s="594"/>
      <c r="L26" s="124" t="str">
        <f>Data!M24</f>
        <v>EDAS3M2</v>
      </c>
      <c r="M26" s="138">
        <f>RTD("cqg.rtd", ,"ContractData",L26, "MT_LastBidVolume",, "T")</f>
        <v>140</v>
      </c>
      <c r="N26" s="139">
        <f>RTD("cqg.rtd", ,"ContractData",L26, "Bid",, "T")</f>
        <v>4</v>
      </c>
      <c r="O26" s="139">
        <f>RTD("cqg.rtd", ,"ContractData",L26, "Ask",, "T")</f>
        <v>4.5</v>
      </c>
      <c r="P26" s="140">
        <f>RTD("cqg.rtd", ,"ContractData",L26, "MT_LastAskVolume",, "T")</f>
        <v>1017</v>
      </c>
      <c r="Q26" s="139">
        <f>RTD("cqg.rtd", ,"ContractData",L26, "Close",, "T")</f>
        <v>4.5</v>
      </c>
      <c r="R26" s="141">
        <f>IFERROR(RTD("cqg.rtd", ,"ContractData",L26, "Close",, "T")-RTD("cqg.rtd", ,"ContractData",L26,"Y_Settlement",,"T"),"")</f>
        <v>0.5</v>
      </c>
      <c r="S26" s="138">
        <f t="shared" si="1"/>
        <v>0.5</v>
      </c>
      <c r="T26" s="142">
        <f>RTD("cqg.rtd", ,"ContractData",L26, "T_CVol")</f>
        <v>1</v>
      </c>
      <c r="U26" s="594"/>
      <c r="V26" s="124" t="str">
        <f>Data!W24</f>
        <v>EDAS6M2</v>
      </c>
      <c r="W26" s="138">
        <f>RTD("cqg.rtd", ,"ContractData",V26, "MT_LastBidVolume",, "T")</f>
        <v>452</v>
      </c>
      <c r="X26" s="139">
        <f>RTD("cqg.rtd", ,"ContractData",V26, "Bid",, "T")</f>
        <v>8</v>
      </c>
      <c r="Y26" s="139">
        <f>RTD("cqg.rtd", ,"ContractData",V26, "Ask",, "T")</f>
        <v>8.5</v>
      </c>
      <c r="Z26" s="140">
        <f>RTD("cqg.rtd", ,"ContractData",V26, "MT_LastAskVolume",, "T")</f>
        <v>95</v>
      </c>
      <c r="AA26" s="139">
        <f>RTD("cqg.rtd", ,"ContractData",V26, "Close",, "T")</f>
        <v>8</v>
      </c>
      <c r="AB26" s="141">
        <f>IFERROR(RTD("cqg.rtd", ,"ContractData",V26, "Close",, "T")-RTD("cqg.rtd", ,"ContractData",V26,"Y_Settlement",,"T"),"")</f>
        <v>0</v>
      </c>
      <c r="AC26" s="138">
        <f t="shared" si="2"/>
        <v>0</v>
      </c>
      <c r="AD26" s="142">
        <f>RTD("cqg.rtd", ,"ContractData",V26, "T_CVol")</f>
        <v>9</v>
      </c>
      <c r="AE26" s="150"/>
      <c r="AF26" s="151"/>
    </row>
    <row r="27" spans="2:32" x14ac:dyDescent="0.3">
      <c r="B27" s="125" t="str">
        <f>Data!C25</f>
        <v>EDAU2</v>
      </c>
      <c r="C27" s="138">
        <f>RTD("cqg.rtd", ,"ContractData",B27, "MT_LastBidVolume",, "T")</f>
        <v>231</v>
      </c>
      <c r="D27" s="139">
        <f>RTD("cqg.rtd", ,"ContractData",B27, "Bid",, "T")</f>
        <v>97.365000000000009</v>
      </c>
      <c r="E27" s="139">
        <f>RTD("cqg.rtd", ,"ContractData",B27, "Ask",, "T")</f>
        <v>97.37</v>
      </c>
      <c r="F27" s="140">
        <f>RTD("cqg.rtd", ,"ContractData",B27, "MT_LastAskVolume",, "T")</f>
        <v>19</v>
      </c>
      <c r="G27" s="139">
        <f>RTD("cqg.rtd", ,"ContractData",B27, "Close",, "T")</f>
        <v>97.365000000000009</v>
      </c>
      <c r="H27" s="141">
        <f>IFERROR(RTD("cqg.rtd", ,"ContractData",B27, "Close",, "T")-RTD("cqg.rtd", ,"ContractData",B27,"Y_Settlement",,"T"),"")</f>
        <v>1.5000000000000568E-2</v>
      </c>
      <c r="I27" s="138">
        <f t="shared" si="0"/>
        <v>1.5000000000000568E-2</v>
      </c>
      <c r="J27" s="142">
        <f>RTD("cqg.rtd", ,"ContractData",B27, "T_CVol")</f>
        <v>395</v>
      </c>
      <c r="K27" s="594"/>
      <c r="L27" s="126" t="str">
        <f>Data!M25</f>
        <v>EDAS3U2</v>
      </c>
      <c r="M27" s="138">
        <f>RTD("cqg.rtd", ,"ContractData",L27, "MT_LastBidVolume",, "T")</f>
        <v>332</v>
      </c>
      <c r="N27" s="139">
        <f>RTD("cqg.rtd", ,"ContractData",L27, "Bid",, "T")</f>
        <v>4</v>
      </c>
      <c r="O27" s="139">
        <f>RTD("cqg.rtd", ,"ContractData",L27, "Ask",, "T")</f>
        <v>4.5</v>
      </c>
      <c r="P27" s="140">
        <f>RTD("cqg.rtd", ,"ContractData",L27, "MT_LastAskVolume",, "T")</f>
        <v>969</v>
      </c>
      <c r="Q27" s="139">
        <f>RTD("cqg.rtd", ,"ContractData",L27, "Close",, "T")</f>
        <v>4.5</v>
      </c>
      <c r="R27" s="141">
        <f>IFERROR(RTD("cqg.rtd", ,"ContractData",L27, "Close",, "T")-RTD("cqg.rtd", ,"ContractData",L27,"Y_Settlement",,"T"),"")</f>
        <v>0.5</v>
      </c>
      <c r="S27" s="138">
        <f t="shared" si="1"/>
        <v>0.5</v>
      </c>
      <c r="T27" s="142">
        <f>RTD("cqg.rtd", ,"ContractData",L27, "T_CVol")</f>
        <v>0</v>
      </c>
      <c r="U27" s="594"/>
      <c r="V27" s="126" t="str">
        <f>Data!W25</f>
        <v>EDAS6U2</v>
      </c>
      <c r="W27" s="138">
        <f>RTD("cqg.rtd", ,"ContractData",V27, "MT_LastBidVolume",, "T")</f>
        <v>495</v>
      </c>
      <c r="X27" s="139">
        <f>RTD("cqg.rtd", ,"ContractData",V27, "Bid",, "T")</f>
        <v>6.5</v>
      </c>
      <c r="Y27" s="139">
        <f>RTD("cqg.rtd", ,"ContractData",V27, "Ask",, "T")</f>
        <v>7.5</v>
      </c>
      <c r="Z27" s="140">
        <f>RTD("cqg.rtd", ,"ContractData",V27, "MT_LastAskVolume",, "T")</f>
        <v>956</v>
      </c>
      <c r="AA27" s="139">
        <f>RTD("cqg.rtd", ,"ContractData",V27, "Close",, "T")</f>
        <v>7.5</v>
      </c>
      <c r="AB27" s="141">
        <f>IFERROR(RTD("cqg.rtd", ,"ContractData",V27, "Close",, "T")-RTD("cqg.rtd", ,"ContractData",V27,"Y_Settlement",,"T"),"")</f>
        <v>1</v>
      </c>
      <c r="AC27" s="138">
        <f t="shared" si="2"/>
        <v>1</v>
      </c>
      <c r="AD27" s="142">
        <f>RTD("cqg.rtd", ,"ContractData",V27, "T_CVol")</f>
        <v>0</v>
      </c>
      <c r="AE27" s="150"/>
      <c r="AF27" s="151"/>
    </row>
    <row r="28" spans="2:32" x14ac:dyDescent="0.3">
      <c r="B28" s="125" t="str">
        <f>Data!C26</f>
        <v>EDAZ2</v>
      </c>
      <c r="C28" s="138">
        <f>RTD("cqg.rtd", ,"ContractData",B28, "MT_LastBidVolume",, "T")</f>
        <v>298</v>
      </c>
      <c r="D28" s="139">
        <f>RTD("cqg.rtd", ,"ContractData",B28, "Bid",, "T")</f>
        <v>97.320000000000007</v>
      </c>
      <c r="E28" s="139">
        <f>RTD("cqg.rtd", ,"ContractData",B28, "Ask",, "T")</f>
        <v>97.33</v>
      </c>
      <c r="F28" s="140">
        <f>RTD("cqg.rtd", ,"ContractData",B28, "MT_LastAskVolume",, "T")</f>
        <v>147</v>
      </c>
      <c r="G28" s="139">
        <f>RTD("cqg.rtd", ,"ContractData",B28, "Close",, "T")</f>
        <v>97.320000000000007</v>
      </c>
      <c r="H28" s="141">
        <f>IFERROR(RTD("cqg.rtd", ,"ContractData",B28, "Close",, "T")-RTD("cqg.rtd", ,"ContractData",B28,"Y_Settlement",,"T"),"")</f>
        <v>1.0000000000005116E-2</v>
      </c>
      <c r="I28" s="138">
        <f t="shared" si="0"/>
        <v>1.0000000000005116E-2</v>
      </c>
      <c r="J28" s="142">
        <f>RTD("cqg.rtd", ,"ContractData",B28, "T_CVol")</f>
        <v>314</v>
      </c>
      <c r="K28" s="594"/>
      <c r="L28" s="126" t="str">
        <f>Data!M26</f>
        <v>EDAS3Z2</v>
      </c>
      <c r="M28" s="138">
        <f>RTD("cqg.rtd", ,"ContractData",L28, "MT_LastBidVolume",, "T")</f>
        <v>318</v>
      </c>
      <c r="N28" s="139">
        <f>RTD("cqg.rtd", ,"ContractData",L28, "Bid",, "T")</f>
        <v>2.5</v>
      </c>
      <c r="O28" s="139">
        <f>RTD("cqg.rtd", ,"ContractData",L28, "Ask",, "T")</f>
        <v>3</v>
      </c>
      <c r="P28" s="140">
        <f>RTD("cqg.rtd", ,"ContractData",L28, "MT_LastAskVolume",, "T")</f>
        <v>586</v>
      </c>
      <c r="Q28" s="139">
        <f>RTD("cqg.rtd", ,"ContractData",L28, "Close",, "T")</f>
        <v>3</v>
      </c>
      <c r="R28" s="141">
        <f>IFERROR(RTD("cqg.rtd", ,"ContractData",L28, "Close",, "T")-RTD("cqg.rtd", ,"ContractData",L28,"Y_Settlement",,"T"),"")</f>
        <v>0.5</v>
      </c>
      <c r="S28" s="138">
        <f t="shared" si="1"/>
        <v>0.5</v>
      </c>
      <c r="T28" s="142">
        <f>RTD("cqg.rtd", ,"ContractData",L28, "T_CVol")</f>
        <v>0</v>
      </c>
      <c r="U28" s="594"/>
      <c r="V28" s="126" t="str">
        <f>Data!W26</f>
        <v>EDAS6Z2</v>
      </c>
      <c r="W28" s="138">
        <f>RTD("cqg.rtd", ,"ContractData",V28, "MT_LastBidVolume",, "T")</f>
        <v>482</v>
      </c>
      <c r="X28" s="139">
        <f>RTD("cqg.rtd", ,"ContractData",V28, "Bid",, "T")</f>
        <v>5</v>
      </c>
      <c r="Y28" s="139">
        <f>RTD("cqg.rtd", ,"ContractData",V28, "Ask",, "T")</f>
        <v>5.5</v>
      </c>
      <c r="Z28" s="140">
        <f>RTD("cqg.rtd", ,"ContractData",V28, "MT_LastAskVolume",, "T")</f>
        <v>116</v>
      </c>
      <c r="AA28" s="139">
        <f>RTD("cqg.rtd", ,"ContractData",V28, "Close",, "T")</f>
        <v>5</v>
      </c>
      <c r="AB28" s="141">
        <f>IFERROR(RTD("cqg.rtd", ,"ContractData",V28, "Close",, "T")-RTD("cqg.rtd", ,"ContractData",V28,"Y_Settlement",,"T"),"")</f>
        <v>-0.5</v>
      </c>
      <c r="AC28" s="138">
        <f t="shared" si="2"/>
        <v>-0.5</v>
      </c>
      <c r="AD28" s="142">
        <f>RTD("cqg.rtd", ,"ContractData",V28, "T_CVol")</f>
        <v>1</v>
      </c>
      <c r="AE28" s="150"/>
      <c r="AF28" s="151"/>
    </row>
    <row r="29" spans="2:32" x14ac:dyDescent="0.3">
      <c r="B29" s="133" t="str">
        <f>Data!C27</f>
        <v>EDAH3</v>
      </c>
      <c r="C29" s="138">
        <f>RTD("cqg.rtd", ,"ContractData",B29, "MT_LastBidVolume",, "T")</f>
        <v>5</v>
      </c>
      <c r="D29" s="139">
        <f>RTD("cqg.rtd", ,"ContractData",B29, "Bid",, "T")</f>
        <v>97.295000000000002</v>
      </c>
      <c r="E29" s="139">
        <f>RTD("cqg.rtd", ,"ContractData",B29, "Ask",, "T")</f>
        <v>97.305000000000007</v>
      </c>
      <c r="F29" s="140">
        <f>RTD("cqg.rtd", ,"ContractData",B29, "MT_LastAskVolume",, "T")</f>
        <v>138</v>
      </c>
      <c r="G29" s="139">
        <f>RTD("cqg.rtd", ,"ContractData",B29, "Close",, "T")</f>
        <v>97.305000000000007</v>
      </c>
      <c r="H29" s="141">
        <f>IFERROR(RTD("cqg.rtd", ,"ContractData",B29, "Close",, "T")-RTD("cqg.rtd", ,"ContractData",B29,"Y_Settlement",,"T"),"")</f>
        <v>2.0000000000010232E-2</v>
      </c>
      <c r="I29" s="138">
        <f t="shared" si="0"/>
        <v>2.0000000000010232E-2</v>
      </c>
      <c r="J29" s="142">
        <f>RTD("cqg.rtd", ,"ContractData",B29, "T_CVol")</f>
        <v>397</v>
      </c>
      <c r="K29" s="594"/>
      <c r="L29" s="134" t="str">
        <f>Data!M27</f>
        <v>EDAS3H3</v>
      </c>
      <c r="M29" s="138">
        <f>RTD("cqg.rtd", ,"ContractData",L29, "MT_LastBidVolume",, "T")</f>
        <v>568</v>
      </c>
      <c r="N29" s="139">
        <f>RTD("cqg.rtd", ,"ContractData",L29, "Bid",, "T")</f>
        <v>2.5</v>
      </c>
      <c r="O29" s="139">
        <f>RTD("cqg.rtd", ,"ContractData",L29, "Ask",, "T")</f>
        <v>3</v>
      </c>
      <c r="P29" s="140">
        <f>RTD("cqg.rtd", ,"ContractData",L29, "MT_LastAskVolume",, "T")</f>
        <v>88</v>
      </c>
      <c r="Q29" s="139">
        <f>RTD("cqg.rtd", ,"ContractData",L29, "Close",, "T")</f>
        <v>2.5</v>
      </c>
      <c r="R29" s="141">
        <f>IFERROR(RTD("cqg.rtd", ,"ContractData",L29, "Close",, "T")-RTD("cqg.rtd", ,"ContractData",L29,"Y_Settlement",,"T"),"")</f>
        <v>-0.5</v>
      </c>
      <c r="S29" s="138">
        <f t="shared" si="1"/>
        <v>-0.5</v>
      </c>
      <c r="T29" s="142">
        <f>RTD("cqg.rtd", ,"ContractData",L29, "T_CVol")</f>
        <v>0</v>
      </c>
      <c r="U29" s="594"/>
      <c r="V29" s="134" t="str">
        <f>Data!W27</f>
        <v>EDAS6H3</v>
      </c>
      <c r="W29" s="138">
        <f>RTD("cqg.rtd", ,"ContractData",V29, "MT_LastBidVolume",, "T")</f>
        <v>226</v>
      </c>
      <c r="X29" s="139">
        <f>RTD("cqg.rtd", ,"ContractData",V29, "Bid",, "T")</f>
        <v>5</v>
      </c>
      <c r="Y29" s="139">
        <f>RTD("cqg.rtd", ,"ContractData",V29, "Ask",, "T")</f>
        <v>6</v>
      </c>
      <c r="Z29" s="140">
        <f>RTD("cqg.rtd", ,"ContractData",V29, "MT_LastAskVolume",, "T")</f>
        <v>538</v>
      </c>
      <c r="AA29" s="139">
        <f>RTD("cqg.rtd", ,"ContractData",V29, "Close",, "T")</f>
        <v>6</v>
      </c>
      <c r="AB29" s="141">
        <f>IFERROR(RTD("cqg.rtd", ,"ContractData",V29, "Close",, "T")-RTD("cqg.rtd", ,"ContractData",V29,"Y_Settlement",,"T"),"")</f>
        <v>0.5</v>
      </c>
      <c r="AC29" s="138">
        <f t="shared" si="2"/>
        <v>0.5</v>
      </c>
      <c r="AD29" s="142">
        <f>RTD("cqg.rtd", ,"ContractData",V29, "T_CVol")</f>
        <v>0</v>
      </c>
      <c r="AE29" s="150"/>
      <c r="AF29" s="151"/>
    </row>
    <row r="30" spans="2:32" x14ac:dyDescent="0.3">
      <c r="B30" s="133" t="str">
        <f>Data!C28</f>
        <v>EDAM3</v>
      </c>
      <c r="C30" s="138">
        <f>RTD("cqg.rtd", ,"ContractData",B30, "MT_LastBidVolume",, "T")</f>
        <v>180</v>
      </c>
      <c r="D30" s="139">
        <f>RTD("cqg.rtd", ,"ContractData",B30, "Bid",, "T")</f>
        <v>97.265000000000001</v>
      </c>
      <c r="E30" s="139">
        <f>RTD("cqg.rtd", ,"ContractData",B30, "Ask",, "T")</f>
        <v>97.275000000000006</v>
      </c>
      <c r="F30" s="140">
        <f>RTD("cqg.rtd", ,"ContractData",B30, "MT_LastAskVolume",, "T")</f>
        <v>2</v>
      </c>
      <c r="G30" s="139">
        <f>RTD("cqg.rtd", ,"ContractData",B30, "Close",, "T")</f>
        <v>97.265000000000001</v>
      </c>
      <c r="H30" s="141">
        <f>IFERROR(RTD("cqg.rtd", ,"ContractData",B30, "Close",, "T")-RTD("cqg.rtd", ,"ContractData",B30,"Y_Settlement",,"T"),"")</f>
        <v>1.0000000000005116E-2</v>
      </c>
      <c r="I30" s="138">
        <f t="shared" si="0"/>
        <v>1.0000000000005116E-2</v>
      </c>
      <c r="J30" s="142">
        <f>RTD("cqg.rtd", ,"ContractData",B30, "T_CVol")</f>
        <v>1</v>
      </c>
      <c r="K30" s="593"/>
      <c r="L30" s="134" t="str">
        <f>Data!M28</f>
        <v>EDAS3M3</v>
      </c>
      <c r="M30" s="138">
        <f>RTD("cqg.rtd", ,"ContractData",L30, "MT_LastBidVolume",, "T")</f>
        <v>20</v>
      </c>
      <c r="N30" s="139">
        <f>RTD("cqg.rtd", ,"ContractData",L30, "Bid",, "T")</f>
        <v>2.5</v>
      </c>
      <c r="O30" s="139">
        <f>RTD("cqg.rtd", ,"ContractData",L30, "Ask",, "T")</f>
        <v>3</v>
      </c>
      <c r="P30" s="140">
        <f>RTD("cqg.rtd", ,"ContractData",L30, "MT_LastAskVolume",, "T")</f>
        <v>442</v>
      </c>
      <c r="Q30" s="139">
        <f>RTD("cqg.rtd", ,"ContractData",L30, "Close",, "T")</f>
        <v>3</v>
      </c>
      <c r="R30" s="141">
        <f>IFERROR(RTD("cqg.rtd", ,"ContractData",L30, "Close",, "T")-RTD("cqg.rtd", ,"ContractData",L30,"Y_Settlement",,"T"),"")</f>
        <v>0.5</v>
      </c>
      <c r="S30" s="138">
        <f t="shared" si="1"/>
        <v>0.5</v>
      </c>
      <c r="T30" s="142">
        <f>RTD("cqg.rtd", ,"ContractData",L30, "T_CVol")</f>
        <v>0</v>
      </c>
      <c r="U30" s="593"/>
      <c r="V30" s="134" t="str">
        <f>Data!W28</f>
        <v>EDAS6M3</v>
      </c>
      <c r="W30" s="138">
        <f>RTD("cqg.rtd", ,"ContractData",V30, "MT_LastBidVolume",, "T")</f>
        <v>8</v>
      </c>
      <c r="X30" s="139">
        <f>RTD("cqg.rtd", ,"ContractData",V30, "Bid",, "T")</f>
        <v>5</v>
      </c>
      <c r="Y30" s="139">
        <f>RTD("cqg.rtd", ,"ContractData",V30, "Ask",, "T")</f>
        <v>5.5</v>
      </c>
      <c r="Z30" s="140">
        <f>RTD("cqg.rtd", ,"ContractData",V30, "MT_LastAskVolume",, "T")</f>
        <v>53</v>
      </c>
      <c r="AA30" s="139">
        <f>RTD("cqg.rtd", ,"ContractData",V30, "Close",, "T")</f>
        <v>5</v>
      </c>
      <c r="AB30" s="141">
        <f>IFERROR(RTD("cqg.rtd", ,"ContractData",V30, "Close",, "T")-RTD("cqg.rtd", ,"ContractData",V30,"Y_Settlement",,"T"),"")</f>
        <v>0</v>
      </c>
      <c r="AC30" s="138">
        <f t="shared" si="2"/>
        <v>0</v>
      </c>
      <c r="AD30" s="142">
        <f>RTD("cqg.rtd", ,"ContractData",V30, "T_CVol")</f>
        <v>0</v>
      </c>
      <c r="AE30" s="150"/>
      <c r="AF30" s="151"/>
    </row>
    <row r="31" spans="2:32" x14ac:dyDescent="0.3">
      <c r="B31" s="125" t="str">
        <f>Data!C29</f>
        <v>EDAU3</v>
      </c>
      <c r="C31" s="138">
        <f>RTD("cqg.rtd", ,"ContractData",B31, "MT_LastBidVolume",, "T")</f>
        <v>88</v>
      </c>
      <c r="D31" s="139">
        <f>RTD("cqg.rtd", ,"ContractData",B31, "Bid",, "T")</f>
        <v>97.240000000000009</v>
      </c>
      <c r="E31" s="139">
        <f>RTD("cqg.rtd", ,"ContractData",B31, "Ask",, "T")</f>
        <v>97.254999999999995</v>
      </c>
      <c r="F31" s="140">
        <f>RTD("cqg.rtd", ,"ContractData",B31, "MT_LastAskVolume",, "T")</f>
        <v>20</v>
      </c>
      <c r="G31" s="139">
        <f>RTD("cqg.rtd", ,"ContractData",B31, "Close",, "T")</f>
        <v>97.240000000000009</v>
      </c>
      <c r="H31" s="141">
        <f>IFERROR(RTD("cqg.rtd", ,"ContractData",B31, "Close",, "T")-RTD("cqg.rtd", ,"ContractData",B31,"Y_Settlement",,"T"),"")</f>
        <v>1.0000000000005116E-2</v>
      </c>
      <c r="I31" s="138">
        <f t="shared" si="0"/>
        <v>1.0000000000005116E-2</v>
      </c>
      <c r="J31" s="142">
        <f>RTD("cqg.rtd", ,"ContractData",B31, "T_CVol")</f>
        <v>2</v>
      </c>
      <c r="K31" s="593"/>
      <c r="L31" s="126" t="str">
        <f>Data!M29</f>
        <v>EDAS3U3</v>
      </c>
      <c r="M31" s="138">
        <f>RTD("cqg.rtd", ,"ContractData",L31, "MT_LastBidVolume",, "T")</f>
        <v>17</v>
      </c>
      <c r="N31" s="139">
        <f>RTD("cqg.rtd", ,"ContractData",L31, "Bid",, "T")</f>
        <v>2.5</v>
      </c>
      <c r="O31" s="139">
        <f>RTD("cqg.rtd", ,"ContractData",L31, "Ask",, "T")</f>
        <v>3</v>
      </c>
      <c r="P31" s="140">
        <f>RTD("cqg.rtd", ,"ContractData",L31, "MT_LastAskVolume",, "T")</f>
        <v>12</v>
      </c>
      <c r="Q31" s="139">
        <f>RTD("cqg.rtd", ,"ContractData",L31, "Close",, "T")</f>
        <v>2.5</v>
      </c>
      <c r="R31" s="141">
        <f>IFERROR(RTD("cqg.rtd", ,"ContractData",L31, "Close",, "T")-RTD("cqg.rtd", ,"ContractData",L31,"Y_Settlement",,"T"),"")</f>
        <v>0</v>
      </c>
      <c r="S31" s="138">
        <f t="shared" si="1"/>
        <v>0</v>
      </c>
      <c r="T31" s="142">
        <f>RTD("cqg.rtd", ,"ContractData",L31, "T_CVol")</f>
        <v>0</v>
      </c>
      <c r="U31" s="593"/>
      <c r="V31" s="126" t="str">
        <f>Data!W29</f>
        <v>EDAS6U3</v>
      </c>
      <c r="W31" s="138">
        <f>RTD("cqg.rtd", ,"ContractData",V31, "MT_LastBidVolume",, "T")</f>
        <v>187</v>
      </c>
      <c r="X31" s="139">
        <f>RTD("cqg.rtd", ,"ContractData",V31, "Bid",, "T")</f>
        <v>3.5</v>
      </c>
      <c r="Y31" s="139">
        <f>RTD("cqg.rtd", ,"ContractData",V31, "Ask",, "T")</f>
        <v>4.5</v>
      </c>
      <c r="Z31" s="140">
        <f>RTD("cqg.rtd", ,"ContractData",V31, "MT_LastAskVolume",, "T")</f>
        <v>32</v>
      </c>
      <c r="AA31" s="139">
        <f>RTD("cqg.rtd", ,"ContractData",V31, "Close",, "T")</f>
        <v>3.5</v>
      </c>
      <c r="AB31" s="141">
        <f>IFERROR(RTD("cqg.rtd", ,"ContractData",V31, "Close",, "T")-RTD("cqg.rtd", ,"ContractData",V31,"Y_Settlement",,"T"),"")</f>
        <v>-1</v>
      </c>
      <c r="AC31" s="138">
        <f t="shared" si="2"/>
        <v>-1</v>
      </c>
      <c r="AD31" s="142">
        <f>RTD("cqg.rtd", ,"ContractData",V31, "T_CVol")</f>
        <v>1</v>
      </c>
      <c r="AE31" s="150"/>
      <c r="AF31" s="151"/>
    </row>
    <row r="32" spans="2:32" x14ac:dyDescent="0.3">
      <c r="B32" s="125" t="str">
        <f>Data!C30</f>
        <v>EDAZ3</v>
      </c>
      <c r="C32" s="138">
        <f>RTD("cqg.rtd", ,"ContractData",B32, "MT_LastBidVolume",, "T")</f>
        <v>2</v>
      </c>
      <c r="D32" s="139">
        <f>RTD("cqg.rtd", ,"ContractData",B32, "Bid",, "T")</f>
        <v>97.210000000000008</v>
      </c>
      <c r="E32" s="139">
        <f>RTD("cqg.rtd", ,"ContractData",B32, "Ask",, "T")</f>
        <v>97.23</v>
      </c>
      <c r="F32" s="140">
        <f>RTD("cqg.rtd", ,"ContractData",B32, "MT_LastAskVolume",, "T")</f>
        <v>8</v>
      </c>
      <c r="G32" s="139">
        <f>RTD("cqg.rtd", ,"ContractData",B32, "Close",, "T")</f>
        <v>97.23</v>
      </c>
      <c r="H32" s="141">
        <f>IFERROR(RTD("cqg.rtd", ,"ContractData",B32, "Close",, "T")-RTD("cqg.rtd", ,"ContractData",B32,"Y_Settlement",,"T"),"")</f>
        <v>2.5000000000005684E-2</v>
      </c>
      <c r="I32" s="138">
        <f t="shared" si="0"/>
        <v>2.5000000000005684E-2</v>
      </c>
      <c r="J32" s="142">
        <f>RTD("cqg.rtd", ,"ContractData",B32, "T_CVol")</f>
        <v>1</v>
      </c>
      <c r="K32" s="593"/>
      <c r="L32" s="126" t="str">
        <f>Data!M30</f>
        <v>EDAS3Z3</v>
      </c>
      <c r="M32" s="138">
        <f>RTD("cqg.rtd", ,"ContractData",L32, "MT_LastBidVolume",, "T")</f>
        <v>38</v>
      </c>
      <c r="N32" s="139">
        <f>RTD("cqg.rtd", ,"ContractData",L32, "Bid",, "T")</f>
        <v>1.5</v>
      </c>
      <c r="O32" s="139">
        <f>RTD("cqg.rtd", ,"ContractData",L32, "Ask",, "T")</f>
        <v>2</v>
      </c>
      <c r="P32" s="140">
        <f>RTD("cqg.rtd", ,"ContractData",L32, "MT_LastAskVolume",, "T")</f>
        <v>28</v>
      </c>
      <c r="Q32" s="139">
        <f>RTD("cqg.rtd", ,"ContractData",L32, "Close",, "T")</f>
        <v>2</v>
      </c>
      <c r="R32" s="141">
        <f>IFERROR(RTD("cqg.rtd", ,"ContractData",L32, "Close",, "T")-RTD("cqg.rtd", ,"ContractData",L32,"Y_Settlement",,"T"),"")</f>
        <v>0</v>
      </c>
      <c r="S32" s="138">
        <f t="shared" si="1"/>
        <v>0</v>
      </c>
      <c r="T32" s="142">
        <f>RTD("cqg.rtd", ,"ContractData",L32, "T_CVol")</f>
        <v>0</v>
      </c>
      <c r="U32" s="593"/>
      <c r="V32" s="126" t="str">
        <f>Data!W30</f>
        <v>EDAS6Z3</v>
      </c>
      <c r="W32" s="138">
        <f>RTD("cqg.rtd", ,"ContractData",V32, "MT_LastBidVolume",, "T")</f>
        <v>19</v>
      </c>
      <c r="X32" s="139">
        <f>RTD("cqg.rtd", ,"ContractData",V32, "Bid",, "T")</f>
        <v>3</v>
      </c>
      <c r="Y32" s="139">
        <f>RTD("cqg.rtd", ,"ContractData",V32, "Ask",, "T")</f>
        <v>4</v>
      </c>
      <c r="Z32" s="140">
        <f>RTD("cqg.rtd", ,"ContractData",V32, "MT_LastAskVolume",, "T")</f>
        <v>8</v>
      </c>
      <c r="AA32" s="139" t="str">
        <f>RTD("cqg.rtd", ,"ContractData",V32, "Close",, "T")</f>
        <v/>
      </c>
      <c r="AB32" s="141" t="str">
        <f>IFERROR(RTD("cqg.rtd", ,"ContractData",V32, "Close",, "T")-RTD("cqg.rtd", ,"ContractData",V32,"Y_Settlement",,"T"),"")</f>
        <v/>
      </c>
      <c r="AC32" s="138" t="str">
        <f t="shared" si="2"/>
        <v/>
      </c>
      <c r="AD32" s="142">
        <f>RTD("cqg.rtd", ,"ContractData",V32, "T_CVol")</f>
        <v>0</v>
      </c>
      <c r="AE32" s="150"/>
      <c r="AF32" s="151"/>
    </row>
    <row r="33" spans="2:32" x14ac:dyDescent="0.3">
      <c r="B33" s="133" t="str">
        <f>Data!C31</f>
        <v>EDAH4</v>
      </c>
      <c r="C33" s="138">
        <f>RTD("cqg.rtd", ,"ContractData",B33, "MT_LastBidVolume",, "T")</f>
        <v>7</v>
      </c>
      <c r="D33" s="139">
        <f>RTD("cqg.rtd", ,"ContractData",B33, "Bid",, "T")</f>
        <v>97.195000000000007</v>
      </c>
      <c r="E33" s="139">
        <f>RTD("cqg.rtd", ,"ContractData",B33, "Ask",, "T")</f>
        <v>97.215000000000003</v>
      </c>
      <c r="F33" s="140">
        <f>RTD("cqg.rtd", ,"ContractData",B33, "MT_LastAskVolume",, "T")</f>
        <v>19</v>
      </c>
      <c r="G33" s="139">
        <f>RTD("cqg.rtd", ,"ContractData",B33, "Close",, "T")</f>
        <v>97.215000000000003</v>
      </c>
      <c r="H33" s="141">
        <f>IFERROR(RTD("cqg.rtd", ,"ContractData",B33, "Close",, "T")-RTD("cqg.rtd", ,"ContractData",B33,"Y_Settlement",,"T"),"")</f>
        <v>3.0000000000001137E-2</v>
      </c>
      <c r="I33" s="138">
        <f t="shared" si="0"/>
        <v>3.0000000000001137E-2</v>
      </c>
      <c r="J33" s="142">
        <f>RTD("cqg.rtd", ,"ContractData",B33, "T_CVol")</f>
        <v>1</v>
      </c>
      <c r="K33" s="593"/>
      <c r="L33" s="134" t="str">
        <f>Data!M31</f>
        <v>EDAS3H4</v>
      </c>
      <c r="M33" s="138">
        <f>RTD("cqg.rtd", ,"ContractData",L33, "MT_LastBidVolume",, "T")</f>
        <v>37</v>
      </c>
      <c r="N33" s="139">
        <f>RTD("cqg.rtd", ,"ContractData",L33, "Bid",, "T")</f>
        <v>1.5</v>
      </c>
      <c r="O33" s="139">
        <f>RTD("cqg.rtd", ,"ContractData",L33, "Ask",, "T")</f>
        <v>2.5</v>
      </c>
      <c r="P33" s="140">
        <f>RTD("cqg.rtd", ,"ContractData",L33, "MT_LastAskVolume",, "T")</f>
        <v>35</v>
      </c>
      <c r="Q33" s="139">
        <f>RTD("cqg.rtd", ,"ContractData",L33, "Close",, "T")</f>
        <v>2.5</v>
      </c>
      <c r="R33" s="141">
        <f>IFERROR(RTD("cqg.rtd", ,"ContractData",L33, "Close",, "T")-RTD("cqg.rtd", ,"ContractData",L33,"Y_Settlement",,"T"),"")</f>
        <v>0.5</v>
      </c>
      <c r="S33" s="138">
        <f t="shared" si="1"/>
        <v>0.5</v>
      </c>
      <c r="T33" s="142">
        <f>RTD("cqg.rtd", ,"ContractData",L33, "T_CVol")</f>
        <v>0</v>
      </c>
      <c r="U33" s="593"/>
      <c r="V33" s="134" t="str">
        <f>Data!W31</f>
        <v>EDAS6H4</v>
      </c>
      <c r="W33" s="138">
        <f>RTD("cqg.rtd", ,"ContractData",V33, "MT_LastBidVolume",, "T")</f>
        <v>26</v>
      </c>
      <c r="X33" s="139">
        <f>RTD("cqg.rtd", ,"ContractData",V33, "Bid",, "T")</f>
        <v>3</v>
      </c>
      <c r="Y33" s="139">
        <f>RTD("cqg.rtd", ,"ContractData",V33, "Ask",, "T")</f>
        <v>4</v>
      </c>
      <c r="Z33" s="140">
        <f>RTD("cqg.rtd", ,"ContractData",V33, "MT_LastAskVolume",, "T")</f>
        <v>18</v>
      </c>
      <c r="AA33" s="139">
        <f>RTD("cqg.rtd", ,"ContractData",V33, "Close",, "T")</f>
        <v>3</v>
      </c>
      <c r="AB33" s="141">
        <f>IFERROR(RTD("cqg.rtd", ,"ContractData",V33, "Close",, "T")-RTD("cqg.rtd", ,"ContractData",V33,"Y_Settlement",,"T"),"")</f>
        <v>-0.5</v>
      </c>
      <c r="AC33" s="138">
        <f t="shared" si="2"/>
        <v>-0.5</v>
      </c>
      <c r="AD33" s="142">
        <f>RTD("cqg.rtd", ,"ContractData",V33, "T_CVol")</f>
        <v>0</v>
      </c>
      <c r="AE33" s="150"/>
      <c r="AF33" s="151"/>
    </row>
    <row r="34" spans="2:32" x14ac:dyDescent="0.3">
      <c r="B34" s="133" t="str">
        <f>Data!C32</f>
        <v>EDAM4</v>
      </c>
      <c r="C34" s="138">
        <f>RTD("cqg.rtd", ,"ContractData",B34, "MT_LastBidVolume",, "T")</f>
        <v>1</v>
      </c>
      <c r="D34" s="139">
        <f>RTD("cqg.rtd", ,"ContractData",B34, "Bid",, "T")</f>
        <v>97.165000000000006</v>
      </c>
      <c r="E34" s="139">
        <f>RTD("cqg.rtd", ,"ContractData",B34, "Ask",, "T")</f>
        <v>97.2</v>
      </c>
      <c r="F34" s="140">
        <f>RTD("cqg.rtd", ,"ContractData",B34, "MT_LastAskVolume",, "T")</f>
        <v>10</v>
      </c>
      <c r="G34" s="139">
        <f>RTD("cqg.rtd", ,"ContractData",B34, "Close",, "T")</f>
        <v>97.165000000000006</v>
      </c>
      <c r="H34" s="141">
        <f>IFERROR(RTD("cqg.rtd", ,"ContractData",B34, "Close",, "T")-RTD("cqg.rtd", ,"ContractData",B34,"Y_Settlement",,"T"),"")</f>
        <v>0</v>
      </c>
      <c r="I34" s="138">
        <f t="shared" si="0"/>
        <v>0</v>
      </c>
      <c r="J34" s="142">
        <f>RTD("cqg.rtd", ,"ContractData",B34, "T_CVol")</f>
        <v>0</v>
      </c>
      <c r="K34" s="593"/>
      <c r="L34" s="134" t="str">
        <f>Data!M32</f>
        <v>EDAS3M4</v>
      </c>
      <c r="M34" s="138">
        <f>RTD("cqg.rtd", ,"ContractData",L34, "MT_LastBidVolume",, "T")</f>
        <v>45</v>
      </c>
      <c r="N34" s="139">
        <f>RTD("cqg.rtd", ,"ContractData",L34, "Bid",, "T")</f>
        <v>1</v>
      </c>
      <c r="O34" s="139">
        <f>RTD("cqg.rtd", ,"ContractData",L34, "Ask",, "T")</f>
        <v>2.5</v>
      </c>
      <c r="P34" s="140">
        <f>RTD("cqg.rtd", ,"ContractData",L34, "MT_LastAskVolume",, "T")</f>
        <v>74</v>
      </c>
      <c r="Q34" s="139">
        <f>RTD("cqg.rtd", ,"ContractData",L34, "Close",, "T")</f>
        <v>1</v>
      </c>
      <c r="R34" s="141">
        <f>IFERROR(RTD("cqg.rtd", ,"ContractData",L34, "Close",, "T")-RTD("cqg.rtd", ,"ContractData",L34,"Y_Settlement",,"T"),"")</f>
        <v>-0.5</v>
      </c>
      <c r="S34" s="138">
        <f t="shared" si="1"/>
        <v>-0.5</v>
      </c>
      <c r="T34" s="142">
        <f>RTD("cqg.rtd", ,"ContractData",L34, "T_CVol")</f>
        <v>0</v>
      </c>
      <c r="U34" s="593"/>
      <c r="V34" s="134" t="str">
        <f>Data!W32</f>
        <v>EDAS6M4</v>
      </c>
      <c r="W34" s="138">
        <f>RTD("cqg.rtd", ,"ContractData",V34, "MT_LastBidVolume",, "T")</f>
        <v>19</v>
      </c>
      <c r="X34" s="139">
        <f>RTD("cqg.rtd", ,"ContractData",V34, "Bid",, "T")</f>
        <v>3.5</v>
      </c>
      <c r="Y34" s="139">
        <f>RTD("cqg.rtd", ,"ContractData",V34, "Ask",, "T")</f>
        <v>4.5</v>
      </c>
      <c r="Z34" s="140">
        <f>RTD("cqg.rtd", ,"ContractData",V34, "MT_LastAskVolume",, "T")</f>
        <v>20</v>
      </c>
      <c r="AA34" s="139" t="str">
        <f>RTD("cqg.rtd", ,"ContractData",V34, "Close",, "T")</f>
        <v/>
      </c>
      <c r="AB34" s="141" t="str">
        <f>IFERROR(RTD("cqg.rtd", ,"ContractData",V34, "Close",, "T")-RTD("cqg.rtd", ,"ContractData",V34,"Y_Settlement",,"T"),"")</f>
        <v/>
      </c>
      <c r="AC34" s="138" t="str">
        <f t="shared" si="2"/>
        <v/>
      </c>
      <c r="AD34" s="142">
        <f>RTD("cqg.rtd", ,"ContractData",V34, "T_CVol")</f>
        <v>0</v>
      </c>
      <c r="AE34" s="150"/>
      <c r="AF34" s="151"/>
    </row>
    <row r="35" spans="2:32" x14ac:dyDescent="0.3">
      <c r="B35" s="125" t="str">
        <f>Data!C33</f>
        <v>EDAU4</v>
      </c>
      <c r="C35" s="138">
        <f>RTD("cqg.rtd", ,"ContractData",B35, "MT_LastBidVolume",, "T")</f>
        <v>2</v>
      </c>
      <c r="D35" s="139">
        <f>RTD("cqg.rtd", ,"ContractData",B35, "Bid",, "T")</f>
        <v>97.155000000000001</v>
      </c>
      <c r="E35" s="139">
        <f>RTD("cqg.rtd", ,"ContractData",B35, "Ask",, "T")</f>
        <v>97.18</v>
      </c>
      <c r="F35" s="140">
        <f>RTD("cqg.rtd", ,"ContractData",B35, "MT_LastAskVolume",, "T")</f>
        <v>2</v>
      </c>
      <c r="G35" s="139">
        <f>RTD("cqg.rtd", ,"ContractData",B35, "Close",, "T")</f>
        <v>97.18</v>
      </c>
      <c r="H35" s="141">
        <f>IFERROR(RTD("cqg.rtd", ,"ContractData",B35, "Close",, "T")-RTD("cqg.rtd", ,"ContractData",B35,"Y_Settlement",,"T"),"")</f>
        <v>3.0000000000001137E-2</v>
      </c>
      <c r="I35" s="138">
        <f t="shared" si="0"/>
        <v>3.0000000000001137E-2</v>
      </c>
      <c r="J35" s="142">
        <f>RTD("cqg.rtd", ,"ContractData",B35, "T_CVol")</f>
        <v>0</v>
      </c>
      <c r="K35" s="593"/>
      <c r="L35" s="126" t="str">
        <f>Data!M33</f>
        <v>EDAS3U4</v>
      </c>
      <c r="M35" s="138">
        <f>RTD("cqg.rtd", ,"ContractData",L35, "MT_LastBidVolume",, "T")</f>
        <v>22</v>
      </c>
      <c r="N35" s="139">
        <f>RTD("cqg.rtd", ,"ContractData",L35, "Bid",, "T")</f>
        <v>1.5</v>
      </c>
      <c r="O35" s="139">
        <f>RTD("cqg.rtd", ,"ContractData",L35, "Ask",, "T")</f>
        <v>3</v>
      </c>
      <c r="P35" s="140">
        <f>RTD("cqg.rtd", ,"ContractData",L35, "MT_LastAskVolume",, "T")</f>
        <v>10</v>
      </c>
      <c r="Q35" s="139">
        <f>RTD("cqg.rtd", ,"ContractData",L35, "Close",, "T")</f>
        <v>3</v>
      </c>
      <c r="R35" s="141">
        <f>IFERROR(RTD("cqg.rtd", ,"ContractData",L35, "Close",, "T")-RTD("cqg.rtd", ,"ContractData",L35,"Y_Settlement",,"T"),"")</f>
        <v>1</v>
      </c>
      <c r="S35" s="138">
        <f t="shared" si="1"/>
        <v>1</v>
      </c>
      <c r="T35" s="142">
        <f>RTD("cqg.rtd", ,"ContractData",L35, "T_CVol")</f>
        <v>0</v>
      </c>
      <c r="U35" s="593"/>
      <c r="V35" s="126" t="str">
        <f>Data!W33</f>
        <v>EDAS6U4</v>
      </c>
      <c r="W35" s="138">
        <f>RTD("cqg.rtd", ,"ContractData",V35, "MT_LastBidVolume",, "T")</f>
        <v>18</v>
      </c>
      <c r="X35" s="139">
        <f>RTD("cqg.rtd", ,"ContractData",V35, "Bid",, "T")</f>
        <v>2.5</v>
      </c>
      <c r="Y35" s="139">
        <f>RTD("cqg.rtd", ,"ContractData",V35, "Ask",, "T")</f>
        <v>3.5</v>
      </c>
      <c r="Z35" s="140">
        <f>RTD("cqg.rtd", ,"ContractData",V35, "MT_LastAskVolume",, "T")</f>
        <v>19</v>
      </c>
      <c r="AA35" s="139" t="str">
        <f>RTD("cqg.rtd", ,"ContractData",V35, "Close",, "T")</f>
        <v/>
      </c>
      <c r="AB35" s="141" t="str">
        <f>IFERROR(RTD("cqg.rtd", ,"ContractData",V35, "Close",, "T")-RTD("cqg.rtd", ,"ContractData",V35,"Y_Settlement",,"T"),"")</f>
        <v/>
      </c>
      <c r="AC35" s="138" t="str">
        <f t="shared" si="2"/>
        <v/>
      </c>
      <c r="AD35" s="142">
        <f>RTD("cqg.rtd", ,"ContractData",V35, "T_CVol")</f>
        <v>0</v>
      </c>
      <c r="AE35" s="150"/>
      <c r="AF35" s="151"/>
    </row>
    <row r="36" spans="2:32" x14ac:dyDescent="0.3">
      <c r="B36" s="125" t="str">
        <f>Data!C34</f>
        <v>EDAZ4</v>
      </c>
      <c r="C36" s="138">
        <f>RTD("cqg.rtd", ,"ContractData",B36, "MT_LastBidVolume",, "T")</f>
        <v>1</v>
      </c>
      <c r="D36" s="139">
        <f>RTD("cqg.rtd", ,"ContractData",B36, "Bid",, "T")</f>
        <v>97.115000000000009</v>
      </c>
      <c r="E36" s="139">
        <f>RTD("cqg.rtd", ,"ContractData",B36, "Ask",, "T")</f>
        <v>97.17</v>
      </c>
      <c r="F36" s="140">
        <f>RTD("cqg.rtd", ,"ContractData",B36, "MT_LastAskVolume",, "T")</f>
        <v>6</v>
      </c>
      <c r="G36" s="139">
        <f>RTD("cqg.rtd", ,"ContractData",B36, "Close",, "T")</f>
        <v>97.115000000000009</v>
      </c>
      <c r="H36" s="141">
        <f>IFERROR(RTD("cqg.rtd", ,"ContractData",B36, "Close",, "T")-RTD("cqg.rtd", ,"ContractData",B36,"Y_Settlement",,"T"),"")</f>
        <v>-1.4999999999986358E-2</v>
      </c>
      <c r="I36" s="138">
        <f t="shared" si="0"/>
        <v>-1.4999999999986358E-2</v>
      </c>
      <c r="J36" s="142">
        <f>RTD("cqg.rtd", ,"ContractData",B36, "T_CVol")</f>
        <v>0</v>
      </c>
      <c r="K36" s="593"/>
      <c r="L36" s="126" t="str">
        <f>Data!M34</f>
        <v>EDAS3Z4</v>
      </c>
      <c r="M36" s="138">
        <f>RTD("cqg.rtd", ,"ContractData",L36, "MT_LastBidVolume",, "T")</f>
        <v>77</v>
      </c>
      <c r="N36" s="139">
        <f>RTD("cqg.rtd", ,"ContractData",L36, "Bid",, "T")</f>
        <v>0.5</v>
      </c>
      <c r="O36" s="139">
        <f>RTD("cqg.rtd", ,"ContractData",L36, "Ask",, "T")</f>
        <v>1</v>
      </c>
      <c r="P36" s="140">
        <f>RTD("cqg.rtd", ,"ContractData",L36, "MT_LastAskVolume",, "T")</f>
        <v>3</v>
      </c>
      <c r="Q36" s="139" t="str">
        <f>RTD("cqg.rtd", ,"ContractData",L36, "Close",, "T")</f>
        <v/>
      </c>
      <c r="R36" s="141" t="str">
        <f>IFERROR(RTD("cqg.rtd", ,"ContractData",L36, "Close",, "T")-RTD("cqg.rtd", ,"ContractData",L36,"Y_Settlement",,"T"),"")</f>
        <v/>
      </c>
      <c r="S36" s="138" t="str">
        <f t="shared" si="1"/>
        <v/>
      </c>
      <c r="T36" s="142">
        <f>RTD("cqg.rtd", ,"ContractData",L36, "T_CVol")</f>
        <v>0</v>
      </c>
      <c r="U36" s="593"/>
      <c r="V36" s="126" t="str">
        <f>Data!W34</f>
        <v>EDAS6Z4</v>
      </c>
      <c r="W36" s="138">
        <f>RTD("cqg.rtd", ,"ContractData",V36, "MT_LastBidVolume",, "T")</f>
        <v>20</v>
      </c>
      <c r="X36" s="139">
        <f>RTD("cqg.rtd", ,"ContractData",V36, "Bid",, "T")</f>
        <v>1.5</v>
      </c>
      <c r="Y36" s="139">
        <f>RTD("cqg.rtd", ,"ContractData",V36, "Ask",, "T")</f>
        <v>2.5</v>
      </c>
      <c r="Z36" s="140">
        <f>RTD("cqg.rtd", ,"ContractData",V36, "MT_LastAskVolume",, "T")</f>
        <v>20</v>
      </c>
      <c r="AA36" s="139" t="str">
        <f>RTD("cqg.rtd", ,"ContractData",V36, "Close",, "T")</f>
        <v/>
      </c>
      <c r="AB36" s="141" t="str">
        <f>IFERROR(RTD("cqg.rtd", ,"ContractData",V36, "Close",, "T")-RTD("cqg.rtd", ,"ContractData",V36,"Y_Settlement",,"T"),"")</f>
        <v/>
      </c>
      <c r="AC36" s="138" t="str">
        <f t="shared" si="2"/>
        <v/>
      </c>
      <c r="AD36" s="142">
        <f>RTD("cqg.rtd", ,"ContractData",V36, "T_CVol")</f>
        <v>0</v>
      </c>
      <c r="AE36" s="150"/>
      <c r="AF36" s="151"/>
    </row>
    <row r="37" spans="2:32" x14ac:dyDescent="0.3">
      <c r="B37" s="133" t="str">
        <f>Data!C35</f>
        <v>EDAH5</v>
      </c>
      <c r="C37" s="138">
        <f>RTD("cqg.rtd", ,"ContractData",B37, "MT_LastBidVolume",, "T")</f>
        <v>1</v>
      </c>
      <c r="D37" s="139">
        <f>RTD("cqg.rtd", ,"ContractData",B37, "Bid",, "T")</f>
        <v>97.115000000000009</v>
      </c>
      <c r="E37" s="139">
        <f>RTD("cqg.rtd", ,"ContractData",B37, "Ask",, "T")</f>
        <v>97.155000000000001</v>
      </c>
      <c r="F37" s="140">
        <f>RTD("cqg.rtd", ,"ContractData",B37, "MT_LastAskVolume",, "T")</f>
        <v>1</v>
      </c>
      <c r="G37" s="139">
        <f>RTD("cqg.rtd", ,"ContractData",B37, "Close",, "T")</f>
        <v>97.155000000000001</v>
      </c>
      <c r="H37" s="141">
        <f>IFERROR(RTD("cqg.rtd", ,"ContractData",B37, "Close",, "T")-RTD("cqg.rtd", ,"ContractData",B37,"Y_Settlement",,"T"),"")</f>
        <v>3.0000000000001137E-2</v>
      </c>
      <c r="I37" s="138">
        <f t="shared" si="0"/>
        <v>3.0000000000001137E-2</v>
      </c>
      <c r="J37" s="142">
        <f>RTD("cqg.rtd", ,"ContractData",B37, "T_CVol")</f>
        <v>0</v>
      </c>
      <c r="K37" s="593"/>
      <c r="L37" s="134" t="str">
        <f>Data!M35</f>
        <v>EDAS3H5</v>
      </c>
      <c r="M37" s="138">
        <f>RTD("cqg.rtd", ,"ContractData",L37, "MT_LastBidVolume",, "T")</f>
        <v>2</v>
      </c>
      <c r="N37" s="139">
        <f>RTD("cqg.rtd", ,"ContractData",L37, "Bid",, "T")</f>
        <v>1.5</v>
      </c>
      <c r="O37" s="139">
        <f>RTD("cqg.rtd", ,"ContractData",L37, "Ask",, "T")</f>
        <v>2</v>
      </c>
      <c r="P37" s="140">
        <f>RTD("cqg.rtd", ,"ContractData",L37, "MT_LastAskVolume",, "T")</f>
        <v>30</v>
      </c>
      <c r="Q37" s="139">
        <f>RTD("cqg.rtd", ,"ContractData",L37, "Close",, "T")</f>
        <v>1.5</v>
      </c>
      <c r="R37" s="141">
        <f>IFERROR(RTD("cqg.rtd", ,"ContractData",L37, "Close",, "T")-RTD("cqg.rtd", ,"ContractData",L37,"Y_Settlement",,"T"),"")</f>
        <v>-0.5</v>
      </c>
      <c r="S37" s="138">
        <f t="shared" si="1"/>
        <v>-0.5</v>
      </c>
      <c r="T37" s="142">
        <f>RTD("cqg.rtd", ,"ContractData",L37, "T_CVol")</f>
        <v>0</v>
      </c>
      <c r="U37" s="593"/>
      <c r="V37" s="134" t="str">
        <f>Data!W35</f>
        <v>EDAS6H5</v>
      </c>
      <c r="W37" s="138">
        <f>RTD("cqg.rtd", ,"ContractData",V37, "MT_LastBidVolume",, "T")</f>
        <v>1</v>
      </c>
      <c r="X37" s="139">
        <f>RTD("cqg.rtd", ,"ContractData",V37, "Bid",, "T")</f>
        <v>2.5</v>
      </c>
      <c r="Y37" s="139">
        <f>RTD("cqg.rtd", ,"ContractData",V37, "Ask",, "T")</f>
        <v>3</v>
      </c>
      <c r="Z37" s="140">
        <f>RTD("cqg.rtd", ,"ContractData",V37, "MT_LastAskVolume",, "T")</f>
        <v>28</v>
      </c>
      <c r="AA37" s="139">
        <f>RTD("cqg.rtd", ,"ContractData",V37, "Close",, "T")</f>
        <v>3</v>
      </c>
      <c r="AB37" s="141">
        <f>IFERROR(RTD("cqg.rtd", ,"ContractData",V37, "Close",, "T")-RTD("cqg.rtd", ,"ContractData",V37,"Y_Settlement",,"T"),"")</f>
        <v>0</v>
      </c>
      <c r="AC37" s="138">
        <f t="shared" si="2"/>
        <v>0</v>
      </c>
      <c r="AD37" s="142">
        <f>RTD("cqg.rtd", ,"ContractData",V37, "T_CVol")</f>
        <v>0</v>
      </c>
    </row>
    <row r="38" spans="2:32" x14ac:dyDescent="0.3">
      <c r="B38" s="133" t="str">
        <f>Data!C36</f>
        <v>EDAM5</v>
      </c>
      <c r="C38" s="138">
        <f>RTD("cqg.rtd", ,"ContractData",B38, "MT_LastBidVolume",, "T")</f>
        <v>1</v>
      </c>
      <c r="D38" s="139">
        <f>RTD("cqg.rtd", ,"ContractData",B38, "Bid",, "T")</f>
        <v>97.094999999999999</v>
      </c>
      <c r="E38" s="139">
        <f>RTD("cqg.rtd", ,"ContractData",B38, "Ask",, "T")</f>
        <v>97.14</v>
      </c>
      <c r="F38" s="140">
        <f>RTD("cqg.rtd", ,"ContractData",B38, "MT_LastAskVolume",, "T")</f>
        <v>3</v>
      </c>
      <c r="G38" s="139">
        <f>RTD("cqg.rtd", ,"ContractData",B38, "Close",, "T")</f>
        <v>97.14</v>
      </c>
      <c r="H38" s="141">
        <f>IFERROR(RTD("cqg.rtd", ,"ContractData",B38, "Close",, "T")-RTD("cqg.rtd", ,"ContractData",B38,"Y_Settlement",,"T"),"")</f>
        <v>3.4999999999996589E-2</v>
      </c>
      <c r="I38" s="138">
        <f t="shared" si="0"/>
        <v>3.4999999999996589E-2</v>
      </c>
      <c r="J38" s="142">
        <f>RTD("cqg.rtd", ,"ContractData",B38, "T_CVol")</f>
        <v>0</v>
      </c>
      <c r="K38" s="593"/>
      <c r="L38" s="134" t="str">
        <f>Data!M36</f>
        <v>EDAS3M5</v>
      </c>
      <c r="M38" s="138">
        <f>RTD("cqg.rtd", ,"ContractData",L38, "MT_LastBidVolume",, "T")</f>
        <v>184</v>
      </c>
      <c r="N38" s="139">
        <f>RTD("cqg.rtd", ,"ContractData",L38, "Bid",, "T")</f>
        <v>0.5</v>
      </c>
      <c r="O38" s="139">
        <f>RTD("cqg.rtd", ,"ContractData",L38, "Ask",, "T")</f>
        <v>1.5</v>
      </c>
      <c r="P38" s="140">
        <f>RTD("cqg.rtd", ,"ContractData",L38, "MT_LastAskVolume",, "T")</f>
        <v>41</v>
      </c>
      <c r="Q38" s="139">
        <f>RTD("cqg.rtd", ,"ContractData",L38, "Close",, "T")</f>
        <v>1.5</v>
      </c>
      <c r="R38" s="141">
        <f>IFERROR(RTD("cqg.rtd", ,"ContractData",L38, "Close",, "T")-RTD("cqg.rtd", ,"ContractData",L38,"Y_Settlement",,"T"),"")</f>
        <v>0.5</v>
      </c>
      <c r="S38" s="138">
        <f t="shared" si="1"/>
        <v>0.5</v>
      </c>
      <c r="T38" s="142">
        <f>RTD("cqg.rtd", ,"ContractData",L38, "T_CVol")</f>
        <v>0</v>
      </c>
      <c r="U38" s="593"/>
      <c r="V38" s="134" t="str">
        <f>Data!W36</f>
        <v>EDAS6M5</v>
      </c>
      <c r="W38" s="138">
        <f>RTD("cqg.rtd", ,"ContractData",V38, "MT_LastBidVolume",, "T")</f>
        <v>20</v>
      </c>
      <c r="X38" s="139">
        <f>RTD("cqg.rtd", ,"ContractData",V38, "Bid",, "T")</f>
        <v>2.5</v>
      </c>
      <c r="Y38" s="139">
        <f>RTD("cqg.rtd", ,"ContractData",V38, "Ask",, "T")</f>
        <v>4</v>
      </c>
      <c r="Z38" s="140">
        <f>RTD("cqg.rtd", ,"ContractData",V38, "MT_LastAskVolume",, "T")</f>
        <v>14</v>
      </c>
      <c r="AA38" s="139" t="str">
        <f>RTD("cqg.rtd", ,"ContractData",V38, "Close",, "T")</f>
        <v/>
      </c>
      <c r="AB38" s="141" t="str">
        <f>IFERROR(RTD("cqg.rtd", ,"ContractData",V38, "Close",, "T")-RTD("cqg.rtd", ,"ContractData",V38,"Y_Settlement",,"T"),"")</f>
        <v/>
      </c>
      <c r="AC38" s="138" t="str">
        <f t="shared" si="2"/>
        <v/>
      </c>
      <c r="AD38" s="142">
        <f>RTD("cqg.rtd", ,"ContractData",V38, "T_CVol")</f>
        <v>0</v>
      </c>
    </row>
    <row r="39" spans="2:32" x14ac:dyDescent="0.3">
      <c r="B39" s="125" t="str">
        <f>Data!C37</f>
        <v>EDAU5</v>
      </c>
      <c r="C39" s="138">
        <f>RTD("cqg.rtd", ,"ContractData",B39, "MT_LastBidVolume",, "T")</f>
        <v>1</v>
      </c>
      <c r="D39" s="139">
        <f>RTD("cqg.rtd", ,"ContractData",B39, "Bid",, "T")</f>
        <v>97.09</v>
      </c>
      <c r="E39" s="139">
        <f>RTD("cqg.rtd", ,"ContractData",B39, "Ask",, "T")</f>
        <v>97.125</v>
      </c>
      <c r="F39" s="140">
        <f>RTD("cqg.rtd", ,"ContractData",B39, "MT_LastAskVolume",, "T")</f>
        <v>1</v>
      </c>
      <c r="G39" s="139">
        <f>RTD("cqg.rtd", ,"ContractData",B39, "Close",, "T")</f>
        <v>97.125</v>
      </c>
      <c r="H39" s="141">
        <f>IFERROR(RTD("cqg.rtd", ,"ContractData",B39, "Close",, "T")-RTD("cqg.rtd", ,"ContractData",B39,"Y_Settlement",,"T"),"")</f>
        <v>3.0000000000001137E-2</v>
      </c>
      <c r="I39" s="138">
        <f t="shared" si="0"/>
        <v>3.0000000000001137E-2</v>
      </c>
      <c r="J39" s="142">
        <f>RTD("cqg.rtd", ,"ContractData",B39, "T_CVol")</f>
        <v>0</v>
      </c>
      <c r="K39" s="593"/>
      <c r="L39" s="126" t="str">
        <f>Data!M37</f>
        <v>EDAS3U5</v>
      </c>
      <c r="M39" s="138">
        <f>RTD("cqg.rtd", ,"ContractData",L39, "MT_LastBidVolume",, "T")</f>
        <v>16</v>
      </c>
      <c r="N39" s="139">
        <f>RTD("cqg.rtd", ,"ContractData",L39, "Bid",, "T")</f>
        <v>2</v>
      </c>
      <c r="O39" s="139">
        <f>RTD("cqg.rtd", ,"ContractData",L39, "Ask",, "T")</f>
        <v>3</v>
      </c>
      <c r="P39" s="140">
        <f>RTD("cqg.rtd", ,"ContractData",L39, "MT_LastAskVolume",, "T")</f>
        <v>22</v>
      </c>
      <c r="Q39" s="139">
        <f>RTD("cqg.rtd", ,"ContractData",L39, "Close",, "T")</f>
        <v>3</v>
      </c>
      <c r="R39" s="141">
        <f>IFERROR(RTD("cqg.rtd", ,"ContractData",L39, "Close",, "T")-RTD("cqg.rtd", ,"ContractData",L39,"Y_Settlement",,"T"),"")</f>
        <v>1</v>
      </c>
      <c r="S39" s="138">
        <f t="shared" si="1"/>
        <v>1</v>
      </c>
      <c r="T39" s="142">
        <f>RTD("cqg.rtd", ,"ContractData",L39, "T_CVol")</f>
        <v>0</v>
      </c>
      <c r="U39" s="593"/>
      <c r="V39" s="126" t="str">
        <f>Data!W37</f>
        <v>EDAS6U5</v>
      </c>
      <c r="W39" s="138">
        <f>RTD("cqg.rtd", ,"ContractData",V39, "MT_LastBidVolume",, "T")</f>
        <v>1</v>
      </c>
      <c r="X39" s="139">
        <f>RTD("cqg.rtd", ,"ContractData",V39, "Bid",, "T")</f>
        <v>3</v>
      </c>
      <c r="Y39" s="139">
        <f>RTD("cqg.rtd", ,"ContractData",V39, "Ask",, "T")</f>
        <v>3.5</v>
      </c>
      <c r="Z39" s="140">
        <f>RTD("cqg.rtd", ,"ContractData",V39, "MT_LastAskVolume",, "T")</f>
        <v>44</v>
      </c>
      <c r="AA39" s="139">
        <f>RTD("cqg.rtd", ,"ContractData",V39, "Close",, "T")</f>
        <v>3.5</v>
      </c>
      <c r="AB39" s="141">
        <f>IFERROR(RTD("cqg.rtd", ,"ContractData",V39, "Close",, "T")-RTD("cqg.rtd", ,"ContractData",V39,"Y_Settlement",,"T"),"")</f>
        <v>1</v>
      </c>
      <c r="AC39" s="138">
        <f t="shared" si="2"/>
        <v>1</v>
      </c>
      <c r="AD39" s="142">
        <f>RTD("cqg.rtd", ,"ContractData",V39, "T_CVol")</f>
        <v>0</v>
      </c>
    </row>
    <row r="40" spans="2:32" x14ac:dyDescent="0.3">
      <c r="B40" s="125" t="str">
        <f>Data!C38</f>
        <v>EDAZ5</v>
      </c>
      <c r="C40" s="138">
        <f>RTD("cqg.rtd", ,"ContractData",B40, "MT_LastBidVolume",, "T")</f>
        <v>2</v>
      </c>
      <c r="D40" s="139">
        <f>RTD("cqg.rtd", ,"ContractData",B40, "Bid",, "T")</f>
        <v>97.064999999999998</v>
      </c>
      <c r="E40" s="139">
        <f>RTD("cqg.rtd", ,"ContractData",B40, "Ask",, "T")</f>
        <v>97.105000000000004</v>
      </c>
      <c r="F40" s="140">
        <f>RTD("cqg.rtd", ,"ContractData",B40, "MT_LastAskVolume",, "T")</f>
        <v>1</v>
      </c>
      <c r="G40" s="139">
        <f>RTD("cqg.rtd", ,"ContractData",B40, "Close",, "T")</f>
        <v>97.105000000000004</v>
      </c>
      <c r="H40" s="141">
        <f>IFERROR(RTD("cqg.rtd", ,"ContractData",B40, "Close",, "T")-RTD("cqg.rtd", ,"ContractData",B40,"Y_Settlement",,"T"),"")</f>
        <v>3.0000000000001137E-2</v>
      </c>
      <c r="I40" s="138">
        <f t="shared" si="0"/>
        <v>3.0000000000001137E-2</v>
      </c>
      <c r="J40" s="142">
        <f>RTD("cqg.rtd", ,"ContractData",B40, "T_CVol")</f>
        <v>0</v>
      </c>
      <c r="K40" s="593"/>
      <c r="L40" s="126" t="str">
        <f>Data!M38</f>
        <v>EDAS3Z5</v>
      </c>
      <c r="M40" s="138">
        <f>RTD("cqg.rtd", ,"ContractData",L40, "MT_LastBidVolume",, "T")</f>
        <v>14</v>
      </c>
      <c r="N40" s="139">
        <f>RTD("cqg.rtd", ,"ContractData",L40, "Bid",, "T")</f>
        <v>0.5</v>
      </c>
      <c r="O40" s="139">
        <f>RTD("cqg.rtd", ,"ContractData",L40, "Ask",, "T")</f>
        <v>1.5</v>
      </c>
      <c r="P40" s="140">
        <f>RTD("cqg.rtd", ,"ContractData",L40, "MT_LastAskVolume",, "T")</f>
        <v>22</v>
      </c>
      <c r="Q40" s="139" t="str">
        <f>RTD("cqg.rtd", ,"ContractData",L40, "Close",, "T")</f>
        <v/>
      </c>
      <c r="R40" s="141" t="str">
        <f>IFERROR(RTD("cqg.rtd", ,"ContractData",L40, "Close",, "T")-RTD("cqg.rtd", ,"ContractData",L40,"Y_Settlement",,"T"),"")</f>
        <v/>
      </c>
      <c r="S40" s="138" t="str">
        <f t="shared" si="1"/>
        <v/>
      </c>
      <c r="T40" s="142">
        <f>RTD("cqg.rtd", ,"ContractData",L40, "T_CVol")</f>
        <v>0</v>
      </c>
      <c r="U40" s="593"/>
      <c r="V40" s="126" t="str">
        <f>Data!W38</f>
        <v>EDAS6Z5</v>
      </c>
      <c r="W40" s="138">
        <f>RTD("cqg.rtd", ,"ContractData",V40, "MT_LastBidVolume",, "T")</f>
        <v>1</v>
      </c>
      <c r="X40" s="139">
        <f>RTD("cqg.rtd", ,"ContractData",V40, "Bid",, "T")</f>
        <v>2</v>
      </c>
      <c r="Y40" s="139">
        <f>RTD("cqg.rtd", ,"ContractData",V40, "Ask",, "T")</f>
        <v>2.5</v>
      </c>
      <c r="Z40" s="140">
        <f>RTD("cqg.rtd", ,"ContractData",V40, "MT_LastAskVolume",, "T")</f>
        <v>18</v>
      </c>
      <c r="AA40" s="139" t="str">
        <f>RTD("cqg.rtd", ,"ContractData",V40, "Close",, "T")</f>
        <v/>
      </c>
      <c r="AB40" s="141" t="str">
        <f>IFERROR(RTD("cqg.rtd", ,"ContractData",V40, "Close",, "T")-RTD("cqg.rtd", ,"ContractData",V40,"Y_Settlement",,"T"),"")</f>
        <v/>
      </c>
      <c r="AC40" s="138" t="str">
        <f t="shared" si="2"/>
        <v/>
      </c>
      <c r="AD40" s="142">
        <f>RTD("cqg.rtd", ,"ContractData",V40, "T_CVol")</f>
        <v>0</v>
      </c>
    </row>
    <row r="41" spans="2:32" x14ac:dyDescent="0.3">
      <c r="B41" s="133" t="str">
        <f>Data!C39</f>
        <v>EDAH6</v>
      </c>
      <c r="C41" s="138">
        <f>RTD("cqg.rtd", ,"ContractData",B41, "MT_LastBidVolume",, "T")</f>
        <v>3</v>
      </c>
      <c r="D41" s="139">
        <f>RTD("cqg.rtd", ,"ContractData",B41, "Bid",, "T")</f>
        <v>97.055000000000007</v>
      </c>
      <c r="E41" s="139">
        <f>RTD("cqg.rtd", ,"ContractData",B41, "Ask",, "T")</f>
        <v>97.094999999999999</v>
      </c>
      <c r="F41" s="140">
        <f>RTD("cqg.rtd", ,"ContractData",B41, "MT_LastAskVolume",, "T")</f>
        <v>1</v>
      </c>
      <c r="G41" s="139">
        <f>RTD("cqg.rtd", ,"ContractData",B41, "Close",, "T")</f>
        <v>97.094999999999999</v>
      </c>
      <c r="H41" s="141">
        <f>IFERROR(RTD("cqg.rtd", ,"ContractData",B41, "Close",, "T")-RTD("cqg.rtd", ,"ContractData",B41,"Y_Settlement",,"T"),"")</f>
        <v>2.4999999999991473E-2</v>
      </c>
      <c r="I41" s="138">
        <f t="shared" si="0"/>
        <v>2.4999999999991473E-2</v>
      </c>
      <c r="J41" s="142">
        <f>RTD("cqg.rtd", ,"ContractData",B41, "T_CVol")</f>
        <v>0</v>
      </c>
      <c r="K41" s="593"/>
      <c r="L41" s="134" t="str">
        <f>Data!M39</f>
        <v>EDAS3H6</v>
      </c>
      <c r="M41" s="138">
        <f>RTD("cqg.rtd", ,"ContractData",L41, "MT_LastBidVolume",, "T")</f>
        <v>19</v>
      </c>
      <c r="N41" s="139">
        <f>RTD("cqg.rtd", ,"ContractData",L41, "Bid",, "T")</f>
        <v>1</v>
      </c>
      <c r="O41" s="139">
        <f>RTD("cqg.rtd", ,"ContractData",L41, "Ask",, "T")</f>
        <v>2</v>
      </c>
      <c r="P41" s="140">
        <f>RTD("cqg.rtd", ,"ContractData",L41, "MT_LastAskVolume",, "T")</f>
        <v>2</v>
      </c>
      <c r="Q41" s="139">
        <f>RTD("cqg.rtd", ,"ContractData",L41, "Close",, "T")</f>
        <v>2</v>
      </c>
      <c r="R41" s="141">
        <f>IFERROR(RTD("cqg.rtd", ,"ContractData",L41, "Close",, "T")-RTD("cqg.rtd", ,"ContractData",L41,"Y_Settlement",,"T"),"")</f>
        <v>0.5</v>
      </c>
      <c r="S41" s="138">
        <f t="shared" si="1"/>
        <v>0.5</v>
      </c>
      <c r="T41" s="142">
        <f>RTD("cqg.rtd", ,"ContractData",L41, "T_CVol")</f>
        <v>0</v>
      </c>
      <c r="U41" s="593"/>
      <c r="V41" s="134" t="str">
        <f>Data!W39</f>
        <v>EDAS6H6</v>
      </c>
      <c r="W41" s="138">
        <f>RTD("cqg.rtd", ,"ContractData",V41, "MT_LastBidVolume",, "T")</f>
        <v>21</v>
      </c>
      <c r="X41" s="139">
        <f>RTD("cqg.rtd", ,"ContractData",V41, "Bid",, "T")</f>
        <v>2</v>
      </c>
      <c r="Y41" s="139">
        <f>RTD("cqg.rtd", ,"ContractData",V41, "Ask",, "T")</f>
        <v>3</v>
      </c>
      <c r="Z41" s="140">
        <f>RTD("cqg.rtd", ,"ContractData",V41, "MT_LastAskVolume",, "T")</f>
        <v>20</v>
      </c>
      <c r="AA41" s="139">
        <f>RTD("cqg.rtd", ,"ContractData",V41, "Close",, "T")</f>
        <v>2</v>
      </c>
      <c r="AB41" s="141">
        <f>IFERROR(RTD("cqg.rtd", ,"ContractData",V41, "Close",, "T")-RTD("cqg.rtd", ,"ContractData",V41,"Y_Settlement",,"T"),"")</f>
        <v>-0.5</v>
      </c>
      <c r="AC41" s="138">
        <f t="shared" si="2"/>
        <v>-0.5</v>
      </c>
      <c r="AD41" s="142">
        <f>RTD("cqg.rtd", ,"ContractData",V41, "T_CVol")</f>
        <v>0</v>
      </c>
    </row>
    <row r="42" spans="2:32" x14ac:dyDescent="0.3">
      <c r="B42" s="133" t="str">
        <f>Data!C40</f>
        <v>EDAM6</v>
      </c>
      <c r="C42" s="138">
        <f>RTD("cqg.rtd", ,"ContractData",B42, "MT_LastBidVolume",, "T")</f>
        <v>1</v>
      </c>
      <c r="D42" s="139">
        <f>RTD("cqg.rtd", ,"ContractData",B42, "Bid",, "T")</f>
        <v>97.045000000000002</v>
      </c>
      <c r="E42" s="139">
        <f>RTD("cqg.rtd", ,"ContractData",B42, "Ask",, "T")</f>
        <v>97.09</v>
      </c>
      <c r="F42" s="140">
        <f>RTD("cqg.rtd", ,"ContractData",B42, "MT_LastAskVolume",, "T")</f>
        <v>1</v>
      </c>
      <c r="G42" s="139">
        <f>RTD("cqg.rtd", ,"ContractData",B42, "Close",, "T")</f>
        <v>97.09</v>
      </c>
      <c r="H42" s="141">
        <f>IFERROR(RTD("cqg.rtd", ,"ContractData",B42, "Close",, "T")-RTD("cqg.rtd", ,"ContractData",B42,"Y_Settlement",,"T"),"")</f>
        <v>3.4999999999996589E-2</v>
      </c>
      <c r="I42" s="138">
        <f t="shared" si="0"/>
        <v>3.4999999999996589E-2</v>
      </c>
      <c r="J42" s="142">
        <f>RTD("cqg.rtd", ,"ContractData",B42, "T_CVol")</f>
        <v>0</v>
      </c>
      <c r="K42" s="593"/>
      <c r="L42" s="134" t="str">
        <f>Data!M40</f>
        <v>EDAS3M6</v>
      </c>
      <c r="M42" s="138">
        <f>RTD("cqg.rtd", ,"ContractData",L42, "MT_LastBidVolume",, "T")</f>
        <v>3</v>
      </c>
      <c r="N42" s="139">
        <f>RTD("cqg.rtd", ,"ContractData",L42, "Bid",, "T")</f>
        <v>0.5</v>
      </c>
      <c r="O42" s="139">
        <f>RTD("cqg.rtd", ,"ContractData",L42, "Ask",, "T")</f>
        <v>1</v>
      </c>
      <c r="P42" s="140">
        <f>RTD("cqg.rtd", ,"ContractData",L42, "MT_LastAskVolume",, "T")</f>
        <v>1</v>
      </c>
      <c r="Q42" s="139" t="str">
        <f>RTD("cqg.rtd", ,"ContractData",L42, "Close",, "T")</f>
        <v/>
      </c>
      <c r="R42" s="141" t="str">
        <f>IFERROR(RTD("cqg.rtd", ,"ContractData",L42, "Close",, "T")-RTD("cqg.rtd", ,"ContractData",L42,"Y_Settlement",,"T"),"")</f>
        <v/>
      </c>
      <c r="S42" s="138" t="str">
        <f t="shared" si="1"/>
        <v/>
      </c>
      <c r="T42" s="142">
        <f>RTD("cqg.rtd", ,"ContractData",L42, "T_CVol")</f>
        <v>0</v>
      </c>
      <c r="U42" s="593"/>
      <c r="V42" s="134" t="str">
        <f>Data!W40</f>
        <v>EDAS6M6</v>
      </c>
      <c r="W42" s="138">
        <f>RTD("cqg.rtd", ,"ContractData",V42, "MT_LastBidVolume",, "T")</f>
        <v>20</v>
      </c>
      <c r="X42" s="139">
        <f>RTD("cqg.rtd", ,"ContractData",V42, "Bid",, "T")</f>
        <v>2</v>
      </c>
      <c r="Y42" s="139">
        <f>RTD("cqg.rtd", ,"ContractData",V42, "Ask",, "T")</f>
        <v>4</v>
      </c>
      <c r="Z42" s="140">
        <f>RTD("cqg.rtd", ,"ContractData",V42, "MT_LastAskVolume",, "T")</f>
        <v>20</v>
      </c>
      <c r="AA42" s="139" t="str">
        <f>RTD("cqg.rtd", ,"ContractData",V42, "Close",, "T")</f>
        <v/>
      </c>
      <c r="AB42" s="141" t="str">
        <f>IFERROR(RTD("cqg.rtd", ,"ContractData",V42, "Close",, "T")-RTD("cqg.rtd", ,"ContractData",V42,"Y_Settlement",,"T"),"")</f>
        <v/>
      </c>
      <c r="AC42" s="138" t="str">
        <f t="shared" si="2"/>
        <v/>
      </c>
      <c r="AD42" s="142">
        <f>RTD("cqg.rtd", ,"ContractData",V42, "T_CVol")</f>
        <v>0</v>
      </c>
    </row>
    <row r="43" spans="2:32" x14ac:dyDescent="0.3">
      <c r="B43" s="125" t="str">
        <f>Data!C41</f>
        <v>EDAU6</v>
      </c>
      <c r="C43" s="138">
        <f>RTD("cqg.rtd", ,"ContractData",B43, "MT_LastBidVolume",, "T")</f>
        <v>1</v>
      </c>
      <c r="D43" s="139">
        <f>RTD("cqg.rtd", ,"ContractData",B43, "Bid",, "T")</f>
        <v>97.034999999999997</v>
      </c>
      <c r="E43" s="139">
        <f>RTD("cqg.rtd", ,"ContractData",B43, "Ask",, "T")</f>
        <v>97.08</v>
      </c>
      <c r="F43" s="140">
        <f>RTD("cqg.rtd", ,"ContractData",B43, "MT_LastAskVolume",, "T")</f>
        <v>1</v>
      </c>
      <c r="G43" s="139">
        <f>RTD("cqg.rtd", ,"ContractData",B43, "Close",, "T")</f>
        <v>97.08</v>
      </c>
      <c r="H43" s="141">
        <f>IFERROR(RTD("cqg.rtd", ,"ContractData",B43, "Close",, "T")-RTD("cqg.rtd", ,"ContractData",B43,"Y_Settlement",,"T"),"")</f>
        <v>3.4999999999996589E-2</v>
      </c>
      <c r="I43" s="138">
        <f t="shared" si="0"/>
        <v>3.4999999999996589E-2</v>
      </c>
      <c r="J43" s="142">
        <f>RTD("cqg.rtd", ,"ContractData",B43, "T_CVol")</f>
        <v>0</v>
      </c>
      <c r="K43" s="593"/>
      <c r="L43" s="126" t="str">
        <f>Data!M41</f>
        <v>EDAS3U6</v>
      </c>
      <c r="M43" s="138">
        <f>RTD("cqg.rtd", ,"ContractData",L43, "MT_LastBidVolume",, "T")</f>
        <v>0</v>
      </c>
      <c r="N43" s="139" t="str">
        <f>RTD("cqg.rtd", ,"ContractData",L43, "Bid",, "T")</f>
        <v/>
      </c>
      <c r="O43" s="139" t="str">
        <f>RTD("cqg.rtd", ,"ContractData",L43, "Ask",, "T")</f>
        <v/>
      </c>
      <c r="P43" s="140">
        <f>RTD("cqg.rtd", ,"ContractData",L43, "MT_LastAskVolume",, "T")</f>
        <v>0</v>
      </c>
      <c r="Q43" s="139" t="str">
        <f>RTD("cqg.rtd", ,"ContractData",L43, "Close",, "T")</f>
        <v/>
      </c>
      <c r="R43" s="141" t="str">
        <f>IFERROR(RTD("cqg.rtd", ,"ContractData",L43, "Close",, "T")-RTD("cqg.rtd", ,"ContractData",L43,"Y_Settlement",,"T"),"")</f>
        <v/>
      </c>
      <c r="S43" s="138" t="str">
        <f t="shared" si="1"/>
        <v/>
      </c>
      <c r="T43" s="142">
        <f>RTD("cqg.rtd", ,"ContractData",L43, "T_CVol")</f>
        <v>0</v>
      </c>
      <c r="U43" s="593"/>
      <c r="V43" s="126" t="str">
        <f>Data!W41</f>
        <v>EDAS6U6</v>
      </c>
      <c r="W43" s="138">
        <f>RTD("cqg.rtd", ,"ContractData",V43, "MT_LastBidVolume",, "T")</f>
        <v>20</v>
      </c>
      <c r="X43" s="139">
        <f>RTD("cqg.rtd", ,"ContractData",V43, "Bid",, "T")</f>
        <v>2</v>
      </c>
      <c r="Y43" s="139">
        <f>RTD("cqg.rtd", ,"ContractData",V43, "Ask",, "T")</f>
        <v>3.5</v>
      </c>
      <c r="Z43" s="140">
        <f>RTD("cqg.rtd", ,"ContractData",V43, "MT_LastAskVolume",, "T")</f>
        <v>19</v>
      </c>
      <c r="AA43" s="139" t="str">
        <f>RTD("cqg.rtd", ,"ContractData",V43, "Close",, "T")</f>
        <v/>
      </c>
      <c r="AB43" s="141" t="str">
        <f>IFERROR(RTD("cqg.rtd", ,"ContractData",V43, "Close",, "T")-RTD("cqg.rtd", ,"ContractData",V43,"Y_Settlement",,"T"),"")</f>
        <v/>
      </c>
      <c r="AC43" s="138" t="str">
        <f t="shared" si="2"/>
        <v/>
      </c>
      <c r="AD43" s="142">
        <f>RTD("cqg.rtd", ,"ContractData",V43, "T_CVol")</f>
        <v>0</v>
      </c>
    </row>
    <row r="44" spans="2:32" x14ac:dyDescent="0.3">
      <c r="B44" s="125" t="str">
        <f>Data!C42</f>
        <v>EDAZ6</v>
      </c>
      <c r="C44" s="138">
        <f>RTD("cqg.rtd", ,"ContractData",B44, "MT_LastBidVolume",, "T")</f>
        <v>1</v>
      </c>
      <c r="D44" s="139">
        <f>RTD("cqg.rtd", ,"ContractData",B44, "Bid",, "T")</f>
        <v>97.01</v>
      </c>
      <c r="E44" s="139">
        <f>RTD("cqg.rtd", ,"ContractData",B44, "Ask",, "T")</f>
        <v>97.070000000000007</v>
      </c>
      <c r="F44" s="140">
        <f>RTD("cqg.rtd", ,"ContractData",B44, "MT_LastAskVolume",, "T")</f>
        <v>1</v>
      </c>
      <c r="G44" s="139">
        <f>RTD("cqg.rtd", ,"ContractData",B44, "Close",, "T")</f>
        <v>97.070000000000007</v>
      </c>
      <c r="H44" s="141">
        <f>IFERROR(RTD("cqg.rtd", ,"ContractData",B44, "Close",, "T")-RTD("cqg.rtd", ,"ContractData",B44,"Y_Settlement",,"T"),"")</f>
        <v>4.5000000000001705E-2</v>
      </c>
      <c r="I44" s="138">
        <f t="shared" si="0"/>
        <v>4.5000000000001705E-2</v>
      </c>
      <c r="J44" s="142">
        <f>RTD("cqg.rtd", ,"ContractData",B44, "T_CVol")</f>
        <v>0</v>
      </c>
      <c r="K44" s="593"/>
      <c r="L44" s="126" t="str">
        <f>Data!M42</f>
        <v>EDAS3Z6</v>
      </c>
      <c r="M44" s="138">
        <f>RTD("cqg.rtd", ,"ContractData",L44, "MT_LastBidVolume",, "T")</f>
        <v>0</v>
      </c>
      <c r="N44" s="139" t="str">
        <f>RTD("cqg.rtd", ,"ContractData",L44, "Bid",, "T")</f>
        <v/>
      </c>
      <c r="O44" s="139" t="str">
        <f>RTD("cqg.rtd", ,"ContractData",L44, "Ask",, "T")</f>
        <v/>
      </c>
      <c r="P44" s="140">
        <f>RTD("cqg.rtd", ,"ContractData",L44, "MT_LastAskVolume",, "T")</f>
        <v>0</v>
      </c>
      <c r="Q44" s="139" t="str">
        <f>RTD("cqg.rtd", ,"ContractData",L44, "Close",, "T")</f>
        <v/>
      </c>
      <c r="R44" s="141" t="str">
        <f>IFERROR(RTD("cqg.rtd", ,"ContractData",L44, "Close",, "T")-RTD("cqg.rtd", ,"ContractData",L44,"Y_Settlement",,"T"),"")</f>
        <v/>
      </c>
      <c r="S44" s="138" t="str">
        <f t="shared" si="1"/>
        <v/>
      </c>
      <c r="T44" s="142">
        <f>RTD("cqg.rtd", ,"ContractData",L44, "T_CVol")</f>
        <v>0</v>
      </c>
      <c r="U44" s="593"/>
      <c r="V44" s="126" t="str">
        <f>Data!W42</f>
        <v>EDAS6Z6</v>
      </c>
      <c r="W44" s="138">
        <f>RTD("cqg.rtd", ,"ContractData",V44, "MT_LastBidVolume",, "T")</f>
        <v>0</v>
      </c>
      <c r="X44" s="139" t="str">
        <f>RTD("cqg.rtd", ,"ContractData",V44, "Bid",, "T")</f>
        <v/>
      </c>
      <c r="Y44" s="139" t="str">
        <f>RTD("cqg.rtd", ,"ContractData",V44, "Ask",, "T")</f>
        <v/>
      </c>
      <c r="Z44" s="140">
        <f>RTD("cqg.rtd", ,"ContractData",V44, "MT_LastAskVolume",, "T")</f>
        <v>0</v>
      </c>
      <c r="AA44" s="139" t="str">
        <f>RTD("cqg.rtd", ,"ContractData",V44, "Close",, "T")</f>
        <v/>
      </c>
      <c r="AB44" s="141" t="str">
        <f>IFERROR(RTD("cqg.rtd", ,"ContractData",V44, "Close",, "T")-RTD("cqg.rtd", ,"ContractData",V44,"Y_Settlement",,"T"),"")</f>
        <v/>
      </c>
      <c r="AC44" s="138" t="str">
        <f t="shared" si="2"/>
        <v/>
      </c>
      <c r="AD44" s="142">
        <f>RTD("cqg.rtd", ,"ContractData",V44, "T_CVol")</f>
        <v>0</v>
      </c>
    </row>
    <row r="45" spans="2:32" x14ac:dyDescent="0.3">
      <c r="B45" s="153" t="str">
        <f>Data!C43</f>
        <v>EDAH7</v>
      </c>
      <c r="C45" s="138">
        <f>RTD("cqg.rtd", ,"ContractData",B45, "MT_LastBidVolume",, "T")</f>
        <v>1</v>
      </c>
      <c r="D45" s="139">
        <f>RTD("cqg.rtd", ,"ContractData",B45, "Bid",, "T")</f>
        <v>96.995000000000005</v>
      </c>
      <c r="E45" s="139">
        <f>RTD("cqg.rtd", ,"ContractData",B45, "Ask",, "T")</f>
        <v>97.045000000000002</v>
      </c>
      <c r="F45" s="140">
        <f>RTD("cqg.rtd", ,"ContractData",B45, "MT_LastAskVolume",, "T")</f>
        <v>1</v>
      </c>
      <c r="G45" s="139">
        <f>RTD("cqg.rtd", ,"ContractData",B45, "Close",, "T")</f>
        <v>97.045000000000002</v>
      </c>
      <c r="H45" s="141">
        <f>IFERROR(RTD("cqg.rtd", ,"ContractData",B45, "Close",, "T")-RTD("cqg.rtd", ,"ContractData",B45,"Y_Settlement",,"T"),"")</f>
        <v>3.4999999999996589E-2</v>
      </c>
      <c r="I45" s="138">
        <f t="shared" si="0"/>
        <v>3.4999999999996589E-2</v>
      </c>
      <c r="J45" s="142">
        <f>RTD("cqg.rtd", ,"ContractData",B45, "T_CVol")</f>
        <v>0</v>
      </c>
      <c r="K45" s="595"/>
      <c r="L45" s="154" t="str">
        <f>Data!M43</f>
        <v>EDAS3H7</v>
      </c>
      <c r="M45" s="138">
        <f>RTD("cqg.rtd", ,"ContractData",L45, "MT_LastBidVolume",, "T")</f>
        <v>0</v>
      </c>
      <c r="N45" s="139" t="str">
        <f>RTD("cqg.rtd", ,"ContractData",L45, "Bid",, "T")</f>
        <v/>
      </c>
      <c r="O45" s="139" t="str">
        <f>RTD("cqg.rtd", ,"ContractData",L45, "Ask",, "T")</f>
        <v/>
      </c>
      <c r="P45" s="140">
        <f>RTD("cqg.rtd", ,"ContractData",L45, "MT_LastAskVolume",, "T")</f>
        <v>0</v>
      </c>
      <c r="Q45" s="139" t="str">
        <f>RTD("cqg.rtd", ,"ContractData",L45, "Close",, "T")</f>
        <v/>
      </c>
      <c r="R45" s="141" t="str">
        <f>IFERROR(RTD("cqg.rtd", ,"ContractData",L45, "Close",, "T")-RTD("cqg.rtd", ,"ContractData",L45,"Y_Settlement",,"T"),"")</f>
        <v/>
      </c>
      <c r="S45" s="138" t="str">
        <f t="shared" si="1"/>
        <v/>
      </c>
      <c r="T45" s="142">
        <f>RTD("cqg.rtd", ,"ContractData",L45, "T_CVol")</f>
        <v>0</v>
      </c>
      <c r="U45" s="595"/>
      <c r="V45" s="154"/>
      <c r="W45" s="138"/>
      <c r="X45" s="139"/>
      <c r="Y45" s="139"/>
      <c r="Z45" s="140"/>
      <c r="AA45" s="139"/>
      <c r="AB45" s="141"/>
      <c r="AC45" s="138"/>
      <c r="AD45" s="142"/>
    </row>
    <row r="46" spans="2:32" x14ac:dyDescent="0.3">
      <c r="B46" s="596" t="s">
        <v>11</v>
      </c>
      <c r="C46" s="597"/>
      <c r="D46" s="597"/>
      <c r="E46" s="597"/>
      <c r="F46" s="597" t="s">
        <v>12</v>
      </c>
      <c r="G46" s="597"/>
      <c r="H46" s="597"/>
      <c r="I46" s="155"/>
      <c r="J46" s="598">
        <f ca="1">NOW()</f>
        <v>42852.353078935186</v>
      </c>
      <c r="K46" s="598"/>
      <c r="L46" s="598"/>
      <c r="M46" s="155"/>
      <c r="N46" s="155"/>
      <c r="O46" s="155"/>
      <c r="P46" s="155"/>
      <c r="Q46" s="155"/>
      <c r="R46" s="155"/>
      <c r="S46" s="155"/>
      <c r="T46" s="155"/>
      <c r="U46" s="155"/>
      <c r="V46" s="156"/>
      <c r="W46" s="156"/>
      <c r="X46" s="156"/>
      <c r="Y46" s="156"/>
      <c r="Z46" s="156"/>
      <c r="AA46" s="156"/>
      <c r="AB46" s="156"/>
      <c r="AC46" s="156"/>
      <c r="AD46" s="157"/>
    </row>
  </sheetData>
  <sheetProtection algorithmName="SHA-512" hashValue="3lNsWAzm+xuDMCXGHPm+8HOoJIAycQGTUgiBAgiK7ytUjsLFAD+VMWj/BfgpJ8uug4MyP2ymrR+3OHsKBSpFnw==" saltValue="L/wJCL77yPkCj2ULTihwFw==" spinCount="100000" sheet="1" objects="1" scenarios="1" selectLockedCells="1" selectUnlockedCells="1"/>
  <mergeCells count="17">
    <mergeCell ref="U6:U45"/>
    <mergeCell ref="B46:E46"/>
    <mergeCell ref="F46:H46"/>
    <mergeCell ref="J46:L46"/>
    <mergeCell ref="B4:J4"/>
    <mergeCell ref="L4:T4"/>
    <mergeCell ref="K6:K45"/>
    <mergeCell ref="V4:AD4"/>
    <mergeCell ref="C5:D5"/>
    <mergeCell ref="E5:F5"/>
    <mergeCell ref="G5:I5"/>
    <mergeCell ref="M5:N5"/>
    <mergeCell ref="O5:P5"/>
    <mergeCell ref="Q5:S5"/>
    <mergeCell ref="W5:X5"/>
    <mergeCell ref="Y5:Z5"/>
    <mergeCell ref="AA5:A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Outrights, 3 and 6 months</vt:lpstr>
      <vt:lpstr>Data</vt:lpstr>
      <vt:lpstr>Data2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2015-08-20T20:17:21Z</dcterms:created>
  <dcterms:modified xsi:type="dcterms:W3CDTF">2017-04-27T14:28:28Z</dcterms:modified>
</cp:coreProperties>
</file>