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8800" windowHeight="158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0" i="1" l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L12" i="1"/>
  <c r="Y9" i="1" l="1"/>
  <c r="R9" i="1"/>
  <c r="Q6" i="1"/>
  <c r="J6" i="1"/>
  <c r="G6" i="1"/>
  <c r="B6" i="1"/>
  <c r="B26" i="1"/>
  <c r="B18" i="1"/>
  <c r="Q9" i="1"/>
  <c r="U9" i="1"/>
  <c r="V9" i="1"/>
  <c r="U6" i="1"/>
  <c r="P6" i="1"/>
  <c r="M9" i="1"/>
  <c r="F6" i="1"/>
  <c r="B4" i="1"/>
  <c r="B25" i="1"/>
  <c r="B17" i="1"/>
  <c r="D6" i="1"/>
  <c r="K6" i="1"/>
  <c r="Y6" i="1"/>
  <c r="T6" i="1"/>
  <c r="O6" i="1"/>
  <c r="J9" i="1"/>
  <c r="F4" i="1"/>
  <c r="Y2" i="1"/>
  <c r="B24" i="1"/>
  <c r="B16" i="1"/>
  <c r="I6" i="1"/>
  <c r="B27" i="1"/>
  <c r="X6" i="1"/>
  <c r="S6" i="1"/>
  <c r="N6" i="1"/>
  <c r="J4" i="1"/>
  <c r="E9" i="1"/>
  <c r="B31" i="1"/>
  <c r="B23" i="1"/>
  <c r="B15" i="1"/>
  <c r="B28" i="1"/>
  <c r="C6" i="1"/>
  <c r="W6" i="1"/>
  <c r="R6" i="1"/>
  <c r="N4" i="1"/>
  <c r="I9" i="1"/>
  <c r="B9" i="1"/>
  <c r="B30" i="1"/>
  <c r="B22" i="1"/>
  <c r="B14" i="1"/>
  <c r="L6" i="1"/>
  <c r="B12" i="1"/>
  <c r="N9" i="1"/>
  <c r="B19" i="1"/>
  <c r="V6" i="1"/>
  <c r="R4" i="1"/>
  <c r="M6" i="1"/>
  <c r="F9" i="1"/>
  <c r="E6" i="1"/>
  <c r="B29" i="1"/>
  <c r="B21" i="1"/>
  <c r="B13" i="1"/>
  <c r="V4" i="1"/>
  <c r="B20" i="1"/>
  <c r="H6" i="1"/>
  <c r="L30" i="1" l="1"/>
  <c r="B50" i="1"/>
  <c r="E20" i="1"/>
  <c r="F21" i="1"/>
  <c r="J29" i="1"/>
  <c r="F19" i="1"/>
  <c r="E12" i="1"/>
  <c r="J14" i="1"/>
  <c r="E22" i="1"/>
  <c r="C30" i="1"/>
  <c r="I28" i="1"/>
  <c r="D15" i="1"/>
  <c r="J31" i="1"/>
  <c r="E27" i="1"/>
  <c r="J16" i="1"/>
  <c r="F24" i="1"/>
  <c r="D17" i="1"/>
  <c r="F25" i="1"/>
  <c r="F18" i="1"/>
  <c r="J26" i="1"/>
  <c r="J25" i="1"/>
  <c r="D26" i="1"/>
  <c r="C21" i="1"/>
  <c r="D22" i="1"/>
  <c r="F23" i="1"/>
  <c r="D16" i="1"/>
  <c r="E18" i="1"/>
  <c r="D14" i="1"/>
  <c r="I23" i="1"/>
  <c r="I26" i="1"/>
  <c r="D20" i="1"/>
  <c r="C13" i="1"/>
  <c r="E29" i="1"/>
  <c r="C19" i="1"/>
  <c r="D12" i="1"/>
  <c r="F14" i="1"/>
  <c r="G22" i="1"/>
  <c r="D30" i="1"/>
  <c r="D28" i="1"/>
  <c r="E15" i="1"/>
  <c r="D23" i="1"/>
  <c r="I16" i="1"/>
  <c r="J24" i="1"/>
  <c r="C17" i="1"/>
  <c r="I18" i="1"/>
  <c r="G29" i="1"/>
  <c r="E14" i="1"/>
  <c r="G28" i="1"/>
  <c r="E31" i="1"/>
  <c r="E17" i="1"/>
  <c r="F22" i="1"/>
  <c r="G16" i="1"/>
  <c r="I20" i="1"/>
  <c r="F13" i="1"/>
  <c r="D21" i="1"/>
  <c r="F12" i="1"/>
  <c r="I14" i="1"/>
  <c r="I22" i="1"/>
  <c r="G30" i="1"/>
  <c r="J28" i="1"/>
  <c r="G15" i="1"/>
  <c r="E23" i="1"/>
  <c r="D31" i="1"/>
  <c r="I27" i="1"/>
  <c r="I24" i="1"/>
  <c r="J17" i="1"/>
  <c r="C25" i="1"/>
  <c r="D18" i="1"/>
  <c r="E26" i="1"/>
  <c r="I19" i="1"/>
  <c r="F15" i="1"/>
  <c r="G27" i="1"/>
  <c r="G25" i="1"/>
  <c r="D24" i="1"/>
  <c r="J20" i="1"/>
  <c r="D13" i="1"/>
  <c r="I17" i="1"/>
  <c r="G20" i="1"/>
  <c r="I13" i="1"/>
  <c r="E21" i="1"/>
  <c r="F29" i="1"/>
  <c r="J19" i="1"/>
  <c r="G12" i="1"/>
  <c r="J22" i="1"/>
  <c r="J30" i="1"/>
  <c r="F28" i="1"/>
  <c r="I15" i="1"/>
  <c r="C23" i="1"/>
  <c r="F31" i="1"/>
  <c r="J27" i="1"/>
  <c r="F16" i="1"/>
  <c r="C24" i="1"/>
  <c r="D25" i="1"/>
  <c r="C18" i="1"/>
  <c r="C26" i="1"/>
  <c r="C20" i="1"/>
  <c r="I29" i="1"/>
  <c r="J12" i="1"/>
  <c r="C31" i="1"/>
  <c r="F20" i="1"/>
  <c r="E13" i="1"/>
  <c r="I21" i="1"/>
  <c r="D29" i="1"/>
  <c r="G19" i="1"/>
  <c r="I12" i="1"/>
  <c r="C14" i="1"/>
  <c r="E30" i="1"/>
  <c r="C28" i="1"/>
  <c r="C15" i="1"/>
  <c r="G23" i="1"/>
  <c r="G31" i="1"/>
  <c r="F27" i="1"/>
  <c r="C16" i="1"/>
  <c r="G24" i="1"/>
  <c r="F17" i="1"/>
  <c r="G18" i="1"/>
  <c r="G26" i="1"/>
  <c r="J13" i="1"/>
  <c r="J21" i="1"/>
  <c r="E19" i="1"/>
  <c r="E25" i="1"/>
  <c r="G13" i="1"/>
  <c r="G21" i="1"/>
  <c r="C29" i="1"/>
  <c r="D19" i="1"/>
  <c r="C12" i="1"/>
  <c r="G14" i="1"/>
  <c r="C22" i="1"/>
  <c r="F30" i="1"/>
  <c r="E28" i="1"/>
  <c r="J23" i="1"/>
  <c r="I31" i="1"/>
  <c r="D27" i="1"/>
  <c r="E16" i="1"/>
  <c r="E24" i="1"/>
  <c r="G17" i="1"/>
  <c r="I25" i="1"/>
  <c r="J18" i="1"/>
  <c r="I30" i="1"/>
  <c r="F26" i="1"/>
  <c r="J15" i="1"/>
  <c r="C27" i="1"/>
  <c r="H17" i="1" l="1"/>
  <c r="H14" i="1"/>
  <c r="H21" i="1"/>
  <c r="H13" i="1"/>
  <c r="H26" i="1"/>
  <c r="H18" i="1"/>
  <c r="H24" i="1"/>
  <c r="H31" i="1"/>
  <c r="H23" i="1"/>
  <c r="H19" i="1"/>
  <c r="H12" i="1"/>
  <c r="H20" i="1"/>
  <c r="H25" i="1"/>
  <c r="H27" i="1"/>
  <c r="H15" i="1"/>
  <c r="H30" i="1"/>
  <c r="H16" i="1"/>
  <c r="H28" i="1"/>
  <c r="H29" i="1"/>
  <c r="H22" i="1"/>
  <c r="T18" i="1"/>
  <c r="L18" i="1"/>
  <c r="L16" i="1"/>
  <c r="T16" i="1"/>
  <c r="B48" i="1"/>
  <c r="J48" i="1"/>
  <c r="R48" i="1"/>
  <c r="R40" i="1"/>
  <c r="J40" i="1"/>
  <c r="B40" i="1"/>
  <c r="R37" i="1"/>
  <c r="B37" i="1"/>
  <c r="J37" i="1"/>
  <c r="L20" i="1"/>
  <c r="T20" i="1"/>
  <c r="R47" i="1"/>
  <c r="J47" i="1"/>
  <c r="B47" i="1"/>
  <c r="T17" i="1"/>
  <c r="L17" i="1"/>
  <c r="T22" i="1"/>
  <c r="L22" i="1"/>
  <c r="J36" i="1"/>
  <c r="R36" i="1"/>
  <c r="B36" i="1"/>
  <c r="T25" i="1"/>
  <c r="L25" i="1"/>
  <c r="L28" i="1"/>
  <c r="T28" i="1"/>
  <c r="R39" i="1"/>
  <c r="J39" i="1"/>
  <c r="B39" i="1"/>
  <c r="L24" i="1"/>
  <c r="T24" i="1"/>
  <c r="T14" i="1"/>
  <c r="L14" i="1"/>
  <c r="B34" i="1"/>
  <c r="J34" i="1"/>
  <c r="R34" i="1"/>
  <c r="R46" i="1"/>
  <c r="B46" i="1"/>
  <c r="J46" i="1"/>
  <c r="L19" i="1"/>
  <c r="T19" i="1"/>
  <c r="R44" i="1"/>
  <c r="J44" i="1"/>
  <c r="B44" i="1"/>
  <c r="T12" i="1"/>
  <c r="R38" i="1"/>
  <c r="J38" i="1"/>
  <c r="B38" i="1"/>
  <c r="L27" i="1"/>
  <c r="T27" i="1"/>
  <c r="R41" i="1"/>
  <c r="B41" i="1"/>
  <c r="J41" i="1"/>
  <c r="L29" i="1"/>
  <c r="T29" i="1"/>
  <c r="R43" i="1"/>
  <c r="J43" i="1"/>
  <c r="B43" i="1"/>
  <c r="J49" i="1"/>
  <c r="B49" i="1"/>
  <c r="L23" i="1"/>
  <c r="T23" i="1"/>
  <c r="T21" i="1"/>
  <c r="L21" i="1"/>
  <c r="R35" i="1"/>
  <c r="J35" i="1"/>
  <c r="B35" i="1"/>
  <c r="T26" i="1"/>
  <c r="L26" i="1"/>
  <c r="B45" i="1"/>
  <c r="J45" i="1"/>
  <c r="R45" i="1"/>
  <c r="L15" i="1"/>
  <c r="T15" i="1"/>
  <c r="L13" i="1"/>
  <c r="T13" i="1"/>
  <c r="R42" i="1"/>
  <c r="J42" i="1"/>
  <c r="B42" i="1"/>
  <c r="K15" i="1"/>
  <c r="K13" i="1"/>
  <c r="K27" i="1"/>
  <c r="K24" i="1"/>
  <c r="F50" i="1"/>
  <c r="P30" i="1"/>
  <c r="K18" i="1"/>
  <c r="K30" i="1"/>
  <c r="K17" i="1"/>
  <c r="G50" i="1"/>
  <c r="N30" i="1"/>
  <c r="Q30" i="1"/>
  <c r="K22" i="1"/>
  <c r="K25" i="1"/>
  <c r="C50" i="1"/>
  <c r="S30" i="1"/>
  <c r="K12" i="1"/>
  <c r="K23" i="1"/>
  <c r="K28" i="1"/>
  <c r="K26" i="1"/>
  <c r="K29" i="1"/>
  <c r="K19" i="1"/>
  <c r="K16" i="1"/>
  <c r="K31" i="1"/>
  <c r="J50" i="1"/>
  <c r="M30" i="1"/>
  <c r="E50" i="1"/>
  <c r="K20" i="1"/>
  <c r="K14" i="1"/>
  <c r="D50" i="1"/>
  <c r="O30" i="1"/>
  <c r="K21" i="1"/>
  <c r="R30" i="1" l="1"/>
  <c r="H50" i="1"/>
  <c r="D42" i="1"/>
  <c r="K45" i="1"/>
  <c r="W21" i="1"/>
  <c r="N38" i="1"/>
  <c r="N19" i="1"/>
  <c r="Y14" i="1"/>
  <c r="X17" i="1"/>
  <c r="T48" i="1"/>
  <c r="U45" i="1"/>
  <c r="V38" i="1"/>
  <c r="Y24" i="1"/>
  <c r="Y25" i="1"/>
  <c r="L48" i="1"/>
  <c r="N28" i="1"/>
  <c r="Q29" i="1"/>
  <c r="U42" i="1"/>
  <c r="S26" i="1"/>
  <c r="Q23" i="1"/>
  <c r="Q12" i="1"/>
  <c r="I46" i="1"/>
  <c r="Q24" i="1"/>
  <c r="Q47" i="1"/>
  <c r="X20" i="1"/>
  <c r="M37" i="1"/>
  <c r="F38" i="1"/>
  <c r="F45" i="1"/>
  <c r="Y26" i="1"/>
  <c r="W46" i="1"/>
  <c r="G39" i="1"/>
  <c r="U36" i="1"/>
  <c r="N20" i="1"/>
  <c r="E37" i="1"/>
  <c r="W16" i="1"/>
  <c r="V23" i="1"/>
  <c r="W13" i="1"/>
  <c r="E49" i="1"/>
  <c r="M13" i="1"/>
  <c r="D35" i="1"/>
  <c r="N49" i="1"/>
  <c r="C44" i="1"/>
  <c r="V34" i="1"/>
  <c r="N39" i="1"/>
  <c r="Y37" i="1"/>
  <c r="Q16" i="1"/>
  <c r="Q21" i="1"/>
  <c r="M42" i="1"/>
  <c r="K35" i="1"/>
  <c r="AA27" i="1"/>
  <c r="Q34" i="1"/>
  <c r="Y39" i="1"/>
  <c r="N22" i="1"/>
  <c r="Q18" i="1"/>
  <c r="P17" i="1"/>
  <c r="Y15" i="1"/>
  <c r="P15" i="1"/>
  <c r="T35" i="1"/>
  <c r="K43" i="1"/>
  <c r="W44" i="1"/>
  <c r="C34" i="1"/>
  <c r="AA28" i="1"/>
  <c r="Q40" i="1"/>
  <c r="W18" i="1"/>
  <c r="S15" i="1"/>
  <c r="O36" i="1"/>
  <c r="N34" i="1"/>
  <c r="F43" i="1"/>
  <c r="K40" i="1"/>
  <c r="Q19" i="1"/>
  <c r="C46" i="1"/>
  <c r="E45" i="1"/>
  <c r="I37" i="1"/>
  <c r="F35" i="1"/>
  <c r="O16" i="1"/>
  <c r="U39" i="1"/>
  <c r="O43" i="1"/>
  <c r="I42" i="1"/>
  <c r="N45" i="1"/>
  <c r="Y21" i="1"/>
  <c r="Q38" i="1"/>
  <c r="O19" i="1"/>
  <c r="V14" i="1"/>
  <c r="V17" i="1"/>
  <c r="U48" i="1"/>
  <c r="Y45" i="1"/>
  <c r="S38" i="1"/>
  <c r="V24" i="1"/>
  <c r="V25" i="1"/>
  <c r="O48" i="1"/>
  <c r="Q28" i="1"/>
  <c r="N29" i="1"/>
  <c r="Y42" i="1"/>
  <c r="P26" i="1"/>
  <c r="N23" i="1"/>
  <c r="S12" i="1"/>
  <c r="F46" i="1"/>
  <c r="N24" i="1"/>
  <c r="M47" i="1"/>
  <c r="V20" i="1"/>
  <c r="Q37" i="1"/>
  <c r="G38" i="1"/>
  <c r="G45" i="1"/>
  <c r="U26" i="1"/>
  <c r="U46" i="1"/>
  <c r="C39" i="1"/>
  <c r="V36" i="1"/>
  <c r="P20" i="1"/>
  <c r="C37" i="1"/>
  <c r="X16" i="1"/>
  <c r="W23" i="1"/>
  <c r="AA13" i="1"/>
  <c r="G49" i="1"/>
  <c r="N13" i="1"/>
  <c r="I35" i="1"/>
  <c r="Q49" i="1"/>
  <c r="I44" i="1"/>
  <c r="S34" i="1"/>
  <c r="L39" i="1"/>
  <c r="V37" i="1"/>
  <c r="S16" i="1"/>
  <c r="O21" i="1"/>
  <c r="Q42" i="1"/>
  <c r="M35" i="1"/>
  <c r="X27" i="1"/>
  <c r="M34" i="1"/>
  <c r="V39" i="1"/>
  <c r="M22" i="1"/>
  <c r="S18" i="1"/>
  <c r="O17" i="1"/>
  <c r="X15" i="1"/>
  <c r="M15" i="1"/>
  <c r="S35" i="1"/>
  <c r="N43" i="1"/>
  <c r="U44" i="1"/>
  <c r="I34" i="1"/>
  <c r="Y28" i="1"/>
  <c r="M40" i="1"/>
  <c r="AA18" i="1"/>
  <c r="E40" i="1"/>
  <c r="N40" i="1"/>
  <c r="U27" i="1"/>
  <c r="AA15" i="1"/>
  <c r="U28" i="1"/>
  <c r="O25" i="1"/>
  <c r="F39" i="1"/>
  <c r="K39" i="1"/>
  <c r="S22" i="1"/>
  <c r="G34" i="1"/>
  <c r="T43" i="1"/>
  <c r="C42" i="1"/>
  <c r="Q45" i="1"/>
  <c r="Y29" i="1"/>
  <c r="M38" i="1"/>
  <c r="P19" i="1"/>
  <c r="M25" i="1"/>
  <c r="Y17" i="1"/>
  <c r="S48" i="1"/>
  <c r="P14" i="1"/>
  <c r="T38" i="1"/>
  <c r="AA24" i="1"/>
  <c r="D47" i="1"/>
  <c r="N48" i="1"/>
  <c r="S28" i="1"/>
  <c r="O46" i="1"/>
  <c r="V42" i="1"/>
  <c r="O26" i="1"/>
  <c r="L41" i="1"/>
  <c r="P12" i="1"/>
  <c r="E46" i="1"/>
  <c r="E36" i="1"/>
  <c r="L47" i="1"/>
  <c r="AA20" i="1"/>
  <c r="F48" i="1"/>
  <c r="E38" i="1"/>
  <c r="C45" i="1"/>
  <c r="G41" i="1"/>
  <c r="Y46" i="1"/>
  <c r="I39" i="1"/>
  <c r="U47" i="1"/>
  <c r="O20" i="1"/>
  <c r="D37" i="1"/>
  <c r="V19" i="1"/>
  <c r="AA23" i="1"/>
  <c r="X13" i="1"/>
  <c r="X12" i="1"/>
  <c r="P13" i="1"/>
  <c r="E35" i="1"/>
  <c r="Y41" i="1"/>
  <c r="E44" i="1"/>
  <c r="T34" i="1"/>
  <c r="Q36" i="1"/>
  <c r="S37" i="1"/>
  <c r="N16" i="1"/>
  <c r="U40" i="1"/>
  <c r="L42" i="1"/>
  <c r="L35" i="1"/>
  <c r="L44" i="1"/>
  <c r="O34" i="1"/>
  <c r="S39" i="1"/>
  <c r="I40" i="1"/>
  <c r="P18" i="1"/>
  <c r="Q17" i="1"/>
  <c r="C43" i="1"/>
  <c r="O15" i="1"/>
  <c r="Y35" i="1"/>
  <c r="Q27" i="1"/>
  <c r="S44" i="1"/>
  <c r="E34" i="1"/>
  <c r="V22" i="1"/>
  <c r="L40" i="1"/>
  <c r="Y18" i="1"/>
  <c r="M21" i="1"/>
  <c r="Q44" i="1"/>
  <c r="N18" i="1"/>
  <c r="Q43" i="1"/>
  <c r="X22" i="1"/>
  <c r="N21" i="1"/>
  <c r="O18" i="1"/>
  <c r="N27" i="1"/>
  <c r="V21" i="1"/>
  <c r="N26" i="1"/>
  <c r="W20" i="1"/>
  <c r="W36" i="1"/>
  <c r="I49" i="1"/>
  <c r="T40" i="1"/>
  <c r="N17" i="1"/>
  <c r="X28" i="1"/>
  <c r="Y43" i="1"/>
  <c r="F42" i="1"/>
  <c r="L45" i="1"/>
  <c r="V29" i="1"/>
  <c r="K38" i="1"/>
  <c r="S19" i="1"/>
  <c r="S25" i="1"/>
  <c r="W17" i="1"/>
  <c r="V48" i="1"/>
  <c r="O14" i="1"/>
  <c r="W38" i="1"/>
  <c r="W24" i="1"/>
  <c r="G47" i="1"/>
  <c r="K48" i="1"/>
  <c r="M28" i="1"/>
  <c r="K46" i="1"/>
  <c r="S42" i="1"/>
  <c r="M26" i="1"/>
  <c r="M41" i="1"/>
  <c r="M12" i="1"/>
  <c r="D46" i="1"/>
  <c r="G36" i="1"/>
  <c r="O47" i="1"/>
  <c r="Y20" i="1"/>
  <c r="E48" i="1"/>
  <c r="D38" i="1"/>
  <c r="D45" i="1"/>
  <c r="I41" i="1"/>
  <c r="T46" i="1"/>
  <c r="E39" i="1"/>
  <c r="Y47" i="1"/>
  <c r="S20" i="1"/>
  <c r="G37" i="1"/>
  <c r="Y19" i="1"/>
  <c r="X23" i="1"/>
  <c r="V13" i="1"/>
  <c r="W12" i="1"/>
  <c r="O13" i="1"/>
  <c r="G35" i="1"/>
  <c r="T41" i="1"/>
  <c r="D44" i="1"/>
  <c r="U34" i="1"/>
  <c r="M36" i="1"/>
  <c r="W37" i="1"/>
  <c r="M16" i="1"/>
  <c r="V40" i="1"/>
  <c r="O42" i="1"/>
  <c r="O35" i="1"/>
  <c r="O44" i="1"/>
  <c r="L34" i="1"/>
  <c r="W39" i="1"/>
  <c r="F40" i="1"/>
  <c r="M18" i="1"/>
  <c r="S17" i="1"/>
  <c r="D43" i="1"/>
  <c r="Q15" i="1"/>
  <c r="V35" i="1"/>
  <c r="S27" i="1"/>
  <c r="T44" i="1"/>
  <c r="F34" i="1"/>
  <c r="U22" i="1"/>
  <c r="O40" i="1"/>
  <c r="X18" i="1"/>
  <c r="T37" i="1"/>
  <c r="K34" i="1"/>
  <c r="V15" i="1"/>
  <c r="P27" i="1"/>
  <c r="W28" i="1"/>
  <c r="W40" i="1"/>
  <c r="D40" i="1"/>
  <c r="Y44" i="1"/>
  <c r="M45" i="1"/>
  <c r="O23" i="1"/>
  <c r="N37" i="1"/>
  <c r="T47" i="1"/>
  <c r="Y12" i="1"/>
  <c r="P21" i="1"/>
  <c r="G40" i="1"/>
  <c r="O27" i="1"/>
  <c r="U43" i="1"/>
  <c r="G42" i="1"/>
  <c r="AA21" i="1"/>
  <c r="W29" i="1"/>
  <c r="L38" i="1"/>
  <c r="W14" i="1"/>
  <c r="N25" i="1"/>
  <c r="AA17" i="1"/>
  <c r="W45" i="1"/>
  <c r="Q14" i="1"/>
  <c r="U38" i="1"/>
  <c r="W25" i="1"/>
  <c r="C47" i="1"/>
  <c r="M48" i="1"/>
  <c r="P29" i="1"/>
  <c r="N46" i="1"/>
  <c r="T42" i="1"/>
  <c r="S23" i="1"/>
  <c r="O41" i="1"/>
  <c r="N12" i="1"/>
  <c r="P24" i="1"/>
  <c r="C36" i="1"/>
  <c r="K47" i="1"/>
  <c r="L37" i="1"/>
  <c r="C48" i="1"/>
  <c r="I38" i="1"/>
  <c r="W26" i="1"/>
  <c r="C41" i="1"/>
  <c r="S46" i="1"/>
  <c r="Y36" i="1"/>
  <c r="V47" i="1"/>
  <c r="Q20" i="1"/>
  <c r="U16" i="1"/>
  <c r="X19" i="1"/>
  <c r="Y23" i="1"/>
  <c r="F49" i="1"/>
  <c r="U12" i="1"/>
  <c r="Q13" i="1"/>
  <c r="K49" i="1"/>
  <c r="S41" i="1"/>
  <c r="F44" i="1"/>
  <c r="Q39" i="1"/>
  <c r="L36" i="1"/>
  <c r="Y40" i="1"/>
  <c r="K42" i="1"/>
  <c r="W27" i="1"/>
  <c r="P22" i="1"/>
  <c r="I43" i="1"/>
  <c r="V44" i="1"/>
  <c r="U37" i="1"/>
  <c r="K44" i="1"/>
  <c r="N15" i="1"/>
  <c r="Y22" i="1"/>
  <c r="X14" i="1"/>
  <c r="Q41" i="1"/>
  <c r="X26" i="1"/>
  <c r="Y13" i="1"/>
  <c r="L49" i="1"/>
  <c r="N36" i="1"/>
  <c r="M44" i="1"/>
  <c r="U35" i="1"/>
  <c r="S43" i="1"/>
  <c r="E42" i="1"/>
  <c r="X21" i="1"/>
  <c r="U29" i="1"/>
  <c r="O38" i="1"/>
  <c r="AA14" i="1"/>
  <c r="P25" i="1"/>
  <c r="U17" i="1"/>
  <c r="V45" i="1"/>
  <c r="S14" i="1"/>
  <c r="Y38" i="1"/>
  <c r="AA25" i="1"/>
  <c r="F47" i="1"/>
  <c r="Q48" i="1"/>
  <c r="O29" i="1"/>
  <c r="Q46" i="1"/>
  <c r="W42" i="1"/>
  <c r="M23" i="1"/>
  <c r="N41" i="1"/>
  <c r="O12" i="1"/>
  <c r="O24" i="1"/>
  <c r="D36" i="1"/>
  <c r="N47" i="1"/>
  <c r="K37" i="1"/>
  <c r="D48" i="1"/>
  <c r="C38" i="1"/>
  <c r="AA26" i="1"/>
  <c r="D41" i="1"/>
  <c r="V46" i="1"/>
  <c r="T36" i="1"/>
  <c r="S47" i="1"/>
  <c r="M20" i="1"/>
  <c r="Y16" i="1"/>
  <c r="AA19" i="1"/>
  <c r="U23" i="1"/>
  <c r="C49" i="1"/>
  <c r="V12" i="1"/>
  <c r="S13" i="1"/>
  <c r="O49" i="1"/>
  <c r="W41" i="1"/>
  <c r="G44" i="1"/>
  <c r="M39" i="1"/>
  <c r="N42" i="1"/>
  <c r="O22" i="1"/>
  <c r="M43" i="1"/>
  <c r="X29" i="1"/>
  <c r="U25" i="1"/>
  <c r="O28" i="1"/>
  <c r="L46" i="1"/>
  <c r="F36" i="1"/>
  <c r="E41" i="1"/>
  <c r="W19" i="1"/>
  <c r="V41" i="1"/>
  <c r="Q35" i="1"/>
  <c r="E43" i="1"/>
  <c r="V18" i="1"/>
  <c r="V43" i="1"/>
  <c r="O45" i="1"/>
  <c r="U21" i="1"/>
  <c r="AA29" i="1"/>
  <c r="M19" i="1"/>
  <c r="U14" i="1"/>
  <c r="Q25" i="1"/>
  <c r="W48" i="1"/>
  <c r="S45" i="1"/>
  <c r="M14" i="1"/>
  <c r="U24" i="1"/>
  <c r="X25" i="1"/>
  <c r="I47" i="1"/>
  <c r="P28" i="1"/>
  <c r="M29" i="1"/>
  <c r="M46" i="1"/>
  <c r="Q26" i="1"/>
  <c r="P23" i="1"/>
  <c r="K41" i="1"/>
  <c r="G46" i="1"/>
  <c r="M24" i="1"/>
  <c r="I36" i="1"/>
  <c r="U20" i="1"/>
  <c r="O37" i="1"/>
  <c r="I48" i="1"/>
  <c r="I45" i="1"/>
  <c r="V26" i="1"/>
  <c r="F41" i="1"/>
  <c r="D39" i="1"/>
  <c r="S36" i="1"/>
  <c r="W47" i="1"/>
  <c r="F37" i="1"/>
  <c r="V16" i="1"/>
  <c r="U19" i="1"/>
  <c r="U13" i="1"/>
  <c r="D49" i="1"/>
  <c r="AA12" i="1"/>
  <c r="C35" i="1"/>
  <c r="M49" i="1"/>
  <c r="U41" i="1"/>
  <c r="Y34" i="1"/>
  <c r="O39" i="1"/>
  <c r="K36" i="1"/>
  <c r="P16" i="1"/>
  <c r="S21" i="1"/>
  <c r="S40" i="1"/>
  <c r="N35" i="1"/>
  <c r="Y27" i="1"/>
  <c r="N44" i="1"/>
  <c r="T39" i="1"/>
  <c r="Q22" i="1"/>
  <c r="C40" i="1"/>
  <c r="M17" i="1"/>
  <c r="W15" i="1"/>
  <c r="G43" i="1"/>
  <c r="W35" i="1"/>
  <c r="L43" i="1"/>
  <c r="M27" i="1"/>
  <c r="D34" i="1"/>
  <c r="V28" i="1"/>
  <c r="AA22" i="1"/>
  <c r="U18" i="1"/>
  <c r="W43" i="1"/>
  <c r="Y48" i="1"/>
  <c r="T45" i="1"/>
  <c r="N14" i="1"/>
  <c r="X24" i="1"/>
  <c r="E47" i="1"/>
  <c r="S29" i="1"/>
  <c r="S24" i="1"/>
  <c r="G48" i="1"/>
  <c r="AA16" i="1"/>
  <c r="W34" i="1"/>
  <c r="V27" i="1"/>
  <c r="U15" i="1"/>
  <c r="W22" i="1"/>
  <c r="X34" i="1" l="1"/>
  <c r="H48" i="1"/>
  <c r="X43" i="1"/>
  <c r="X35" i="1"/>
  <c r="H43" i="1"/>
  <c r="R22" i="1"/>
  <c r="Z27" i="1"/>
  <c r="P39" i="1"/>
  <c r="X47" i="1"/>
  <c r="P37" i="1"/>
  <c r="H46" i="1"/>
  <c r="R26" i="1"/>
  <c r="X48" i="1"/>
  <c r="R25" i="1"/>
  <c r="P45" i="1"/>
  <c r="H44" i="1"/>
  <c r="X41" i="1"/>
  <c r="P49" i="1"/>
  <c r="Z16" i="1"/>
  <c r="X42" i="1"/>
  <c r="P38" i="1"/>
  <c r="Z13" i="1"/>
  <c r="Z22" i="1"/>
  <c r="R13" i="1"/>
  <c r="Z23" i="1"/>
  <c r="R20" i="1"/>
  <c r="P41" i="1"/>
  <c r="R14" i="1"/>
  <c r="X45" i="1"/>
  <c r="H42" i="1"/>
  <c r="H40" i="1"/>
  <c r="Z12" i="1"/>
  <c r="X40" i="1"/>
  <c r="P40" i="1"/>
  <c r="R15" i="1"/>
  <c r="X39" i="1"/>
  <c r="P44" i="1"/>
  <c r="P35" i="1"/>
  <c r="P42" i="1"/>
  <c r="X37" i="1"/>
  <c r="H35" i="1"/>
  <c r="Z19" i="1"/>
  <c r="H37" i="1"/>
  <c r="Z20" i="1"/>
  <c r="P47" i="1"/>
  <c r="H36" i="1"/>
  <c r="H47" i="1"/>
  <c r="X38" i="1"/>
  <c r="X36" i="1"/>
  <c r="Z18" i="1"/>
  <c r="R27" i="1"/>
  <c r="R17" i="1"/>
  <c r="P34" i="1"/>
  <c r="H41" i="1"/>
  <c r="P46" i="1"/>
  <c r="Z17" i="1"/>
  <c r="Z29" i="1"/>
  <c r="H34" i="1"/>
  <c r="Z28" i="1"/>
  <c r="H49" i="1"/>
  <c r="H45" i="1"/>
  <c r="H38" i="1"/>
  <c r="R28" i="1"/>
  <c r="P48" i="1"/>
  <c r="Z21" i="1"/>
  <c r="P43" i="1"/>
  <c r="R19" i="1"/>
  <c r="P36" i="1"/>
  <c r="X44" i="1"/>
  <c r="Z15" i="1"/>
  <c r="R18" i="1"/>
  <c r="R21" i="1"/>
  <c r="R16" i="1"/>
  <c r="H39" i="1"/>
  <c r="X46" i="1"/>
  <c r="Z26" i="1"/>
  <c r="R24" i="1"/>
  <c r="R12" i="1"/>
  <c r="R23" i="1"/>
  <c r="R29" i="1"/>
  <c r="Z25" i="1"/>
  <c r="Z24" i="1"/>
  <c r="Z14" i="1"/>
</calcChain>
</file>

<file path=xl/sharedStrings.xml><?xml version="1.0" encoding="utf-8"?>
<sst xmlns="http://schemas.openxmlformats.org/spreadsheetml/2006/main" count="70" uniqueCount="13">
  <si>
    <t>Bid</t>
  </si>
  <si>
    <t>Ask</t>
  </si>
  <si>
    <t>Last</t>
  </si>
  <si>
    <t>Symbol</t>
  </si>
  <si>
    <t>Open</t>
  </si>
  <si>
    <t>High</t>
  </si>
  <si>
    <t>Low</t>
  </si>
  <si>
    <t>NC</t>
  </si>
  <si>
    <t>Volume</t>
  </si>
  <si>
    <t>CQG ASX 90-Day Bank Bills and Calendar Spreads Dashboard</t>
  </si>
  <si>
    <t>Designed by Thom Hartle</t>
  </si>
  <si>
    <t xml:space="preserve">  Copyright © 2017</t>
  </si>
  <si>
    <t>Open Int &amp; 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</si>
</sst>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11" x14ac:knownFonts="1"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22"/>
      <color rgb="FF00B050"/>
      <name val="Century Gothic"/>
      <family val="2"/>
    </font>
    <font>
      <sz val="14"/>
      <color theme="0"/>
      <name val="Century Gothic"/>
      <family val="2"/>
    </font>
    <font>
      <sz val="18"/>
      <color theme="0"/>
      <name val="Century Gothic"/>
      <family val="2"/>
    </font>
    <font>
      <sz val="11"/>
      <color rgb="FF00000F"/>
      <name val="Century Gothic"/>
      <family val="2"/>
    </font>
    <font>
      <sz val="1"/>
      <color rgb="FF002060"/>
      <name val="Century Gothic"/>
      <family val="2"/>
    </font>
    <font>
      <sz val="1"/>
      <color rgb="FF00000F"/>
      <name val="Century Gothic"/>
      <family val="2"/>
    </font>
    <font>
      <sz val="24"/>
      <color theme="4"/>
      <name val="Century Gothic"/>
      <family val="2"/>
    </font>
    <font>
      <sz val="10"/>
      <color rgb="FF00B050"/>
      <name val="Century Gothic"/>
      <family val="2"/>
    </font>
    <font>
      <sz val="20"/>
      <color theme="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00000F"/>
        <bgColor indexed="64"/>
      </pattern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>
        <stop position="0">
          <color rgb="FF00000F"/>
        </stop>
        <stop position="1">
          <color rgb="FF002060"/>
        </stop>
      </gradientFill>
    </fill>
    <fill>
      <gradientFill degree="180">
        <stop position="0">
          <color rgb="FF00000F"/>
        </stop>
        <stop position="1">
          <color rgb="FF002060"/>
        </stop>
      </gradientFill>
    </fill>
    <fill>
      <patternFill patternType="solid">
        <fgColor rgb="FF00000F"/>
        <bgColor auto="1"/>
      </patternFill>
    </fill>
  </fills>
  <borders count="41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70C0"/>
      </left>
      <right/>
      <top style="thin">
        <color rgb="FF0070C0"/>
      </top>
      <bottom style="thin">
        <color rgb="FF002060"/>
      </bottom>
      <diagonal/>
    </border>
    <border>
      <left/>
      <right/>
      <top style="thin">
        <color rgb="FF0070C0"/>
      </top>
      <bottom style="thin">
        <color rgb="FF002060"/>
      </bottom>
      <diagonal/>
    </border>
    <border>
      <left style="thin">
        <color rgb="FF0070C0"/>
      </left>
      <right/>
      <top style="thin">
        <color rgb="FF002060"/>
      </top>
      <bottom style="thin">
        <color rgb="FF002060"/>
      </bottom>
      <diagonal/>
    </border>
    <border>
      <left style="thin">
        <color rgb="FF0070C0"/>
      </left>
      <right style="thin">
        <color rgb="FF002060"/>
      </right>
      <top style="thin">
        <color rgb="FF002060"/>
      </top>
      <bottom/>
      <diagonal/>
    </border>
    <border>
      <left style="thin">
        <color rgb="FF0070C0"/>
      </left>
      <right style="thin">
        <color rgb="FF002060"/>
      </right>
      <top/>
      <bottom style="thin">
        <color rgb="FF002060"/>
      </bottom>
      <diagonal/>
    </border>
    <border>
      <left style="thin">
        <color rgb="FF0070C0"/>
      </left>
      <right/>
      <top style="thin">
        <color rgb="FF002060"/>
      </top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rgb="FF002060"/>
      </right>
      <top/>
      <bottom style="thin">
        <color rgb="FF0070C0"/>
      </bottom>
      <diagonal/>
    </border>
    <border>
      <left style="thin">
        <color rgb="FF002060"/>
      </left>
      <right/>
      <top/>
      <bottom style="thin">
        <color rgb="FF0070C0"/>
      </bottom>
      <diagonal/>
    </border>
    <border>
      <left style="thin">
        <color theme="4"/>
      </left>
      <right/>
      <top style="thin">
        <color theme="4"/>
      </top>
      <bottom style="thin">
        <color rgb="FF002060"/>
      </bottom>
      <diagonal/>
    </border>
    <border>
      <left/>
      <right/>
      <top style="thin">
        <color theme="4"/>
      </top>
      <bottom style="thin">
        <color rgb="FF002060"/>
      </bottom>
      <diagonal/>
    </border>
    <border>
      <left/>
      <right style="thin">
        <color theme="4"/>
      </right>
      <top style="thin">
        <color theme="4"/>
      </top>
      <bottom style="thin">
        <color rgb="FF002060"/>
      </bottom>
      <diagonal/>
    </border>
    <border>
      <left style="thin">
        <color theme="4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theme="4"/>
      </right>
      <top style="thin">
        <color rgb="FF002060"/>
      </top>
      <bottom style="thin">
        <color rgb="FF002060"/>
      </bottom>
      <diagonal/>
    </border>
    <border>
      <left style="thin">
        <color theme="4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theme="4"/>
      </right>
      <top style="thin">
        <color rgb="FF002060"/>
      </top>
      <bottom/>
      <diagonal/>
    </border>
    <border>
      <left style="thin">
        <color theme="4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theme="4"/>
      </right>
      <top/>
      <bottom style="thin">
        <color rgb="FF002060"/>
      </bottom>
      <diagonal/>
    </border>
    <border>
      <left style="thin">
        <color theme="4"/>
      </left>
      <right/>
      <top style="thin">
        <color rgb="FF002060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rgb="FF002060"/>
      </right>
      <top/>
      <bottom style="thin">
        <color theme="4"/>
      </bottom>
      <diagonal/>
    </border>
    <border>
      <left style="thin">
        <color rgb="FF002060"/>
      </left>
      <right style="thin">
        <color theme="4"/>
      </right>
      <top/>
      <bottom style="thin">
        <color theme="4"/>
      </bottom>
      <diagonal/>
    </border>
    <border>
      <left style="thin">
        <color rgb="FF002060"/>
      </left>
      <right style="thin">
        <color theme="4"/>
      </right>
      <top/>
      <bottom style="thin">
        <color rgb="FF0070C0"/>
      </bottom>
      <diagonal/>
    </border>
    <border>
      <left style="thin">
        <color theme="4"/>
      </left>
      <right/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2" borderId="0" xfId="0" applyFont="1" applyFill="1"/>
    <xf numFmtId="0" fontId="1" fillId="2" borderId="1" xfId="0" applyFont="1" applyFill="1" applyBorder="1" applyAlignment="1">
      <alignment horizontal="center" shrinkToFit="1"/>
    </xf>
    <xf numFmtId="0" fontId="1" fillId="2" borderId="1" xfId="0" applyFont="1" applyFill="1" applyBorder="1" applyAlignment="1">
      <alignment shrinkToFit="1"/>
    </xf>
    <xf numFmtId="3" fontId="1" fillId="2" borderId="1" xfId="0" applyNumberFormat="1" applyFont="1" applyFill="1" applyBorder="1" applyAlignment="1">
      <alignment horizontal="center" shrinkToFit="1"/>
    </xf>
    <xf numFmtId="0" fontId="1" fillId="2" borderId="3" xfId="0" applyFont="1" applyFill="1" applyBorder="1" applyAlignment="1">
      <alignment horizontal="center" shrinkToFit="1"/>
    </xf>
    <xf numFmtId="0" fontId="1" fillId="2" borderId="3" xfId="0" applyFont="1" applyFill="1" applyBorder="1" applyAlignment="1">
      <alignment shrinkToFit="1"/>
    </xf>
    <xf numFmtId="0" fontId="1" fillId="2" borderId="11" xfId="0" applyFont="1" applyFill="1" applyBorder="1" applyAlignment="1">
      <alignment horizontal="center" shrinkToFit="1"/>
    </xf>
    <xf numFmtId="0" fontId="1" fillId="2" borderId="11" xfId="0" applyFont="1" applyFill="1" applyBorder="1" applyAlignment="1">
      <alignment shrinkToFit="1"/>
    </xf>
    <xf numFmtId="0" fontId="6" fillId="7" borderId="2" xfId="0" applyFont="1" applyFill="1" applyBorder="1"/>
    <xf numFmtId="0" fontId="1" fillId="7" borderId="3" xfId="0" applyFont="1" applyFill="1" applyBorder="1" applyAlignment="1">
      <alignment horizontal="center" shrinkToFit="1"/>
    </xf>
    <xf numFmtId="0" fontId="1" fillId="2" borderId="0" xfId="0" applyFont="1" applyFill="1" applyBorder="1" applyAlignment="1">
      <alignment shrinkToFit="1"/>
    </xf>
    <xf numFmtId="0" fontId="1" fillId="2" borderId="0" xfId="0" applyFont="1" applyFill="1" applyBorder="1" applyAlignment="1">
      <alignment horizontal="center" shrinkToFit="1"/>
    </xf>
    <xf numFmtId="3" fontId="1" fillId="2" borderId="0" xfId="0" applyNumberFormat="1" applyFont="1" applyFill="1" applyBorder="1" applyAlignment="1">
      <alignment horizontal="center" shrinkToFit="1"/>
    </xf>
    <xf numFmtId="0" fontId="6" fillId="7" borderId="0" xfId="0" applyFont="1" applyFill="1" applyBorder="1"/>
    <xf numFmtId="0" fontId="1" fillId="7" borderId="0" xfId="0" applyFont="1" applyFill="1" applyBorder="1" applyAlignment="1">
      <alignment horizontal="center" shrinkToFit="1"/>
    </xf>
    <xf numFmtId="0" fontId="1" fillId="7" borderId="0" xfId="0" applyFont="1" applyFill="1" applyBorder="1" applyAlignment="1">
      <alignment shrinkToFit="1"/>
    </xf>
    <xf numFmtId="0" fontId="7" fillId="7" borderId="0" xfId="0" applyFont="1" applyFill="1" applyBorder="1"/>
    <xf numFmtId="0" fontId="1" fillId="2" borderId="0" xfId="0" applyFont="1" applyFill="1" applyBorder="1"/>
    <xf numFmtId="0" fontId="1" fillId="2" borderId="10" xfId="0" applyFont="1" applyFill="1" applyBorder="1" applyAlignment="1">
      <alignment horizontal="center" shrinkToFit="1"/>
    </xf>
    <xf numFmtId="0" fontId="1" fillId="2" borderId="10" xfId="0" applyFont="1" applyFill="1" applyBorder="1" applyAlignment="1">
      <alignment shrinkToFit="1"/>
    </xf>
    <xf numFmtId="0" fontId="1" fillId="2" borderId="2" xfId="0" applyFont="1" applyFill="1" applyBorder="1" applyAlignment="1">
      <alignment horizontal="center" shrinkToFit="1"/>
    </xf>
    <xf numFmtId="0" fontId="6" fillId="7" borderId="3" xfId="0" applyFont="1" applyFill="1" applyBorder="1"/>
    <xf numFmtId="0" fontId="1" fillId="2" borderId="2" xfId="0" applyFont="1" applyFill="1" applyBorder="1" applyAlignment="1">
      <alignment shrinkToFit="1"/>
    </xf>
    <xf numFmtId="3" fontId="1" fillId="2" borderId="8" xfId="0" applyNumberFormat="1" applyFont="1" applyFill="1" applyBorder="1" applyAlignment="1">
      <alignment shrinkToFit="1"/>
    </xf>
    <xf numFmtId="0" fontId="1" fillId="2" borderId="14" xfId="0" applyFont="1" applyFill="1" applyBorder="1" applyAlignment="1">
      <alignment horizontal="center" shrinkToFit="1"/>
    </xf>
    <xf numFmtId="0" fontId="5" fillId="2" borderId="0" xfId="0" applyFont="1" applyFill="1"/>
    <xf numFmtId="2" fontId="1" fillId="2" borderId="1" xfId="0" applyNumberFormat="1" applyFont="1" applyFill="1" applyBorder="1" applyAlignment="1">
      <alignment horizontal="center" shrinkToFit="1"/>
    </xf>
    <xf numFmtId="2" fontId="1" fillId="2" borderId="1" xfId="0" applyNumberFormat="1" applyFont="1" applyFill="1" applyBorder="1" applyAlignment="1">
      <alignment shrinkToFit="1"/>
    </xf>
    <xf numFmtId="2" fontId="1" fillId="2" borderId="11" xfId="0" applyNumberFormat="1" applyFont="1" applyFill="1" applyBorder="1" applyAlignment="1">
      <alignment horizontal="center" shrinkToFit="1"/>
    </xf>
    <xf numFmtId="2" fontId="1" fillId="2" borderId="8" xfId="0" applyNumberFormat="1" applyFont="1" applyFill="1" applyBorder="1" applyAlignment="1">
      <alignment horizontal="center" shrinkToFit="1"/>
    </xf>
    <xf numFmtId="2" fontId="1" fillId="2" borderId="2" xfId="0" applyNumberFormat="1" applyFont="1" applyFill="1" applyBorder="1" applyAlignment="1">
      <alignment horizontal="center" shrinkToFit="1"/>
    </xf>
    <xf numFmtId="2" fontId="1" fillId="2" borderId="3" xfId="0" applyNumberFormat="1" applyFont="1" applyFill="1" applyBorder="1" applyAlignment="1">
      <alignment horizontal="center" shrinkToFit="1"/>
    </xf>
    <xf numFmtId="0" fontId="1" fillId="4" borderId="12" xfId="0" applyFont="1" applyFill="1" applyBorder="1" applyAlignment="1">
      <alignment horizontal="center" shrinkToFit="1"/>
    </xf>
    <xf numFmtId="0" fontId="1" fillId="4" borderId="1" xfId="0" applyFont="1" applyFill="1" applyBorder="1" applyAlignment="1">
      <alignment horizontal="center" shrinkToFit="1"/>
    </xf>
    <xf numFmtId="0" fontId="1" fillId="4" borderId="8" xfId="0" applyFont="1" applyFill="1" applyBorder="1" applyAlignment="1">
      <alignment horizontal="center" shrinkToFit="1"/>
    </xf>
    <xf numFmtId="0" fontId="1" fillId="4" borderId="11" xfId="0" applyFont="1" applyFill="1" applyBorder="1" applyAlignment="1">
      <alignment horizontal="center" shrinkToFit="1"/>
    </xf>
    <xf numFmtId="0" fontId="9" fillId="4" borderId="10" xfId="0" applyFont="1" applyFill="1" applyBorder="1"/>
    <xf numFmtId="0" fontId="9" fillId="4" borderId="10" xfId="0" applyFont="1" applyFill="1" applyBorder="1" applyAlignment="1"/>
    <xf numFmtId="0" fontId="1" fillId="4" borderId="10" xfId="0" applyFont="1" applyFill="1" applyBorder="1" applyAlignment="1">
      <alignment horizontal="center" shrinkToFit="1"/>
    </xf>
    <xf numFmtId="0" fontId="1" fillId="4" borderId="9" xfId="0" applyFont="1" applyFill="1" applyBorder="1" applyAlignment="1">
      <alignment horizontal="center" shrinkToFit="1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1" fillId="7" borderId="4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3" fillId="7" borderId="40" xfId="0" applyFont="1" applyFill="1" applyBorder="1" applyAlignment="1">
      <alignment horizontal="center" vertical="center" shrinkToFit="1"/>
    </xf>
    <xf numFmtId="2" fontId="3" fillId="7" borderId="0" xfId="0" applyNumberFormat="1" applyFont="1" applyFill="1" applyBorder="1" applyAlignment="1">
      <alignment horizontal="left" vertical="center" shrinkToFit="1"/>
    </xf>
    <xf numFmtId="2" fontId="3" fillId="7" borderId="0" xfId="0" applyNumberFormat="1" applyFont="1" applyFill="1" applyBorder="1" applyAlignment="1">
      <alignment horizontal="right" vertical="center" shrinkToFit="1"/>
    </xf>
    <xf numFmtId="0" fontId="3" fillId="7" borderId="0" xfId="0" applyFont="1" applyFill="1" applyBorder="1" applyAlignment="1">
      <alignment horizontal="center" vertical="center" shrinkToFit="1"/>
    </xf>
    <xf numFmtId="2" fontId="4" fillId="7" borderId="40" xfId="0" applyNumberFormat="1" applyFont="1" applyFill="1" applyBorder="1" applyAlignment="1">
      <alignment horizontal="center" vertical="center"/>
    </xf>
    <xf numFmtId="2" fontId="4" fillId="7" borderId="0" xfId="0" applyNumberFormat="1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2" fontId="10" fillId="2" borderId="4" xfId="0" applyNumberFormat="1" applyFont="1" applyFill="1" applyBorder="1" applyAlignment="1">
      <alignment horizontal="center" vertical="center"/>
    </xf>
    <xf numFmtId="2" fontId="10" fillId="2" borderId="22" xfId="0" applyNumberFormat="1" applyFont="1" applyFill="1" applyBorder="1" applyAlignment="1">
      <alignment horizontal="center" vertical="center"/>
    </xf>
    <xf numFmtId="2" fontId="10" fillId="2" borderId="23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0" fontId="3" fillId="5" borderId="30" xfId="0" applyFont="1" applyFill="1" applyBorder="1" applyAlignment="1">
      <alignment horizontal="center" vertical="center" shrinkToFit="1"/>
    </xf>
    <xf numFmtId="0" fontId="3" fillId="5" borderId="32" xfId="0" applyFont="1" applyFill="1" applyBorder="1" applyAlignment="1">
      <alignment horizontal="center" vertical="center" shrinkToFit="1"/>
    </xf>
    <xf numFmtId="2" fontId="3" fillId="6" borderId="11" xfId="0" applyNumberFormat="1" applyFont="1" applyFill="1" applyBorder="1" applyAlignment="1">
      <alignment horizontal="left" vertical="center" shrinkToFit="1"/>
    </xf>
    <xf numFmtId="2" fontId="3" fillId="6" borderId="12" xfId="0" applyNumberFormat="1" applyFont="1" applyFill="1" applyBorder="1" applyAlignment="1">
      <alignment horizontal="left" vertical="center" shrinkToFit="1"/>
    </xf>
    <xf numFmtId="2" fontId="3" fillId="5" borderId="11" xfId="0" applyNumberFormat="1" applyFont="1" applyFill="1" applyBorder="1" applyAlignment="1">
      <alignment horizontal="right" vertical="center" shrinkToFit="1"/>
    </xf>
    <xf numFmtId="2" fontId="3" fillId="5" borderId="12" xfId="0" applyNumberFormat="1" applyFont="1" applyFill="1" applyBorder="1" applyAlignment="1">
      <alignment horizontal="right" vertical="center" shrinkToFit="1"/>
    </xf>
    <xf numFmtId="0" fontId="3" fillId="6" borderId="31" xfId="0" applyFont="1" applyFill="1" applyBorder="1" applyAlignment="1">
      <alignment horizontal="center" vertical="center" shrinkToFit="1"/>
    </xf>
    <xf numFmtId="0" fontId="3" fillId="6" borderId="33" xfId="0" applyFont="1" applyFill="1" applyBorder="1" applyAlignment="1">
      <alignment horizontal="center" vertical="center" shrinkToFit="1"/>
    </xf>
    <xf numFmtId="0" fontId="3" fillId="3" borderId="28" xfId="0" applyFont="1" applyFill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center" vertical="center" shrinkToFit="1"/>
    </xf>
    <xf numFmtId="0" fontId="3" fillId="3" borderId="29" xfId="0" applyFont="1" applyFill="1" applyBorder="1" applyAlignment="1">
      <alignment horizontal="center" vertical="center" shrinkToFit="1"/>
    </xf>
    <xf numFmtId="2" fontId="10" fillId="2" borderId="34" xfId="0" applyNumberFormat="1" applyFont="1" applyFill="1" applyBorder="1" applyAlignment="1">
      <alignment horizontal="center" vertical="center"/>
    </xf>
    <xf numFmtId="2" fontId="10" fillId="2" borderId="35" xfId="0" applyNumberFormat="1" applyFont="1" applyFill="1" applyBorder="1" applyAlignment="1">
      <alignment horizontal="center" vertical="center"/>
    </xf>
    <xf numFmtId="2" fontId="10" fillId="2" borderId="36" xfId="0" applyNumberFormat="1" applyFont="1" applyFill="1" applyBorder="1" applyAlignment="1">
      <alignment horizontal="center" vertical="center"/>
    </xf>
    <xf numFmtId="2" fontId="10" fillId="2" borderId="37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shrinkToFit="1"/>
    </xf>
    <xf numFmtId="0" fontId="3" fillId="5" borderId="7" xfId="0" applyFont="1" applyFill="1" applyBorder="1" applyAlignment="1">
      <alignment horizontal="center" vertical="center" shrinkToFit="1"/>
    </xf>
    <xf numFmtId="0" fontId="3" fillId="6" borderId="2" xfId="0" applyFont="1" applyFill="1" applyBorder="1" applyAlignment="1">
      <alignment horizontal="center" vertical="center" shrinkToFit="1"/>
    </xf>
    <xf numFmtId="0" fontId="3" fillId="6" borderId="5" xfId="0" applyFont="1" applyFill="1" applyBorder="1" applyAlignment="1">
      <alignment horizontal="center" vertical="center" shrinkToFit="1"/>
    </xf>
    <xf numFmtId="2" fontId="1" fillId="2" borderId="3" xfId="0" applyNumberFormat="1" applyFont="1" applyFill="1" applyBorder="1" applyAlignment="1">
      <alignment horizontal="center" shrinkToFit="1"/>
    </xf>
    <xf numFmtId="0" fontId="1" fillId="4" borderId="25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1" fillId="4" borderId="27" xfId="0" applyFont="1" applyFill="1" applyBorder="1" applyAlignment="1">
      <alignment horizontal="center"/>
    </xf>
    <xf numFmtId="0" fontId="1" fillId="7" borderId="34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 shrinkToFit="1"/>
    </xf>
    <xf numFmtId="164" fontId="8" fillId="2" borderId="4" xfId="0" applyNumberFormat="1" applyFont="1" applyFill="1" applyBorder="1" applyAlignment="1">
      <alignment horizontal="center" vertical="center" shrinkToFit="1"/>
    </xf>
    <xf numFmtId="164" fontId="8" fillId="2" borderId="0" xfId="0" applyNumberFormat="1" applyFont="1" applyFill="1" applyBorder="1" applyAlignment="1">
      <alignment horizontal="center" vertical="center" shrinkToFit="1"/>
    </xf>
    <xf numFmtId="164" fontId="8" fillId="2" borderId="6" xfId="0" applyNumberFormat="1" applyFont="1" applyFill="1" applyBorder="1" applyAlignment="1">
      <alignment horizontal="center" vertical="center" shrinkToFit="1"/>
    </xf>
    <xf numFmtId="164" fontId="8" fillId="2" borderId="7" xfId="0" applyNumberFormat="1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shrinkToFit="1"/>
    </xf>
    <xf numFmtId="0" fontId="1" fillId="4" borderId="7" xfId="0" applyFont="1" applyFill="1" applyBorder="1" applyAlignment="1">
      <alignment horizontal="center" shrinkToFit="1"/>
    </xf>
    <xf numFmtId="0" fontId="10" fillId="2" borderId="39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 shrinkToFit="1"/>
    </xf>
    <xf numFmtId="2" fontId="10" fillId="2" borderId="20" xfId="0" applyNumberFormat="1" applyFont="1" applyFill="1" applyBorder="1" applyAlignment="1">
      <alignment horizontal="center" vertical="center"/>
    </xf>
    <xf numFmtId="2" fontId="10" fillId="2" borderId="21" xfId="0" applyNumberFormat="1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/>
    </xf>
    <xf numFmtId="0" fontId="3" fillId="5" borderId="18" xfId="0" applyFont="1" applyFill="1" applyBorder="1" applyAlignment="1">
      <alignment horizontal="center" vertical="center" shrinkToFit="1"/>
    </xf>
    <xf numFmtId="0" fontId="3" fillId="5" borderId="19" xfId="0" applyFont="1" applyFill="1" applyBorder="1" applyAlignment="1">
      <alignment horizontal="center" vertical="center" shrinkToFit="1"/>
    </xf>
    <xf numFmtId="0" fontId="1" fillId="4" borderId="1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 t="s">
        <v/>
        <stp/>
        <stp>ContractData</stp>
        <stp>HBSS1Z21</stp>
        <stp>High</stp>
        <stp/>
        <stp>T</stp>
        <tr r="N14" s="1"/>
      </tp>
      <tp>
        <v>7.0000000000000007E-2</v>
        <stp/>
        <stp>ContractData</stp>
        <stp>HBSS2Z21</stp>
        <stp>High</stp>
        <stp/>
        <stp>T</stp>
        <tr r="V14" s="1"/>
      </tp>
      <tp>
        <v>0.13</v>
        <stp/>
        <stp>ContractData</stp>
        <stp>HBSS3Z21</stp>
        <stp>High</stp>
        <stp/>
        <stp>T</stp>
        <tr r="D36" s="1"/>
      </tp>
      <tp>
        <v>0.23</v>
        <stp/>
        <stp>ContractData</stp>
        <stp>HBSS4Z21</stp>
        <stp>High</stp>
        <stp/>
        <stp>T</stp>
        <tr r="L36" s="1"/>
      </tp>
      <tp t="s">
        <v/>
        <stp/>
        <stp>ContractData</stp>
        <stp>HBSS5Z21</stp>
        <stp>High</stp>
        <stp/>
        <stp>T</stp>
        <tr r="T36" s="1"/>
      </tp>
      <tp t="s">
        <v/>
        <stp/>
        <stp>ContractData</stp>
        <stp>HBSS1Z22</stp>
        <stp>High</stp>
        <stp/>
        <stp>T</stp>
        <tr r="N18" s="1"/>
      </tp>
      <tp t="s">
        <v/>
        <stp/>
        <stp>ContractData</stp>
        <stp>HBSS2Z22</stp>
        <stp>High</stp>
        <stp/>
        <stp>T</stp>
        <tr r="V18" s="1"/>
      </tp>
      <tp t="s">
        <v/>
        <stp/>
        <stp>ContractData</stp>
        <stp>HBSS3Z22</stp>
        <stp>High</stp>
        <stp/>
        <stp>T</stp>
        <tr r="D40" s="1"/>
      </tp>
      <tp t="s">
        <v/>
        <stp/>
        <stp>ContractData</stp>
        <stp>HBSS4Z22</stp>
        <stp>High</stp>
        <stp/>
        <stp>T</stp>
        <tr r="L40" s="1"/>
      </tp>
      <tp t="s">
        <v/>
        <stp/>
        <stp>ContractData</stp>
        <stp>HBSS5Z22</stp>
        <stp>High</stp>
        <stp/>
        <stp>T</stp>
        <tr r="T40" s="1"/>
      </tp>
      <tp>
        <v>0.15</v>
        <stp/>
        <stp>ContractData</stp>
        <stp>HBSS1Z23</stp>
        <stp>High</stp>
        <stp/>
        <stp>T</stp>
        <tr r="N22" s="1"/>
      </tp>
      <tp t="s">
        <v/>
        <stp/>
        <stp>ContractData</stp>
        <stp>HBSS2Z23</stp>
        <stp>High</stp>
        <stp/>
        <stp>T</stp>
        <tr r="V22" s="1"/>
      </tp>
      <tp t="s">
        <v/>
        <stp/>
        <stp>ContractData</stp>
        <stp>HBSS3Z23</stp>
        <stp>High</stp>
        <stp/>
        <stp>T</stp>
        <tr r="D44" s="1"/>
      </tp>
      <tp t="s">
        <v/>
        <stp/>
        <stp>ContractData</stp>
        <stp>HBSS4Z23</stp>
        <stp>High</stp>
        <stp/>
        <stp>T</stp>
        <tr r="L44" s="1"/>
      </tp>
      <tp t="s">
        <v/>
        <stp/>
        <stp>ContractData</stp>
        <stp>HBSS5Z23</stp>
        <stp>High</stp>
        <stp/>
        <stp>T</stp>
        <tr r="T44" s="1"/>
      </tp>
      <tp t="s">
        <v/>
        <stp/>
        <stp>ContractData</stp>
        <stp>HBSS1Z24</stp>
        <stp>High</stp>
        <stp/>
        <stp>T</stp>
        <tr r="N26" s="1"/>
      </tp>
      <tp t="s">
        <v/>
        <stp/>
        <stp>ContractData</stp>
        <stp>HBSS2Z24</stp>
        <stp>High</stp>
        <stp/>
        <stp>T</stp>
        <tr r="V26" s="1"/>
      </tp>
      <tp t="s">
        <v/>
        <stp/>
        <stp>ContractData</stp>
        <stp>HBSS3Z24</stp>
        <stp>High</stp>
        <stp/>
        <stp>T</stp>
        <tr r="D48" s="1"/>
      </tp>
      <tp t="s">
        <v/>
        <stp/>
        <stp>ContractData</stp>
        <stp>HBSS4Z24</stp>
        <stp>High</stp>
        <stp/>
        <stp>T</stp>
        <tr r="L48" s="1"/>
      </tp>
      <tp t="s">
        <v/>
        <stp/>
        <stp>ContractData</stp>
        <stp>HBSS5Z24</stp>
        <stp>High</stp>
        <stp/>
        <stp>T</stp>
        <tr r="T48" s="1"/>
      </tp>
      <tp t="s">
        <v/>
        <stp/>
        <stp>ContractData</stp>
        <stp>HBSS1Z25</stp>
        <stp>High</stp>
        <stp/>
        <stp>T</stp>
        <tr r="N30" s="1"/>
      </tp>
      <tp t="s">
        <v/>
        <stp/>
        <stp>ContractData</stp>
        <stp>HBSS5M23</stp>
        <stp>NEtLastTrade</stp>
        <stp/>
        <stp>T</stp>
        <tr r="W42" s="1"/>
      </tp>
      <tp t="s">
        <v/>
        <stp/>
        <stp>ContractData</stp>
        <stp>HBSS4M23</stp>
        <stp>NEtLastTrade</stp>
        <stp/>
        <stp>T</stp>
        <tr r="O42" s="1"/>
      </tp>
      <tp>
        <v>2.0000000000000018E-2</v>
        <stp/>
        <stp>ContractData</stp>
        <stp>HBSS1M23</stp>
        <stp>NEtLastTrade</stp>
        <stp/>
        <stp>T</stp>
        <tr r="Q20" s="1"/>
      </tp>
      <tp t="s">
        <v/>
        <stp/>
        <stp>ContractData</stp>
        <stp>HBSS3M23</stp>
        <stp>NEtLastTrade</stp>
        <stp/>
        <stp>T</stp>
        <tr r="G42" s="1"/>
      </tp>
      <tp t="s">
        <v/>
        <stp/>
        <stp>ContractData</stp>
        <stp>HBSS2M23</stp>
        <stp>NEtLastTrade</stp>
        <stp/>
        <stp>T</stp>
        <tr r="Y20" s="1"/>
      </tp>
      <tp t="s">
        <v/>
        <stp/>
        <stp>ContractData</stp>
        <stp>HBSS5M22</stp>
        <stp>NEtLastTrade</stp>
        <stp/>
        <stp>T</stp>
        <tr r="W38" s="1"/>
      </tp>
      <tp t="s">
        <v/>
        <stp/>
        <stp>ContractData</stp>
        <stp>HBSS4M22</stp>
        <stp>NEtLastTrade</stp>
        <stp/>
        <stp>T</stp>
        <tr r="O38" s="1"/>
      </tp>
      <tp>
        <v>0</v>
        <stp/>
        <stp>ContractData</stp>
        <stp>HBSS1M22</stp>
        <stp>NEtLastTrade</stp>
        <stp/>
        <stp>T</stp>
        <tr r="Q16" s="1"/>
      </tp>
      <tp>
        <v>0</v>
        <stp/>
        <stp>ContractData</stp>
        <stp>HBSS3M22</stp>
        <stp>NEtLastTrade</stp>
        <stp/>
        <stp>T</stp>
        <tr r="G38" s="1"/>
      </tp>
      <tp>
        <v>-1.0000000000000009E-2</v>
        <stp/>
        <stp>ContractData</stp>
        <stp>HBSS2M22</stp>
        <stp>NEtLastTrade</stp>
        <stp/>
        <stp>T</stp>
        <tr r="Y16" s="1"/>
      </tp>
      <tp t="s">
        <v/>
        <stp/>
        <stp>ContractData</stp>
        <stp>HBSS5M21</stp>
        <stp>NEtLastTrade</stp>
        <stp/>
        <stp>T</stp>
        <tr r="W34" s="1"/>
      </tp>
      <tp>
        <v>-9.999999999999995E-3</v>
        <stp/>
        <stp>ContractData</stp>
        <stp>HBSS4M21</stp>
        <stp>NEtLastTrade</stp>
        <stp/>
        <stp>T</stp>
        <tr r="O34" s="1"/>
      </tp>
      <tp>
        <v>0</v>
        <stp/>
        <stp>ContractData</stp>
        <stp>HBSS1M21</stp>
        <stp>NEtLastTrade</stp>
        <stp/>
        <stp>T</stp>
        <tr r="Q12" s="1"/>
      </tp>
      <tp>
        <v>2.0000000000000004E-2</v>
        <stp/>
        <stp>ContractData</stp>
        <stp>HBSS3M21</stp>
        <stp>NEtLastTrade</stp>
        <stp/>
        <stp>T</stp>
        <tr r="G34" s="1"/>
      </tp>
      <tp>
        <v>0</v>
        <stp/>
        <stp>ContractData</stp>
        <stp>HBSS2M21</stp>
        <stp>NEtLastTrade</stp>
        <stp/>
        <stp>T</stp>
        <tr r="Y12" s="1"/>
      </tp>
      <tp t="s">
        <v/>
        <stp/>
        <stp>ContractData</stp>
        <stp>HBSS1M25</stp>
        <stp>NEtLastTrade</stp>
        <stp/>
        <stp>T</stp>
        <tr r="Q28" s="1"/>
      </tp>
      <tp t="s">
        <v/>
        <stp/>
        <stp>ContractData</stp>
        <stp>HBSS3M25</stp>
        <stp>NEtLastTrade</stp>
        <stp/>
        <stp>T</stp>
        <tr r="G50" s="1"/>
      </tp>
      <tp t="s">
        <v/>
        <stp/>
        <stp>ContractData</stp>
        <stp>HBSS2M25</stp>
        <stp>NEtLastTrade</stp>
        <stp/>
        <stp>T</stp>
        <tr r="Y28" s="1"/>
      </tp>
      <tp t="s">
        <v/>
        <stp/>
        <stp>ContractData</stp>
        <stp>HBSS5M24</stp>
        <stp>NEtLastTrade</stp>
        <stp/>
        <stp>T</stp>
        <tr r="W46" s="1"/>
      </tp>
      <tp t="s">
        <v/>
        <stp/>
        <stp>ContractData</stp>
        <stp>HBSS4M24</stp>
        <stp>NEtLastTrade</stp>
        <stp/>
        <stp>T</stp>
        <tr r="O46" s="1"/>
      </tp>
      <tp t="s">
        <v/>
        <stp/>
        <stp>ContractData</stp>
        <stp>HBSS1M24</stp>
        <stp>NEtLastTrade</stp>
        <stp/>
        <stp>T</stp>
        <tr r="Q24" s="1"/>
      </tp>
      <tp t="s">
        <v/>
        <stp/>
        <stp>ContractData</stp>
        <stp>HBSS3M24</stp>
        <stp>NEtLastTrade</stp>
        <stp/>
        <stp>T</stp>
        <tr r="G46" s="1"/>
      </tp>
      <tp t="s">
        <v/>
        <stp/>
        <stp>ContractData</stp>
        <stp>HBSS2M24</stp>
        <stp>NEtLastTrade</stp>
        <stp/>
        <stp>T</stp>
        <tr r="Y24" s="1"/>
      </tp>
      <tp>
        <v>99.95</v>
        <stp/>
        <stp>ContractData</stp>
        <stp>HBSM21</stp>
        <stp>LastTrade</stp>
        <stp/>
        <stp>T</stp>
        <tr r="F12" s="1"/>
      </tp>
      <tp>
        <v>99.92</v>
        <stp/>
        <stp>ContractData</stp>
        <stp>HBSZ21</stp>
        <stp>LastTrade</stp>
        <stp/>
        <stp>T</stp>
        <tr r="F14" s="1"/>
      </tp>
      <tp>
        <v>99.93</v>
        <stp/>
        <stp>ContractData</stp>
        <stp>HBSU21</stp>
        <stp>LastTrade</stp>
        <stp/>
        <stp>T</stp>
        <tr r="F13" s="1"/>
      </tp>
      <tp>
        <v>99.600000000000009</v>
        <stp/>
        <stp>ContractData</stp>
        <stp>HBSH23</stp>
        <stp>LastTrade</stp>
        <stp/>
        <stp>T</stp>
        <tr r="F19" s="1"/>
      </tp>
      <tp>
        <v>99.47</v>
        <stp/>
        <stp>ContractData</stp>
        <stp>HBSM23</stp>
        <stp>LastTrade</stp>
        <stp/>
        <stp>T</stp>
        <tr r="F20" s="1"/>
      </tp>
      <tp>
        <v>99.17</v>
        <stp/>
        <stp>ContractData</stp>
        <stp>HBSZ23</stp>
        <stp>LastTrade</stp>
        <stp/>
        <stp>T</stp>
        <tr r="F22" s="1"/>
      </tp>
      <tp>
        <v>99.320000000000007</v>
        <stp/>
        <stp>ContractData</stp>
        <stp>HBSU23</stp>
        <stp>LastTrade</stp>
        <stp/>
        <stp>T</stp>
        <tr r="F21" s="1"/>
      </tp>
      <tp>
        <v>99.89</v>
        <stp/>
        <stp>ContractData</stp>
        <stp>HBSH22</stp>
        <stp>LastTrade</stp>
        <stp/>
        <stp>T</stp>
        <tr r="F15" s="1"/>
      </tp>
      <tp>
        <v>99.850000000000009</v>
        <stp/>
        <stp>ContractData</stp>
        <stp>HBSM22</stp>
        <stp>LastTrade</stp>
        <stp/>
        <stp>T</stp>
        <tr r="F16" s="1"/>
      </tp>
      <tp>
        <v>99.69</v>
        <stp/>
        <stp>ContractData</stp>
        <stp>HBSZ22</stp>
        <stp>LastTrade</stp>
        <stp/>
        <stp>T</stp>
        <tr r="F18" s="1"/>
      </tp>
      <tp>
        <v>99.78</v>
        <stp/>
        <stp>ContractData</stp>
        <stp>HBSU22</stp>
        <stp>LastTrade</stp>
        <stp/>
        <stp>T</stp>
        <tr r="F17" s="1"/>
      </tp>
      <tp>
        <v>98.5</v>
        <stp/>
        <stp>ContractData</stp>
        <stp>HBSH25</stp>
        <stp>LastTrade</stp>
        <stp/>
        <stp>T</stp>
        <tr r="F27" s="1"/>
      </tp>
      <tp t="s">
        <v/>
        <stp/>
        <stp>ContractData</stp>
        <stp>HBSM25</stp>
        <stp>LastTrade</stp>
        <stp/>
        <stp>T</stp>
        <tr r="F28" s="1"/>
      </tp>
      <tp t="s">
        <v/>
        <stp/>
        <stp>ContractData</stp>
        <stp>HBSZ25</stp>
        <stp>LastTrade</stp>
        <stp/>
        <stp>T</stp>
        <tr r="F30" s="1"/>
      </tp>
      <tp t="s">
        <v/>
        <stp/>
        <stp>ContractData</stp>
        <stp>HBSU25</stp>
        <stp>LastTrade</stp>
        <stp/>
        <stp>T</stp>
        <tr r="F29" s="1"/>
      </tp>
      <tp>
        <v>99.03</v>
        <stp/>
        <stp>ContractData</stp>
        <stp>HBSH24</stp>
        <stp>LastTrade</stp>
        <stp/>
        <stp>T</stp>
        <tr r="F23" s="1"/>
      </tp>
      <tp>
        <v>98.9</v>
        <stp/>
        <stp>ContractData</stp>
        <stp>HBSM24</stp>
        <stp>LastTrade</stp>
        <stp/>
        <stp>T</stp>
        <tr r="F24" s="1"/>
      </tp>
      <tp t="s">
        <v/>
        <stp/>
        <stp>ContractData</stp>
        <stp>HBSZ24</stp>
        <stp>LastTrade</stp>
        <stp/>
        <stp>T</stp>
        <tr r="F26" s="1"/>
      </tp>
      <tp t="s">
        <v/>
        <stp/>
        <stp>ContractData</stp>
        <stp>HBSU24</stp>
        <stp>LastTrade</stp>
        <stp/>
        <stp>T</stp>
        <tr r="F25" s="1"/>
      </tp>
      <tp t="s">
        <v/>
        <stp/>
        <stp>ContractData</stp>
        <stp>HBSH26</stp>
        <stp>LastTrade</stp>
        <stp/>
        <stp>T</stp>
        <tr r="F31" s="1"/>
      </tp>
      <tp>
        <v>14345</v>
        <stp/>
        <stp>ContractData</stp>
        <stp>HBS?1</stp>
        <stp>MT_LastBidVolume</stp>
        <stp/>
        <stp>T</stp>
        <tr r="B6" s="1"/>
      </tp>
      <tp>
        <v>28756</v>
        <stp/>
        <stp>ContractData</stp>
        <stp>HBS?2</stp>
        <stp>MT_LastBidVolume</stp>
        <stp/>
        <stp>T</stp>
        <tr r="F6" s="1"/>
      </tp>
      <tp>
        <v>8108</v>
        <stp/>
        <stp>ContractData</stp>
        <stp>HBS?3</stp>
        <stp>MT_LastBidVolume</stp>
        <stp/>
        <stp>T</stp>
        <tr r="J6" s="1"/>
      </tp>
      <tp>
        <v>7044</v>
        <stp/>
        <stp>ContractData</stp>
        <stp>HBS?4</stp>
        <stp>MT_LastBidVolume</stp>
        <stp/>
        <stp>T</stp>
        <tr r="N6" s="1"/>
      </tp>
      <tp>
        <v>5220</v>
        <stp/>
        <stp>ContractData</stp>
        <stp>HBS?5</stp>
        <stp>MT_LastBidVolume</stp>
        <stp/>
        <stp>T</stp>
        <tr r="R6" s="1"/>
      </tp>
      <tp>
        <v>1079</v>
        <stp/>
        <stp>ContractData</stp>
        <stp>HBS?6</stp>
        <stp>MT_LastBidVolume</stp>
        <stp/>
        <stp>T</stp>
        <tr r="V6" s="1"/>
      </tp>
      <tp t="s">
        <v/>
        <stp/>
        <stp>ContractData</stp>
        <stp>HBSS5H23</stp>
        <stp>NEtLastTrade</stp>
        <stp/>
        <stp>T</stp>
        <tr r="W41" s="1"/>
      </tp>
      <tp t="s">
        <v/>
        <stp/>
        <stp>ContractData</stp>
        <stp>HBSS4H23</stp>
        <stp>NEtLastTrade</stp>
        <stp/>
        <stp>T</stp>
        <tr r="O41" s="1"/>
      </tp>
      <tp>
        <v>9.999999999999995E-3</v>
        <stp/>
        <stp>ContractData</stp>
        <stp>HBSS1H23</stp>
        <stp>NEtLastTrade</stp>
        <stp/>
        <stp>T</stp>
        <tr r="Q19" s="1"/>
      </tp>
      <tp t="s">
        <v/>
        <stp/>
        <stp>ContractData</stp>
        <stp>HBSS3H23</stp>
        <stp>NEtLastTrade</stp>
        <stp/>
        <stp>T</stp>
        <tr r="G41" s="1"/>
      </tp>
      <tp t="s">
        <v/>
        <stp/>
        <stp>ContractData</stp>
        <stp>HBSS2H23</stp>
        <stp>NEtLastTrade</stp>
        <stp/>
        <stp>T</stp>
        <tr r="Y19" s="1"/>
      </tp>
      <tp t="s">
        <v/>
        <stp/>
        <stp>ContractData</stp>
        <stp>HBSS5H22</stp>
        <stp>NEtLastTrade</stp>
        <stp/>
        <stp>T</stp>
        <tr r="W37" s="1"/>
      </tp>
      <tp>
        <v>9.9999999999999534E-3</v>
        <stp/>
        <stp>ContractData</stp>
        <stp>HBSS4H22</stp>
        <stp>NEtLastTrade</stp>
        <stp/>
        <stp>T</stp>
        <tr r="O37" s="1"/>
      </tp>
      <tp>
        <v>-1.0000000000000002E-2</v>
        <stp/>
        <stp>ContractData</stp>
        <stp>HBSS1H22</stp>
        <stp>NEtLastTrade</stp>
        <stp/>
        <stp>T</stp>
        <tr r="Q15" s="1"/>
      </tp>
      <tp>
        <v>-9.9999999999999811E-3</v>
        <stp/>
        <stp>ContractData</stp>
        <stp>HBSS3H22</stp>
        <stp>NEtLastTrade</stp>
        <stp/>
        <stp>T</stp>
        <tr r="G37" s="1"/>
      </tp>
      <tp>
        <v>-9.999999999999995E-3</v>
        <stp/>
        <stp>ContractData</stp>
        <stp>HBSS2H22</stp>
        <stp>NEtLastTrade</stp>
        <stp/>
        <stp>T</stp>
        <tr r="Y15" s="1"/>
      </tp>
      <tp t="s">
        <v/>
        <stp/>
        <stp>ContractData</stp>
        <stp>HBSS4H25</stp>
        <stp>NEtLastTrade</stp>
        <stp/>
        <stp>T</stp>
        <tr r="O49" s="1"/>
      </tp>
      <tp t="s">
        <v/>
        <stp/>
        <stp>ContractData</stp>
        <stp>HBSS1H25</stp>
        <stp>NEtLastTrade</stp>
        <stp/>
        <stp>T</stp>
        <tr r="Q27" s="1"/>
      </tp>
      <tp t="s">
        <v/>
        <stp/>
        <stp>ContractData</stp>
        <stp>HBSS3H25</stp>
        <stp>NEtLastTrade</stp>
        <stp/>
        <stp>T</stp>
        <tr r="G49" s="1"/>
      </tp>
      <tp t="s">
        <v/>
        <stp/>
        <stp>ContractData</stp>
        <stp>HBSS2H25</stp>
        <stp>NEtLastTrade</stp>
        <stp/>
        <stp>T</stp>
        <tr r="Y27" s="1"/>
      </tp>
      <tp t="s">
        <v/>
        <stp/>
        <stp>ContractData</stp>
        <stp>HBSS5H24</stp>
        <stp>NEtLastTrade</stp>
        <stp/>
        <stp>T</stp>
        <tr r="W45" s="1"/>
      </tp>
      <tp t="s">
        <v/>
        <stp/>
        <stp>ContractData</stp>
        <stp>HBSS4H24</stp>
        <stp>NEtLastTrade</stp>
        <stp/>
        <stp>T</stp>
        <tr r="O45" s="1"/>
      </tp>
      <tp>
        <v>1.0000000000000009E-2</v>
        <stp/>
        <stp>ContractData</stp>
        <stp>HBSS1H24</stp>
        <stp>NEtLastTrade</stp>
        <stp/>
        <stp>T</stp>
        <tr r="Q23" s="1"/>
      </tp>
      <tp t="s">
        <v/>
        <stp/>
        <stp>ContractData</stp>
        <stp>HBSS3H24</stp>
        <stp>NEtLastTrade</stp>
        <stp/>
        <stp>T</stp>
        <tr r="G45" s="1"/>
      </tp>
      <tp t="s">
        <v/>
        <stp/>
        <stp>ContractData</stp>
        <stp>HBSS2H24</stp>
        <stp>NEtLastTrade</stp>
        <stp/>
        <stp>T</stp>
        <tr r="Y23" s="1"/>
      </tp>
      <tp t="s">
        <v/>
        <stp/>
        <stp>ContractData</stp>
        <stp>HBSS4Z22</stp>
        <stp>Open</stp>
        <stp/>
        <stp>T</stp>
        <tr r="K40" s="1"/>
      </tp>
      <tp t="s">
        <v/>
        <stp/>
        <stp>ContractData</stp>
        <stp>HBSS5Z22</stp>
        <stp>Open</stp>
        <stp/>
        <stp>T</stp>
        <tr r="S40" s="1"/>
      </tp>
      <tp t="s">
        <v/>
        <stp/>
        <stp>ContractData</stp>
        <stp>HBSS2Z22</stp>
        <stp>Open</stp>
        <stp/>
        <stp>T</stp>
        <tr r="U18" s="1"/>
      </tp>
      <tp t="s">
        <v/>
        <stp/>
        <stp>ContractData</stp>
        <stp>HBSS3Z22</stp>
        <stp>Open</stp>
        <stp/>
        <stp>T</stp>
        <tr r="C40" s="1"/>
      </tp>
      <tp t="s">
        <v/>
        <stp/>
        <stp>ContractData</stp>
        <stp>HBSS1Z22</stp>
        <stp>Open</stp>
        <stp/>
        <stp>T</stp>
        <tr r="M18" s="1"/>
      </tp>
      <tp t="s">
        <v/>
        <stp/>
        <stp>ContractData</stp>
        <stp>HBSS4Z23</stp>
        <stp>Open</stp>
        <stp/>
        <stp>T</stp>
        <tr r="K44" s="1"/>
      </tp>
      <tp t="s">
        <v/>
        <stp/>
        <stp>ContractData</stp>
        <stp>HBSS5Z23</stp>
        <stp>Open</stp>
        <stp/>
        <stp>T</stp>
        <tr r="S44" s="1"/>
      </tp>
      <tp t="s">
        <v/>
        <stp/>
        <stp>ContractData</stp>
        <stp>HBSS2Z23</stp>
        <stp>Open</stp>
        <stp/>
        <stp>T</stp>
        <tr r="U22" s="1"/>
      </tp>
      <tp t="s">
        <v/>
        <stp/>
        <stp>ContractData</stp>
        <stp>HBSS3Z23</stp>
        <stp>Open</stp>
        <stp/>
        <stp>T</stp>
        <tr r="C44" s="1"/>
      </tp>
      <tp>
        <v>0.15</v>
        <stp/>
        <stp>ContractData</stp>
        <stp>HBSS1Z23</stp>
        <stp>Open</stp>
        <stp/>
        <stp>T</stp>
        <tr r="M22" s="1"/>
      </tp>
      <tp>
        <v>0.23</v>
        <stp/>
        <stp>ContractData</stp>
        <stp>HBSS4Z21</stp>
        <stp>Open</stp>
        <stp/>
        <stp>T</stp>
        <tr r="K36" s="1"/>
      </tp>
      <tp t="s">
        <v/>
        <stp/>
        <stp>ContractData</stp>
        <stp>HBSS5Z21</stp>
        <stp>Open</stp>
        <stp/>
        <stp>T</stp>
        <tr r="S36" s="1"/>
      </tp>
      <tp>
        <v>7.0000000000000007E-2</v>
        <stp/>
        <stp>ContractData</stp>
        <stp>HBSS2Z21</stp>
        <stp>Open</stp>
        <stp/>
        <stp>T</stp>
        <tr r="U14" s="1"/>
      </tp>
      <tp>
        <v>0.13</v>
        <stp/>
        <stp>ContractData</stp>
        <stp>HBSS3Z21</stp>
        <stp>Open</stp>
        <stp/>
        <stp>T</stp>
        <tr r="C36" s="1"/>
      </tp>
      <tp t="s">
        <v/>
        <stp/>
        <stp>ContractData</stp>
        <stp>HBSS1Z21</stp>
        <stp>Open</stp>
        <stp/>
        <stp>T</stp>
        <tr r="M14" s="1"/>
      </tp>
      <tp t="s">
        <v/>
        <stp/>
        <stp>ContractData</stp>
        <stp>HBSS4Z24</stp>
        <stp>Open</stp>
        <stp/>
        <stp>T</stp>
        <tr r="K48" s="1"/>
      </tp>
      <tp t="s">
        <v/>
        <stp/>
        <stp>ContractData</stp>
        <stp>HBSS5Z24</stp>
        <stp>Open</stp>
        <stp/>
        <stp>T</stp>
        <tr r="S48" s="1"/>
      </tp>
      <tp t="s">
        <v/>
        <stp/>
        <stp>ContractData</stp>
        <stp>HBSS2Z24</stp>
        <stp>Open</stp>
        <stp/>
        <stp>T</stp>
        <tr r="U26" s="1"/>
      </tp>
      <tp t="s">
        <v/>
        <stp/>
        <stp>ContractData</stp>
        <stp>HBSS3Z24</stp>
        <stp>Open</stp>
        <stp/>
        <stp>T</stp>
        <tr r="C48" s="1"/>
      </tp>
      <tp t="s">
        <v/>
        <stp/>
        <stp>ContractData</stp>
        <stp>HBSS1Z24</stp>
        <stp>Open</stp>
        <stp/>
        <stp>T</stp>
        <tr r="M26" s="1"/>
      </tp>
      <tp t="s">
        <v/>
        <stp/>
        <stp>ContractData</stp>
        <stp>HBSS1Z25</stp>
        <stp>Open</stp>
        <stp/>
        <stp>T</stp>
        <tr r="M30" s="1"/>
      </tp>
      <tp t="s">
        <v/>
        <stp/>
        <stp>ContractData</stp>
        <stp>HBSS4U22</stp>
        <stp>Open</stp>
        <stp/>
        <stp>T</stp>
        <tr r="K39" s="1"/>
      </tp>
      <tp t="s">
        <v/>
        <stp/>
        <stp>ContractData</stp>
        <stp>HBSS5U22</stp>
        <stp>Open</stp>
        <stp/>
        <stp>T</stp>
        <tr r="S39" s="1"/>
      </tp>
      <tp>
        <v>0.18</v>
        <stp/>
        <stp>ContractData</stp>
        <stp>HBSS2U22</stp>
        <stp>Open</stp>
        <stp/>
        <stp>T</stp>
        <tr r="U17" s="1"/>
      </tp>
      <tp t="s">
        <v/>
        <stp/>
        <stp>ContractData</stp>
        <stp>HBSS3U22</stp>
        <stp>Open</stp>
        <stp/>
        <stp>T</stp>
        <tr r="C39" s="1"/>
      </tp>
      <tp t="s">
        <v/>
        <stp/>
        <stp>ContractData</stp>
        <stp>HBSS1U22</stp>
        <stp>Open</stp>
        <stp/>
        <stp>T</stp>
        <tr r="M17" s="1"/>
      </tp>
      <tp t="s">
        <v/>
        <stp/>
        <stp>ContractData</stp>
        <stp>HBSS4U23</stp>
        <stp>Open</stp>
        <stp/>
        <stp>T</stp>
        <tr r="K43" s="1"/>
      </tp>
      <tp t="s">
        <v/>
        <stp/>
        <stp>ContractData</stp>
        <stp>HBSS5U23</stp>
        <stp>Open</stp>
        <stp/>
        <stp>T</stp>
        <tr r="S43" s="1"/>
      </tp>
      <tp t="s">
        <v/>
        <stp/>
        <stp>ContractData</stp>
        <stp>HBSS2U23</stp>
        <stp>Open</stp>
        <stp/>
        <stp>T</stp>
        <tr r="U21" s="1"/>
      </tp>
      <tp t="s">
        <v/>
        <stp/>
        <stp>ContractData</stp>
        <stp>HBSS3U23</stp>
        <stp>Open</stp>
        <stp/>
        <stp>T</stp>
        <tr r="C43" s="1"/>
      </tp>
      <tp>
        <v>0.15</v>
        <stp/>
        <stp>ContractData</stp>
        <stp>HBSS1U23</stp>
        <stp>Open</stp>
        <stp/>
        <stp>T</stp>
        <tr r="M21" s="1"/>
      </tp>
      <tp>
        <v>0.15</v>
        <stp/>
        <stp>ContractData</stp>
        <stp>HBSS4U21</stp>
        <stp>Open</stp>
        <stp/>
        <stp>T</stp>
        <tr r="K35" s="1"/>
      </tp>
      <tp t="s">
        <v/>
        <stp/>
        <stp>ContractData</stp>
        <stp>HBSS5U21</stp>
        <stp>Open</stp>
        <stp/>
        <stp>T</stp>
        <tr r="S35" s="1"/>
      </tp>
      <tp>
        <v>0.05</v>
        <stp/>
        <stp>ContractData</stp>
        <stp>HBSS2U21</stp>
        <stp>Open</stp>
        <stp/>
        <stp>T</stp>
        <tr r="U13" s="1"/>
      </tp>
      <tp>
        <v>0.09</v>
        <stp/>
        <stp>ContractData</stp>
        <stp>HBSS3U21</stp>
        <stp>Open</stp>
        <stp/>
        <stp>T</stp>
        <tr r="C35" s="1"/>
      </tp>
      <tp>
        <v>0.02</v>
        <stp/>
        <stp>ContractData</stp>
        <stp>HBSS1U21</stp>
        <stp>Open</stp>
        <stp/>
        <stp>T</stp>
        <tr r="M13" s="1"/>
      </tp>
      <tp t="s">
        <v/>
        <stp/>
        <stp>ContractData</stp>
        <stp>HBSS4U24</stp>
        <stp>Open</stp>
        <stp/>
        <stp>T</stp>
        <tr r="K47" s="1"/>
      </tp>
      <tp t="s">
        <v/>
        <stp/>
        <stp>ContractData</stp>
        <stp>HBSS5U24</stp>
        <stp>Open</stp>
        <stp/>
        <stp>T</stp>
        <tr r="S47" s="1"/>
      </tp>
      <tp t="s">
        <v/>
        <stp/>
        <stp>ContractData</stp>
        <stp>HBSS2U24</stp>
        <stp>Open</stp>
        <stp/>
        <stp>T</stp>
        <tr r="U25" s="1"/>
      </tp>
      <tp t="s">
        <v/>
        <stp/>
        <stp>ContractData</stp>
        <stp>HBSS3U24</stp>
        <stp>Open</stp>
        <stp/>
        <stp>T</stp>
        <tr r="C47" s="1"/>
      </tp>
      <tp t="s">
        <v/>
        <stp/>
        <stp>ContractData</stp>
        <stp>HBSS1U24</stp>
        <stp>Open</stp>
        <stp/>
        <stp>T</stp>
        <tr r="M25" s="1"/>
      </tp>
      <tp t="s">
        <v/>
        <stp/>
        <stp>ContractData</stp>
        <stp>HBSS2U25</stp>
        <stp>Open</stp>
        <stp/>
        <stp>T</stp>
        <tr r="U29" s="1"/>
      </tp>
      <tp t="s">
        <v/>
        <stp/>
        <stp>ContractData</stp>
        <stp>HBSS1U25</stp>
        <stp>Open</stp>
        <stp/>
        <stp>T</stp>
        <tr r="M29" s="1"/>
      </tp>
      <tp>
        <v>0.01</v>
        <stp/>
        <stp>ContractData</stp>
        <stp>HBSS1M21</stp>
        <stp>LastTrade</stp>
        <stp/>
        <stp>T</stp>
        <tr r="P12" s="1"/>
      </tp>
      <tp>
        <v>0.03</v>
        <stp/>
        <stp>ContractData</stp>
        <stp>HBSS1Z21</stp>
        <stp>LastTrade</stp>
        <stp/>
        <stp>T</stp>
        <tr r="P14" s="1"/>
      </tp>
      <tp>
        <v>0.02</v>
        <stp/>
        <stp>ContractData</stp>
        <stp>HBSS1U21</stp>
        <stp>LastTrade</stp>
        <stp/>
        <stp>T</stp>
        <tr r="P13" s="1"/>
      </tp>
      <tp>
        <v>0.08</v>
        <stp/>
        <stp>ContractData</stp>
        <stp>HBSS3M21</stp>
        <stp>LastTrade</stp>
        <stp/>
        <stp>T</stp>
        <tr r="F34" s="1"/>
      </tp>
      <tp>
        <v>0.13</v>
        <stp/>
        <stp>ContractData</stp>
        <stp>HBSS3Z21</stp>
        <stp>LastTrade</stp>
        <stp/>
        <stp>T</stp>
        <tr r="F36" s="1"/>
      </tp>
      <tp>
        <v>0.09</v>
        <stp/>
        <stp>ContractData</stp>
        <stp>HBSS3U21</stp>
        <stp>LastTrade</stp>
        <stp/>
        <stp>T</stp>
        <tr r="F35" s="1"/>
      </tp>
      <tp>
        <v>0.04</v>
        <stp/>
        <stp>ContractData</stp>
        <stp>HBSS2M21</stp>
        <stp>LastTrade</stp>
        <stp/>
        <stp>T</stp>
        <tr r="X12" s="1"/>
      </tp>
      <tp>
        <v>7.0000000000000007E-2</v>
        <stp/>
        <stp>ContractData</stp>
        <stp>HBSS2Z21</stp>
        <stp>LastTrade</stp>
        <stp/>
        <stp>T</stp>
        <tr r="X14" s="1"/>
      </tp>
      <tp>
        <v>0.05</v>
        <stp/>
        <stp>ContractData</stp>
        <stp>HBSS2U21</stp>
        <stp>LastTrade</stp>
        <stp/>
        <stp>T</stp>
        <tr r="X13" s="1"/>
      </tp>
      <tp t="s">
        <v/>
        <stp/>
        <stp>ContractData</stp>
        <stp>HBSS5M21</stp>
        <stp>LastTrade</stp>
        <stp/>
        <stp>T</stp>
        <tr r="V34" s="1"/>
      </tp>
      <tp t="s">
        <v/>
        <stp/>
        <stp>ContractData</stp>
        <stp>HBSS5Z21</stp>
        <stp>LastTrade</stp>
        <stp/>
        <stp>T</stp>
        <tr r="V36" s="1"/>
      </tp>
      <tp>
        <v>0.27</v>
        <stp/>
        <stp>ContractData</stp>
        <stp>HBSS5U21</stp>
        <stp>LastTrade</stp>
        <stp/>
        <stp>T</stp>
        <tr r="V35" s="1"/>
      </tp>
      <tp>
        <v>0.1</v>
        <stp/>
        <stp>ContractData</stp>
        <stp>HBSS4M21</stp>
        <stp>LastTrade</stp>
        <stp/>
        <stp>T</stp>
        <tr r="N34" s="1"/>
      </tp>
      <tp>
        <v>0.23</v>
        <stp/>
        <stp>ContractData</stp>
        <stp>HBSS4Z21</stp>
        <stp>LastTrade</stp>
        <stp/>
        <stp>T</stp>
        <tr r="N36" s="1"/>
      </tp>
      <tp>
        <v>0.15</v>
        <stp/>
        <stp>ContractData</stp>
        <stp>HBSS4U21</stp>
        <stp>LastTrade</stp>
        <stp/>
        <stp>T</stp>
        <tr r="N35" s="1"/>
      </tp>
      <tp>
        <v>0.06</v>
        <stp/>
        <stp>ContractData</stp>
        <stp>HBSS1M22</stp>
        <stp>LastTrade</stp>
        <stp/>
        <stp>T</stp>
        <tr r="P16" s="1"/>
      </tp>
      <tp>
        <v>0.04</v>
        <stp/>
        <stp>ContractData</stp>
        <stp>HBSS1H22</stp>
        <stp>LastTrade</stp>
        <stp/>
        <stp>T</stp>
        <tr r="P15" s="1"/>
      </tp>
      <tp>
        <v>0.09</v>
        <stp/>
        <stp>ContractData</stp>
        <stp>HBSS1Z22</stp>
        <stp>LastTrade</stp>
        <stp/>
        <stp>T</stp>
        <tr r="P18" s="1"/>
      </tp>
      <tp>
        <v>0.1</v>
        <stp/>
        <stp>ContractData</stp>
        <stp>HBSS1U22</stp>
        <stp>LastTrade</stp>
        <stp/>
        <stp>T</stp>
        <tr r="P17" s="1"/>
      </tp>
      <tp>
        <v>0.25</v>
        <stp/>
        <stp>ContractData</stp>
        <stp>HBSS3M22</stp>
        <stp>LastTrade</stp>
        <stp/>
        <stp>T</stp>
        <tr r="F38" s="1"/>
      </tp>
      <tp>
        <v>0.2</v>
        <stp/>
        <stp>ContractData</stp>
        <stp>HBSS3H22</stp>
        <stp>LastTrade</stp>
        <stp/>
        <stp>T</stp>
        <tr r="F37" s="1"/>
      </tp>
      <tp>
        <v>0.36</v>
        <stp/>
        <stp>ContractData</stp>
        <stp>HBSS3Z22</stp>
        <stp>LastTrade</stp>
        <stp/>
        <stp>T</stp>
        <tr r="F40" s="1"/>
      </tp>
      <tp t="s">
        <v/>
        <stp/>
        <stp>ContractData</stp>
        <stp>HBSS3U22</stp>
        <stp>LastTrade</stp>
        <stp/>
        <stp>T</stp>
        <tr r="F39" s="1"/>
      </tp>
      <tp>
        <v>0.16</v>
        <stp/>
        <stp>ContractData</stp>
        <stp>HBSS2M22</stp>
        <stp>LastTrade</stp>
        <stp/>
        <stp>T</stp>
        <tr r="X16" s="1"/>
      </tp>
      <tp>
        <v>0.1</v>
        <stp/>
        <stp>ContractData</stp>
        <stp>HBSS2H22</stp>
        <stp>LastTrade</stp>
        <stp/>
        <stp>T</stp>
        <tr r="X15" s="1"/>
      </tp>
      <tp>
        <v>0.2</v>
        <stp/>
        <stp>ContractData</stp>
        <stp>HBSS2Z22</stp>
        <stp>LastTrade</stp>
        <stp/>
        <stp>T</stp>
        <tr r="X18" s="1"/>
      </tp>
      <tp>
        <v>0.18</v>
        <stp/>
        <stp>ContractData</stp>
        <stp>HBSS2U22</stp>
        <stp>LastTrade</stp>
        <stp/>
        <stp>T</stp>
        <tr r="X17" s="1"/>
      </tp>
      <tp t="s">
        <v/>
        <stp/>
        <stp>ContractData</stp>
        <stp>HBSS5M22</stp>
        <stp>LastTrade</stp>
        <stp/>
        <stp>T</stp>
        <tr r="V38" s="1"/>
      </tp>
      <tp t="s">
        <v/>
        <stp/>
        <stp>ContractData</stp>
        <stp>HBSS5H22</stp>
        <stp>LastTrade</stp>
        <stp/>
        <stp>T</stp>
        <tr r="V37" s="1"/>
      </tp>
      <tp t="s">
        <v/>
        <stp/>
        <stp>ContractData</stp>
        <stp>HBSS5Z22</stp>
        <stp>LastTrade</stp>
        <stp/>
        <stp>T</stp>
        <tr r="V40" s="1"/>
      </tp>
      <tp t="s">
        <v/>
        <stp/>
        <stp>ContractData</stp>
        <stp>HBSS5U22</stp>
        <stp>LastTrade</stp>
        <stp/>
        <stp>T</stp>
        <tr r="V39" s="1"/>
      </tp>
      <tp t="s">
        <v/>
        <stp/>
        <stp>ContractData</stp>
        <stp>HBSS4M22</stp>
        <stp>LastTrade</stp>
        <stp/>
        <stp>T</stp>
        <tr r="N38" s="1"/>
      </tp>
      <tp>
        <v>0.28999999999999998</v>
        <stp/>
        <stp>ContractData</stp>
        <stp>HBSS4H22</stp>
        <stp>LastTrade</stp>
        <stp/>
        <stp>T</stp>
        <tr r="N37" s="1"/>
      </tp>
      <tp t="s">
        <v/>
        <stp/>
        <stp>ContractData</stp>
        <stp>HBSS4Z22</stp>
        <stp>LastTrade</stp>
        <stp/>
        <stp>T</stp>
        <tr r="N40" s="1"/>
      </tp>
      <tp t="s">
        <v/>
        <stp/>
        <stp>ContractData</stp>
        <stp>HBSS4U22</stp>
        <stp>LastTrade</stp>
        <stp/>
        <stp>T</stp>
        <tr r="N39" s="1"/>
      </tp>
      <tp>
        <v>0.14000000000000001</v>
        <stp/>
        <stp>ContractData</stp>
        <stp>HBSS1M23</stp>
        <stp>LastTrade</stp>
        <stp/>
        <stp>T</stp>
        <tr r="P20" s="1"/>
      </tp>
      <tp>
        <v>0.12</v>
        <stp/>
        <stp>ContractData</stp>
        <stp>HBSS1H23</stp>
        <stp>LastTrade</stp>
        <stp/>
        <stp>T</stp>
        <tr r="P19" s="1"/>
      </tp>
      <tp>
        <v>0.14000000000000001</v>
        <stp/>
        <stp>ContractData</stp>
        <stp>HBSS1Z23</stp>
        <stp>LastTrade</stp>
        <stp/>
        <stp>T</stp>
        <tr r="P22" s="1"/>
      </tp>
      <tp>
        <v>0.15</v>
        <stp/>
        <stp>ContractData</stp>
        <stp>HBSS1U23</stp>
        <stp>LastTrade</stp>
        <stp/>
        <stp>T</stp>
        <tr r="P21" s="1"/>
      </tp>
      <tp t="s">
        <v/>
        <stp/>
        <stp>ContractData</stp>
        <stp>HBSS3M23</stp>
        <stp>LastTrade</stp>
        <stp/>
        <stp>T</stp>
        <tr r="F42" s="1"/>
      </tp>
      <tp t="s">
        <v/>
        <stp/>
        <stp>ContractData</stp>
        <stp>HBSS3H23</stp>
        <stp>LastTrade</stp>
        <stp/>
        <stp>T</stp>
        <tr r="F41" s="1"/>
      </tp>
      <tp t="s">
        <v/>
        <stp/>
        <stp>ContractData</stp>
        <stp>HBSS3Z23</stp>
        <stp>LastTrade</stp>
        <stp/>
        <stp>T</stp>
        <tr r="F44" s="1"/>
      </tp>
      <tp t="s">
        <v/>
        <stp/>
        <stp>ContractData</stp>
        <stp>HBSS3U23</stp>
        <stp>LastTrade</stp>
        <stp/>
        <stp>T</stp>
        <tr r="F43" s="1"/>
      </tp>
      <tp t="s">
        <v/>
        <stp/>
        <stp>ContractData</stp>
        <stp>HBSS2M23</stp>
        <stp>LastTrade</stp>
        <stp/>
        <stp>T</stp>
        <tr r="X20" s="1"/>
      </tp>
      <tp t="s">
        <v/>
        <stp/>
        <stp>ContractData</stp>
        <stp>HBSS2H23</stp>
        <stp>LastTrade</stp>
        <stp/>
        <stp>T</stp>
        <tr r="X19" s="1"/>
      </tp>
      <tp t="s">
        <v/>
        <stp/>
        <stp>ContractData</stp>
        <stp>HBSS2Z23</stp>
        <stp>LastTrade</stp>
        <stp/>
        <stp>T</stp>
        <tr r="X22" s="1"/>
      </tp>
      <tp t="s">
        <v/>
        <stp/>
        <stp>ContractData</stp>
        <stp>HBSS2U23</stp>
        <stp>LastTrade</stp>
        <stp/>
        <stp>T</stp>
        <tr r="X21" s="1"/>
      </tp>
      <tp t="s">
        <v/>
        <stp/>
        <stp>ContractData</stp>
        <stp>HBSS5M23</stp>
        <stp>LastTrade</stp>
        <stp/>
        <stp>T</stp>
        <tr r="V42" s="1"/>
      </tp>
      <tp t="s">
        <v/>
        <stp/>
        <stp>ContractData</stp>
        <stp>HBSS5H23</stp>
        <stp>LastTrade</stp>
        <stp/>
        <stp>T</stp>
        <tr r="V41" s="1"/>
      </tp>
      <tp t="s">
        <v/>
        <stp/>
        <stp>ContractData</stp>
        <stp>HBSS5Z23</stp>
        <stp>LastTrade</stp>
        <stp/>
        <stp>T</stp>
        <tr r="V44" s="1"/>
      </tp>
      <tp t="s">
        <v/>
        <stp/>
        <stp>ContractData</stp>
        <stp>HBSS5U23</stp>
        <stp>LastTrade</stp>
        <stp/>
        <stp>T</stp>
        <tr r="V43" s="1"/>
      </tp>
      <tp t="s">
        <v/>
        <stp/>
        <stp>ContractData</stp>
        <stp>HBSS4M23</stp>
        <stp>LastTrade</stp>
        <stp/>
        <stp>T</stp>
        <tr r="N42" s="1"/>
      </tp>
      <tp t="s">
        <v/>
        <stp/>
        <stp>ContractData</stp>
        <stp>HBSS4H23</stp>
        <stp>LastTrade</stp>
        <stp/>
        <stp>T</stp>
        <tr r="N41" s="1"/>
      </tp>
      <tp t="s">
        <v/>
        <stp/>
        <stp>ContractData</stp>
        <stp>HBSS4Z23</stp>
        <stp>LastTrade</stp>
        <stp/>
        <stp>T</stp>
        <tr r="N44" s="1"/>
      </tp>
      <tp t="s">
        <v/>
        <stp/>
        <stp>ContractData</stp>
        <stp>HBSS4U23</stp>
        <stp>LastTrade</stp>
        <stp/>
        <stp>T</stp>
        <tr r="N43" s="1"/>
      </tp>
      <tp t="s">
        <v/>
        <stp/>
        <stp>ContractData</stp>
        <stp>HBSS1M24</stp>
        <stp>LastTrade</stp>
        <stp/>
        <stp>T</stp>
        <tr r="P24" s="1"/>
      </tp>
      <tp>
        <v>0.13</v>
        <stp/>
        <stp>ContractData</stp>
        <stp>HBSS1H24</stp>
        <stp>LastTrade</stp>
        <stp/>
        <stp>T</stp>
        <tr r="P23" s="1"/>
      </tp>
      <tp t="s">
        <v/>
        <stp/>
        <stp>ContractData</stp>
        <stp>HBSS1Z24</stp>
        <stp>LastTrade</stp>
        <stp/>
        <stp>T</stp>
        <tr r="P26" s="1"/>
      </tp>
      <tp t="s">
        <v/>
        <stp/>
        <stp>ContractData</stp>
        <stp>HBSS1U24</stp>
        <stp>LastTrade</stp>
        <stp/>
        <stp>T</stp>
        <tr r="P25" s="1"/>
      </tp>
      <tp t="s">
        <v/>
        <stp/>
        <stp>ContractData</stp>
        <stp>HBSS3M24</stp>
        <stp>LastTrade</stp>
        <stp/>
        <stp>T</stp>
        <tr r="F46" s="1"/>
      </tp>
      <tp t="s">
        <v/>
        <stp/>
        <stp>ContractData</stp>
        <stp>HBSS3H24</stp>
        <stp>LastTrade</stp>
        <stp/>
        <stp>T</stp>
        <tr r="F45" s="1"/>
      </tp>
      <tp t="s">
        <v/>
        <stp/>
        <stp>ContractData</stp>
        <stp>HBSS3Z24</stp>
        <stp>LastTrade</stp>
        <stp/>
        <stp>T</stp>
        <tr r="F48" s="1"/>
      </tp>
      <tp t="s">
        <v/>
        <stp/>
        <stp>ContractData</stp>
        <stp>HBSS3U24</stp>
        <stp>LastTrade</stp>
        <stp/>
        <stp>T</stp>
        <tr r="F47" s="1"/>
      </tp>
      <tp t="s">
        <v/>
        <stp/>
        <stp>ContractData</stp>
        <stp>HBSS2M24</stp>
        <stp>LastTrade</stp>
        <stp/>
        <stp>T</stp>
        <tr r="X24" s="1"/>
      </tp>
      <tp t="s">
        <v/>
        <stp/>
        <stp>ContractData</stp>
        <stp>HBSS2H24</stp>
        <stp>LastTrade</stp>
        <stp/>
        <stp>T</stp>
        <tr r="X23" s="1"/>
      </tp>
      <tp t="s">
        <v/>
        <stp/>
        <stp>ContractData</stp>
        <stp>HBSS2Z24</stp>
        <stp>LastTrade</stp>
        <stp/>
        <stp>T</stp>
        <tr r="X26" s="1"/>
      </tp>
      <tp t="s">
        <v/>
        <stp/>
        <stp>ContractData</stp>
        <stp>HBSS2U24</stp>
        <stp>LastTrade</stp>
        <stp/>
        <stp>T</stp>
        <tr r="X25" s="1"/>
      </tp>
      <tp t="s">
        <v/>
        <stp/>
        <stp>ContractData</stp>
        <stp>HBSS5M24</stp>
        <stp>LastTrade</stp>
        <stp/>
        <stp>T</stp>
        <tr r="V46" s="1"/>
      </tp>
      <tp t="s">
        <v/>
        <stp/>
        <stp>ContractData</stp>
        <stp>HBSS5H24</stp>
        <stp>LastTrade</stp>
        <stp/>
        <stp>T</stp>
        <tr r="V45" s="1"/>
      </tp>
      <tp t="s">
        <v/>
        <stp/>
        <stp>ContractData</stp>
        <stp>HBSS5Z24</stp>
        <stp>LastTrade</stp>
        <stp/>
        <stp>T</stp>
        <tr r="V48" s="1"/>
      </tp>
      <tp t="s">
        <v/>
        <stp/>
        <stp>ContractData</stp>
        <stp>HBSS5U24</stp>
        <stp>LastTrade</stp>
        <stp/>
        <stp>T</stp>
        <tr r="V47" s="1"/>
      </tp>
      <tp t="s">
        <v/>
        <stp/>
        <stp>ContractData</stp>
        <stp>HBSS4M24</stp>
        <stp>LastTrade</stp>
        <stp/>
        <stp>T</stp>
        <tr r="N46" s="1"/>
      </tp>
      <tp t="s">
        <v/>
        <stp/>
        <stp>ContractData</stp>
        <stp>HBSS4H24</stp>
        <stp>LastTrade</stp>
        <stp/>
        <stp>T</stp>
        <tr r="N45" s="1"/>
      </tp>
      <tp t="s">
        <v/>
        <stp/>
        <stp>ContractData</stp>
        <stp>HBSS4Z24</stp>
        <stp>LastTrade</stp>
        <stp/>
        <stp>T</stp>
        <tr r="N48" s="1"/>
      </tp>
      <tp t="s">
        <v/>
        <stp/>
        <stp>ContractData</stp>
        <stp>HBSS4U24</stp>
        <stp>LastTrade</stp>
        <stp/>
        <stp>T</stp>
        <tr r="N47" s="1"/>
      </tp>
      <tp t="s">
        <v/>
        <stp/>
        <stp>ContractData</stp>
        <stp>HBSS1M25</stp>
        <stp>LastTrade</stp>
        <stp/>
        <stp>T</stp>
        <tr r="P28" s="1"/>
      </tp>
      <tp t="s">
        <v/>
        <stp/>
        <stp>ContractData</stp>
        <stp>HBSS1H25</stp>
        <stp>LastTrade</stp>
        <stp/>
        <stp>T</stp>
        <tr r="P27" s="1"/>
      </tp>
      <tp t="s">
        <v/>
        <stp/>
        <stp>ContractData</stp>
        <stp>HBSS1Z25</stp>
        <stp>LastTrade</stp>
        <stp/>
        <stp>T</stp>
        <tr r="P30" s="1"/>
      </tp>
      <tp t="s">
        <v/>
        <stp/>
        <stp>ContractData</stp>
        <stp>HBSS1U25</stp>
        <stp>LastTrade</stp>
        <stp/>
        <stp>T</stp>
        <tr r="P29" s="1"/>
      </tp>
      <tp t="s">
        <v/>
        <stp/>
        <stp>ContractData</stp>
        <stp>HBSS3M25</stp>
        <stp>LastTrade</stp>
        <stp/>
        <stp>T</stp>
        <tr r="F50" s="1"/>
      </tp>
      <tp t="s">
        <v/>
        <stp/>
        <stp>ContractData</stp>
        <stp>HBSS3H25</stp>
        <stp>LastTrade</stp>
        <stp/>
        <stp>T</stp>
        <tr r="F49" s="1"/>
      </tp>
      <tp t="s">
        <v/>
        <stp/>
        <stp>ContractData</stp>
        <stp>HBSS2M25</stp>
        <stp>LastTrade</stp>
        <stp/>
        <stp>T</stp>
        <tr r="X28" s="1"/>
      </tp>
      <tp t="s">
        <v/>
        <stp/>
        <stp>ContractData</stp>
        <stp>HBSS2H25</stp>
        <stp>LastTrade</stp>
        <stp/>
        <stp>T</stp>
        <tr r="X27" s="1"/>
      </tp>
      <tp t="s">
        <v/>
        <stp/>
        <stp>ContractData</stp>
        <stp>HBSS2U25</stp>
        <stp>LastTrade</stp>
        <stp/>
        <stp>T</stp>
        <tr r="X29" s="1"/>
      </tp>
      <tp t="s">
        <v/>
        <stp/>
        <stp>ContractData</stp>
        <stp>HBSS4H25</stp>
        <stp>LastTrade</stp>
        <stp/>
        <stp>T</stp>
        <tr r="N49" s="1"/>
      </tp>
      <tp>
        <v>0.02</v>
        <stp/>
        <stp>ContractData</stp>
        <stp>HBSS1U21</stp>
        <stp>High</stp>
        <stp/>
        <stp>T</stp>
        <tr r="N13" s="1"/>
      </tp>
      <tp>
        <v>0.05</v>
        <stp/>
        <stp>ContractData</stp>
        <stp>HBSS2U21</stp>
        <stp>High</stp>
        <stp/>
        <stp>T</stp>
        <tr r="V13" s="1"/>
      </tp>
      <tp>
        <v>0.09</v>
        <stp/>
        <stp>ContractData</stp>
        <stp>HBSS3U21</stp>
        <stp>High</stp>
        <stp/>
        <stp>T</stp>
        <tr r="D35" s="1"/>
      </tp>
      <tp>
        <v>0.15</v>
        <stp/>
        <stp>ContractData</stp>
        <stp>HBSS4U21</stp>
        <stp>High</stp>
        <stp/>
        <stp>T</stp>
        <tr r="L35" s="1"/>
      </tp>
      <tp t="s">
        <v/>
        <stp/>
        <stp>ContractData</stp>
        <stp>HBSS5U21</stp>
        <stp>High</stp>
        <stp/>
        <stp>T</stp>
        <tr r="T35" s="1"/>
      </tp>
      <tp t="s">
        <v/>
        <stp/>
        <stp>ContractData</stp>
        <stp>HBSS1U22</stp>
        <stp>High</stp>
        <stp/>
        <stp>T</stp>
        <tr r="N17" s="1"/>
      </tp>
      <tp>
        <v>0.18</v>
        <stp/>
        <stp>ContractData</stp>
        <stp>HBSS2U22</stp>
        <stp>High</stp>
        <stp/>
        <stp>T</stp>
        <tr r="V17" s="1"/>
      </tp>
      <tp t="s">
        <v/>
        <stp/>
        <stp>ContractData</stp>
        <stp>HBSS3U22</stp>
        <stp>High</stp>
        <stp/>
        <stp>T</stp>
        <tr r="D39" s="1"/>
      </tp>
      <tp t="s">
        <v/>
        <stp/>
        <stp>ContractData</stp>
        <stp>HBSS4U22</stp>
        <stp>High</stp>
        <stp/>
        <stp>T</stp>
        <tr r="L39" s="1"/>
      </tp>
      <tp t="s">
        <v/>
        <stp/>
        <stp>ContractData</stp>
        <stp>HBSS5U22</stp>
        <stp>High</stp>
        <stp/>
        <stp>T</stp>
        <tr r="T39" s="1"/>
      </tp>
      <tp>
        <v>0.15</v>
        <stp/>
        <stp>ContractData</stp>
        <stp>HBSS1U23</stp>
        <stp>High</stp>
        <stp/>
        <stp>T</stp>
        <tr r="N21" s="1"/>
      </tp>
      <tp t="s">
        <v/>
        <stp/>
        <stp>ContractData</stp>
        <stp>HBSS2U23</stp>
        <stp>High</stp>
        <stp/>
        <stp>T</stp>
        <tr r="V21" s="1"/>
      </tp>
      <tp t="s">
        <v/>
        <stp/>
        <stp>ContractData</stp>
        <stp>HBSS3U23</stp>
        <stp>High</stp>
        <stp/>
        <stp>T</stp>
        <tr r="D43" s="1"/>
      </tp>
      <tp t="s">
        <v/>
        <stp/>
        <stp>ContractData</stp>
        <stp>HBSS4U23</stp>
        <stp>High</stp>
        <stp/>
        <stp>T</stp>
        <tr r="L43" s="1"/>
      </tp>
      <tp t="s">
        <v/>
        <stp/>
        <stp>ContractData</stp>
        <stp>HBSS5U23</stp>
        <stp>High</stp>
        <stp/>
        <stp>T</stp>
        <tr r="T43" s="1"/>
      </tp>
      <tp t="s">
        <v/>
        <stp/>
        <stp>ContractData</stp>
        <stp>HBSS1U24</stp>
        <stp>High</stp>
        <stp/>
        <stp>T</stp>
        <tr r="N25" s="1"/>
      </tp>
      <tp t="s">
        <v/>
        <stp/>
        <stp>ContractData</stp>
        <stp>HBSS2U24</stp>
        <stp>High</stp>
        <stp/>
        <stp>T</stp>
        <tr r="V25" s="1"/>
      </tp>
      <tp t="s">
        <v/>
        <stp/>
        <stp>ContractData</stp>
        <stp>HBSS3U24</stp>
        <stp>High</stp>
        <stp/>
        <stp>T</stp>
        <tr r="D47" s="1"/>
      </tp>
      <tp t="s">
        <v/>
        <stp/>
        <stp>ContractData</stp>
        <stp>HBSS4U24</stp>
        <stp>High</stp>
        <stp/>
        <stp>T</stp>
        <tr r="L47" s="1"/>
      </tp>
      <tp t="s">
        <v/>
        <stp/>
        <stp>ContractData</stp>
        <stp>HBSS5U24</stp>
        <stp>High</stp>
        <stp/>
        <stp>T</stp>
        <tr r="T47" s="1"/>
      </tp>
      <tp t="s">
        <v/>
        <stp/>
        <stp>ContractData</stp>
        <stp>HBSS1U25</stp>
        <stp>High</stp>
        <stp/>
        <stp>T</stp>
        <tr r="N29" s="1"/>
      </tp>
      <tp t="s">
        <v/>
        <stp/>
        <stp>ContractData</stp>
        <stp>HBSS2U25</stp>
        <stp>High</stp>
        <stp/>
        <stp>T</stp>
        <tr r="V29" s="1"/>
      </tp>
      <tp t="s">
        <v/>
        <stp/>
        <stp>ContractData</stp>
        <stp>HBSS4M22</stp>
        <stp>Open</stp>
        <stp/>
        <stp>T</stp>
        <tr r="K38" s="1"/>
      </tp>
      <tp t="s">
        <v/>
        <stp/>
        <stp>ContractData</stp>
        <stp>HBSS5M22</stp>
        <stp>Open</stp>
        <stp/>
        <stp>T</stp>
        <tr r="S38" s="1"/>
      </tp>
      <tp>
        <v>0.16</v>
        <stp/>
        <stp>ContractData</stp>
        <stp>HBSS2M22</stp>
        <stp>Open</stp>
        <stp/>
        <stp>T</stp>
        <tr r="U16" s="1"/>
      </tp>
      <tp t="s">
        <v/>
        <stp/>
        <stp>ContractData</stp>
        <stp>HBSS3M22</stp>
        <stp>Open</stp>
        <stp/>
        <stp>T</stp>
        <tr r="C38" s="1"/>
      </tp>
      <tp>
        <v>0.06</v>
        <stp/>
        <stp>ContractData</stp>
        <stp>HBSS1M22</stp>
        <stp>Open</stp>
        <stp/>
        <stp>T</stp>
        <tr r="M16" s="1"/>
      </tp>
      <tp t="s">
        <v/>
        <stp/>
        <stp>ContractData</stp>
        <stp>HBSS4M23</stp>
        <stp>Open</stp>
        <stp/>
        <stp>T</stp>
        <tr r="K42" s="1"/>
      </tp>
      <tp t="s">
        <v/>
        <stp/>
        <stp>ContractData</stp>
        <stp>HBSS5M23</stp>
        <stp>Open</stp>
        <stp/>
        <stp>T</stp>
        <tr r="S42" s="1"/>
      </tp>
      <tp t="s">
        <v/>
        <stp/>
        <stp>ContractData</stp>
        <stp>HBSS2M23</stp>
        <stp>Open</stp>
        <stp/>
        <stp>T</stp>
        <tr r="U20" s="1"/>
      </tp>
      <tp t="s">
        <v/>
        <stp/>
        <stp>ContractData</stp>
        <stp>HBSS3M23</stp>
        <stp>Open</stp>
        <stp/>
        <stp>T</stp>
        <tr r="C42" s="1"/>
      </tp>
      <tp>
        <v>0.14000000000000001</v>
        <stp/>
        <stp>ContractData</stp>
        <stp>HBSS1M23</stp>
        <stp>Open</stp>
        <stp/>
        <stp>T</stp>
        <tr r="M20" s="1"/>
      </tp>
      <tp>
        <v>0.11</v>
        <stp/>
        <stp>ContractData</stp>
        <stp>HBSS4M21</stp>
        <stp>Open</stp>
        <stp/>
        <stp>T</stp>
        <tr r="K34" s="1"/>
      </tp>
      <tp t="s">
        <v/>
        <stp/>
        <stp>ContractData</stp>
        <stp>HBSS5M21</stp>
        <stp>Open</stp>
        <stp/>
        <stp>T</stp>
        <tr r="S34" s="1"/>
      </tp>
      <tp>
        <v>0.04</v>
        <stp/>
        <stp>ContractData</stp>
        <stp>HBSS2M21</stp>
        <stp>Open</stp>
        <stp/>
        <stp>T</stp>
        <tr r="U12" s="1"/>
      </tp>
      <tp t="s">
        <v/>
        <stp/>
        <stp>ContractData</stp>
        <stp>HBSS3M21</stp>
        <stp>Open</stp>
        <stp/>
        <stp>T</stp>
        <tr r="C34" s="1"/>
      </tp>
      <tp t="s">
        <v/>
        <stp/>
        <stp>ContractData</stp>
        <stp>HBSS1M21</stp>
        <stp>Open</stp>
        <stp/>
        <stp>T</stp>
        <tr r="M12" s="1"/>
      </tp>
      <tp t="s">
        <v/>
        <stp/>
        <stp>ContractData</stp>
        <stp>HBSS4M24</stp>
        <stp>Open</stp>
        <stp/>
        <stp>T</stp>
        <tr r="K46" s="1"/>
      </tp>
      <tp t="s">
        <v/>
        <stp/>
        <stp>ContractData</stp>
        <stp>HBSS5M24</stp>
        <stp>Open</stp>
        <stp/>
        <stp>T</stp>
        <tr r="S46" s="1"/>
      </tp>
      <tp t="s">
        <v/>
        <stp/>
        <stp>ContractData</stp>
        <stp>HBSS2M24</stp>
        <stp>Open</stp>
        <stp/>
        <stp>T</stp>
        <tr r="U24" s="1"/>
      </tp>
      <tp t="s">
        <v/>
        <stp/>
        <stp>ContractData</stp>
        <stp>HBSS3M24</stp>
        <stp>Open</stp>
        <stp/>
        <stp>T</stp>
        <tr r="C46" s="1"/>
      </tp>
      <tp t="s">
        <v/>
        <stp/>
        <stp>ContractData</stp>
        <stp>HBSS1M24</stp>
        <stp>Open</stp>
        <stp/>
        <stp>T</stp>
        <tr r="M24" s="1"/>
      </tp>
      <tp t="s">
        <v/>
        <stp/>
        <stp>ContractData</stp>
        <stp>HBSS2M25</stp>
        <stp>Open</stp>
        <stp/>
        <stp>T</stp>
        <tr r="U28" s="1"/>
      </tp>
      <tp t="s">
        <v/>
        <stp/>
        <stp>ContractData</stp>
        <stp>HBSS3M25</stp>
        <stp>Open</stp>
        <stp/>
        <stp>T</stp>
        <tr r="C50" s="1"/>
      </tp>
      <tp t="s">
        <v/>
        <stp/>
        <stp>ContractData</stp>
        <stp>HBSS1M25</stp>
        <stp>Open</stp>
        <stp/>
        <stp>T</stp>
        <tr r="M28" s="1"/>
      </tp>
      <tp>
        <v>99.95</v>
        <stp/>
        <stp>ContractData</stp>
        <stp>HBS?1</stp>
        <stp>Bid</stp>
        <stp/>
        <stp>T</stp>
        <tr r="C6" s="1"/>
      </tp>
      <tp>
        <v>99.93</v>
        <stp/>
        <stp>ContractData</stp>
        <stp>HBS?2</stp>
        <stp>Bid</stp>
        <stp/>
        <stp>T</stp>
        <tr r="G6" s="1"/>
      </tp>
      <tp>
        <v>99.91</v>
        <stp/>
        <stp>ContractData</stp>
        <stp>HBS?3</stp>
        <stp>Bid</stp>
        <stp/>
        <stp>T</stp>
        <tr r="K6" s="1"/>
      </tp>
      <tp>
        <v>99.88</v>
        <stp/>
        <stp>ContractData</stp>
        <stp>HBS?4</stp>
        <stp>Bid</stp>
        <stp/>
        <stp>T</stp>
        <tr r="O6" s="1"/>
      </tp>
      <tp>
        <v>99.84</v>
        <stp/>
        <stp>ContractData</stp>
        <stp>HBS?5</stp>
        <stp>Bid</stp>
        <stp/>
        <stp>T</stp>
        <tr r="S6" s="1"/>
      </tp>
      <tp>
        <v>99.78</v>
        <stp/>
        <stp>ContractData</stp>
        <stp>HBS?6</stp>
        <stp>Bid</stp>
        <stp/>
        <stp>T</stp>
        <tr r="W6" s="1"/>
      </tp>
      <tp>
        <v>99.79</v>
        <stp/>
        <stp>ContractData</stp>
        <stp>HBS?6</stp>
        <stp>Ask</stp>
        <stp/>
        <stp>T</stp>
        <tr r="X6" s="1"/>
      </tp>
      <tp>
        <v>99.850000000000009</v>
        <stp/>
        <stp>ContractData</stp>
        <stp>HBS?5</stp>
        <stp>Ask</stp>
        <stp/>
        <stp>T</stp>
        <tr r="T6" s="1"/>
      </tp>
      <tp>
        <v>99.89</v>
        <stp/>
        <stp>ContractData</stp>
        <stp>HBS?4</stp>
        <stp>Ask</stp>
        <stp/>
        <stp>T</stp>
        <tr r="P6" s="1"/>
      </tp>
      <tp>
        <v>99.92</v>
        <stp/>
        <stp>ContractData</stp>
        <stp>HBS?3</stp>
        <stp>Ask</stp>
        <stp/>
        <stp>T</stp>
        <tr r="L6" s="1"/>
      </tp>
      <tp>
        <v>99.94</v>
        <stp/>
        <stp>ContractData</stp>
        <stp>HBS?2</stp>
        <stp>Ask</stp>
        <stp/>
        <stp>T</stp>
        <tr r="H6" s="1"/>
      </tp>
      <tp>
        <v>99.960000000000008</v>
        <stp/>
        <stp>ContractData</stp>
        <stp>HBS?1</stp>
        <stp>Ask</stp>
        <stp/>
        <stp>T</stp>
        <tr r="D6" s="1"/>
      </tp>
      <tp t="s">
        <v/>
        <stp/>
        <stp>ContractData</stp>
        <stp>HBSS5Z24</stp>
        <stp>Low</stp>
        <stp/>
        <stp>T</stp>
        <tr r="U48" s="1"/>
      </tp>
      <tp t="s">
        <v/>
        <stp/>
        <stp>ContractData</stp>
        <stp>HBSS5Z21</stp>
        <stp>Low</stp>
        <stp/>
        <stp>T</stp>
        <tr r="U36" s="1"/>
      </tp>
      <tp t="s">
        <v/>
        <stp/>
        <stp>ContractData</stp>
        <stp>HBSS5Z22</stp>
        <stp>Low</stp>
        <stp/>
        <stp>T</stp>
        <tr r="U40" s="1"/>
      </tp>
      <tp t="s">
        <v/>
        <stp/>
        <stp>ContractData</stp>
        <stp>HBSS5Z23</stp>
        <stp>Low</stp>
        <stp/>
        <stp>T</stp>
        <tr r="U44" s="1"/>
      </tp>
      <tp t="s">
        <v/>
        <stp/>
        <stp>ContractData</stp>
        <stp>HBSS5U24</stp>
        <stp>Low</stp>
        <stp/>
        <stp>T</stp>
        <tr r="U47" s="1"/>
      </tp>
      <tp t="s">
        <v/>
        <stp/>
        <stp>ContractData</stp>
        <stp>HBSS5U21</stp>
        <stp>Low</stp>
        <stp/>
        <stp>T</stp>
        <tr r="U35" s="1"/>
      </tp>
      <tp t="s">
        <v/>
        <stp/>
        <stp>ContractData</stp>
        <stp>HBSS5U22</stp>
        <stp>Low</stp>
        <stp/>
        <stp>T</stp>
        <tr r="U39" s="1"/>
      </tp>
      <tp t="s">
        <v/>
        <stp/>
        <stp>ContractData</stp>
        <stp>HBSS5U23</stp>
        <stp>Low</stp>
        <stp/>
        <stp>T</stp>
        <tr r="U43" s="1"/>
      </tp>
      <tp t="s">
        <v/>
        <stp/>
        <stp>ContractData</stp>
        <stp>HBSS5M24</stp>
        <stp>Low</stp>
        <stp/>
        <stp>T</stp>
        <tr r="U46" s="1"/>
      </tp>
      <tp t="s">
        <v/>
        <stp/>
        <stp>ContractData</stp>
        <stp>HBSS5M21</stp>
        <stp>Low</stp>
        <stp/>
        <stp>T</stp>
        <tr r="U34" s="1"/>
      </tp>
      <tp t="s">
        <v/>
        <stp/>
        <stp>ContractData</stp>
        <stp>HBSS5M22</stp>
        <stp>Low</stp>
        <stp/>
        <stp>T</stp>
        <tr r="U38" s="1"/>
      </tp>
      <tp t="s">
        <v/>
        <stp/>
        <stp>ContractData</stp>
        <stp>HBSS5M23</stp>
        <stp>Low</stp>
        <stp/>
        <stp>T</stp>
        <tr r="U42" s="1"/>
      </tp>
      <tp t="s">
        <v/>
        <stp/>
        <stp>ContractData</stp>
        <stp>HBSS5H24</stp>
        <stp>Low</stp>
        <stp/>
        <stp>T</stp>
        <tr r="U45" s="1"/>
      </tp>
      <tp t="s">
        <v/>
        <stp/>
        <stp>ContractData</stp>
        <stp>HBSS5H22</stp>
        <stp>Low</stp>
        <stp/>
        <stp>T</stp>
        <tr r="U37" s="1"/>
      </tp>
      <tp t="s">
        <v/>
        <stp/>
        <stp>ContractData</stp>
        <stp>HBSS5H23</stp>
        <stp>Low</stp>
        <stp/>
        <stp>T</stp>
        <tr r="U41" s="1"/>
      </tp>
      <tp>
        <v>0.04</v>
        <stp/>
        <stp>ContractData</stp>
        <stp>HBSS1H22</stp>
        <stp>High</stp>
        <stp/>
        <stp>T</stp>
        <tr r="N15" s="1"/>
      </tp>
      <tp>
        <v>0.11</v>
        <stp/>
        <stp>ContractData</stp>
        <stp>HBSS2H22</stp>
        <stp>High</stp>
        <stp/>
        <stp>T</stp>
        <tr r="V15" s="1"/>
      </tp>
      <tp>
        <v>0.2</v>
        <stp/>
        <stp>ContractData</stp>
        <stp>HBSS3H22</stp>
        <stp>High</stp>
        <stp/>
        <stp>T</stp>
        <tr r="D37" s="1"/>
      </tp>
      <tp t="s">
        <v/>
        <stp/>
        <stp>ContractData</stp>
        <stp>HBSS4H22</stp>
        <stp>High</stp>
        <stp/>
        <stp>T</stp>
        <tr r="L37" s="1"/>
      </tp>
      <tp t="s">
        <v/>
        <stp/>
        <stp>ContractData</stp>
        <stp>HBSS5H22</stp>
        <stp>High</stp>
        <stp/>
        <stp>T</stp>
        <tr r="T37" s="1"/>
      </tp>
      <tp>
        <v>0.13</v>
        <stp/>
        <stp>ContractData</stp>
        <stp>HBSS1H23</stp>
        <stp>High</stp>
        <stp/>
        <stp>T</stp>
        <tr r="N19" s="1"/>
      </tp>
      <tp t="s">
        <v/>
        <stp/>
        <stp>ContractData</stp>
        <stp>HBSS2H23</stp>
        <stp>High</stp>
        <stp/>
        <stp>T</stp>
        <tr r="V19" s="1"/>
      </tp>
      <tp t="s">
        <v/>
        <stp/>
        <stp>ContractData</stp>
        <stp>HBSS3H23</stp>
        <stp>High</stp>
        <stp/>
        <stp>T</stp>
        <tr r="D41" s="1"/>
      </tp>
      <tp t="s">
        <v/>
        <stp/>
        <stp>ContractData</stp>
        <stp>HBSS4H23</stp>
        <stp>High</stp>
        <stp/>
        <stp>T</stp>
        <tr r="L41" s="1"/>
      </tp>
      <tp t="s">
        <v/>
        <stp/>
        <stp>ContractData</stp>
        <stp>HBSS5H23</stp>
        <stp>High</stp>
        <stp/>
        <stp>T</stp>
        <tr r="T41" s="1"/>
      </tp>
      <tp>
        <v>0.13</v>
        <stp/>
        <stp>ContractData</stp>
        <stp>HBSS1H24</stp>
        <stp>High</stp>
        <stp/>
        <stp>T</stp>
        <tr r="N23" s="1"/>
      </tp>
      <tp t="s">
        <v/>
        <stp/>
        <stp>ContractData</stp>
        <stp>HBSS2H24</stp>
        <stp>High</stp>
        <stp/>
        <stp>T</stp>
        <tr r="V23" s="1"/>
      </tp>
      <tp t="s">
        <v/>
        <stp/>
        <stp>ContractData</stp>
        <stp>HBSS3H24</stp>
        <stp>High</stp>
        <stp/>
        <stp>T</stp>
        <tr r="D45" s="1"/>
      </tp>
      <tp t="s">
        <v/>
        <stp/>
        <stp>ContractData</stp>
        <stp>HBSS4H24</stp>
        <stp>High</stp>
        <stp/>
        <stp>T</stp>
        <tr r="L45" s="1"/>
      </tp>
      <tp t="s">
        <v/>
        <stp/>
        <stp>ContractData</stp>
        <stp>HBSS5H24</stp>
        <stp>High</stp>
        <stp/>
        <stp>T</stp>
        <tr r="T45" s="1"/>
      </tp>
      <tp t="s">
        <v/>
        <stp/>
        <stp>ContractData</stp>
        <stp>HBSS1H25</stp>
        <stp>High</stp>
        <stp/>
        <stp>T</stp>
        <tr r="N27" s="1"/>
      </tp>
      <tp t="s">
        <v/>
        <stp/>
        <stp>ContractData</stp>
        <stp>HBSS2H25</stp>
        <stp>High</stp>
        <stp/>
        <stp>T</stp>
        <tr r="V27" s="1"/>
      </tp>
      <tp t="s">
        <v/>
        <stp/>
        <stp>ContractData</stp>
        <stp>HBSS3H25</stp>
        <stp>High</stp>
        <stp/>
        <stp>T</stp>
        <tr r="D49" s="1"/>
      </tp>
      <tp t="s">
        <v/>
        <stp/>
        <stp>ContractData</stp>
        <stp>HBSS4H25</stp>
        <stp>High</stp>
        <stp/>
        <stp>T</stp>
        <tr r="L49" s="1"/>
      </tp>
      <tp t="s">
        <v/>
        <stp/>
        <stp>ContractData</stp>
        <stp>HBSS4Z24</stp>
        <stp>Low</stp>
        <stp/>
        <stp>T</stp>
        <tr r="M48" s="1"/>
      </tp>
      <tp>
        <v>0.23</v>
        <stp/>
        <stp>ContractData</stp>
        <stp>HBSS4Z21</stp>
        <stp>Low</stp>
        <stp/>
        <stp>T</stp>
        <tr r="M36" s="1"/>
      </tp>
      <tp t="s">
        <v/>
        <stp/>
        <stp>ContractData</stp>
        <stp>HBSS4Z22</stp>
        <stp>Low</stp>
        <stp/>
        <stp>T</stp>
        <tr r="M40" s="1"/>
      </tp>
      <tp t="s">
        <v/>
        <stp/>
        <stp>ContractData</stp>
        <stp>HBSS4Z23</stp>
        <stp>Low</stp>
        <stp/>
        <stp>T</stp>
        <tr r="M44" s="1"/>
      </tp>
      <tp t="s">
        <v/>
        <stp/>
        <stp>ContractData</stp>
        <stp>HBSS4U24</stp>
        <stp>Low</stp>
        <stp/>
        <stp>T</stp>
        <tr r="M47" s="1"/>
      </tp>
      <tp>
        <v>0.15</v>
        <stp/>
        <stp>ContractData</stp>
        <stp>HBSS4U21</stp>
        <stp>Low</stp>
        <stp/>
        <stp>T</stp>
        <tr r="M35" s="1"/>
      </tp>
      <tp t="s">
        <v/>
        <stp/>
        <stp>ContractData</stp>
        <stp>HBSS4U22</stp>
        <stp>Low</stp>
        <stp/>
        <stp>T</stp>
        <tr r="M39" s="1"/>
      </tp>
      <tp t="s">
        <v/>
        <stp/>
        <stp>ContractData</stp>
        <stp>HBSS4U23</stp>
        <stp>Low</stp>
        <stp/>
        <stp>T</stp>
        <tr r="M43" s="1"/>
      </tp>
      <tp t="s">
        <v/>
        <stp/>
        <stp>ContractData</stp>
        <stp>HBSS4M24</stp>
        <stp>Low</stp>
        <stp/>
        <stp>T</stp>
        <tr r="M46" s="1"/>
      </tp>
      <tp>
        <v>0.1</v>
        <stp/>
        <stp>ContractData</stp>
        <stp>HBSS4M21</stp>
        <stp>Low</stp>
        <stp/>
        <stp>T</stp>
        <tr r="M34" s="1"/>
      </tp>
      <tp t="s">
        <v/>
        <stp/>
        <stp>ContractData</stp>
        <stp>HBSS4M22</stp>
        <stp>Low</stp>
        <stp/>
        <stp>T</stp>
        <tr r="M38" s="1"/>
      </tp>
      <tp t="s">
        <v/>
        <stp/>
        <stp>ContractData</stp>
        <stp>HBSS4M23</stp>
        <stp>Low</stp>
        <stp/>
        <stp>T</stp>
        <tr r="M42" s="1"/>
      </tp>
      <tp t="s">
        <v/>
        <stp/>
        <stp>ContractData</stp>
        <stp>HBSS4H24</stp>
        <stp>Low</stp>
        <stp/>
        <stp>T</stp>
        <tr r="M45" s="1"/>
      </tp>
      <tp t="s">
        <v/>
        <stp/>
        <stp>ContractData</stp>
        <stp>HBSS4H25</stp>
        <stp>Low</stp>
        <stp/>
        <stp>T</stp>
        <tr r="M49" s="1"/>
      </tp>
      <tp t="s">
        <v/>
        <stp/>
        <stp>ContractData</stp>
        <stp>HBSS4H22</stp>
        <stp>Low</stp>
        <stp/>
        <stp>T</stp>
        <tr r="M37" s="1"/>
      </tp>
      <tp t="s">
        <v/>
        <stp/>
        <stp>ContractData</stp>
        <stp>HBSS4H23</stp>
        <stp>Low</stp>
        <stp/>
        <stp>T</stp>
        <tr r="M41" s="1"/>
      </tp>
      <tp t="s">
        <v/>
        <stp/>
        <stp>ContractData</stp>
        <stp>HBSS3Z24</stp>
        <stp>Low</stp>
        <stp/>
        <stp>T</stp>
        <tr r="E48" s="1"/>
      </tp>
      <tp>
        <v>0.13</v>
        <stp/>
        <stp>ContractData</stp>
        <stp>HBSS3Z21</stp>
        <stp>Low</stp>
        <stp/>
        <stp>T</stp>
        <tr r="E36" s="1"/>
      </tp>
      <tp t="s">
        <v/>
        <stp/>
        <stp>ContractData</stp>
        <stp>HBSS3Z22</stp>
        <stp>Low</stp>
        <stp/>
        <stp>T</stp>
        <tr r="E40" s="1"/>
      </tp>
      <tp t="s">
        <v/>
        <stp/>
        <stp>ContractData</stp>
        <stp>HBSS3Z23</stp>
        <stp>Low</stp>
        <stp/>
        <stp>T</stp>
        <tr r="E44" s="1"/>
      </tp>
      <tp t="s">
        <v/>
        <stp/>
        <stp>ContractData</stp>
        <stp>HBSS3U24</stp>
        <stp>Low</stp>
        <stp/>
        <stp>T</stp>
        <tr r="E47" s="1"/>
      </tp>
      <tp>
        <v>0.09</v>
        <stp/>
        <stp>ContractData</stp>
        <stp>HBSS3U21</stp>
        <stp>Low</stp>
        <stp/>
        <stp>T</stp>
        <tr r="E35" s="1"/>
      </tp>
      <tp t="s">
        <v/>
        <stp/>
        <stp>ContractData</stp>
        <stp>HBSS3U22</stp>
        <stp>Low</stp>
        <stp/>
        <stp>T</stp>
        <tr r="E39" s="1"/>
      </tp>
      <tp t="s">
        <v/>
        <stp/>
        <stp>ContractData</stp>
        <stp>HBSS3U23</stp>
        <stp>Low</stp>
        <stp/>
        <stp>T</stp>
        <tr r="E43" s="1"/>
      </tp>
      <tp t="s">
        <v/>
        <stp/>
        <stp>ContractData</stp>
        <stp>HBSS3M24</stp>
        <stp>Low</stp>
        <stp/>
        <stp>T</stp>
        <tr r="E46" s="1"/>
      </tp>
      <tp t="s">
        <v/>
        <stp/>
        <stp>ContractData</stp>
        <stp>HBSS3M25</stp>
        <stp>Low</stp>
        <stp/>
        <stp>T</stp>
        <tr r="E50" s="1"/>
      </tp>
      <tp t="s">
        <v/>
        <stp/>
        <stp>ContractData</stp>
        <stp>HBSS3M21</stp>
        <stp>Low</stp>
        <stp/>
        <stp>T</stp>
        <tr r="E34" s="1"/>
      </tp>
      <tp t="s">
        <v/>
        <stp/>
        <stp>ContractData</stp>
        <stp>HBSS3M22</stp>
        <stp>Low</stp>
        <stp/>
        <stp>T</stp>
        <tr r="E38" s="1"/>
      </tp>
      <tp t="s">
        <v/>
        <stp/>
        <stp>ContractData</stp>
        <stp>HBSS3M23</stp>
        <stp>Low</stp>
        <stp/>
        <stp>T</stp>
        <tr r="E42" s="1"/>
      </tp>
      <tp t="s">
        <v/>
        <stp/>
        <stp>ContractData</stp>
        <stp>HBSS3H24</stp>
        <stp>Low</stp>
        <stp/>
        <stp>T</stp>
        <tr r="E45" s="1"/>
      </tp>
      <tp t="s">
        <v/>
        <stp/>
        <stp>ContractData</stp>
        <stp>HBSS3H25</stp>
        <stp>Low</stp>
        <stp/>
        <stp>T</stp>
        <tr r="E49" s="1"/>
      </tp>
      <tp>
        <v>0.2</v>
        <stp/>
        <stp>ContractData</stp>
        <stp>HBSS3H22</stp>
        <stp>Low</stp>
        <stp/>
        <stp>T</stp>
        <tr r="E37" s="1"/>
      </tp>
      <tp t="s">
        <v/>
        <stp/>
        <stp>ContractData</stp>
        <stp>HBSS3H23</stp>
        <stp>Low</stp>
        <stp/>
        <stp>T</stp>
        <tr r="E41" s="1"/>
      </tp>
      <tp t="s">
        <v/>
        <stp/>
        <stp>ContractData</stp>
        <stp>HBSS2Z24</stp>
        <stp>Low</stp>
        <stp/>
        <stp>T</stp>
        <tr r="W26" s="1"/>
      </tp>
      <tp>
        <v>7.0000000000000007E-2</v>
        <stp/>
        <stp>ContractData</stp>
        <stp>HBSS2Z21</stp>
        <stp>Low</stp>
        <stp/>
        <stp>T</stp>
        <tr r="W14" s="1"/>
      </tp>
      <tp t="s">
        <v/>
        <stp/>
        <stp>ContractData</stp>
        <stp>HBSS2Z22</stp>
        <stp>Low</stp>
        <stp/>
        <stp>T</stp>
        <tr r="W18" s="1"/>
      </tp>
      <tp t="s">
        <v/>
        <stp/>
        <stp>ContractData</stp>
        <stp>HBSS2Z23</stp>
        <stp>Low</stp>
        <stp/>
        <stp>T</stp>
        <tr r="W22" s="1"/>
      </tp>
      <tp t="s">
        <v/>
        <stp/>
        <stp>ContractData</stp>
        <stp>HBSS2U24</stp>
        <stp>Low</stp>
        <stp/>
        <stp>T</stp>
        <tr r="W25" s="1"/>
      </tp>
      <tp t="s">
        <v/>
        <stp/>
        <stp>ContractData</stp>
        <stp>HBSS2U25</stp>
        <stp>Low</stp>
        <stp/>
        <stp>T</stp>
        <tr r="W29" s="1"/>
      </tp>
      <tp>
        <v>0.05</v>
        <stp/>
        <stp>ContractData</stp>
        <stp>HBSS2U21</stp>
        <stp>Low</stp>
        <stp/>
        <stp>T</stp>
        <tr r="W13" s="1"/>
      </tp>
      <tp>
        <v>0.18</v>
        <stp/>
        <stp>ContractData</stp>
        <stp>HBSS2U22</stp>
        <stp>Low</stp>
        <stp/>
        <stp>T</stp>
        <tr r="W17" s="1"/>
      </tp>
      <tp t="s">
        <v/>
        <stp/>
        <stp>ContractData</stp>
        <stp>HBSS2U23</stp>
        <stp>Low</stp>
        <stp/>
        <stp>T</stp>
        <tr r="W21" s="1"/>
      </tp>
      <tp t="s">
        <v/>
        <stp/>
        <stp>ContractData</stp>
        <stp>HBSS2M24</stp>
        <stp>Low</stp>
        <stp/>
        <stp>T</stp>
        <tr r="W24" s="1"/>
      </tp>
      <tp t="s">
        <v/>
        <stp/>
        <stp>ContractData</stp>
        <stp>HBSS2M25</stp>
        <stp>Low</stp>
        <stp/>
        <stp>T</stp>
        <tr r="W28" s="1"/>
      </tp>
      <tp>
        <v>0.04</v>
        <stp/>
        <stp>ContractData</stp>
        <stp>HBSS2M21</stp>
        <stp>Low</stp>
        <stp/>
        <stp>T</stp>
        <tr r="W12" s="1"/>
      </tp>
      <tp>
        <v>0.16</v>
        <stp/>
        <stp>ContractData</stp>
        <stp>HBSS2M22</stp>
        <stp>Low</stp>
        <stp/>
        <stp>T</stp>
        <tr r="W16" s="1"/>
      </tp>
      <tp t="s">
        <v/>
        <stp/>
        <stp>ContractData</stp>
        <stp>HBSS2M23</stp>
        <stp>Low</stp>
        <stp/>
        <stp>T</stp>
        <tr r="W20" s="1"/>
      </tp>
      <tp t="s">
        <v/>
        <stp/>
        <stp>ContractData</stp>
        <stp>HBSS2H24</stp>
        <stp>Low</stp>
        <stp/>
        <stp>T</stp>
        <tr r="W23" s="1"/>
      </tp>
      <tp t="s">
        <v/>
        <stp/>
        <stp>ContractData</stp>
        <stp>HBSS2H25</stp>
        <stp>Low</stp>
        <stp/>
        <stp>T</stp>
        <tr r="W27" s="1"/>
      </tp>
      <tp>
        <v>0.1</v>
        <stp/>
        <stp>ContractData</stp>
        <stp>HBSS2H22</stp>
        <stp>Low</stp>
        <stp/>
        <stp>T</stp>
        <tr r="W15" s="1"/>
      </tp>
      <tp t="s">
        <v/>
        <stp/>
        <stp>ContractData</stp>
        <stp>HBSS2H23</stp>
        <stp>Low</stp>
        <stp/>
        <stp>T</stp>
        <tr r="W19" s="1"/>
      </tp>
      <tp t="s">
        <v/>
        <stp/>
        <stp>ContractData</stp>
        <stp>HBSS5Z23</stp>
        <stp>NEtLastTrade</stp>
        <stp/>
        <stp>T</stp>
        <tr r="W44" s="1"/>
      </tp>
      <tp t="s">
        <v/>
        <stp/>
        <stp>ContractData</stp>
        <stp>HBSS4Z23</stp>
        <stp>NEtLastTrade</stp>
        <stp/>
        <stp>T</stp>
        <tr r="O44" s="1"/>
      </tp>
      <tp>
        <v>1.0000000000000009E-2</v>
        <stp/>
        <stp>ContractData</stp>
        <stp>HBSS1Z23</stp>
        <stp>NEtLastTrade</stp>
        <stp/>
        <stp>T</stp>
        <tr r="Q22" s="1"/>
      </tp>
      <tp t="s">
        <v/>
        <stp/>
        <stp>ContractData</stp>
        <stp>HBSS3Z23</stp>
        <stp>NEtLastTrade</stp>
        <stp/>
        <stp>T</stp>
        <tr r="G44" s="1"/>
      </tp>
      <tp t="s">
        <v/>
        <stp/>
        <stp>ContractData</stp>
        <stp>HBSS2Z23</stp>
        <stp>NEtLastTrade</stp>
        <stp/>
        <stp>T</stp>
        <tr r="Y22" s="1"/>
      </tp>
      <tp t="s">
        <v/>
        <stp/>
        <stp>ContractData</stp>
        <stp>HBSS5Z22</stp>
        <stp>NEtLastTrade</stp>
        <stp/>
        <stp>T</stp>
        <tr r="W40" s="1"/>
      </tp>
      <tp t="s">
        <v/>
        <stp/>
        <stp>ContractData</stp>
        <stp>HBSS4Z22</stp>
        <stp>NEtLastTrade</stp>
        <stp/>
        <stp>T</stp>
        <tr r="O40" s="1"/>
      </tp>
      <tp>
        <v>0</v>
        <stp/>
        <stp>ContractData</stp>
        <stp>HBSS1Z22</stp>
        <stp>NEtLastTrade</stp>
        <stp/>
        <stp>T</stp>
        <tr r="Q18" s="1"/>
      </tp>
      <tp>
        <v>4.9999999999999989E-2</v>
        <stp/>
        <stp>ContractData</stp>
        <stp>HBSS3Z22</stp>
        <stp>NEtLastTrade</stp>
        <stp/>
        <stp>T</stp>
        <tr r="G40" s="1"/>
      </tp>
      <tp>
        <v>-9.9999999999999811E-3</v>
        <stp/>
        <stp>ContractData</stp>
        <stp>HBSS2Z22</stp>
        <stp>NEtLastTrade</stp>
        <stp/>
        <stp>T</stp>
        <tr r="Y18" s="1"/>
      </tp>
      <tp t="s">
        <v/>
        <stp/>
        <stp>ContractData</stp>
        <stp>HBSS5Z21</stp>
        <stp>NEtLastTrade</stp>
        <stp/>
        <stp>T</stp>
        <tr r="W36" s="1"/>
      </tp>
      <tp>
        <v>-9.9999999999999811E-3</v>
        <stp/>
        <stp>ContractData</stp>
        <stp>HBSS4Z21</stp>
        <stp>NEtLastTrade</stp>
        <stp/>
        <stp>T</stp>
        <tr r="O36" s="1"/>
      </tp>
      <tp>
        <v>0</v>
        <stp/>
        <stp>ContractData</stp>
        <stp>HBSS1Z21</stp>
        <stp>NEtLastTrade</stp>
        <stp/>
        <stp>T</stp>
        <tr r="Q14" s="1"/>
      </tp>
      <tp>
        <v>0</v>
        <stp/>
        <stp>ContractData</stp>
        <stp>HBSS3Z21</stp>
        <stp>NEtLastTrade</stp>
        <stp/>
        <stp>T</stp>
        <tr r="G36" s="1"/>
      </tp>
      <tp>
        <v>0</v>
        <stp/>
        <stp>ContractData</stp>
        <stp>HBSS2Z21</stp>
        <stp>NEtLastTrade</stp>
        <stp/>
        <stp>T</stp>
        <tr r="Y14" s="1"/>
      </tp>
      <tp t="s">
        <v/>
        <stp/>
        <stp>ContractData</stp>
        <stp>HBSS1Z25</stp>
        <stp>NEtLastTrade</stp>
        <stp/>
        <stp>T</stp>
        <tr r="Q30" s="1"/>
      </tp>
      <tp t="s">
        <v/>
        <stp/>
        <stp>ContractData</stp>
        <stp>HBSS5Z24</stp>
        <stp>NEtLastTrade</stp>
        <stp/>
        <stp>T</stp>
        <tr r="W48" s="1"/>
      </tp>
      <tp t="s">
        <v/>
        <stp/>
        <stp>ContractData</stp>
        <stp>HBSS4Z24</stp>
        <stp>NEtLastTrade</stp>
        <stp/>
        <stp>T</stp>
        <tr r="O48" s="1"/>
      </tp>
      <tp t="s">
        <v/>
        <stp/>
        <stp>ContractData</stp>
        <stp>HBSS1Z24</stp>
        <stp>NEtLastTrade</stp>
        <stp/>
        <stp>T</stp>
        <tr r="Q26" s="1"/>
      </tp>
      <tp t="s">
        <v/>
        <stp/>
        <stp>ContractData</stp>
        <stp>HBSS3Z24</stp>
        <stp>NEtLastTrade</stp>
        <stp/>
        <stp>T</stp>
        <tr r="G48" s="1"/>
      </tp>
      <tp t="s">
        <v/>
        <stp/>
        <stp>ContractData</stp>
        <stp>HBSS2Z24</stp>
        <stp>NEtLastTrade</stp>
        <stp/>
        <stp>T</stp>
        <tr r="Y26" s="1"/>
      </tp>
      <tp t="s">
        <v/>
        <stp/>
        <stp>ContractData</stp>
        <stp>HBSS4H22</stp>
        <stp>Open</stp>
        <stp/>
        <stp>T</stp>
        <tr r="K37" s="1"/>
      </tp>
      <tp t="s">
        <v/>
        <stp/>
        <stp>ContractData</stp>
        <stp>HBSS5H22</stp>
        <stp>Open</stp>
        <stp/>
        <stp>T</stp>
        <tr r="S37" s="1"/>
      </tp>
      <tp>
        <v>0.11</v>
        <stp/>
        <stp>ContractData</stp>
        <stp>HBSS2H22</stp>
        <stp>Open</stp>
        <stp/>
        <stp>T</stp>
        <tr r="U15" s="1"/>
      </tp>
      <tp>
        <v>0.2</v>
        <stp/>
        <stp>ContractData</stp>
        <stp>HBSS3H22</stp>
        <stp>Open</stp>
        <stp/>
        <stp>T</stp>
        <tr r="C37" s="1"/>
      </tp>
      <tp>
        <v>0.04</v>
        <stp/>
        <stp>ContractData</stp>
        <stp>HBSS1H22</stp>
        <stp>Open</stp>
        <stp/>
        <stp>T</stp>
        <tr r="M15" s="1"/>
      </tp>
      <tp t="s">
        <v/>
        <stp/>
        <stp>ContractData</stp>
        <stp>HBSS4H23</stp>
        <stp>Open</stp>
        <stp/>
        <stp>T</stp>
        <tr r="K41" s="1"/>
      </tp>
      <tp t="s">
        <v/>
        <stp/>
        <stp>ContractData</stp>
        <stp>HBSS5H23</stp>
        <stp>Open</stp>
        <stp/>
        <stp>T</stp>
        <tr r="S41" s="1"/>
      </tp>
      <tp t="s">
        <v/>
        <stp/>
        <stp>ContractData</stp>
        <stp>HBSS2H23</stp>
        <stp>Open</stp>
        <stp/>
        <stp>T</stp>
        <tr r="U19" s="1"/>
      </tp>
      <tp t="s">
        <v/>
        <stp/>
        <stp>ContractData</stp>
        <stp>HBSS3H23</stp>
        <stp>Open</stp>
        <stp/>
        <stp>T</stp>
        <tr r="C41" s="1"/>
      </tp>
      <tp>
        <v>0.13</v>
        <stp/>
        <stp>ContractData</stp>
        <stp>HBSS1H23</stp>
        <stp>Open</stp>
        <stp/>
        <stp>T</stp>
        <tr r="M19" s="1"/>
      </tp>
      <tp t="s">
        <v/>
        <stp/>
        <stp>ContractData</stp>
        <stp>HBSS4H24</stp>
        <stp>Open</stp>
        <stp/>
        <stp>T</stp>
        <tr r="K45" s="1"/>
      </tp>
      <tp t="s">
        <v/>
        <stp/>
        <stp>ContractData</stp>
        <stp>HBSS5H24</stp>
        <stp>Open</stp>
        <stp/>
        <stp>T</stp>
        <tr r="S45" s="1"/>
      </tp>
      <tp t="s">
        <v/>
        <stp/>
        <stp>ContractData</stp>
        <stp>HBSS2H24</stp>
        <stp>Open</stp>
        <stp/>
        <stp>T</stp>
        <tr r="U23" s="1"/>
      </tp>
      <tp t="s">
        <v/>
        <stp/>
        <stp>ContractData</stp>
        <stp>HBSS3H24</stp>
        <stp>Open</stp>
        <stp/>
        <stp>T</stp>
        <tr r="C45" s="1"/>
      </tp>
      <tp>
        <v>0.13</v>
        <stp/>
        <stp>ContractData</stp>
        <stp>HBSS1H24</stp>
        <stp>Open</stp>
        <stp/>
        <stp>T</stp>
        <tr r="M23" s="1"/>
      </tp>
      <tp t="s">
        <v/>
        <stp/>
        <stp>ContractData</stp>
        <stp>HBSS4H25</stp>
        <stp>Open</stp>
        <stp/>
        <stp>T</stp>
        <tr r="K49" s="1"/>
      </tp>
      <tp t="s">
        <v/>
        <stp/>
        <stp>ContractData</stp>
        <stp>HBSS2H25</stp>
        <stp>Open</stp>
        <stp/>
        <stp>T</stp>
        <tr r="U27" s="1"/>
      </tp>
      <tp t="s">
        <v/>
        <stp/>
        <stp>ContractData</stp>
        <stp>HBSS3H25</stp>
        <stp>Open</stp>
        <stp/>
        <stp>T</stp>
        <tr r="C49" s="1"/>
      </tp>
      <tp t="s">
        <v/>
        <stp/>
        <stp>ContractData</stp>
        <stp>HBSS1H25</stp>
        <stp>Open</stp>
        <stp/>
        <stp>T</stp>
        <tr r="M27" s="1"/>
      </tp>
      <tp t="s">
        <v/>
        <stp/>
        <stp>ContractData</stp>
        <stp>HBSS1Z24</stp>
        <stp>Low</stp>
        <stp/>
        <stp>T</stp>
        <tr r="O26" s="1"/>
      </tp>
      <tp t="s">
        <v/>
        <stp/>
        <stp>ContractData</stp>
        <stp>HBSS1Z25</stp>
        <stp>Low</stp>
        <stp/>
        <stp>T</stp>
        <tr r="O30" s="1"/>
      </tp>
      <tp t="s">
        <v/>
        <stp/>
        <stp>ContractData</stp>
        <stp>HBSS1Z21</stp>
        <stp>Low</stp>
        <stp/>
        <stp>T</stp>
        <tr r="O14" s="1"/>
      </tp>
      <tp t="s">
        <v/>
        <stp/>
        <stp>ContractData</stp>
        <stp>HBSS1Z22</stp>
        <stp>Low</stp>
        <stp/>
        <stp>T</stp>
        <tr r="O18" s="1"/>
      </tp>
      <tp>
        <v>0.14000000000000001</v>
        <stp/>
        <stp>ContractData</stp>
        <stp>HBSS1Z23</stp>
        <stp>Low</stp>
        <stp/>
        <stp>T</stp>
        <tr r="O22" s="1"/>
      </tp>
      <tp t="s">
        <v/>
        <stp/>
        <stp>ContractData</stp>
        <stp>HBSS1U24</stp>
        <stp>Low</stp>
        <stp/>
        <stp>T</stp>
        <tr r="O25" s="1"/>
      </tp>
      <tp t="s">
        <v/>
        <stp/>
        <stp>ContractData</stp>
        <stp>HBSS1U25</stp>
        <stp>Low</stp>
        <stp/>
        <stp>T</stp>
        <tr r="O29" s="1"/>
      </tp>
      <tp>
        <v>0.02</v>
        <stp/>
        <stp>ContractData</stp>
        <stp>HBSS1U21</stp>
        <stp>Low</stp>
        <stp/>
        <stp>T</stp>
        <tr r="O13" s="1"/>
      </tp>
      <tp t="s">
        <v/>
        <stp/>
        <stp>ContractData</stp>
        <stp>HBSS1U22</stp>
        <stp>Low</stp>
        <stp/>
        <stp>T</stp>
        <tr r="O17" s="1"/>
      </tp>
      <tp>
        <v>0.15</v>
        <stp/>
        <stp>ContractData</stp>
        <stp>HBSS1U23</stp>
        <stp>Low</stp>
        <stp/>
        <stp>T</stp>
        <tr r="O21" s="1"/>
      </tp>
      <tp t="s">
        <v/>
        <stp/>
        <stp>ContractData</stp>
        <stp>HBSS1M24</stp>
        <stp>Low</stp>
        <stp/>
        <stp>T</stp>
        <tr r="O24" s="1"/>
      </tp>
      <tp t="s">
        <v/>
        <stp/>
        <stp>ContractData</stp>
        <stp>HBSS1M25</stp>
        <stp>Low</stp>
        <stp/>
        <stp>T</stp>
        <tr r="O28" s="1"/>
      </tp>
      <tp t="s">
        <v/>
        <stp/>
        <stp>ContractData</stp>
        <stp>HBSS1M21</stp>
        <stp>Low</stp>
        <stp/>
        <stp>T</stp>
        <tr r="O12" s="1"/>
      </tp>
      <tp>
        <v>0.06</v>
        <stp/>
        <stp>ContractData</stp>
        <stp>HBSS1M22</stp>
        <stp>Low</stp>
        <stp/>
        <stp>T</stp>
        <tr r="O16" s="1"/>
      </tp>
      <tp>
        <v>0.14000000000000001</v>
        <stp/>
        <stp>ContractData</stp>
        <stp>HBSS1M23</stp>
        <stp>Low</stp>
        <stp/>
        <stp>T</stp>
        <tr r="O20" s="1"/>
      </tp>
      <tp>
        <v>0.13</v>
        <stp/>
        <stp>ContractData</stp>
        <stp>HBSS1H24</stp>
        <stp>Low</stp>
        <stp/>
        <stp>T</stp>
        <tr r="O23" s="1"/>
      </tp>
      <tp t="s">
        <v/>
        <stp/>
        <stp>ContractData</stp>
        <stp>HBSS1H25</stp>
        <stp>Low</stp>
        <stp/>
        <stp>T</stp>
        <tr r="O27" s="1"/>
      </tp>
      <tp>
        <v>0.04</v>
        <stp/>
        <stp>ContractData</stp>
        <stp>HBSS1H22</stp>
        <stp>Low</stp>
        <stp/>
        <stp>T</stp>
        <tr r="O15" s="1"/>
      </tp>
      <tp>
        <v>0.12</v>
        <stp/>
        <stp>ContractData</stp>
        <stp>HBSS1H23</stp>
        <stp>Low</stp>
        <stp/>
        <stp>T</stp>
        <tr r="O19" s="1"/>
      </tp>
      <tp t="s">
        <v/>
        <stp/>
        <stp>ContractData</stp>
        <stp>HBSS1M21</stp>
        <stp>High</stp>
        <stp/>
        <stp>T</stp>
        <tr r="N12" s="1"/>
      </tp>
      <tp>
        <v>0.04</v>
        <stp/>
        <stp>ContractData</stp>
        <stp>HBSS2M21</stp>
        <stp>High</stp>
        <stp/>
        <stp>T</stp>
        <tr r="V12" s="1"/>
      </tp>
      <tp t="s">
        <v/>
        <stp/>
        <stp>ContractData</stp>
        <stp>HBSS3M21</stp>
        <stp>High</stp>
        <stp/>
        <stp>T</stp>
        <tr r="D34" s="1"/>
      </tp>
      <tp>
        <v>0.11</v>
        <stp/>
        <stp>ContractData</stp>
        <stp>HBSS4M21</stp>
        <stp>High</stp>
        <stp/>
        <stp>T</stp>
        <tr r="L34" s="1"/>
      </tp>
      <tp t="s">
        <v/>
        <stp/>
        <stp>ContractData</stp>
        <stp>HBSS5M21</stp>
        <stp>High</stp>
        <stp/>
        <stp>T</stp>
        <tr r="T34" s="1"/>
      </tp>
      <tp>
        <v>0.06</v>
        <stp/>
        <stp>ContractData</stp>
        <stp>HBSS1M22</stp>
        <stp>High</stp>
        <stp/>
        <stp>T</stp>
        <tr r="N16" s="1"/>
      </tp>
      <tp>
        <v>0.16</v>
        <stp/>
        <stp>ContractData</stp>
        <stp>HBSS2M22</stp>
        <stp>High</stp>
        <stp/>
        <stp>T</stp>
        <tr r="V16" s="1"/>
      </tp>
      <tp t="s">
        <v/>
        <stp/>
        <stp>ContractData</stp>
        <stp>HBSS3M22</stp>
        <stp>High</stp>
        <stp/>
        <stp>T</stp>
        <tr r="D38" s="1"/>
      </tp>
      <tp t="s">
        <v/>
        <stp/>
        <stp>ContractData</stp>
        <stp>HBSS4M22</stp>
        <stp>High</stp>
        <stp/>
        <stp>T</stp>
        <tr r="L38" s="1"/>
      </tp>
      <tp t="s">
        <v/>
        <stp/>
        <stp>ContractData</stp>
        <stp>HBSS5M22</stp>
        <stp>High</stp>
        <stp/>
        <stp>T</stp>
        <tr r="T38" s="1"/>
      </tp>
      <tp>
        <v>0.14000000000000001</v>
        <stp/>
        <stp>ContractData</stp>
        <stp>HBSS1M23</stp>
        <stp>High</stp>
        <stp/>
        <stp>T</stp>
        <tr r="N20" s="1"/>
      </tp>
      <tp t="s">
        <v/>
        <stp/>
        <stp>ContractData</stp>
        <stp>HBSS2M23</stp>
        <stp>High</stp>
        <stp/>
        <stp>T</stp>
        <tr r="V20" s="1"/>
      </tp>
      <tp t="s">
        <v/>
        <stp/>
        <stp>ContractData</stp>
        <stp>HBSS3M23</stp>
        <stp>High</stp>
        <stp/>
        <stp>T</stp>
        <tr r="D42" s="1"/>
      </tp>
      <tp t="s">
        <v/>
        <stp/>
        <stp>ContractData</stp>
        <stp>HBSS4M23</stp>
        <stp>High</stp>
        <stp/>
        <stp>T</stp>
        <tr r="L42" s="1"/>
      </tp>
      <tp t="s">
        <v/>
        <stp/>
        <stp>ContractData</stp>
        <stp>HBSS5M23</stp>
        <stp>High</stp>
        <stp/>
        <stp>T</stp>
        <tr r="T42" s="1"/>
      </tp>
      <tp t="s">
        <v/>
        <stp/>
        <stp>ContractData</stp>
        <stp>HBSS1M24</stp>
        <stp>High</stp>
        <stp/>
        <stp>T</stp>
        <tr r="N24" s="1"/>
      </tp>
      <tp t="s">
        <v/>
        <stp/>
        <stp>ContractData</stp>
        <stp>HBSS2M24</stp>
        <stp>High</stp>
        <stp/>
        <stp>T</stp>
        <tr r="V24" s="1"/>
      </tp>
      <tp t="s">
        <v/>
        <stp/>
        <stp>ContractData</stp>
        <stp>HBSS3M24</stp>
        <stp>High</stp>
        <stp/>
        <stp>T</stp>
        <tr r="D46" s="1"/>
      </tp>
      <tp t="s">
        <v/>
        <stp/>
        <stp>ContractData</stp>
        <stp>HBSS4M24</stp>
        <stp>High</stp>
        <stp/>
        <stp>T</stp>
        <tr r="L46" s="1"/>
      </tp>
      <tp t="s">
        <v/>
        <stp/>
        <stp>ContractData</stp>
        <stp>HBSS5M24</stp>
        <stp>High</stp>
        <stp/>
        <stp>T</stp>
        <tr r="T46" s="1"/>
      </tp>
      <tp t="s">
        <v/>
        <stp/>
        <stp>ContractData</stp>
        <stp>HBSS1M25</stp>
        <stp>High</stp>
        <stp/>
        <stp>T</stp>
        <tr r="N28" s="1"/>
      </tp>
      <tp t="s">
        <v/>
        <stp/>
        <stp>ContractData</stp>
        <stp>HBSS2M25</stp>
        <stp>High</stp>
        <stp/>
        <stp>T</stp>
        <tr r="V28" s="1"/>
      </tp>
      <tp t="s">
        <v/>
        <stp/>
        <stp>ContractData</stp>
        <stp>HBSS3M25</stp>
        <stp>High</stp>
        <stp/>
        <stp>T</stp>
        <tr r="D50" s="1"/>
      </tp>
      <tp t="s">
        <v/>
        <stp/>
        <stp>ContractData</stp>
        <stp>HBSS5U23</stp>
        <stp>NEtLastTrade</stp>
        <stp/>
        <stp>T</stp>
        <tr r="W43" s="1"/>
      </tp>
      <tp t="s">
        <v/>
        <stp/>
        <stp>ContractData</stp>
        <stp>HBSS4U23</stp>
        <stp>NEtLastTrade</stp>
        <stp/>
        <stp>T</stp>
        <tr r="O43" s="1"/>
      </tp>
      <tp>
        <v>9.9999999999999811E-3</v>
        <stp/>
        <stp>ContractData</stp>
        <stp>HBSS1U23</stp>
        <stp>NEtLastTrade</stp>
        <stp/>
        <stp>T</stp>
        <tr r="Q21" s="1"/>
      </tp>
      <tp t="s">
        <v/>
        <stp/>
        <stp>ContractData</stp>
        <stp>HBSS3U23</stp>
        <stp>NEtLastTrade</stp>
        <stp/>
        <stp>T</stp>
        <tr r="G43" s="1"/>
      </tp>
      <tp t="s">
        <v/>
        <stp/>
        <stp>ContractData</stp>
        <stp>HBSS2U23</stp>
        <stp>NEtLastTrade</stp>
        <stp/>
        <stp>T</stp>
        <tr r="Y21" s="1"/>
      </tp>
      <tp t="s">
        <v/>
        <stp/>
        <stp>ContractData</stp>
        <stp>HBSS5U22</stp>
        <stp>NEtLastTrade</stp>
        <stp/>
        <stp>T</stp>
        <tr r="W39" s="1"/>
      </tp>
      <tp t="s">
        <v/>
        <stp/>
        <stp>ContractData</stp>
        <stp>HBSS4U22</stp>
        <stp>NEtLastTrade</stp>
        <stp/>
        <stp>T</stp>
        <tr r="O39" s="1"/>
      </tp>
      <tp>
        <v>0</v>
        <stp/>
        <stp>ContractData</stp>
        <stp>HBSS1U22</stp>
        <stp>NEtLastTrade</stp>
        <stp/>
        <stp>T</stp>
        <tr r="Q17" s="1"/>
      </tp>
      <tp t="s">
        <v/>
        <stp/>
        <stp>ContractData</stp>
        <stp>HBSS3U22</stp>
        <stp>NEtLastTrade</stp>
        <stp/>
        <stp>T</stp>
        <tr r="G39" s="1"/>
      </tp>
      <tp>
        <v>9.9999999999999811E-3</v>
        <stp/>
        <stp>ContractData</stp>
        <stp>HBSS2U22</stp>
        <stp>NEtLastTrade</stp>
        <stp/>
        <stp>T</stp>
        <tr r="Y17" s="1"/>
      </tp>
      <tp>
        <v>1.0000000000000009E-2</v>
        <stp/>
        <stp>ContractData</stp>
        <stp>HBSS5U21</stp>
        <stp>NEtLastTrade</stp>
        <stp/>
        <stp>T</stp>
        <tr r="W35" s="1"/>
      </tp>
      <tp>
        <v>0</v>
        <stp/>
        <stp>ContractData</stp>
        <stp>HBSS4U21</stp>
        <stp>NEtLastTrade</stp>
        <stp/>
        <stp>T</stp>
        <tr r="O35" s="1"/>
      </tp>
      <tp>
        <v>-9.9999999999999985E-3</v>
        <stp/>
        <stp>ContractData</stp>
        <stp>HBSS1U21</stp>
        <stp>NEtLastTrade</stp>
        <stp/>
        <stp>T</stp>
        <tr r="Q13" s="1"/>
      </tp>
      <tp>
        <v>-1.0000000000000009E-2</v>
        <stp/>
        <stp>ContractData</stp>
        <stp>HBSS3U21</stp>
        <stp>NEtLastTrade</stp>
        <stp/>
        <stp>T</stp>
        <tr r="G35" s="1"/>
      </tp>
      <tp>
        <v>-9.999999999999995E-3</v>
        <stp/>
        <stp>ContractData</stp>
        <stp>HBSS2U21</stp>
        <stp>NEtLastTrade</stp>
        <stp/>
        <stp>T</stp>
        <tr r="Y13" s="1"/>
      </tp>
      <tp t="s">
        <v/>
        <stp/>
        <stp>ContractData</stp>
        <stp>HBSS1U25</stp>
        <stp>NEtLastTrade</stp>
        <stp/>
        <stp>T</stp>
        <tr r="Q29" s="1"/>
      </tp>
      <tp t="s">
        <v/>
        <stp/>
        <stp>ContractData</stp>
        <stp>HBSS2U25</stp>
        <stp>NEtLastTrade</stp>
        <stp/>
        <stp>T</stp>
        <tr r="Y29" s="1"/>
      </tp>
      <tp t="s">
        <v/>
        <stp/>
        <stp>ContractData</stp>
        <stp>HBSS5U24</stp>
        <stp>NEtLastTrade</stp>
        <stp/>
        <stp>T</stp>
        <tr r="W47" s="1"/>
      </tp>
      <tp t="s">
        <v/>
        <stp/>
        <stp>ContractData</stp>
        <stp>HBSS4U24</stp>
        <stp>NEtLastTrade</stp>
        <stp/>
        <stp>T</stp>
        <tr r="O47" s="1"/>
      </tp>
      <tp t="s">
        <v/>
        <stp/>
        <stp>ContractData</stp>
        <stp>HBSS1U24</stp>
        <stp>NEtLastTrade</stp>
        <stp/>
        <stp>T</stp>
        <tr r="Q25" s="1"/>
      </tp>
      <tp t="s">
        <v/>
        <stp/>
        <stp>ContractData</stp>
        <stp>HBSS3U24</stp>
        <stp>NEtLastTrade</stp>
        <stp/>
        <stp>T</stp>
        <tr r="G47" s="1"/>
      </tp>
      <tp t="s">
        <v/>
        <stp/>
        <stp>ContractData</stp>
        <stp>HBSS2U24</stp>
        <stp>NEtLastTrade</stp>
        <stp/>
        <stp>T</stp>
        <tr r="Y25" s="1"/>
      </tp>
      <tp>
        <v>34115</v>
        <stp/>
        <stp>ContractData</stp>
        <stp>HBS?1</stp>
        <stp>MT_LastAskVolume</stp>
        <stp/>
        <stp>T</stp>
        <tr r="E6" s="1"/>
      </tp>
      <tp>
        <v>16027</v>
        <stp/>
        <stp>ContractData</stp>
        <stp>HBS?2</stp>
        <stp>MT_LastAskVolume</stp>
        <stp/>
        <stp>T</stp>
        <tr r="I6" s="1"/>
      </tp>
      <tp>
        <v>19390</v>
        <stp/>
        <stp>ContractData</stp>
        <stp>HBS?3</stp>
        <stp>MT_LastAskVolume</stp>
        <stp/>
        <stp>T</stp>
        <tr r="M6" s="1"/>
      </tp>
      <tp>
        <v>5499</v>
        <stp/>
        <stp>ContractData</stp>
        <stp>HBS?4</stp>
        <stp>MT_LastAskVolume</stp>
        <stp/>
        <stp>T</stp>
        <tr r="Q6" s="1"/>
      </tp>
      <tp>
        <v>855</v>
        <stp/>
        <stp>ContractData</stp>
        <stp>HBS?5</stp>
        <stp>MT_LastAskVolume</stp>
        <stp/>
        <stp>T</stp>
        <tr r="U6" s="1"/>
      </tp>
      <tp>
        <v>3062</v>
        <stp/>
        <stp>ContractData</stp>
        <stp>HBS?6</stp>
        <stp>MT_LastAskVolume</stp>
        <stp/>
        <stp>T</stp>
        <tr r="Y6" s="1"/>
      </tp>
      <tp>
        <v>946</v>
        <stp/>
        <stp>ContractData</stp>
        <stp>HBSU23</stp>
        <stp>COI</stp>
        <stp/>
        <stp>T</stp>
        <tr r="J21" s="1"/>
      </tp>
      <tp>
        <v>77843</v>
        <stp/>
        <stp>ContractData</stp>
        <stp>HBSU22</stp>
        <stp>COI</stp>
        <stp/>
        <stp>T</stp>
        <tr r="J17" s="1"/>
      </tp>
      <tp>
        <v>134632</v>
        <stp/>
        <stp>ContractData</stp>
        <stp>HBSU21</stp>
        <stp>COI</stp>
        <stp/>
        <stp>T</stp>
        <tr r="J13" s="1"/>
      </tp>
      <tp>
        <v>0</v>
        <stp/>
        <stp>ContractData</stp>
        <stp>HBSU25</stp>
        <stp>COI</stp>
        <stp/>
        <stp>T</stp>
        <tr r="J29" s="1"/>
      </tp>
      <tp>
        <v>31</v>
        <stp/>
        <stp>ContractData</stp>
        <stp>HBSU24</stp>
        <stp>COI</stp>
        <stp/>
        <stp>T</stp>
        <tr r="J25" s="1"/>
      </tp>
      <tp t="s">
        <v/>
        <stp/>
        <stp>ContractData</stp>
        <stp>HBSZ25</stp>
        <stp>Low</stp>
        <stp/>
        <stp>T</stp>
        <tr r="E30" s="1"/>
      </tp>
      <tp t="s">
        <v/>
        <stp/>
        <stp>ContractData</stp>
        <stp>HBSZ24</stp>
        <stp>Low</stp>
        <stp/>
        <stp>T</stp>
        <tr r="E26" s="1"/>
      </tp>
      <tp>
        <v>99.91</v>
        <stp/>
        <stp>ContractData</stp>
        <stp>HBSZ21</stp>
        <stp>Low</stp>
        <stp/>
        <stp>T</stp>
        <tr r="E14" s="1"/>
      </tp>
      <tp>
        <v>99.17</v>
        <stp/>
        <stp>ContractData</stp>
        <stp>HBSZ23</stp>
        <stp>Low</stp>
        <stp/>
        <stp>T</stp>
        <tr r="E22" s="1"/>
      </tp>
      <tp>
        <v>99.68</v>
        <stp/>
        <stp>ContractData</stp>
        <stp>HBSZ22</stp>
        <stp>Low</stp>
        <stp/>
        <stp>T</stp>
        <tr r="E18" s="1"/>
      </tp>
      <tp>
        <v>524</v>
        <stp/>
        <stp>ContractData</stp>
        <stp>HBSZ23</stp>
        <stp>COI</stp>
        <stp/>
        <stp>T</stp>
        <tr r="J22" s="1"/>
      </tp>
      <tp>
        <v>62019</v>
        <stp/>
        <stp>ContractData</stp>
        <stp>HBSZ22</stp>
        <stp>COI</stp>
        <stp/>
        <stp>T</stp>
        <tr r="J18" s="1"/>
      </tp>
      <tp>
        <v>168226</v>
        <stp/>
        <stp>ContractData</stp>
        <stp>HBSZ21</stp>
        <stp>COI</stp>
        <stp/>
        <stp>T</stp>
        <tr r="J14" s="1"/>
      </tp>
      <tp>
        <v>0</v>
        <stp/>
        <stp>ContractData</stp>
        <stp>HBSZ25</stp>
        <stp>COI</stp>
        <stp/>
        <stp>T</stp>
        <tr r="J30" s="1"/>
      </tp>
      <tp>
        <v>174</v>
        <stp/>
        <stp>ContractData</stp>
        <stp>HBSZ24</stp>
        <stp>COI</stp>
        <stp/>
        <stp>T</stp>
        <tr r="J26" s="1"/>
      </tp>
      <tp t="s">
        <v/>
        <stp/>
        <stp>ContractData</stp>
        <stp>HBSU25</stp>
        <stp>Low</stp>
        <stp/>
        <stp>T</stp>
        <tr r="E29" s="1"/>
      </tp>
      <tp t="s">
        <v/>
        <stp/>
        <stp>ContractData</stp>
        <stp>HBSU24</stp>
        <stp>Low</stp>
        <stp/>
        <stp>T</stp>
        <tr r="E25" s="1"/>
      </tp>
      <tp>
        <v>99.93</v>
        <stp/>
        <stp>ContractData</stp>
        <stp>HBSU21</stp>
        <stp>Low</stp>
        <stp/>
        <stp>T</stp>
        <tr r="E13" s="1"/>
      </tp>
      <tp>
        <v>99.320000000000007</v>
        <stp/>
        <stp>ContractData</stp>
        <stp>HBSU23</stp>
        <stp>Low</stp>
        <stp/>
        <stp>T</stp>
        <tr r="E21" s="1"/>
      </tp>
      <tp>
        <v>99.78</v>
        <stp/>
        <stp>ContractData</stp>
        <stp>HBSU22</stp>
        <stp>Low</stp>
        <stp/>
        <stp>T</stp>
        <tr r="E17" s="1"/>
      </tp>
      <tp>
        <v>98.5</v>
        <stp/>
        <stp>ContractData</stp>
        <stp>HBSH25</stp>
        <stp>Low</stp>
        <stp/>
        <stp>T</stp>
        <tr r="E27" s="1"/>
      </tp>
      <tp>
        <v>99.03</v>
        <stp/>
        <stp>ContractData</stp>
        <stp>HBSH24</stp>
        <stp>Low</stp>
        <stp/>
        <stp>T</stp>
        <tr r="E23" s="1"/>
      </tp>
      <tp t="s">
        <v/>
        <stp/>
        <stp>ContractData</stp>
        <stp>HBSH26</stp>
        <stp>Low</stp>
        <stp/>
        <stp>T</stp>
        <tr r="E31" s="1"/>
      </tp>
      <tp>
        <v>99.59</v>
        <stp/>
        <stp>ContractData</stp>
        <stp>HBSH23</stp>
        <stp>Low</stp>
        <stp/>
        <stp>T</stp>
        <tr r="E19" s="1"/>
      </tp>
      <tp>
        <v>99.88</v>
        <stp/>
        <stp>ContractData</stp>
        <stp>HBSH22</stp>
        <stp>Low</stp>
        <stp/>
        <stp>T</stp>
        <tr r="E15" s="1"/>
      </tp>
      <tp t="s">
        <v/>
        <stp/>
        <stp>ContractData</stp>
        <stp>HBSM25</stp>
        <stp>Low</stp>
        <stp/>
        <stp>T</stp>
        <tr r="E28" s="1"/>
      </tp>
      <tp>
        <v>98.9</v>
        <stp/>
        <stp>ContractData</stp>
        <stp>HBSM24</stp>
        <stp>Low</stp>
        <stp/>
        <stp>T</stp>
        <tr r="E24" s="1"/>
      </tp>
      <tp>
        <v>99.95</v>
        <stp/>
        <stp>ContractData</stp>
        <stp>HBSM21</stp>
        <stp>Low</stp>
        <stp/>
        <stp>T</stp>
        <tr r="E12" s="1"/>
      </tp>
      <tp>
        <v>99.460000000000008</v>
        <stp/>
        <stp>ContractData</stp>
        <stp>HBSM23</stp>
        <stp>Low</stp>
        <stp/>
        <stp>T</stp>
        <tr r="E20" s="1"/>
      </tp>
      <tp>
        <v>99.84</v>
        <stp/>
        <stp>ContractData</stp>
        <stp>HBSM22</stp>
        <stp>Low</stp>
        <stp/>
        <stp>T</stp>
        <tr r="E16" s="1"/>
      </tp>
      <tp>
        <v>2457</v>
        <stp/>
        <stp>ContractData</stp>
        <stp>HBSM23</stp>
        <stp>COI</stp>
        <stp/>
        <stp>T</stp>
        <tr r="J20" s="1"/>
      </tp>
      <tp>
        <v>124905</v>
        <stp/>
        <stp>ContractData</stp>
        <stp>HBSM22</stp>
        <stp>COI</stp>
        <stp/>
        <stp>T</stp>
        <tr r="J16" s="1"/>
      </tp>
      <tp>
        <v>133470</v>
        <stp/>
        <stp>ContractData</stp>
        <stp>HBSM21</stp>
        <stp>COI</stp>
        <stp/>
        <stp>T</stp>
        <tr r="J12" s="1"/>
      </tp>
      <tp>
        <v>0</v>
        <stp/>
        <stp>ContractData</stp>
        <stp>HBSM25</stp>
        <stp>COI</stp>
        <stp/>
        <stp>T</stp>
        <tr r="J28" s="1"/>
      </tp>
      <tp>
        <v>20</v>
        <stp/>
        <stp>ContractData</stp>
        <stp>HBSM24</stp>
        <stp>COI</stp>
        <stp/>
        <stp>T</stp>
        <tr r="J24" s="1"/>
      </tp>
      <tp>
        <v>42626</v>
        <stp/>
        <stp>ContractData</stp>
        <stp>HBSH23</stp>
        <stp>COI</stp>
        <stp/>
        <stp>T</stp>
        <tr r="J19" s="1"/>
      </tp>
      <tp>
        <v>165437</v>
        <stp/>
        <stp>ContractData</stp>
        <stp>HBSH22</stp>
        <stp>COI</stp>
        <stp/>
        <stp>T</stp>
        <tr r="J15" s="1"/>
      </tp>
      <tp>
        <v>0</v>
        <stp/>
        <stp>ContractData</stp>
        <stp>HBSH26</stp>
        <stp>COI</stp>
        <stp/>
        <stp>T</stp>
        <tr r="J31" s="1"/>
      </tp>
      <tp>
        <v>162</v>
        <stp/>
        <stp>ContractData</stp>
        <stp>HBSH25</stp>
        <stp>COI</stp>
        <stp/>
        <stp>T</stp>
        <tr r="J27" s="1"/>
      </tp>
      <tp>
        <v>91</v>
        <stp/>
        <stp>ContractData</stp>
        <stp>HBSH24</stp>
        <stp>COI</stp>
        <stp/>
        <stp>T</stp>
        <tr r="J23" s="1"/>
      </tp>
      <tp t="s">
        <v>HBSZ25</v>
        <stp/>
        <stp>ContractData</stp>
        <stp>HBS?19</stp>
        <stp>Symbol</stp>
        <stp/>
        <stp>T</stp>
        <tr r="B30" s="1"/>
      </tp>
      <tp t="s">
        <v>HBSU25</v>
        <stp/>
        <stp>ContractData</stp>
        <stp>HBS?18</stp>
        <stp>Symbol</stp>
        <stp/>
        <stp>T</stp>
        <tr r="B29" s="1"/>
      </tp>
      <tp t="s">
        <v>HBSM25</v>
        <stp/>
        <stp>ContractData</stp>
        <stp>HBS?17</stp>
        <stp>Symbol</stp>
        <stp/>
        <stp>T</stp>
        <tr r="B28" s="1"/>
      </tp>
      <tp t="s">
        <v>HBSH25</v>
        <stp/>
        <stp>ContractData</stp>
        <stp>HBS?16</stp>
        <stp>Symbol</stp>
        <stp/>
        <stp>T</stp>
        <tr r="B27" s="1"/>
      </tp>
      <tp t="s">
        <v>HBSZ24</v>
        <stp/>
        <stp>ContractData</stp>
        <stp>HBS?15</stp>
        <stp>Symbol</stp>
        <stp/>
        <stp>T</stp>
        <tr r="B26" s="1"/>
      </tp>
      <tp t="s">
        <v>HBSU24</v>
        <stp/>
        <stp>ContractData</stp>
        <stp>HBS?14</stp>
        <stp>Symbol</stp>
        <stp/>
        <stp>T</stp>
        <tr r="B25" s="1"/>
      </tp>
      <tp t="s">
        <v>HBSM24</v>
        <stp/>
        <stp>ContractData</stp>
        <stp>HBS?13</stp>
        <stp>Symbol</stp>
        <stp/>
        <stp>T</stp>
        <tr r="B24" s="1"/>
      </tp>
      <tp t="s">
        <v>HBSH24</v>
        <stp/>
        <stp>ContractData</stp>
        <stp>HBS?12</stp>
        <stp>Symbol</stp>
        <stp/>
        <stp>T</stp>
        <tr r="B23" s="1"/>
      </tp>
      <tp t="s">
        <v>HBSZ23</v>
        <stp/>
        <stp>ContractData</stp>
        <stp>HBS?11</stp>
        <stp>Symbol</stp>
        <stp/>
        <stp>T</stp>
        <tr r="B22" s="1"/>
      </tp>
      <tp t="s">
        <v>HBSU23</v>
        <stp/>
        <stp>ContractData</stp>
        <stp>HBS?10</stp>
        <stp>Symbol</stp>
        <stp/>
        <stp>T</stp>
        <tr r="B21" s="1"/>
      </tp>
      <tp t="s">
        <v>HBSH26</v>
        <stp/>
        <stp>ContractData</stp>
        <stp>HBS?20</stp>
        <stp>Symbol</stp>
        <stp/>
        <stp>T</stp>
        <tr r="B31" s="1"/>
      </tp>
      <tp>
        <v>44322.352534722217</v>
        <stp/>
        <stp>SystemInfo</stp>
        <stp>Linetime</stp>
        <tr r="Y2" s="1"/>
      </tp>
      <tp>
        <v>99.78</v>
        <stp/>
        <stp>ContractData</stp>
        <stp>HBS?6</stp>
        <stp>LastTrade</stp>
        <stp/>
        <stp>T</stp>
        <tr r="V9" s="1"/>
      </tp>
      <tp>
        <v>99.850000000000009</v>
        <stp/>
        <stp>ContractData</stp>
        <stp>HBS?5</stp>
        <stp>LastTrade</stp>
        <stp/>
        <stp>T</stp>
        <tr r="R9" s="1"/>
      </tp>
      <tp>
        <v>99.89</v>
        <stp/>
        <stp>ContractData</stp>
        <stp>HBS?4</stp>
        <stp>LastTrade</stp>
        <stp/>
        <stp>T</stp>
        <tr r="N9" s="1"/>
      </tp>
      <tp>
        <v>99.92</v>
        <stp/>
        <stp>ContractData</stp>
        <stp>HBS?3</stp>
        <stp>LastTrade</stp>
        <stp/>
        <stp>T</stp>
        <tr r="J9" s="1"/>
      </tp>
      <tp>
        <v>99.93</v>
        <stp/>
        <stp>ContractData</stp>
        <stp>HBS?2</stp>
        <stp>LastTrade</stp>
        <stp/>
        <stp>T</stp>
        <tr r="F9" s="1"/>
      </tp>
      <tp>
        <v>99.95</v>
        <stp/>
        <stp>ContractData</stp>
        <stp>HBS?1</stp>
        <stp>LastTrade</stp>
        <stp/>
        <stp>T</stp>
        <tr r="B9" s="1"/>
      </tp>
      <tp>
        <v>0</v>
        <stp/>
        <stp>ContractData</stp>
        <stp>HBSS5Z21</stp>
        <stp>T_CVol</stp>
        <stp/>
        <stp>T</stp>
        <tr r="Y36" s="1"/>
      </tp>
      <tp>
        <v>0</v>
        <stp/>
        <stp>ContractData</stp>
        <stp>HBSS5U21</stp>
        <stp>T_CVol</stp>
        <stp/>
        <stp>T</stp>
        <tr r="Y35" s="1"/>
      </tp>
      <tp>
        <v>0</v>
        <stp/>
        <stp>ContractData</stp>
        <stp>HBSS5M21</stp>
        <stp>T_CVol</stp>
        <stp/>
        <stp>T</stp>
        <tr r="Y34" s="1"/>
      </tp>
      <tp>
        <v>2141</v>
        <stp/>
        <stp>ContractData</stp>
        <stp>HBSS4Z21</stp>
        <stp>T_CVol</stp>
        <stp/>
        <stp>T</stp>
        <tr r="Q36" s="1"/>
        <tr r="Q36" s="1"/>
      </tp>
      <tp>
        <v>147</v>
        <stp/>
        <stp>ContractData</stp>
        <stp>HBSS4U21</stp>
        <stp>T_CVol</stp>
        <stp/>
        <stp>T</stp>
        <tr r="Q35" s="1"/>
        <tr r="Q35" s="1"/>
      </tp>
      <tp>
        <v>138</v>
        <stp/>
        <stp>ContractData</stp>
        <stp>HBSS4M21</stp>
        <stp>T_CVol</stp>
        <stp/>
        <stp>T</stp>
        <tr r="Q34" s="1"/>
        <tr r="Q34" s="1"/>
      </tp>
      <tp>
        <v>0</v>
        <stp/>
        <stp>ContractData</stp>
        <stp>HBSS1Z21</stp>
        <stp>T_CVol</stp>
        <stp/>
        <stp>T</stp>
        <tr r="S14" s="1"/>
      </tp>
      <tp>
        <v>75</v>
        <stp/>
        <stp>ContractData</stp>
        <stp>HBSS1U21</stp>
        <stp>T_CVol</stp>
        <stp/>
        <stp>T</stp>
        <tr r="S13" s="1"/>
        <tr r="S13" s="1"/>
      </tp>
      <tp>
        <v>0</v>
        <stp/>
        <stp>ContractData</stp>
        <stp>HBSS1M21</stp>
        <stp>T_CVol</stp>
        <stp/>
        <stp>T</stp>
        <tr r="S12" s="1"/>
      </tp>
      <tp>
        <v>75</v>
        <stp/>
        <stp>ContractData</stp>
        <stp>HBSS3Z21</stp>
        <stp>T_CVol</stp>
        <stp/>
        <stp>T</stp>
        <tr r="I36" s="1"/>
        <tr r="I36" s="1"/>
      </tp>
      <tp>
        <v>1</v>
        <stp/>
        <stp>ContractData</stp>
        <stp>HBSS3U21</stp>
        <stp>T_CVol</stp>
        <stp/>
        <stp>T</stp>
        <tr r="I35" s="1"/>
        <tr r="I35" s="1"/>
      </tp>
      <tp>
        <v>0</v>
        <stp/>
        <stp>ContractData</stp>
        <stp>HBSS3M21</stp>
        <stp>T_CVol</stp>
        <stp/>
        <stp>T</stp>
        <tr r="I34" s="1"/>
      </tp>
      <tp>
        <v>169</v>
        <stp/>
        <stp>ContractData</stp>
        <stp>HBSS2Z21</stp>
        <stp>T_CVol</stp>
        <stp/>
        <stp>T</stp>
        <tr r="AA14" s="1"/>
        <tr r="AA14" s="1"/>
      </tp>
      <tp>
        <v>2</v>
        <stp/>
        <stp>ContractData</stp>
        <stp>HBSS2U21</stp>
        <stp>T_CVol</stp>
        <stp/>
        <stp>T</stp>
        <tr r="AA13" s="1"/>
        <tr r="AA13" s="1"/>
      </tp>
      <tp>
        <v>10</v>
        <stp/>
        <stp>ContractData</stp>
        <stp>HBSS2M21</stp>
        <stp>T_CVol</stp>
        <stp/>
        <stp>T</stp>
        <tr r="AA12" s="1"/>
        <tr r="AA12" s="1"/>
      </tp>
      <tp>
        <v>0</v>
        <stp/>
        <stp>ContractData</stp>
        <stp>HBSS5Z22</stp>
        <stp>T_CVol</stp>
        <stp/>
        <stp>T</stp>
        <tr r="Y40" s="1"/>
      </tp>
      <tp>
        <v>0</v>
        <stp/>
        <stp>ContractData</stp>
        <stp>HBSS5U22</stp>
        <stp>T_CVol</stp>
        <stp/>
        <stp>T</stp>
        <tr r="Y39" s="1"/>
      </tp>
      <tp>
        <v>0</v>
        <stp/>
        <stp>ContractData</stp>
        <stp>HBSS5M22</stp>
        <stp>T_CVol</stp>
        <stp/>
        <stp>T</stp>
        <tr r="Y38" s="1"/>
      </tp>
      <tp>
        <v>0</v>
        <stp/>
        <stp>ContractData</stp>
        <stp>HBSS5H22</stp>
        <stp>T_CVol</stp>
        <stp/>
        <stp>T</stp>
        <tr r="Y37" s="1"/>
      </tp>
      <tp>
        <v>0</v>
        <stp/>
        <stp>ContractData</stp>
        <stp>HBSS4Z22</stp>
        <stp>T_CVol</stp>
        <stp/>
        <stp>T</stp>
        <tr r="Q40" s="1"/>
      </tp>
      <tp>
        <v>0</v>
        <stp/>
        <stp>ContractData</stp>
        <stp>HBSS4U22</stp>
        <stp>T_CVol</stp>
        <stp/>
        <stp>T</stp>
        <tr r="Q39" s="1"/>
      </tp>
      <tp>
        <v>0</v>
        <stp/>
        <stp>ContractData</stp>
        <stp>HBSS4M22</stp>
        <stp>T_CVol</stp>
        <stp/>
        <stp>T</stp>
        <tr r="Q38" s="1"/>
      </tp>
      <tp>
        <v>0</v>
        <stp/>
        <stp>ContractData</stp>
        <stp>HBSS4H22</stp>
        <stp>T_CVol</stp>
        <stp/>
        <stp>T</stp>
        <tr r="Q37" s="1"/>
      </tp>
      <tp>
        <v>0</v>
        <stp/>
        <stp>ContractData</stp>
        <stp>HBSS1Z22</stp>
        <stp>T_CVol</stp>
        <stp/>
        <stp>T</stp>
        <tr r="S18" s="1"/>
      </tp>
      <tp>
        <v>0</v>
        <stp/>
        <stp>ContractData</stp>
        <stp>HBSS1U22</stp>
        <stp>T_CVol</stp>
        <stp/>
        <stp>T</stp>
        <tr r="S17" s="1"/>
      </tp>
      <tp>
        <v>3</v>
        <stp/>
        <stp>ContractData</stp>
        <stp>HBSS1M22</stp>
        <stp>T_CVol</stp>
        <stp/>
        <stp>T</stp>
        <tr r="S16" s="1"/>
        <tr r="S16" s="1"/>
      </tp>
      <tp>
        <v>924</v>
        <stp/>
        <stp>ContractData</stp>
        <stp>HBSS1H22</stp>
        <stp>T_CVol</stp>
        <stp/>
        <stp>T</stp>
        <tr r="S15" s="1"/>
        <tr r="S15" s="1"/>
      </tp>
      <tp>
        <v>0</v>
        <stp/>
        <stp>ContractData</stp>
        <stp>HBSS3Z22</stp>
        <stp>T_CVol</stp>
        <stp/>
        <stp>T</stp>
        <tr r="I40" s="1"/>
      </tp>
      <tp>
        <v>0</v>
        <stp/>
        <stp>ContractData</stp>
        <stp>HBSS3U22</stp>
        <stp>T_CVol</stp>
        <stp/>
        <stp>T</stp>
        <tr r="I39" s="1"/>
      </tp>
      <tp>
        <v>0</v>
        <stp/>
        <stp>ContractData</stp>
        <stp>HBSS3M22</stp>
        <stp>T_CVol</stp>
        <stp/>
        <stp>T</stp>
        <tr r="I38" s="1"/>
      </tp>
      <tp>
        <v>190</v>
        <stp/>
        <stp>ContractData</stp>
        <stp>HBSS3H22</stp>
        <stp>T_CVol</stp>
        <stp/>
        <stp>T</stp>
        <tr r="I37" s="1"/>
        <tr r="I37" s="1"/>
      </tp>
      <tp>
        <v>0</v>
        <stp/>
        <stp>ContractData</stp>
        <stp>HBSS2Z22</stp>
        <stp>T_CVol</stp>
        <stp/>
        <stp>T</stp>
        <tr r="AA18" s="1"/>
      </tp>
      <tp>
        <v>65</v>
        <stp/>
        <stp>ContractData</stp>
        <stp>HBSS2U22</stp>
        <stp>T_CVol</stp>
        <stp/>
        <stp>T</stp>
        <tr r="AA17" s="1"/>
        <tr r="AA17" s="1"/>
      </tp>
      <tp>
        <v>309</v>
        <stp/>
        <stp>ContractData</stp>
        <stp>HBSS2M22</stp>
        <stp>T_CVol</stp>
        <stp/>
        <stp>T</stp>
        <tr r="AA16" s="1"/>
        <tr r="AA16" s="1"/>
      </tp>
      <tp>
        <v>17</v>
        <stp/>
        <stp>ContractData</stp>
        <stp>HBSS2H22</stp>
        <stp>T_CVol</stp>
        <stp/>
        <stp>T</stp>
        <tr r="AA15" s="1"/>
        <tr r="AA15" s="1"/>
      </tp>
      <tp>
        <v>0</v>
        <stp/>
        <stp>ContractData</stp>
        <stp>HBSS5Z23</stp>
        <stp>T_CVol</stp>
        <stp/>
        <stp>T</stp>
        <tr r="Y44" s="1"/>
      </tp>
      <tp>
        <v>0</v>
        <stp/>
        <stp>ContractData</stp>
        <stp>HBSS5U23</stp>
        <stp>T_CVol</stp>
        <stp/>
        <stp>T</stp>
        <tr r="Y43" s="1"/>
      </tp>
      <tp>
        <v>0</v>
        <stp/>
        <stp>ContractData</stp>
        <stp>HBSS5M23</stp>
        <stp>T_CVol</stp>
        <stp/>
        <stp>T</stp>
        <tr r="Y42" s="1"/>
      </tp>
      <tp>
        <v>0</v>
        <stp/>
        <stp>ContractData</stp>
        <stp>HBSS5H23</stp>
        <stp>T_CVol</stp>
        <stp/>
        <stp>T</stp>
        <tr r="Y41" s="1"/>
      </tp>
      <tp>
        <v>0</v>
        <stp/>
        <stp>ContractData</stp>
        <stp>HBSS4Z23</stp>
        <stp>T_CVol</stp>
        <stp/>
        <stp>T</stp>
        <tr r="Q44" s="1"/>
      </tp>
      <tp>
        <v>0</v>
        <stp/>
        <stp>ContractData</stp>
        <stp>HBSS4U23</stp>
        <stp>T_CVol</stp>
        <stp/>
        <stp>T</stp>
        <tr r="Q43" s="1"/>
      </tp>
      <tp>
        <v>0</v>
        <stp/>
        <stp>ContractData</stp>
        <stp>HBSS4M23</stp>
        <stp>T_CVol</stp>
        <stp/>
        <stp>T</stp>
        <tr r="Q42" s="1"/>
      </tp>
      <tp>
        <v>0</v>
        <stp/>
        <stp>ContractData</stp>
        <stp>HBSS4H23</stp>
        <stp>T_CVol</stp>
        <stp/>
        <stp>T</stp>
        <tr r="Q41" s="1"/>
      </tp>
      <tp>
        <v>9</v>
        <stp/>
        <stp>ContractData</stp>
        <stp>HBSS1Z23</stp>
        <stp>T_CVol</stp>
        <stp/>
        <stp>T</stp>
        <tr r="S22" s="1"/>
        <tr r="S22" s="1"/>
      </tp>
      <tp>
        <v>8</v>
        <stp/>
        <stp>ContractData</stp>
        <stp>HBSS1U23</stp>
        <stp>T_CVol</stp>
        <stp/>
        <stp>T</stp>
        <tr r="S21" s="1"/>
        <tr r="S21" s="1"/>
      </tp>
      <tp>
        <v>8</v>
        <stp/>
        <stp>ContractData</stp>
        <stp>HBSS1M23</stp>
        <stp>T_CVol</stp>
        <stp/>
        <stp>T</stp>
        <tr r="S20" s="1"/>
        <tr r="S20" s="1"/>
      </tp>
      <tp>
        <v>9</v>
        <stp/>
        <stp>ContractData</stp>
        <stp>HBSS1H23</stp>
        <stp>T_CVol</stp>
        <stp/>
        <stp>T</stp>
        <tr r="S19" s="1"/>
        <tr r="S19" s="1"/>
      </tp>
      <tp>
        <v>0</v>
        <stp/>
        <stp>ContractData</stp>
        <stp>HBSS3Z23</stp>
        <stp>T_CVol</stp>
        <stp/>
        <stp>T</stp>
        <tr r="I44" s="1"/>
      </tp>
      <tp>
        <v>0</v>
        <stp/>
        <stp>ContractData</stp>
        <stp>HBSS3U23</stp>
        <stp>T_CVol</stp>
        <stp/>
        <stp>T</stp>
        <tr r="I43" s="1"/>
      </tp>
      <tp>
        <v>0</v>
        <stp/>
        <stp>ContractData</stp>
        <stp>HBSS3M23</stp>
        <stp>T_CVol</stp>
        <stp/>
        <stp>T</stp>
        <tr r="I42" s="1"/>
      </tp>
      <tp>
        <v>0</v>
        <stp/>
        <stp>ContractData</stp>
        <stp>HBSS3H23</stp>
        <stp>T_CVol</stp>
        <stp/>
        <stp>T</stp>
        <tr r="I41" s="1"/>
      </tp>
      <tp>
        <v>0</v>
        <stp/>
        <stp>ContractData</stp>
        <stp>HBSS2Z23</stp>
        <stp>T_CVol</stp>
        <stp/>
        <stp>T</stp>
        <tr r="AA22" s="1"/>
      </tp>
      <tp>
        <v>0</v>
        <stp/>
        <stp>ContractData</stp>
        <stp>HBSS2U23</stp>
        <stp>T_CVol</stp>
        <stp/>
        <stp>T</stp>
        <tr r="AA21" s="1"/>
      </tp>
      <tp>
        <v>0</v>
        <stp/>
        <stp>ContractData</stp>
        <stp>HBSS2M23</stp>
        <stp>T_CVol</stp>
        <stp/>
        <stp>T</stp>
        <tr r="AA20" s="1"/>
      </tp>
      <tp>
        <v>0</v>
        <stp/>
        <stp>ContractData</stp>
        <stp>HBSS2H23</stp>
        <stp>T_CVol</stp>
        <stp/>
        <stp>T</stp>
        <tr r="AA19" s="1"/>
      </tp>
      <tp>
        <v>0</v>
        <stp/>
        <stp>ContractData</stp>
        <stp>HBSS5Z24</stp>
        <stp>T_CVol</stp>
        <stp/>
        <stp>T</stp>
        <tr r="Y48" s="1"/>
      </tp>
      <tp>
        <v>0</v>
        <stp/>
        <stp>ContractData</stp>
        <stp>HBSS5U24</stp>
        <stp>T_CVol</stp>
        <stp/>
        <stp>T</stp>
        <tr r="Y47" s="1"/>
      </tp>
      <tp>
        <v>0</v>
        <stp/>
        <stp>ContractData</stp>
        <stp>HBSS5M24</stp>
        <stp>T_CVol</stp>
        <stp/>
        <stp>T</stp>
        <tr r="Y46" s="1"/>
      </tp>
      <tp>
        <v>0</v>
        <stp/>
        <stp>ContractData</stp>
        <stp>HBSS5H24</stp>
        <stp>T_CVol</stp>
        <stp/>
        <stp>T</stp>
        <tr r="Y45" s="1"/>
      </tp>
      <tp>
        <v>0</v>
        <stp/>
        <stp>ContractData</stp>
        <stp>HBSS4Z24</stp>
        <stp>T_CVol</stp>
        <stp/>
        <stp>T</stp>
        <tr r="Q48" s="1"/>
      </tp>
      <tp>
        <v>0</v>
        <stp/>
        <stp>ContractData</stp>
        <stp>HBSS4U24</stp>
        <stp>T_CVol</stp>
        <stp/>
        <stp>T</stp>
        <tr r="Q47" s="1"/>
      </tp>
      <tp>
        <v>0</v>
        <stp/>
        <stp>ContractData</stp>
        <stp>HBSS4M24</stp>
        <stp>T_CVol</stp>
        <stp/>
        <stp>T</stp>
        <tr r="Q46" s="1"/>
      </tp>
      <tp>
        <v>0</v>
        <stp/>
        <stp>ContractData</stp>
        <stp>HBSS4H24</stp>
        <stp>T_CVol</stp>
        <stp/>
        <stp>T</stp>
        <tr r="Q45" s="1"/>
      </tp>
      <tp>
        <v>0</v>
        <stp/>
        <stp>ContractData</stp>
        <stp>HBSS1Z24</stp>
        <stp>T_CVol</stp>
        <stp/>
        <stp>T</stp>
        <tr r="S26" s="1"/>
      </tp>
      <tp>
        <v>0</v>
        <stp/>
        <stp>ContractData</stp>
        <stp>HBSS1U24</stp>
        <stp>T_CVol</stp>
        <stp/>
        <stp>T</stp>
        <tr r="S25" s="1"/>
      </tp>
      <tp>
        <v>0</v>
        <stp/>
        <stp>ContractData</stp>
        <stp>HBSS1M24</stp>
        <stp>T_CVol</stp>
        <stp/>
        <stp>T</stp>
        <tr r="S24" s="1"/>
      </tp>
      <tp>
        <v>1</v>
        <stp/>
        <stp>ContractData</stp>
        <stp>HBSS1H24</stp>
        <stp>T_CVol</stp>
        <stp/>
        <stp>T</stp>
        <tr r="S23" s="1"/>
        <tr r="S23" s="1"/>
      </tp>
      <tp>
        <v>0</v>
        <stp/>
        <stp>ContractData</stp>
        <stp>HBSS3Z24</stp>
        <stp>T_CVol</stp>
        <stp/>
        <stp>T</stp>
        <tr r="I48" s="1"/>
      </tp>
      <tp>
        <v>0</v>
        <stp/>
        <stp>ContractData</stp>
        <stp>HBSS3U24</stp>
        <stp>T_CVol</stp>
        <stp/>
        <stp>T</stp>
        <tr r="I47" s="1"/>
      </tp>
      <tp>
        <v>0</v>
        <stp/>
        <stp>ContractData</stp>
        <stp>HBSS3M24</stp>
        <stp>T_CVol</stp>
        <stp/>
        <stp>T</stp>
        <tr r="I46" s="1"/>
      </tp>
      <tp>
        <v>0</v>
        <stp/>
        <stp>ContractData</stp>
        <stp>HBSS3H24</stp>
        <stp>T_CVol</stp>
        <stp/>
        <stp>T</stp>
        <tr r="I45" s="1"/>
      </tp>
      <tp>
        <v>0</v>
        <stp/>
        <stp>ContractData</stp>
        <stp>HBSS2Z24</stp>
        <stp>T_CVol</stp>
        <stp/>
        <stp>T</stp>
        <tr r="AA26" s="1"/>
      </tp>
      <tp>
        <v>0</v>
        <stp/>
        <stp>ContractData</stp>
        <stp>HBSS2U24</stp>
        <stp>T_CVol</stp>
        <stp/>
        <stp>T</stp>
        <tr r="AA25" s="1"/>
      </tp>
      <tp>
        <v>0</v>
        <stp/>
        <stp>ContractData</stp>
        <stp>HBSS2M24</stp>
        <stp>T_CVol</stp>
        <stp/>
        <stp>T</stp>
        <tr r="AA24" s="1"/>
      </tp>
      <tp>
        <v>0</v>
        <stp/>
        <stp>ContractData</stp>
        <stp>HBSS2H24</stp>
        <stp>T_CVol</stp>
        <stp/>
        <stp>T</stp>
        <tr r="AA23" s="1"/>
      </tp>
      <tp>
        <v>0</v>
        <stp/>
        <stp>ContractData</stp>
        <stp>HBSS4H25</stp>
        <stp>T_CVol</stp>
        <stp/>
        <stp>T</stp>
        <tr r="Q49" s="1"/>
      </tp>
      <tp>
        <v>0</v>
        <stp/>
        <stp>ContractData</stp>
        <stp>HBSS1Z25</stp>
        <stp>T_CVol</stp>
        <stp/>
        <stp>T</stp>
        <tr r="S30" s="1"/>
      </tp>
      <tp>
        <v>0</v>
        <stp/>
        <stp>ContractData</stp>
        <stp>HBSS1U25</stp>
        <stp>T_CVol</stp>
        <stp/>
        <stp>T</stp>
        <tr r="S29" s="1"/>
      </tp>
      <tp>
        <v>0</v>
        <stp/>
        <stp>ContractData</stp>
        <stp>HBSS1M25</stp>
        <stp>T_CVol</stp>
        <stp/>
        <stp>T</stp>
        <tr r="S28" s="1"/>
      </tp>
      <tp>
        <v>0</v>
        <stp/>
        <stp>ContractData</stp>
        <stp>HBSS1H25</stp>
        <stp>T_CVol</stp>
        <stp/>
        <stp>T</stp>
        <tr r="S27" s="1"/>
      </tp>
      <tp>
        <v>0</v>
        <stp/>
        <stp>ContractData</stp>
        <stp>HBSS3M25</stp>
        <stp>T_CVol</stp>
        <stp/>
        <stp>T</stp>
        <tr r="J50" s="1"/>
      </tp>
      <tp>
        <v>0</v>
        <stp/>
        <stp>ContractData</stp>
        <stp>HBSS3H25</stp>
        <stp>T_CVol</stp>
        <stp/>
        <stp>T</stp>
        <tr r="I49" s="1"/>
      </tp>
      <tp>
        <v>0</v>
        <stp/>
        <stp>ContractData</stp>
        <stp>HBSS2U25</stp>
        <stp>T_CVol</stp>
        <stp/>
        <stp>T</stp>
        <tr r="AA29" s="1"/>
      </tp>
      <tp>
        <v>0</v>
        <stp/>
        <stp>ContractData</stp>
        <stp>HBSS2M25</stp>
        <stp>T_CVol</stp>
        <stp/>
        <stp>T</stp>
        <tr r="AA28" s="1"/>
      </tp>
      <tp>
        <v>0</v>
        <stp/>
        <stp>ContractData</stp>
        <stp>HBSS2H25</stp>
        <stp>T_CVol</stp>
        <stp/>
        <stp>T</stp>
        <tr r="AA27" s="1"/>
      </tp>
      <tp>
        <v>2623</v>
        <stp/>
        <stp>ContractData</stp>
        <stp>HBSZ21</stp>
        <stp>T_CVol</stp>
        <stp/>
        <stp>T</stp>
        <tr r="I14" s="1"/>
        <tr r="I14" s="1"/>
      </tp>
      <tp>
        <v>316</v>
        <stp/>
        <stp>ContractData</stp>
        <stp>HBSU21</stp>
        <stp>T_CVol</stp>
        <stp/>
        <stp>T</stp>
        <tr r="I13" s="1"/>
        <tr r="I13" s="1"/>
      </tp>
      <tp>
        <v>662</v>
        <stp/>
        <stp>ContractData</stp>
        <stp>HBSM21</stp>
        <stp>T_CVol</stp>
        <stp/>
        <stp>T</stp>
        <tr r="I12" s="1"/>
        <tr r="I12" s="1"/>
      </tp>
      <tp>
        <v>9</v>
        <stp/>
        <stp>ContractData</stp>
        <stp>HBSZ23</stp>
        <stp>T_CVol</stp>
        <stp/>
        <stp>T</stp>
        <tr r="I22" s="1"/>
        <tr r="I22" s="1"/>
      </tp>
      <tp>
        <v>8</v>
        <stp/>
        <stp>ContractData</stp>
        <stp>HBSU23</stp>
        <stp>T_CVol</stp>
        <stp/>
        <stp>T</stp>
        <tr r="I21" s="1"/>
        <tr r="I21" s="1"/>
      </tp>
      <tp>
        <v>945</v>
        <stp/>
        <stp>ContractData</stp>
        <stp>HBSH23</stp>
        <stp>T_CVol</stp>
        <stp/>
        <stp>T</stp>
        <tr r="I19" s="1"/>
        <tr r="I19" s="1"/>
      </tp>
      <tp>
        <v>9</v>
        <stp/>
        <stp>ContractData</stp>
        <stp>HBSM23</stp>
        <stp>T_CVol</stp>
        <stp/>
        <stp>T</stp>
        <tr r="I20" s="1"/>
        <tr r="I20" s="1"/>
      </tp>
      <tp>
        <v>0</v>
        <stp/>
        <stp>ContractData</stp>
        <stp>HBSH22</stp>
        <stp>NEtLastTrade</stp>
        <stp/>
        <stp>T</stp>
        <tr r="G15" s="1"/>
      </tp>
      <tp>
        <v>0</v>
        <stp/>
        <stp>ContractData</stp>
        <stp>HBSH23</stp>
        <stp>NEtLastTrade</stp>
        <stp/>
        <stp>T</stp>
        <tr r="G19" s="1"/>
      </tp>
      <tp t="s">
        <v/>
        <stp/>
        <stp>ContractData</stp>
        <stp>HBSH26</stp>
        <stp>NEtLastTrade</stp>
        <stp/>
        <stp>T</stp>
        <tr r="G31" s="1"/>
      </tp>
      <tp>
        <v>1.0000000000005116E-2</v>
        <stp/>
        <stp>ContractData</stp>
        <stp>HBSH24</stp>
        <stp>NEtLastTrade</stp>
        <stp/>
        <stp>T</stp>
        <tr r="G23" s="1"/>
      </tp>
      <tp>
        <v>-1.0000000000005116E-2</v>
        <stp/>
        <stp>ContractData</stp>
        <stp>HBSH25</stp>
        <stp>NEtLastTrade</stp>
        <stp/>
        <stp>T</stp>
        <tr r="G27" s="1"/>
      </tp>
      <tp>
        <v>99.18</v>
        <stp/>
        <stp>ContractData</stp>
        <stp>HBSZ23</stp>
        <stp>Open</stp>
        <stp/>
        <stp>T</stp>
        <tr r="C22" s="1"/>
      </tp>
      <tp>
        <v>99.68</v>
        <stp/>
        <stp>ContractData</stp>
        <stp>HBSZ22</stp>
        <stp>Open</stp>
        <stp/>
        <stp>T</stp>
        <tr r="C18" s="1"/>
      </tp>
      <tp>
        <v>99.92</v>
        <stp/>
        <stp>ContractData</stp>
        <stp>HBSZ21</stp>
        <stp>Open</stp>
        <stp/>
        <stp>T</stp>
        <tr r="C14" s="1"/>
      </tp>
      <tp t="s">
        <v/>
        <stp/>
        <stp>ContractData</stp>
        <stp>HBSZ25</stp>
        <stp>Open</stp>
        <stp/>
        <stp>T</stp>
        <tr r="C30" s="1"/>
      </tp>
      <tp t="s">
        <v/>
        <stp/>
        <stp>ContractData</stp>
        <stp>HBSZ24</stp>
        <stp>Open</stp>
        <stp/>
        <stp>T</stp>
        <tr r="C26" s="1"/>
      </tp>
      <tp>
        <v>3245</v>
        <stp/>
        <stp>ContractData</stp>
        <stp>HBSZ22</stp>
        <stp>T_CVol</stp>
        <stp/>
        <stp>T</stp>
        <tr r="I18" s="1"/>
        <tr r="I18" s="1"/>
      </tp>
      <tp>
        <v>2719</v>
        <stp/>
        <stp>ContractData</stp>
        <stp>HBSU22</stp>
        <stp>T_CVol</stp>
        <stp/>
        <stp>T</stp>
        <tr r="I17" s="1"/>
        <tr r="I17" s="1"/>
      </tp>
      <tp>
        <v>1081</v>
        <stp/>
        <stp>ContractData</stp>
        <stp>HBSH22</stp>
        <stp>T_CVol</stp>
        <stp/>
        <stp>T</stp>
        <tr r="I15" s="1"/>
        <tr r="I15" s="1"/>
      </tp>
      <tp>
        <v>1365</v>
        <stp/>
        <stp>ContractData</stp>
        <stp>HBSM22</stp>
        <stp>T_CVol</stp>
        <stp/>
        <stp>T</stp>
        <tr r="I16" s="1"/>
        <tr r="I16" s="1"/>
      </tp>
      <tp>
        <v>99.92</v>
        <stp/>
        <stp>ContractData</stp>
        <stp>HBSZ21</stp>
        <stp>High</stp>
        <stp/>
        <stp>T</stp>
        <tr r="D14" s="1"/>
      </tp>
      <tp>
        <v>99.18</v>
        <stp/>
        <stp>ContractData</stp>
        <stp>HBSZ23</stp>
        <stp>High</stp>
        <stp/>
        <stp>T</stp>
        <tr r="D22" s="1"/>
      </tp>
      <tp>
        <v>99.69</v>
        <stp/>
        <stp>ContractData</stp>
        <stp>HBSZ22</stp>
        <stp>High</stp>
        <stp/>
        <stp>T</stp>
        <tr r="D18" s="1"/>
      </tp>
      <tp t="s">
        <v/>
        <stp/>
        <stp>ContractData</stp>
        <stp>HBSZ25</stp>
        <stp>High</stp>
        <stp/>
        <stp>T</stp>
        <tr r="D30" s="1"/>
      </tp>
      <tp t="s">
        <v/>
        <stp/>
        <stp>ContractData</stp>
        <stp>HBSZ24</stp>
        <stp>High</stp>
        <stp/>
        <stp>T</stp>
        <tr r="D26" s="1"/>
      </tp>
      <tp>
        <v>0</v>
        <stp/>
        <stp>ContractData</stp>
        <stp>HBSZ25</stp>
        <stp>T_CVol</stp>
        <stp/>
        <stp>T</stp>
        <tr r="I30" s="1"/>
      </tp>
      <tp>
        <v>0</v>
        <stp/>
        <stp>ContractData</stp>
        <stp>HBSU25</stp>
        <stp>T_CVol</stp>
        <stp/>
        <stp>T</stp>
        <tr r="I29" s="1"/>
      </tp>
      <tp>
        <v>14</v>
        <stp/>
        <stp>ContractData</stp>
        <stp>HBSH25</stp>
        <stp>T_CVol</stp>
        <stp/>
        <stp>T</stp>
        <tr r="I27" s="1"/>
        <tr r="I27" s="1"/>
      </tp>
      <tp>
        <v>0</v>
        <stp/>
        <stp>ContractData</stp>
        <stp>HBSM25</stp>
        <stp>T_CVol</stp>
        <stp/>
        <stp>T</stp>
        <tr r="I28" s="1"/>
      </tp>
      <tp>
        <v>0</v>
        <stp/>
        <stp>ContractData</stp>
        <stp>HBSZ24</stp>
        <stp>T_CVol</stp>
        <stp/>
        <stp>T</stp>
        <tr r="I26" s="1"/>
      </tp>
      <tp>
        <v>0</v>
        <stp/>
        <stp>ContractData</stp>
        <stp>HBSU24</stp>
        <stp>T_CVol</stp>
        <stp/>
        <stp>T</stp>
        <tr r="I25" s="1"/>
      </tp>
      <tp>
        <v>10</v>
        <stp/>
        <stp>ContractData</stp>
        <stp>HBSH24</stp>
        <stp>T_CVol</stp>
        <stp/>
        <stp>T</stp>
        <tr r="I23" s="1"/>
        <tr r="I23" s="1"/>
      </tp>
      <tp>
        <v>1</v>
        <stp/>
        <stp>ContractData</stp>
        <stp>HBSM24</stp>
        <stp>T_CVol</stp>
        <stp/>
        <stp>T</stp>
        <tr r="I24" s="1"/>
        <tr r="I24" s="1"/>
      </tp>
      <tp>
        <v>0</v>
        <stp/>
        <stp>ContractData</stp>
        <stp>HBSM22</stp>
        <stp>NEtLastTrade</stp>
        <stp/>
        <stp>T</stp>
        <tr r="G16" s="1"/>
      </tp>
      <tp>
        <v>-1.0000000000005116E-2</v>
        <stp/>
        <stp>ContractData</stp>
        <stp>HBSM23</stp>
        <stp>NEtLastTrade</stp>
        <stp/>
        <stp>T</stp>
        <tr r="G20" s="1"/>
      </tp>
      <tp>
        <v>-1.0000000000005116E-2</v>
        <stp/>
        <stp>ContractData</stp>
        <stp>HBSM21</stp>
        <stp>NEtLastTrade</stp>
        <stp/>
        <stp>T</stp>
        <tr r="G12" s="1"/>
      </tp>
      <tp>
        <v>2.0000000000010232E-2</v>
        <stp/>
        <stp>ContractData</stp>
        <stp>HBSM24</stp>
        <stp>NEtLastTrade</stp>
        <stp/>
        <stp>T</stp>
        <tr r="G24" s="1"/>
      </tp>
      <tp t="s">
        <v/>
        <stp/>
        <stp>ContractData</stp>
        <stp>HBSM25</stp>
        <stp>NEtLastTrade</stp>
        <stp/>
        <stp>T</stp>
        <tr r="G28" s="1"/>
      </tp>
      <tp>
        <v>0</v>
        <stp/>
        <stp>ContractData</stp>
        <stp>HBSH26</stp>
        <stp>T_CVol</stp>
        <stp/>
        <stp>T</stp>
        <tr r="I31" s="1"/>
      </tp>
      <tp>
        <v>132708</v>
        <stp/>
        <stp>ContractData</stp>
        <stp>HBSM21</stp>
        <stp>P_OI</stp>
        <stp/>
        <stp>T</stp>
        <tr r="K12" s="1"/>
      </tp>
      <tp>
        <v>2456</v>
        <stp/>
        <stp>ContractData</stp>
        <stp>HBSM23</stp>
        <stp>P_OI</stp>
        <stp/>
        <stp>T</stp>
        <tr r="K20" s="1"/>
      </tp>
      <tp>
        <v>122195</v>
        <stp/>
        <stp>ContractData</stp>
        <stp>HBSM22</stp>
        <stp>P_OI</stp>
        <stp/>
        <stp>T</stp>
        <tr r="K16" s="1"/>
      </tp>
      <tp>
        <v>0</v>
        <stp/>
        <stp>ContractData</stp>
        <stp>HBSM25</stp>
        <stp>P_OI</stp>
        <stp/>
        <stp>T</stp>
        <tr r="K28" s="1"/>
      </tp>
      <tp>
        <v>20</v>
        <stp/>
        <stp>ContractData</stp>
        <stp>HBSM24</stp>
        <stp>P_OI</stp>
        <stp/>
        <stp>T</stp>
        <tr r="K24" s="1"/>
      </tp>
      <tp>
        <v>99.94</v>
        <stp/>
        <stp>ContractData</stp>
        <stp>HBSU21</stp>
        <stp>High</stp>
        <stp/>
        <stp>T</stp>
        <tr r="D13" s="1"/>
      </tp>
      <tp>
        <v>99.320000000000007</v>
        <stp/>
        <stp>ContractData</stp>
        <stp>HBSU23</stp>
        <stp>High</stp>
        <stp/>
        <stp>T</stp>
        <tr r="D21" s="1"/>
      </tp>
      <tp>
        <v>99.78</v>
        <stp/>
        <stp>ContractData</stp>
        <stp>HBSU22</stp>
        <stp>High</stp>
        <stp/>
        <stp>T</stp>
        <tr r="D17" s="1"/>
      </tp>
      <tp t="s">
        <v/>
        <stp/>
        <stp>ContractData</stp>
        <stp>HBSU25</stp>
        <stp>High</stp>
        <stp/>
        <stp>T</stp>
        <tr r="D29" s="1"/>
      </tp>
      <tp t="s">
        <v/>
        <stp/>
        <stp>ContractData</stp>
        <stp>HBSU24</stp>
        <stp>High</stp>
        <stp/>
        <stp>T</stp>
        <tr r="D25" s="1"/>
      </tp>
      <tp>
        <v>99.320000000000007</v>
        <stp/>
        <stp>ContractData</stp>
        <stp>HBSU23</stp>
        <stp>Open</stp>
        <stp/>
        <stp>T</stp>
        <tr r="C21" s="1"/>
      </tp>
      <tp>
        <v>99.78</v>
        <stp/>
        <stp>ContractData</stp>
        <stp>HBSU22</stp>
        <stp>Open</stp>
        <stp/>
        <stp>T</stp>
        <tr r="C17" s="1"/>
      </tp>
      <tp>
        <v>99.93</v>
        <stp/>
        <stp>ContractData</stp>
        <stp>HBSU21</stp>
        <stp>Open</stp>
        <stp/>
        <stp>T</stp>
        <tr r="C13" s="1"/>
      </tp>
      <tp t="s">
        <v/>
        <stp/>
        <stp>ContractData</stp>
        <stp>HBSU25</stp>
        <stp>Open</stp>
        <stp/>
        <stp>T</stp>
        <tr r="C29" s="1"/>
      </tp>
      <tp t="s">
        <v/>
        <stp/>
        <stp>ContractData</stp>
        <stp>HBSU24</stp>
        <stp>Open</stp>
        <stp/>
        <stp>T</stp>
        <tr r="C25" s="1"/>
      </tp>
      <tp t="s">
        <v>90 Day Bank Accepted Bill, Sep 22</v>
        <stp/>
        <stp>ContractData</stp>
        <stp>HBS?6</stp>
        <stp>LongDescription</stp>
        <stp/>
        <stp>T</stp>
        <tr r="V4" s="1"/>
      </tp>
      <tp t="s">
        <v>90 Day Bank Accepted Bill, Jun 22</v>
        <stp/>
        <stp>ContractData</stp>
        <stp>HBS?5</stp>
        <stp>LongDescription</stp>
        <stp/>
        <stp>T</stp>
        <tr r="R4" s="1"/>
      </tp>
      <tp t="s">
        <v>90 Day Bank Accepted Bill, Mar 22</v>
        <stp/>
        <stp>ContractData</stp>
        <stp>HBS?4</stp>
        <stp>LongDescription</stp>
        <stp/>
        <stp>T</stp>
        <tr r="N4" s="1"/>
      </tp>
      <tp t="s">
        <v>90 Day Bank Accepted Bill, Dec 21</v>
        <stp/>
        <stp>ContractData</stp>
        <stp>HBS?3</stp>
        <stp>LongDescription</stp>
        <stp/>
        <stp>T</stp>
        <tr r="J4" s="1"/>
      </tp>
      <tp t="s">
        <v>90 Day Bank Accepted Bill, Sep 21</v>
        <stp/>
        <stp>ContractData</stp>
        <stp>HBS?2</stp>
        <stp>LongDescription</stp>
        <stp/>
        <stp>T</stp>
        <tr r="F4" s="1"/>
      </tp>
      <tp t="s">
        <v>90 Day Bank Accepted Bill, Jun 21</v>
        <stp/>
        <stp>ContractData</stp>
        <stp>HBS?1</stp>
        <stp>LongDescription</stp>
        <stp/>
        <stp>T</stp>
        <tr r="B4" s="1"/>
      </tp>
      <tp>
        <v>41755</v>
        <stp/>
        <stp>ContractData</stp>
        <stp>HBSH23</stp>
        <stp>P_OI</stp>
        <stp/>
        <stp>T</stp>
        <tr r="K19" s="1"/>
      </tp>
      <tp>
        <v>164955</v>
        <stp/>
        <stp>ContractData</stp>
        <stp>HBSH22</stp>
        <stp>P_OI</stp>
        <stp/>
        <stp>T</stp>
        <tr r="K15" s="1"/>
      </tp>
      <tp>
        <v>162</v>
        <stp/>
        <stp>ContractData</stp>
        <stp>HBSH25</stp>
        <stp>P_OI</stp>
        <stp/>
        <stp>T</stp>
        <tr r="K27" s="1"/>
      </tp>
      <tp>
        <v>91</v>
        <stp/>
        <stp>ContractData</stp>
        <stp>HBSH24</stp>
        <stp>P_OI</stp>
        <stp/>
        <stp>T</stp>
        <tr r="K23" s="1"/>
      </tp>
      <tp>
        <v>0</v>
        <stp/>
        <stp>ContractData</stp>
        <stp>HBSH26</stp>
        <stp>P_OI</stp>
        <stp/>
        <stp>T</stp>
        <tr r="K31" s="1"/>
      </tp>
      <tp t="s">
        <v>HBSM23</v>
        <stp/>
        <stp>ContractData</stp>
        <stp>HBS?9</stp>
        <stp>Symbol</stp>
        <stp/>
        <stp>T</stp>
        <tr r="B20" s="1"/>
      </tp>
      <tp>
        <v>0</v>
        <stp/>
        <stp>ContractData</stp>
        <stp>HBSZ22</stp>
        <stp>NEtLastTrade</stp>
        <stp/>
        <stp>T</stp>
        <tr r="G18" s="1"/>
      </tp>
      <tp>
        <v>-1.0000000000005116E-2</v>
        <stp/>
        <stp>ContractData</stp>
        <stp>HBSZ23</stp>
        <stp>NEtLastTrade</stp>
        <stp/>
        <stp>T</stp>
        <tr r="G22" s="1"/>
      </tp>
      <tp>
        <v>0</v>
        <stp/>
        <stp>ContractData</stp>
        <stp>HBSZ21</stp>
        <stp>NEtLastTrade</stp>
        <stp/>
        <stp>T</stp>
        <tr r="G14" s="1"/>
      </tp>
      <tp t="s">
        <v/>
        <stp/>
        <stp>ContractData</stp>
        <stp>HBSZ24</stp>
        <stp>NEtLastTrade</stp>
        <stp/>
        <stp>T</stp>
        <tr r="G26" s="1"/>
      </tp>
      <tp t="s">
        <v/>
        <stp/>
        <stp>ContractData</stp>
        <stp>HBSZ25</stp>
        <stp>NEtLastTrade</stp>
        <stp/>
        <stp>T</stp>
        <tr r="G30" s="1"/>
      </tp>
      <tp>
        <v>99.600000000000009</v>
        <stp/>
        <stp>ContractData</stp>
        <stp>HBSH23</stp>
        <stp>Open</stp>
        <stp/>
        <stp>T</stp>
        <tr r="C19" s="1"/>
      </tp>
      <tp>
        <v>99.89</v>
        <stp/>
        <stp>ContractData</stp>
        <stp>HBSH22</stp>
        <stp>Open</stp>
        <stp/>
        <stp>T</stp>
        <tr r="C15" s="1"/>
      </tp>
      <tp t="s">
        <v/>
        <stp/>
        <stp>ContractData</stp>
        <stp>HBSH26</stp>
        <stp>Open</stp>
        <stp/>
        <stp>T</stp>
        <tr r="C31" s="1"/>
      </tp>
      <tp>
        <v>98.5</v>
        <stp/>
        <stp>ContractData</stp>
        <stp>HBSH25</stp>
        <stp>Open</stp>
        <stp/>
        <stp>T</stp>
        <tr r="C27" s="1"/>
      </tp>
      <tp>
        <v>99.03</v>
        <stp/>
        <stp>ContractData</stp>
        <stp>HBSH24</stp>
        <stp>Open</stp>
        <stp/>
        <stp>T</stp>
        <tr r="C23" s="1"/>
      </tp>
      <tp t="s">
        <v>HBSH23</v>
        <stp/>
        <stp>ContractData</stp>
        <stp>HBS?8</stp>
        <stp>Symbol</stp>
        <stp/>
        <stp>T</stp>
        <tr r="B19" s="1"/>
      </tp>
      <tp>
        <v>0</v>
        <stp/>
        <stp>ContractData</stp>
        <stp>HBS?4</stp>
        <stp>NetLastTrade</stp>
        <stp/>
        <stp>T</stp>
        <tr r="Q9" s="1"/>
        <tr r="Q9" s="1"/>
      </tp>
      <tp>
        <v>0</v>
        <stp/>
        <stp>ContractData</stp>
        <stp>HBS?5</stp>
        <stp>NetLastTrade</stp>
        <stp/>
        <stp>T</stp>
        <tr r="U9" s="1"/>
        <tr r="U9" s="1"/>
      </tp>
      <tp>
        <v>0</v>
        <stp/>
        <stp>ContractData</stp>
        <stp>HBS?6</stp>
        <stp>NetLastTrade</stp>
        <stp/>
        <stp>T</stp>
        <tr r="Y9" s="1"/>
        <tr r="Y9" s="1"/>
      </tp>
      <tp>
        <v>-1.0000000000005116E-2</v>
        <stp/>
        <stp>ContractData</stp>
        <stp>HBS?1</stp>
        <stp>NetLastTrade</stp>
        <stp/>
        <stp>T</stp>
        <tr r="E9" s="1"/>
        <tr r="E9" s="1"/>
      </tp>
      <tp>
        <v>-9.9999999999909051E-3</v>
        <stp/>
        <stp>ContractData</stp>
        <stp>HBS?2</stp>
        <stp>NetLastTrade</stp>
        <stp/>
        <stp>T</stp>
        <tr r="I9" s="1"/>
        <tr r="I9" s="1"/>
      </tp>
      <tp>
        <v>0</v>
        <stp/>
        <stp>ContractData</stp>
        <stp>HBS?3</stp>
        <stp>NetLastTrade</stp>
        <stp/>
        <stp>T</stp>
        <tr r="M9" s="1"/>
        <tr r="M9" s="1"/>
      </tp>
      <tp>
        <v>134417</v>
        <stp/>
        <stp>ContractData</stp>
        <stp>HBSU21</stp>
        <stp>P_OI</stp>
        <stp/>
        <stp>T</stp>
        <tr r="K13" s="1"/>
      </tp>
      <tp>
        <v>941</v>
        <stp/>
        <stp>ContractData</stp>
        <stp>HBSU23</stp>
        <stp>P_OI</stp>
        <stp/>
        <stp>T</stp>
        <tr r="K21" s="1"/>
      </tp>
      <tp>
        <v>77531</v>
        <stp/>
        <stp>ContractData</stp>
        <stp>HBSU22</stp>
        <stp>P_OI</stp>
        <stp/>
        <stp>T</stp>
        <tr r="K17" s="1"/>
      </tp>
      <tp>
        <v>0</v>
        <stp/>
        <stp>ContractData</stp>
        <stp>HBSU25</stp>
        <stp>P_OI</stp>
        <stp/>
        <stp>T</stp>
        <tr r="K29" s="1"/>
      </tp>
      <tp>
        <v>31</v>
        <stp/>
        <stp>ContractData</stp>
        <stp>HBSU24</stp>
        <stp>P_OI</stp>
        <stp/>
        <stp>T</stp>
        <tr r="K25" s="1"/>
      </tp>
      <tp>
        <v>99.960000000000008</v>
        <stp/>
        <stp>ContractData</stp>
        <stp>HBSM21</stp>
        <stp>High</stp>
        <stp/>
        <stp>T</stp>
        <tr r="D12" s="1"/>
      </tp>
      <tp>
        <v>99.47</v>
        <stp/>
        <stp>ContractData</stp>
        <stp>HBSM23</stp>
        <stp>High</stp>
        <stp/>
        <stp>T</stp>
        <tr r="D20" s="1"/>
      </tp>
      <tp>
        <v>99.850000000000009</v>
        <stp/>
        <stp>ContractData</stp>
        <stp>HBSM22</stp>
        <stp>High</stp>
        <stp/>
        <stp>T</stp>
        <tr r="D16" s="1"/>
      </tp>
      <tp t="s">
        <v/>
        <stp/>
        <stp>ContractData</stp>
        <stp>HBSM25</stp>
        <stp>High</stp>
        <stp/>
        <stp>T</stp>
        <tr r="D28" s="1"/>
      </tp>
      <tp>
        <v>98.9</v>
        <stp/>
        <stp>ContractData</stp>
        <stp>HBSM24</stp>
        <stp>High</stp>
        <stp/>
        <stp>T</stp>
        <tr r="D24" s="1"/>
      </tp>
      <tp>
        <v>99.460000000000008</v>
        <stp/>
        <stp>ContractData</stp>
        <stp>HBSM23</stp>
        <stp>Open</stp>
        <stp/>
        <stp>T</stp>
        <tr r="C20" s="1"/>
      </tp>
      <tp>
        <v>99.84</v>
        <stp/>
        <stp>ContractData</stp>
        <stp>HBSM22</stp>
        <stp>Open</stp>
        <stp/>
        <stp>T</stp>
        <tr r="C16" s="1"/>
      </tp>
      <tp>
        <v>99.960000000000008</v>
        <stp/>
        <stp>ContractData</stp>
        <stp>HBSM21</stp>
        <stp>Open</stp>
        <stp/>
        <stp>T</stp>
        <tr r="C12" s="1"/>
      </tp>
      <tp t="s">
        <v/>
        <stp/>
        <stp>ContractData</stp>
        <stp>HBSM25</stp>
        <stp>Open</stp>
        <stp/>
        <stp>T</stp>
        <tr r="C28" s="1"/>
      </tp>
      <tp>
        <v>98.9</v>
        <stp/>
        <stp>ContractData</stp>
        <stp>HBSM24</stp>
        <stp>Open</stp>
        <stp/>
        <stp>T</stp>
        <tr r="C24" s="1"/>
      </tp>
      <tp>
        <v>99.600000000000009</v>
        <stp/>
        <stp>ContractData</stp>
        <stp>HBSH23</stp>
        <stp>High</stp>
        <stp/>
        <stp>T</stp>
        <tr r="D19" s="1"/>
      </tp>
      <tp>
        <v>99.89</v>
        <stp/>
        <stp>ContractData</stp>
        <stp>HBSH22</stp>
        <stp>High</stp>
        <stp/>
        <stp>T</stp>
        <tr r="D15" s="1"/>
      </tp>
      <tp>
        <v>98.5</v>
        <stp/>
        <stp>ContractData</stp>
        <stp>HBSH25</stp>
        <stp>High</stp>
        <stp/>
        <stp>T</stp>
        <tr r="D27" s="1"/>
      </tp>
      <tp>
        <v>99.03</v>
        <stp/>
        <stp>ContractData</stp>
        <stp>HBSH24</stp>
        <stp>High</stp>
        <stp/>
        <stp>T</stp>
        <tr r="D23" s="1"/>
      </tp>
      <tp t="s">
        <v/>
        <stp/>
        <stp>ContractData</stp>
        <stp>HBSH26</stp>
        <stp>High</stp>
        <stp/>
        <stp>T</stp>
        <tr r="D31" s="1"/>
      </tp>
      <tp t="s">
        <v>HBSM21</v>
        <stp/>
        <stp>ContractData</stp>
        <stp>HBS?1</stp>
        <stp>Symbol</stp>
        <stp/>
        <stp>T</stp>
        <tr r="B12" s="1"/>
      </tp>
      <tp t="s">
        <v>HBSZ21</v>
        <stp/>
        <stp>ContractData</stp>
        <stp>HBS?3</stp>
        <stp>Symbol</stp>
        <stp/>
        <stp>T</stp>
        <tr r="B14" s="1"/>
      </tp>
      <tp t="s">
        <v>HBSU21</v>
        <stp/>
        <stp>ContractData</stp>
        <stp>HBS?2</stp>
        <stp>Symbol</stp>
        <stp/>
        <stp>T</stp>
        <tr r="B13" s="1"/>
      </tp>
      <tp>
        <v>176848</v>
        <stp/>
        <stp>ContractData</stp>
        <stp>HBSZ21</stp>
        <stp>P_OI</stp>
        <stp/>
        <stp>T</stp>
        <tr r="K14" s="1"/>
      </tp>
      <tp>
        <v>524</v>
        <stp/>
        <stp>ContractData</stp>
        <stp>HBSZ23</stp>
        <stp>P_OI</stp>
        <stp/>
        <stp>T</stp>
        <tr r="K22" s="1"/>
      </tp>
      <tp>
        <v>61164</v>
        <stp/>
        <stp>ContractData</stp>
        <stp>HBSZ22</stp>
        <stp>P_OI</stp>
        <stp/>
        <stp>T</stp>
        <tr r="K18" s="1"/>
      </tp>
      <tp>
        <v>0</v>
        <stp/>
        <stp>ContractData</stp>
        <stp>HBSZ25</stp>
        <stp>P_OI</stp>
        <stp/>
        <stp>T</stp>
        <tr r="K30" s="1"/>
      </tp>
      <tp>
        <v>174</v>
        <stp/>
        <stp>ContractData</stp>
        <stp>HBSZ24</stp>
        <stp>P_OI</stp>
        <stp/>
        <stp>T</stp>
        <tr r="K26" s="1"/>
      </tp>
      <tp t="s">
        <v>HBSM22</v>
        <stp/>
        <stp>ContractData</stp>
        <stp>HBS?5</stp>
        <stp>Symbol</stp>
        <stp/>
        <stp>T</stp>
        <tr r="B16" s="1"/>
      </tp>
      <tp t="s">
        <v>HBSH22</v>
        <stp/>
        <stp>ContractData</stp>
        <stp>HBS?4</stp>
        <stp>Symbol</stp>
        <stp/>
        <stp>T</stp>
        <tr r="B15" s="1"/>
      </tp>
      <tp>
        <v>0</v>
        <stp/>
        <stp>ContractData</stp>
        <stp>HBSU22</stp>
        <stp>NEtLastTrade</stp>
        <stp/>
        <stp>T</stp>
        <tr r="G17" s="1"/>
      </tp>
      <tp>
        <v>-1.9999999999996021E-2</v>
        <stp/>
        <stp>ContractData</stp>
        <stp>HBSU23</stp>
        <stp>NEtLastTrade</stp>
        <stp/>
        <stp>T</stp>
        <tr r="G21" s="1"/>
      </tp>
      <tp>
        <v>-9.9999999999909051E-3</v>
        <stp/>
        <stp>ContractData</stp>
        <stp>HBSU21</stp>
        <stp>NEtLastTrade</stp>
        <stp/>
        <stp>T</stp>
        <tr r="G13" s="1"/>
      </tp>
      <tp t="s">
        <v/>
        <stp/>
        <stp>ContractData</stp>
        <stp>HBSU24</stp>
        <stp>NEtLastTrade</stp>
        <stp/>
        <stp>T</stp>
        <tr r="G25" s="1"/>
      </tp>
      <tp t="s">
        <v/>
        <stp/>
        <stp>ContractData</stp>
        <stp>HBSU25</stp>
        <stp>NEtLastTrade</stp>
        <stp/>
        <stp>T</stp>
        <tr r="G29" s="1"/>
      </tp>
      <tp t="s">
        <v>HBSZ22</v>
        <stp/>
        <stp>ContractData</stp>
        <stp>HBS?7</stp>
        <stp>Symbol</stp>
        <stp/>
        <stp>T</stp>
        <tr r="B18" s="1"/>
      </tp>
      <tp t="s">
        <v>HBSU22</v>
        <stp/>
        <stp>ContractData</stp>
        <stp>HBS?6</stp>
        <stp>Symbol</stp>
        <stp/>
        <stp>T</stp>
        <tr r="B17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400051</xdr:colOff>
      <xdr:row>1</xdr:row>
      <xdr:rowOff>104776</xdr:rowOff>
    </xdr:from>
    <xdr:to>
      <xdr:col>2</xdr:col>
      <xdr:colOff>613032</xdr:colOff>
      <xdr:row>2</xdr:row>
      <xdr:rowOff>115046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6" y="123826"/>
          <a:ext cx="898781" cy="210295"/>
        </a:xfrm>
        <a:prstGeom prst="rect">
          <a:avLst/>
        </a:prstGeom>
      </xdr:spPr>
    </xdr:pic>
    <xdr:clientData/>
  </xdr:twoCellAnchor>
  <xdr:oneCellAnchor>
    <xdr:from>
      <xdr:col>10</xdr:col>
      <xdr:colOff>228601</xdr:colOff>
      <xdr:row>49</xdr:row>
      <xdr:rowOff>57151</xdr:rowOff>
    </xdr:from>
    <xdr:ext cx="448909" cy="105992"/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4626" y="9534526"/>
          <a:ext cx="448909" cy="10599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2"/>
  <sheetViews>
    <sheetView showRowColHeaders="0" tabSelected="1" workbookViewId="0">
      <selection activeCell="A11" sqref="A11:A50"/>
    </sheetView>
  </sheetViews>
  <sheetFormatPr defaultRowHeight="16.5" x14ac:dyDescent="0.3"/>
  <cols>
    <col min="1" max="1" width="1.625" style="1" customWidth="1"/>
    <col min="2" max="4" width="9" style="1"/>
    <col min="5" max="5" width="9" style="1" customWidth="1"/>
    <col min="6" max="7" width="9" style="1"/>
    <col min="8" max="8" width="9" style="1" customWidth="1"/>
    <col min="9" max="9" width="9" style="1"/>
    <col min="10" max="10" width="9" style="1" customWidth="1"/>
    <col min="11" max="12" width="9" style="1"/>
    <col min="13" max="15" width="9" style="1" customWidth="1"/>
    <col min="16" max="20" width="9" style="1"/>
    <col min="21" max="21" width="9" style="1" customWidth="1"/>
    <col min="22" max="22" width="9" style="1"/>
    <col min="23" max="23" width="9" style="1" customWidth="1"/>
    <col min="24" max="29" width="9" style="1"/>
    <col min="30" max="30" width="9" style="1" customWidth="1"/>
    <col min="31" max="16384" width="9" style="1"/>
  </cols>
  <sheetData>
    <row r="1" spans="1:29" ht="2.1" customHeight="1" x14ac:dyDescent="0.3"/>
    <row r="2" spans="1:29" s="41" customFormat="1" ht="15.95" customHeight="1" x14ac:dyDescent="0.3">
      <c r="B2" s="42"/>
      <c r="C2" s="43"/>
      <c r="D2" s="43"/>
      <c r="E2" s="96" t="s">
        <v>9</v>
      </c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1">
        <f>RTD("cqg.rtd", ,"SystemInfo", "Linetime")+17/24</f>
        <v>44323.060868055552</v>
      </c>
      <c r="Z2" s="91"/>
      <c r="AA2" s="92"/>
      <c r="AB2" s="44"/>
      <c r="AC2" s="45"/>
    </row>
    <row r="3" spans="1:29" s="41" customFormat="1" ht="15.95" customHeight="1" x14ac:dyDescent="0.3">
      <c r="B3" s="44"/>
      <c r="C3" s="45"/>
      <c r="D3" s="45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3"/>
      <c r="Z3" s="94"/>
      <c r="AA3" s="95"/>
      <c r="AB3" s="44"/>
      <c r="AC3" s="45"/>
    </row>
    <row r="4" spans="1:29" ht="15.95" customHeight="1" x14ac:dyDescent="0.3">
      <c r="B4" s="105" t="str">
        <f>RTD("cqg.rtd", ,"ContractData", "HBS?1", "LongDescription",, "T")</f>
        <v>90 Day Bank Accepted Bill, Jun 21</v>
      </c>
      <c r="C4" s="98"/>
      <c r="D4" s="98"/>
      <c r="E4" s="98"/>
      <c r="F4" s="86" t="str">
        <f>RTD("cqg.rtd", ,"ContractData", "HBS?2", "LongDescription",, "T")</f>
        <v>90 Day Bank Accepted Bill, Sep 21</v>
      </c>
      <c r="G4" s="87"/>
      <c r="H4" s="87"/>
      <c r="I4" s="88"/>
      <c r="J4" s="98" t="str">
        <f>RTD("cqg.rtd", ,"ContractData", "HBS?3", "LongDescription",, "T")</f>
        <v>90 Day Bank Accepted Bill, Dec 21</v>
      </c>
      <c r="K4" s="98"/>
      <c r="L4" s="98"/>
      <c r="M4" s="98"/>
      <c r="N4" s="86" t="str">
        <f>RTD("cqg.rtd", ,"ContractData", "HBS?4", "LongDescription",, "T")</f>
        <v>90 Day Bank Accepted Bill, Mar 22</v>
      </c>
      <c r="O4" s="87"/>
      <c r="P4" s="87"/>
      <c r="Q4" s="88"/>
      <c r="R4" s="98" t="str">
        <f>RTD("cqg.rtd", ,"ContractData", "HBS?5", "LongDescription",, "T")</f>
        <v>90 Day Bank Accepted Bill, Jun 22</v>
      </c>
      <c r="S4" s="98"/>
      <c r="T4" s="98"/>
      <c r="U4" s="98"/>
      <c r="V4" s="86" t="str">
        <f>RTD("cqg.rtd", ,"ContractData", "HBS?6", "LongDescription",, "T")</f>
        <v>90 Day Bank Accepted Bill, Sep 22</v>
      </c>
      <c r="W4" s="87"/>
      <c r="X4" s="87"/>
      <c r="Y4" s="88"/>
      <c r="Z4" s="89"/>
      <c r="AA4" s="90"/>
      <c r="AB4" s="49"/>
      <c r="AC4" s="49"/>
    </row>
    <row r="5" spans="1:29" x14ac:dyDescent="0.3">
      <c r="B5" s="108" t="s">
        <v>0</v>
      </c>
      <c r="C5" s="64"/>
      <c r="D5" s="64" t="s">
        <v>1</v>
      </c>
      <c r="E5" s="65"/>
      <c r="F5" s="63" t="s">
        <v>0</v>
      </c>
      <c r="G5" s="64"/>
      <c r="H5" s="64" t="s">
        <v>1</v>
      </c>
      <c r="I5" s="65"/>
      <c r="J5" s="64" t="s">
        <v>0</v>
      </c>
      <c r="K5" s="64"/>
      <c r="L5" s="64" t="s">
        <v>1</v>
      </c>
      <c r="M5" s="64"/>
      <c r="N5" s="63" t="s">
        <v>0</v>
      </c>
      <c r="O5" s="64"/>
      <c r="P5" s="64" t="s">
        <v>1</v>
      </c>
      <c r="Q5" s="65"/>
      <c r="R5" s="64" t="s">
        <v>0</v>
      </c>
      <c r="S5" s="64"/>
      <c r="T5" s="64" t="s">
        <v>1</v>
      </c>
      <c r="U5" s="64"/>
      <c r="V5" s="63" t="s">
        <v>0</v>
      </c>
      <c r="W5" s="64"/>
      <c r="X5" s="64" t="s">
        <v>1</v>
      </c>
      <c r="Y5" s="65"/>
      <c r="Z5" s="48"/>
      <c r="AA5" s="49"/>
      <c r="AB5" s="49"/>
      <c r="AC5" s="49"/>
    </row>
    <row r="6" spans="1:29" ht="15.95" customHeight="1" x14ac:dyDescent="0.3">
      <c r="B6" s="106">
        <f>RTD("cqg.rtd", ,"ContractData", "HBS?1", "MT_LastBidVolume",, "T")</f>
        <v>14345</v>
      </c>
      <c r="C6" s="68">
        <f>RTD("cqg.rtd", ,"ContractData", "HBS?1", "Bid",, "T")</f>
        <v>99.95</v>
      </c>
      <c r="D6" s="70">
        <f>RTD("cqg.rtd", ,"ContractData", "HBS?1", "Ask",, "T")</f>
        <v>99.960000000000008</v>
      </c>
      <c r="E6" s="72">
        <f>RTD("cqg.rtd", ,"ContractData", "HBS?1", "MT_LastAskVolume",, "T")</f>
        <v>34115</v>
      </c>
      <c r="F6" s="66">
        <f>RTD("cqg.rtd", ,"ContractData", "HBS?2", "MT_LastBidVolume",, "T")</f>
        <v>28756</v>
      </c>
      <c r="G6" s="68">
        <f>RTD("cqg.rtd", ,"ContractData", "HBS?2", "Bid",, "T")</f>
        <v>99.93</v>
      </c>
      <c r="H6" s="70">
        <f>RTD("cqg.rtd", ,"ContractData", "HBS?2", "Ask",, "T")</f>
        <v>99.94</v>
      </c>
      <c r="I6" s="72">
        <f>RTD("cqg.rtd", ,"ContractData", "HBS?2", "MT_LastAskVolume",, "T")</f>
        <v>16027</v>
      </c>
      <c r="J6" s="81">
        <f>RTD("cqg.rtd", ,"ContractData", "HBS?3", "MT_LastBidVolume",, "T")</f>
        <v>8108</v>
      </c>
      <c r="K6" s="68">
        <f>RTD("cqg.rtd", ,"ContractData", "HBS?3", "Bid",, "T")</f>
        <v>99.91</v>
      </c>
      <c r="L6" s="70">
        <f>RTD("cqg.rtd", ,"ContractData", "HBS?3", "Ask",, "T")</f>
        <v>99.92</v>
      </c>
      <c r="M6" s="83">
        <f>RTD("cqg.rtd", ,"ContractData", "HBS?3", "MT_LastAskVolume",, "T")</f>
        <v>19390</v>
      </c>
      <c r="N6" s="66">
        <f>RTD("cqg.rtd", ,"ContractData", "HBS?4", "MT_LastBidVolume",, "T")</f>
        <v>7044</v>
      </c>
      <c r="O6" s="68">
        <f>RTD("cqg.rtd", ,"ContractData", "HBS?4", "Bid",, "T")</f>
        <v>99.88</v>
      </c>
      <c r="P6" s="70">
        <f>RTD("cqg.rtd", ,"ContractData", "HBS?4", "Ask",, "T")</f>
        <v>99.89</v>
      </c>
      <c r="Q6" s="72">
        <f>RTD("cqg.rtd", ,"ContractData", "HBS?4", "MT_LastAskVolume",, "T")</f>
        <v>5499</v>
      </c>
      <c r="R6" s="81">
        <f>RTD("cqg.rtd", ,"ContractData", "HBS?5", "MT_LastBidVolume",, "T")</f>
        <v>5220</v>
      </c>
      <c r="S6" s="68">
        <f>RTD("cqg.rtd", ,"ContractData", "HBS?5", "Bid",, "T")</f>
        <v>99.84</v>
      </c>
      <c r="T6" s="70">
        <f>RTD("cqg.rtd", ,"ContractData", "HBS?5", "Ask",, "T")</f>
        <v>99.850000000000009</v>
      </c>
      <c r="U6" s="83">
        <f>RTD("cqg.rtd", ,"ContractData", "HBS?5", "MT_LastAskVolume",, "T")</f>
        <v>855</v>
      </c>
      <c r="V6" s="66">
        <f>RTD("cqg.rtd", ,"ContractData", "HBS?6", "MT_LastBidVolume",, "T")</f>
        <v>1079</v>
      </c>
      <c r="W6" s="68">
        <f>RTD("cqg.rtd", ,"ContractData", "HBS?6", "Bid",, "T")</f>
        <v>99.78</v>
      </c>
      <c r="X6" s="70">
        <f>RTD("cqg.rtd", ,"ContractData", "HBS?6", "Ask",, "T")</f>
        <v>99.79</v>
      </c>
      <c r="Y6" s="72">
        <f>RTD("cqg.rtd", ,"ContractData", "HBS?6", "MT_LastAskVolume",, "T")</f>
        <v>3062</v>
      </c>
      <c r="Z6" s="50"/>
      <c r="AA6" s="51"/>
      <c r="AB6" s="52"/>
      <c r="AC6" s="53"/>
    </row>
    <row r="7" spans="1:29" ht="15.95" customHeight="1" x14ac:dyDescent="0.3">
      <c r="B7" s="107"/>
      <c r="C7" s="69"/>
      <c r="D7" s="71"/>
      <c r="E7" s="73"/>
      <c r="F7" s="67"/>
      <c r="G7" s="69"/>
      <c r="H7" s="71"/>
      <c r="I7" s="73"/>
      <c r="J7" s="82"/>
      <c r="K7" s="69"/>
      <c r="L7" s="71"/>
      <c r="M7" s="84"/>
      <c r="N7" s="67"/>
      <c r="O7" s="69"/>
      <c r="P7" s="71"/>
      <c r="Q7" s="73"/>
      <c r="R7" s="82"/>
      <c r="S7" s="69"/>
      <c r="T7" s="71"/>
      <c r="U7" s="84"/>
      <c r="V7" s="67"/>
      <c r="W7" s="69"/>
      <c r="X7" s="71"/>
      <c r="Y7" s="73"/>
      <c r="Z7" s="50"/>
      <c r="AA7" s="51"/>
      <c r="AB7" s="52"/>
      <c r="AC7" s="53"/>
    </row>
    <row r="8" spans="1:29" ht="15.95" customHeight="1" x14ac:dyDescent="0.3">
      <c r="B8" s="102" t="s">
        <v>2</v>
      </c>
      <c r="C8" s="75"/>
      <c r="D8" s="75"/>
      <c r="E8" s="76"/>
      <c r="F8" s="74" t="s">
        <v>2</v>
      </c>
      <c r="G8" s="75"/>
      <c r="H8" s="75"/>
      <c r="I8" s="76"/>
      <c r="J8" s="75" t="s">
        <v>2</v>
      </c>
      <c r="K8" s="75"/>
      <c r="L8" s="75"/>
      <c r="M8" s="75"/>
      <c r="N8" s="74" t="s">
        <v>2</v>
      </c>
      <c r="O8" s="75"/>
      <c r="P8" s="75"/>
      <c r="Q8" s="76"/>
      <c r="R8" s="75" t="s">
        <v>2</v>
      </c>
      <c r="S8" s="75"/>
      <c r="T8" s="75"/>
      <c r="U8" s="75"/>
      <c r="V8" s="74" t="s">
        <v>2</v>
      </c>
      <c r="W8" s="75"/>
      <c r="X8" s="75"/>
      <c r="Y8" s="76"/>
      <c r="Z8" s="50"/>
      <c r="AA8" s="53"/>
      <c r="AB8" s="53"/>
      <c r="AC8" s="53"/>
    </row>
    <row r="9" spans="1:29" ht="15.95" customHeight="1" x14ac:dyDescent="0.3">
      <c r="B9" s="103">
        <f>RTD("cqg.rtd", ,"ContractData", "HBS?1", "LastTrade",, "T")</f>
        <v>99.95</v>
      </c>
      <c r="C9" s="57"/>
      <c r="D9" s="58"/>
      <c r="E9" s="46" t="str">
        <f>IF(RTD("cqg.rtd", ,"ContractData", "HBS?1", "NetLastTrade",, "T")&gt;=0,"+ "&amp;TEXT(RTD("cqg.rtd", ,"ContractData", "HBS?1", "NetLastTrade",, "T"),"#.00"),"-"&amp;TEXT(RTD("cqg.rtd", ,"ContractData", "HBS?1", "NetLastTrade",, "T"),"#.00"))</f>
        <v>--.01</v>
      </c>
      <c r="F9" s="77">
        <f>RTD("cqg.rtd", ,"ContractData", "HBS?2", "LastTrade",, "T")</f>
        <v>99.93</v>
      </c>
      <c r="G9" s="57"/>
      <c r="H9" s="58"/>
      <c r="I9" s="46" t="str">
        <f>IF(RTD("cqg.rtd", ,"ContractData", "HBS?2", "NetLastTrade",, "T")&gt;=0,"+ "&amp;TEXT(RTD("cqg.rtd", ,"ContractData", "HBS?2", "NetLastTrade",, "T"),"#.00"),"-"&amp;TEXT(RTD("cqg.rtd", ,"ContractData", "HBS?2", "NetLastTrade",, "T"),"#.00"))</f>
        <v>--.01</v>
      </c>
      <c r="J9" s="57">
        <f>RTD("cqg.rtd", ,"ContractData", "HBS?3", "LastTrade",, "T")</f>
        <v>99.92</v>
      </c>
      <c r="K9" s="57"/>
      <c r="L9" s="58"/>
      <c r="M9" s="61" t="str">
        <f>IF(RTD("cqg.rtd", ,"ContractData", "HBS?3", "NetLastTrade",, "T")&gt;=0,"+ "&amp;TEXT(RTD("cqg.rtd", ,"ContractData", "HBS?3", "NetLastTrade",, "T"),"#.00"),"-"&amp;TEXT(RTD("cqg.rtd", ,"ContractData", "HBS?3", "NetLastTrade",, "T"),"#.00"))</f>
        <v>+ .00</v>
      </c>
      <c r="N9" s="77">
        <f>RTD("cqg.rtd", ,"ContractData", "HBS?4", "LastTrade",, "T")</f>
        <v>99.89</v>
      </c>
      <c r="O9" s="57"/>
      <c r="P9" s="58"/>
      <c r="Q9" s="46" t="str">
        <f>IF(RTD("cqg.rtd", ,"ContractData", "HBS?4", "NetLastTrade",, "T")&gt;=0,"+ "&amp;TEXT(RTD("cqg.rtd", ,"ContractData", "HBS?4", "NetLastTrade",, "T"),"#.00"),"-"&amp;TEXT(RTD("cqg.rtd", ,"ContractData", "HBS?4", "NetLastTrade",, "T"),"#.00"))</f>
        <v>+ .00</v>
      </c>
      <c r="R9" s="57">
        <f>RTD("cqg.rtd", ,"ContractData", "HBS?5", "LastTrade",, "T")</f>
        <v>99.850000000000009</v>
      </c>
      <c r="S9" s="57"/>
      <c r="T9" s="58"/>
      <c r="U9" s="61" t="str">
        <f>IF(RTD("cqg.rtd", ,"ContractData", "HBS?5", "NetLastTrade",, "T")&gt;=0,"+ "&amp;TEXT(RTD("cqg.rtd", ,"ContractData", "HBS?5", "NetLastTrade",, "T"),"#.00"),"-"&amp;TEXT(RTD("cqg.rtd", ,"ContractData", "HBS?5", "NetLastTrade",, "T"),"#.00"))</f>
        <v>+ .00</v>
      </c>
      <c r="V9" s="77">
        <f>RTD("cqg.rtd", ,"ContractData", "HBS?6", "LastTrade",, "T")</f>
        <v>99.78</v>
      </c>
      <c r="W9" s="57"/>
      <c r="X9" s="58"/>
      <c r="Y9" s="46" t="str">
        <f>IF(RTD("cqg.rtd", ,"ContractData", "HBS?6", "NetLastTrade",, "T")&gt;=0,"+ "&amp;TEXT(RTD("cqg.rtd", ,"ContractData", "HBS?6", "NetLastTrade",, "T"),"#.00"),"-"&amp;TEXT(RTD("cqg.rtd", ,"ContractData", "HBS?6", "NetLastTrade",, "T"),"#.00"))</f>
        <v>+ .00</v>
      </c>
      <c r="Z9" s="54"/>
      <c r="AA9" s="55"/>
      <c r="AB9" s="55"/>
      <c r="AC9" s="56"/>
    </row>
    <row r="10" spans="1:29" ht="15.95" customHeight="1" x14ac:dyDescent="0.3">
      <c r="B10" s="104"/>
      <c r="C10" s="59"/>
      <c r="D10" s="60"/>
      <c r="E10" s="101"/>
      <c r="F10" s="78"/>
      <c r="G10" s="79"/>
      <c r="H10" s="80"/>
      <c r="I10" s="47"/>
      <c r="J10" s="59"/>
      <c r="K10" s="59"/>
      <c r="L10" s="60"/>
      <c r="M10" s="62"/>
      <c r="N10" s="78"/>
      <c r="O10" s="79"/>
      <c r="P10" s="80"/>
      <c r="Q10" s="47"/>
      <c r="R10" s="59"/>
      <c r="S10" s="59"/>
      <c r="T10" s="60"/>
      <c r="U10" s="62"/>
      <c r="V10" s="78"/>
      <c r="W10" s="79"/>
      <c r="X10" s="80"/>
      <c r="Y10" s="47"/>
      <c r="Z10" s="54"/>
      <c r="AA10" s="55"/>
      <c r="AB10" s="55"/>
      <c r="AC10" s="56"/>
    </row>
    <row r="11" spans="1:29" ht="15.95" customHeight="1" x14ac:dyDescent="0.3">
      <c r="B11" s="33" t="s">
        <v>3</v>
      </c>
      <c r="C11" s="33" t="s">
        <v>4</v>
      </c>
      <c r="D11" s="33" t="s">
        <v>5</v>
      </c>
      <c r="E11" s="33" t="s">
        <v>6</v>
      </c>
      <c r="F11" s="33" t="s">
        <v>2</v>
      </c>
      <c r="G11" s="33" t="s">
        <v>7</v>
      </c>
      <c r="H11" s="33" t="s">
        <v>7</v>
      </c>
      <c r="I11" s="33" t="s">
        <v>8</v>
      </c>
      <c r="J11" s="99" t="s">
        <v>12</v>
      </c>
      <c r="K11" s="100"/>
      <c r="L11" s="33" t="s">
        <v>3</v>
      </c>
      <c r="M11" s="33" t="s">
        <v>4</v>
      </c>
      <c r="N11" s="33" t="s">
        <v>5</v>
      </c>
      <c r="O11" s="33" t="s">
        <v>6</v>
      </c>
      <c r="P11" s="33" t="s">
        <v>2</v>
      </c>
      <c r="Q11" s="33" t="s">
        <v>7</v>
      </c>
      <c r="R11" s="33" t="s">
        <v>7</v>
      </c>
      <c r="S11" s="33" t="s">
        <v>8</v>
      </c>
      <c r="T11" s="33" t="s">
        <v>3</v>
      </c>
      <c r="U11" s="33" t="s">
        <v>4</v>
      </c>
      <c r="V11" s="33" t="s">
        <v>5</v>
      </c>
      <c r="W11" s="33" t="s">
        <v>6</v>
      </c>
      <c r="X11" s="33" t="s">
        <v>2</v>
      </c>
      <c r="Y11" s="33" t="s">
        <v>7</v>
      </c>
      <c r="Z11" s="34" t="s">
        <v>7</v>
      </c>
      <c r="AA11" s="34" t="s">
        <v>8</v>
      </c>
    </row>
    <row r="12" spans="1:29" ht="15.95" customHeight="1" x14ac:dyDescent="0.3">
      <c r="A12" s="26" t="str">
        <f>RIGHT(B12,3)</f>
        <v>M21</v>
      </c>
      <c r="B12" s="34" t="str">
        <f>RTD("cqg.rtd", ,"ContractData", "HBS?1", "Symbol",, "T")</f>
        <v>HBSM21</v>
      </c>
      <c r="C12" s="27">
        <f>RTD("cqg.rtd", ,"ContractData",B12, "Open",, "T")</f>
        <v>99.960000000000008</v>
      </c>
      <c r="D12" s="27">
        <f>RTD("cqg.rtd", ,"ContractData",B12, "High",, "T")</f>
        <v>99.960000000000008</v>
      </c>
      <c r="E12" s="27">
        <f>RTD("cqg.rtd", ,"ContractData",B12, "Low",, "T")</f>
        <v>99.95</v>
      </c>
      <c r="F12" s="27">
        <f>RTD("cqg.rtd", ,"ContractData",B12, "LastTrade",, "T")</f>
        <v>99.95</v>
      </c>
      <c r="G12" s="27">
        <f>RTD("cqg.rtd", ,"ContractData",B12, "NEtLastTrade",, "T")</f>
        <v>-1.0000000000005116E-2</v>
      </c>
      <c r="H12" s="28">
        <f>G12</f>
        <v>-1.0000000000005116E-2</v>
      </c>
      <c r="I12" s="2">
        <f>IF(RTD("cqg.rtd", ,"ContractData",B12, "T_CVol",, "T")=0,"",RTD("cqg.rtd", ,"ContractData",B12, "T_CVol",, "T"))</f>
        <v>662</v>
      </c>
      <c r="J12" s="24">
        <f>RTD("cqg.rtd", ,"ContractData",B12, "COI",, "T")</f>
        <v>133470</v>
      </c>
      <c r="K12" s="4">
        <f>J12-RTD("cqg.rtd", ,"ContractData",B12, "P_OI",, "T")</f>
        <v>762</v>
      </c>
      <c r="L12" s="35" t="str">
        <f>"HBSS1"&amp;A12</f>
        <v>HBSS1M21</v>
      </c>
      <c r="M12" s="27" t="str">
        <f>RTD("cqg.rtd", ,"ContractData",L12, "Open",, "T")</f>
        <v/>
      </c>
      <c r="N12" s="27" t="str">
        <f>RTD("cqg.rtd", ,"ContractData",L12, "High",, "T")</f>
        <v/>
      </c>
      <c r="O12" s="27" t="str">
        <f>RTD("cqg.rtd", ,"ContractData",L12, "Low",, "T")</f>
        <v/>
      </c>
      <c r="P12" s="27">
        <f>RTD("cqg.rtd", ,"ContractData",L12, "LastTrade",, "T")</f>
        <v>0.01</v>
      </c>
      <c r="Q12" s="2">
        <f>RTD("cqg.rtd", ,"ContractData",L12, "NEtLastTrade",, "T")</f>
        <v>0</v>
      </c>
      <c r="R12" s="3">
        <f>Q12</f>
        <v>0</v>
      </c>
      <c r="S12" s="2" t="str">
        <f>IF(RTD("cqg.rtd", ,"ContractData",L12, "T_CVol",, "T")=0,"",RTD("cqg.rtd", ,"ContractData",L12, "T_CVol",, "T"))</f>
        <v/>
      </c>
      <c r="T12" s="34" t="str">
        <f t="shared" ref="T12:T29" si="0">"HBSS2"&amp;A12</f>
        <v>HBSS2M21</v>
      </c>
      <c r="U12" s="27">
        <f>RTD("cqg.rtd", ,"ContractData",T12, "Open",, "T")</f>
        <v>0.04</v>
      </c>
      <c r="V12" s="27">
        <f>RTD("cqg.rtd", ,"ContractData",T12, "High",, "T")</f>
        <v>0.04</v>
      </c>
      <c r="W12" s="27">
        <f>RTD("cqg.rtd", ,"ContractData",T12, "Low",, "T")</f>
        <v>0.04</v>
      </c>
      <c r="X12" s="27">
        <f>RTD("cqg.rtd", ,"ContractData",T12, "LastTrade",, "T")</f>
        <v>0.04</v>
      </c>
      <c r="Y12" s="27">
        <f>RTD("cqg.rtd", ,"ContractData",T12, "NEtLastTrade",, "T")</f>
        <v>0</v>
      </c>
      <c r="Z12" s="3">
        <f>Y12</f>
        <v>0</v>
      </c>
      <c r="AA12" s="2">
        <f>IF(RTD("cqg.rtd", ,"ContractData",T12, "T_CVol",, "T")=0,"",RTD("cqg.rtd", ,"ContractData",T12, "T_CVol",, "T"))</f>
        <v>10</v>
      </c>
    </row>
    <row r="13" spans="1:29" ht="15.95" customHeight="1" x14ac:dyDescent="0.3">
      <c r="A13" s="26" t="str">
        <f>RIGHT(B13,3)</f>
        <v>U21</v>
      </c>
      <c r="B13" s="34" t="str">
        <f>RTD("cqg.rtd", ,"ContractData", "HBS?2", "Symbol",, "T")</f>
        <v>HBSU21</v>
      </c>
      <c r="C13" s="27">
        <f>RTD("cqg.rtd", ,"ContractData",B13, "Open",, "T")</f>
        <v>99.93</v>
      </c>
      <c r="D13" s="27">
        <f>RTD("cqg.rtd", ,"ContractData",B13, "High",, "T")</f>
        <v>99.94</v>
      </c>
      <c r="E13" s="27">
        <f>RTD("cqg.rtd", ,"ContractData",B13, "Low",, "T")</f>
        <v>99.93</v>
      </c>
      <c r="F13" s="27">
        <f>RTD("cqg.rtd", ,"ContractData",B13, "LastTrade",, "T")</f>
        <v>99.93</v>
      </c>
      <c r="G13" s="27">
        <f>RTD("cqg.rtd", ,"ContractData",B13, "NEtLastTrade",, "T")</f>
        <v>-9.9999999999909051E-3</v>
      </c>
      <c r="H13" s="28">
        <f t="shared" ref="H13:H31" si="1">G13</f>
        <v>-9.9999999999909051E-3</v>
      </c>
      <c r="I13" s="2">
        <f>IF(RTD("cqg.rtd", ,"ContractData",B13, "T_CVol",, "T")=0,"",RTD("cqg.rtd", ,"ContractData",B13, "T_CVol",, "T"))</f>
        <v>316</v>
      </c>
      <c r="J13" s="24">
        <f>RTD("cqg.rtd", ,"ContractData",B13, "COI",, "T")</f>
        <v>134632</v>
      </c>
      <c r="K13" s="4">
        <f>J13-RTD("cqg.rtd", ,"ContractData",B13, "P_OI",, "T")</f>
        <v>215</v>
      </c>
      <c r="L13" s="35" t="str">
        <f t="shared" ref="L12:L30" si="2">"HBSS1"&amp;A13</f>
        <v>HBSS1U21</v>
      </c>
      <c r="M13" s="27">
        <f>RTD("cqg.rtd", ,"ContractData",L13, "Open",, "T")</f>
        <v>0.02</v>
      </c>
      <c r="N13" s="27">
        <f>RTD("cqg.rtd", ,"ContractData",L13, "High",, "T")</f>
        <v>0.02</v>
      </c>
      <c r="O13" s="27">
        <f>RTD("cqg.rtd", ,"ContractData",L13, "Low",, "T")</f>
        <v>0.02</v>
      </c>
      <c r="P13" s="27">
        <f>RTD("cqg.rtd", ,"ContractData",L13, "LastTrade",, "T")</f>
        <v>0.02</v>
      </c>
      <c r="Q13" s="2">
        <f>RTD("cqg.rtd", ,"ContractData",L13, "NEtLastTrade",, "T")</f>
        <v>-9.9999999999999985E-3</v>
      </c>
      <c r="R13" s="3">
        <f t="shared" ref="R13:R30" si="3">Q13</f>
        <v>-9.9999999999999985E-3</v>
      </c>
      <c r="S13" s="2">
        <f>IF(RTD("cqg.rtd", ,"ContractData",L13, "T_CVol",, "T")=0,"",RTD("cqg.rtd", ,"ContractData",L13, "T_CVol",, "T"))</f>
        <v>75</v>
      </c>
      <c r="T13" s="34" t="str">
        <f t="shared" si="0"/>
        <v>HBSS2U21</v>
      </c>
      <c r="U13" s="27">
        <f>RTD("cqg.rtd", ,"ContractData",T13, "Open",, "T")</f>
        <v>0.05</v>
      </c>
      <c r="V13" s="27">
        <f>RTD("cqg.rtd", ,"ContractData",T13, "High",, "T")</f>
        <v>0.05</v>
      </c>
      <c r="W13" s="27">
        <f>RTD("cqg.rtd", ,"ContractData",T13, "Low",, "T")</f>
        <v>0.05</v>
      </c>
      <c r="X13" s="27">
        <f>RTD("cqg.rtd", ,"ContractData",T13, "LastTrade",, "T")</f>
        <v>0.05</v>
      </c>
      <c r="Y13" s="27">
        <f>RTD("cqg.rtd", ,"ContractData",T13, "NEtLastTrade",, "T")</f>
        <v>-9.999999999999995E-3</v>
      </c>
      <c r="Z13" s="3">
        <f t="shared" ref="Z13:Z29" si="4">Y13</f>
        <v>-9.999999999999995E-3</v>
      </c>
      <c r="AA13" s="2">
        <f>IF(RTD("cqg.rtd", ,"ContractData",T13, "T_CVol",, "T")=0,"",RTD("cqg.rtd", ,"ContractData",T13, "T_CVol",, "T"))</f>
        <v>2</v>
      </c>
    </row>
    <row r="14" spans="1:29" ht="15.95" customHeight="1" x14ac:dyDescent="0.3">
      <c r="A14" s="26" t="str">
        <f>RIGHT(B14,3)</f>
        <v>Z21</v>
      </c>
      <c r="B14" s="34" t="str">
        <f>RTD("cqg.rtd", ,"ContractData", "HBS?3", "Symbol",, "T")</f>
        <v>HBSZ21</v>
      </c>
      <c r="C14" s="27">
        <f>RTD("cqg.rtd", ,"ContractData",B14, "Open",, "T")</f>
        <v>99.92</v>
      </c>
      <c r="D14" s="27">
        <f>RTD("cqg.rtd", ,"ContractData",B14, "High",, "T")</f>
        <v>99.92</v>
      </c>
      <c r="E14" s="27">
        <f>RTD("cqg.rtd", ,"ContractData",B14, "Low",, "T")</f>
        <v>99.91</v>
      </c>
      <c r="F14" s="27">
        <f>RTD("cqg.rtd", ,"ContractData",B14, "LastTrade",, "T")</f>
        <v>99.92</v>
      </c>
      <c r="G14" s="27">
        <f>RTD("cqg.rtd", ,"ContractData",B14, "NEtLastTrade",, "T")</f>
        <v>0</v>
      </c>
      <c r="H14" s="28">
        <f t="shared" si="1"/>
        <v>0</v>
      </c>
      <c r="I14" s="2">
        <f>IF(RTD("cqg.rtd", ,"ContractData",B14, "T_CVol",, "T")=0,"",RTD("cqg.rtd", ,"ContractData",B14, "T_CVol",, "T"))</f>
        <v>2623</v>
      </c>
      <c r="J14" s="24">
        <f>RTD("cqg.rtd", ,"ContractData",B14, "COI",, "T")</f>
        <v>168226</v>
      </c>
      <c r="K14" s="4">
        <f>J14-RTD("cqg.rtd", ,"ContractData",B14, "P_OI",, "T")</f>
        <v>-8622</v>
      </c>
      <c r="L14" s="35" t="str">
        <f t="shared" si="2"/>
        <v>HBSS1Z21</v>
      </c>
      <c r="M14" s="27" t="str">
        <f>RTD("cqg.rtd", ,"ContractData",L14, "Open",, "T")</f>
        <v/>
      </c>
      <c r="N14" s="27" t="str">
        <f>RTD("cqg.rtd", ,"ContractData",L14, "High",, "T")</f>
        <v/>
      </c>
      <c r="O14" s="27" t="str">
        <f>RTD("cqg.rtd", ,"ContractData",L14, "Low",, "T")</f>
        <v/>
      </c>
      <c r="P14" s="27">
        <f>RTD("cqg.rtd", ,"ContractData",L14, "LastTrade",, "T")</f>
        <v>0.03</v>
      </c>
      <c r="Q14" s="2">
        <f>RTD("cqg.rtd", ,"ContractData",L14, "NEtLastTrade",, "T")</f>
        <v>0</v>
      </c>
      <c r="R14" s="3">
        <f t="shared" si="3"/>
        <v>0</v>
      </c>
      <c r="S14" s="2" t="str">
        <f>IF(RTD("cqg.rtd", ,"ContractData",L14, "T_CVol",, "T")=0,"",RTD("cqg.rtd", ,"ContractData",L14, "T_CVol",, "T"))</f>
        <v/>
      </c>
      <c r="T14" s="34" t="str">
        <f t="shared" si="0"/>
        <v>HBSS2Z21</v>
      </c>
      <c r="U14" s="27">
        <f>RTD("cqg.rtd", ,"ContractData",T14, "Open",, "T")</f>
        <v>7.0000000000000007E-2</v>
      </c>
      <c r="V14" s="27">
        <f>RTD("cqg.rtd", ,"ContractData",T14, "High",, "T")</f>
        <v>7.0000000000000007E-2</v>
      </c>
      <c r="W14" s="27">
        <f>RTD("cqg.rtd", ,"ContractData",T14, "Low",, "T")</f>
        <v>7.0000000000000007E-2</v>
      </c>
      <c r="X14" s="27">
        <f>RTD("cqg.rtd", ,"ContractData",T14, "LastTrade",, "T")</f>
        <v>7.0000000000000007E-2</v>
      </c>
      <c r="Y14" s="27">
        <f>RTD("cqg.rtd", ,"ContractData",T14, "NEtLastTrade",, "T")</f>
        <v>0</v>
      </c>
      <c r="Z14" s="3">
        <f t="shared" si="4"/>
        <v>0</v>
      </c>
      <c r="AA14" s="2">
        <f>IF(RTD("cqg.rtd", ,"ContractData",T14, "T_CVol",, "T")=0,"",RTD("cqg.rtd", ,"ContractData",T14, "T_CVol",, "T"))</f>
        <v>169</v>
      </c>
    </row>
    <row r="15" spans="1:29" ht="15.95" customHeight="1" x14ac:dyDescent="0.3">
      <c r="A15" s="26" t="str">
        <f>RIGHT(B15,3)</f>
        <v>H22</v>
      </c>
      <c r="B15" s="34" t="str">
        <f>RTD("cqg.rtd", ,"ContractData", "HBS?4", "Symbol",, "T")</f>
        <v>HBSH22</v>
      </c>
      <c r="C15" s="27">
        <f>RTD("cqg.rtd", ,"ContractData",B15, "Open",, "T")</f>
        <v>99.89</v>
      </c>
      <c r="D15" s="27">
        <f>RTD("cqg.rtd", ,"ContractData",B15, "High",, "T")</f>
        <v>99.89</v>
      </c>
      <c r="E15" s="27">
        <f>RTD("cqg.rtd", ,"ContractData",B15, "Low",, "T")</f>
        <v>99.88</v>
      </c>
      <c r="F15" s="27">
        <f>RTD("cqg.rtd", ,"ContractData",B15, "LastTrade",, "T")</f>
        <v>99.89</v>
      </c>
      <c r="G15" s="27">
        <f>RTD("cqg.rtd", ,"ContractData",B15, "NEtLastTrade",, "T")</f>
        <v>0</v>
      </c>
      <c r="H15" s="28">
        <f t="shared" si="1"/>
        <v>0</v>
      </c>
      <c r="I15" s="2">
        <f>IF(RTD("cqg.rtd", ,"ContractData",B15, "T_CVol",, "T")=0,"",RTD("cqg.rtd", ,"ContractData",B15, "T_CVol",, "T"))</f>
        <v>1081</v>
      </c>
      <c r="J15" s="24">
        <f>RTD("cqg.rtd", ,"ContractData",B15, "COI",, "T")</f>
        <v>165437</v>
      </c>
      <c r="K15" s="4">
        <f>J15-RTD("cqg.rtd", ,"ContractData",B15, "P_OI",, "T")</f>
        <v>482</v>
      </c>
      <c r="L15" s="35" t="str">
        <f t="shared" si="2"/>
        <v>HBSS1H22</v>
      </c>
      <c r="M15" s="27">
        <f>RTD("cqg.rtd", ,"ContractData",L15, "Open",, "T")</f>
        <v>0.04</v>
      </c>
      <c r="N15" s="27">
        <f>RTD("cqg.rtd", ,"ContractData",L15, "High",, "T")</f>
        <v>0.04</v>
      </c>
      <c r="O15" s="27">
        <f>RTD("cqg.rtd", ,"ContractData",L15, "Low",, "T")</f>
        <v>0.04</v>
      </c>
      <c r="P15" s="27">
        <f>RTD("cqg.rtd", ,"ContractData",L15, "LastTrade",, "T")</f>
        <v>0.04</v>
      </c>
      <c r="Q15" s="2">
        <f>RTD("cqg.rtd", ,"ContractData",L15, "NEtLastTrade",, "T")</f>
        <v>-1.0000000000000002E-2</v>
      </c>
      <c r="R15" s="3">
        <f t="shared" si="3"/>
        <v>-1.0000000000000002E-2</v>
      </c>
      <c r="S15" s="2">
        <f>IF(RTD("cqg.rtd", ,"ContractData",L15, "T_CVol",, "T")=0,"",RTD("cqg.rtd", ,"ContractData",L15, "T_CVol",, "T"))</f>
        <v>924</v>
      </c>
      <c r="T15" s="34" t="str">
        <f t="shared" si="0"/>
        <v>HBSS2H22</v>
      </c>
      <c r="U15" s="27">
        <f>RTD("cqg.rtd", ,"ContractData",T15, "Open",, "T")</f>
        <v>0.11</v>
      </c>
      <c r="V15" s="27">
        <f>RTD("cqg.rtd", ,"ContractData",T15, "High",, "T")</f>
        <v>0.11</v>
      </c>
      <c r="W15" s="27">
        <f>RTD("cqg.rtd", ,"ContractData",T15, "Low",, "T")</f>
        <v>0.1</v>
      </c>
      <c r="X15" s="27">
        <f>RTD("cqg.rtd", ,"ContractData",T15, "LastTrade",, "T")</f>
        <v>0.1</v>
      </c>
      <c r="Y15" s="27">
        <f>RTD("cqg.rtd", ,"ContractData",T15, "NEtLastTrade",, "T")</f>
        <v>-9.999999999999995E-3</v>
      </c>
      <c r="Z15" s="3">
        <f t="shared" si="4"/>
        <v>-9.999999999999995E-3</v>
      </c>
      <c r="AA15" s="2">
        <f>IF(RTD("cqg.rtd", ,"ContractData",T15, "T_CVol",, "T")=0,"",RTD("cqg.rtd", ,"ContractData",T15, "T_CVol",, "T"))</f>
        <v>17</v>
      </c>
    </row>
    <row r="16" spans="1:29" ht="15.95" customHeight="1" x14ac:dyDescent="0.3">
      <c r="A16" s="26" t="str">
        <f>RIGHT(B16,3)</f>
        <v>M22</v>
      </c>
      <c r="B16" s="34" t="str">
        <f>RTD("cqg.rtd", ,"ContractData", "HBS?5", "Symbol",, "T")</f>
        <v>HBSM22</v>
      </c>
      <c r="C16" s="27">
        <f>RTD("cqg.rtd", ,"ContractData",B16, "Open",, "T")</f>
        <v>99.84</v>
      </c>
      <c r="D16" s="27">
        <f>RTD("cqg.rtd", ,"ContractData",B16, "High",, "T")</f>
        <v>99.850000000000009</v>
      </c>
      <c r="E16" s="27">
        <f>RTD("cqg.rtd", ,"ContractData",B16, "Low",, "T")</f>
        <v>99.84</v>
      </c>
      <c r="F16" s="27">
        <f>RTD("cqg.rtd", ,"ContractData",B16, "LastTrade",, "T")</f>
        <v>99.850000000000009</v>
      </c>
      <c r="G16" s="27">
        <f>RTD("cqg.rtd", ,"ContractData",B16, "NEtLastTrade",, "T")</f>
        <v>0</v>
      </c>
      <c r="H16" s="28">
        <f t="shared" si="1"/>
        <v>0</v>
      </c>
      <c r="I16" s="2">
        <f>IF(RTD("cqg.rtd", ,"ContractData",B16, "T_CVol",, "T")=0,"",RTD("cqg.rtd", ,"ContractData",B16, "T_CVol",, "T"))</f>
        <v>1365</v>
      </c>
      <c r="J16" s="24">
        <f>RTD("cqg.rtd", ,"ContractData",B16, "COI",, "T")</f>
        <v>124905</v>
      </c>
      <c r="K16" s="4">
        <f>J16-RTD("cqg.rtd", ,"ContractData",B16, "P_OI",, "T")</f>
        <v>2710</v>
      </c>
      <c r="L16" s="35" t="str">
        <f t="shared" si="2"/>
        <v>HBSS1M22</v>
      </c>
      <c r="M16" s="27">
        <f>RTD("cqg.rtd", ,"ContractData",L16, "Open",, "T")</f>
        <v>0.06</v>
      </c>
      <c r="N16" s="27">
        <f>RTD("cqg.rtd", ,"ContractData",L16, "High",, "T")</f>
        <v>0.06</v>
      </c>
      <c r="O16" s="27">
        <f>RTD("cqg.rtd", ,"ContractData",L16, "Low",, "T")</f>
        <v>0.06</v>
      </c>
      <c r="P16" s="27">
        <f>RTD("cqg.rtd", ,"ContractData",L16, "LastTrade",, "T")</f>
        <v>0.06</v>
      </c>
      <c r="Q16" s="2">
        <f>RTD("cqg.rtd", ,"ContractData",L16, "NEtLastTrade",, "T")</f>
        <v>0</v>
      </c>
      <c r="R16" s="3">
        <f t="shared" si="3"/>
        <v>0</v>
      </c>
      <c r="S16" s="2">
        <f>IF(RTD("cqg.rtd", ,"ContractData",L16, "T_CVol",, "T")=0,"",RTD("cqg.rtd", ,"ContractData",L16, "T_CVol",, "T"))</f>
        <v>3</v>
      </c>
      <c r="T16" s="34" t="str">
        <f t="shared" si="0"/>
        <v>HBSS2M22</v>
      </c>
      <c r="U16" s="27">
        <f>RTD("cqg.rtd", ,"ContractData",T16, "Open",, "T")</f>
        <v>0.16</v>
      </c>
      <c r="V16" s="27">
        <f>RTD("cqg.rtd", ,"ContractData",T16, "High",, "T")</f>
        <v>0.16</v>
      </c>
      <c r="W16" s="27">
        <f>RTD("cqg.rtd", ,"ContractData",T16, "Low",, "T")</f>
        <v>0.16</v>
      </c>
      <c r="X16" s="27">
        <f>RTD("cqg.rtd", ,"ContractData",T16, "LastTrade",, "T")</f>
        <v>0.16</v>
      </c>
      <c r="Y16" s="27">
        <f>RTD("cqg.rtd", ,"ContractData",T16, "NEtLastTrade",, "T")</f>
        <v>-1.0000000000000009E-2</v>
      </c>
      <c r="Z16" s="3">
        <f t="shared" si="4"/>
        <v>-1.0000000000000009E-2</v>
      </c>
      <c r="AA16" s="2">
        <f>IF(RTD("cqg.rtd", ,"ContractData",T16, "T_CVol",, "T")=0,"",RTD("cqg.rtd", ,"ContractData",T16, "T_CVol",, "T"))</f>
        <v>309</v>
      </c>
    </row>
    <row r="17" spans="1:27" ht="15.95" customHeight="1" x14ac:dyDescent="0.3">
      <c r="A17" s="26" t="str">
        <f>RIGHT(B17,3)</f>
        <v>U22</v>
      </c>
      <c r="B17" s="34" t="str">
        <f>RTD("cqg.rtd", ,"ContractData", "HBS?6", "Symbol",, "T")</f>
        <v>HBSU22</v>
      </c>
      <c r="C17" s="27">
        <f>RTD("cqg.rtd", ,"ContractData",B17, "Open",, "T")</f>
        <v>99.78</v>
      </c>
      <c r="D17" s="27">
        <f>RTD("cqg.rtd", ,"ContractData",B17, "High",, "T")</f>
        <v>99.78</v>
      </c>
      <c r="E17" s="27">
        <f>RTD("cqg.rtd", ,"ContractData",B17, "Low",, "T")</f>
        <v>99.78</v>
      </c>
      <c r="F17" s="27">
        <f>RTD("cqg.rtd", ,"ContractData",B17, "LastTrade",, "T")</f>
        <v>99.78</v>
      </c>
      <c r="G17" s="27">
        <f>RTD("cqg.rtd", ,"ContractData",B17, "NEtLastTrade",, "T")</f>
        <v>0</v>
      </c>
      <c r="H17" s="28">
        <f t="shared" si="1"/>
        <v>0</v>
      </c>
      <c r="I17" s="2">
        <f>IF(RTD("cqg.rtd", ,"ContractData",B17, "T_CVol",, "T")=0,"",RTD("cqg.rtd", ,"ContractData",B17, "T_CVol",, "T"))</f>
        <v>2719</v>
      </c>
      <c r="J17" s="24">
        <f>RTD("cqg.rtd", ,"ContractData",B17, "COI",, "T")</f>
        <v>77843</v>
      </c>
      <c r="K17" s="4">
        <f>J17-RTD("cqg.rtd", ,"ContractData",B17, "P_OI",, "T")</f>
        <v>312</v>
      </c>
      <c r="L17" s="35" t="str">
        <f t="shared" si="2"/>
        <v>HBSS1U22</v>
      </c>
      <c r="M17" s="27" t="str">
        <f>RTD("cqg.rtd", ,"ContractData",L17, "Open",, "T")</f>
        <v/>
      </c>
      <c r="N17" s="27" t="str">
        <f>RTD("cqg.rtd", ,"ContractData",L17, "High",, "T")</f>
        <v/>
      </c>
      <c r="O17" s="27" t="str">
        <f>RTD("cqg.rtd", ,"ContractData",L17, "Low",, "T")</f>
        <v/>
      </c>
      <c r="P17" s="27">
        <f>RTD("cqg.rtd", ,"ContractData",L17, "LastTrade",, "T")</f>
        <v>0.1</v>
      </c>
      <c r="Q17" s="2">
        <f>RTD("cqg.rtd", ,"ContractData",L17, "NEtLastTrade",, "T")</f>
        <v>0</v>
      </c>
      <c r="R17" s="3">
        <f t="shared" si="3"/>
        <v>0</v>
      </c>
      <c r="S17" s="2" t="str">
        <f>IF(RTD("cqg.rtd", ,"ContractData",L17, "T_CVol",, "T")=0,"",RTD("cqg.rtd", ,"ContractData",L17, "T_CVol",, "T"))</f>
        <v/>
      </c>
      <c r="T17" s="34" t="str">
        <f t="shared" si="0"/>
        <v>HBSS2U22</v>
      </c>
      <c r="U17" s="27">
        <f>RTD("cqg.rtd", ,"ContractData",T17, "Open",, "T")</f>
        <v>0.18</v>
      </c>
      <c r="V17" s="27">
        <f>RTD("cqg.rtd", ,"ContractData",T17, "High",, "T")</f>
        <v>0.18</v>
      </c>
      <c r="W17" s="27">
        <f>RTD("cqg.rtd", ,"ContractData",T17, "Low",, "T")</f>
        <v>0.18</v>
      </c>
      <c r="X17" s="27">
        <f>RTD("cqg.rtd", ,"ContractData",T17, "LastTrade",, "T")</f>
        <v>0.18</v>
      </c>
      <c r="Y17" s="27">
        <f>RTD("cqg.rtd", ,"ContractData",T17, "NEtLastTrade",, "T")</f>
        <v>9.9999999999999811E-3</v>
      </c>
      <c r="Z17" s="3">
        <f t="shared" si="4"/>
        <v>9.9999999999999811E-3</v>
      </c>
      <c r="AA17" s="2">
        <f>IF(RTD("cqg.rtd", ,"ContractData",T17, "T_CVol",, "T")=0,"",RTD("cqg.rtd", ,"ContractData",T17, "T_CVol",, "T"))</f>
        <v>65</v>
      </c>
    </row>
    <row r="18" spans="1:27" ht="15.95" customHeight="1" x14ac:dyDescent="0.3">
      <c r="A18" s="26" t="str">
        <f>RIGHT(B18,3)</f>
        <v>Z22</v>
      </c>
      <c r="B18" s="34" t="str">
        <f>RTD("cqg.rtd", ,"ContractData", "HBS?7", "Symbol",, "T")</f>
        <v>HBSZ22</v>
      </c>
      <c r="C18" s="27">
        <f>RTD("cqg.rtd", ,"ContractData",B18, "Open",, "T")</f>
        <v>99.68</v>
      </c>
      <c r="D18" s="27">
        <f>RTD("cqg.rtd", ,"ContractData",B18, "High",, "T")</f>
        <v>99.69</v>
      </c>
      <c r="E18" s="27">
        <f>RTD("cqg.rtd", ,"ContractData",B18, "Low",, "T")</f>
        <v>99.68</v>
      </c>
      <c r="F18" s="27">
        <f>RTD("cqg.rtd", ,"ContractData",B18, "LastTrade",, "T")</f>
        <v>99.69</v>
      </c>
      <c r="G18" s="27">
        <f>RTD("cqg.rtd", ,"ContractData",B18, "NEtLastTrade",, "T")</f>
        <v>0</v>
      </c>
      <c r="H18" s="28">
        <f t="shared" si="1"/>
        <v>0</v>
      </c>
      <c r="I18" s="2">
        <f>IF(RTD("cqg.rtd", ,"ContractData",B18, "T_CVol",, "T")=0,"",RTD("cqg.rtd", ,"ContractData",B18, "T_CVol",, "T"))</f>
        <v>3245</v>
      </c>
      <c r="J18" s="24">
        <f>RTD("cqg.rtd", ,"ContractData",B18, "COI",, "T")</f>
        <v>62019</v>
      </c>
      <c r="K18" s="4">
        <f>J18-RTD("cqg.rtd", ,"ContractData",B18, "P_OI",, "T")</f>
        <v>855</v>
      </c>
      <c r="L18" s="35" t="str">
        <f t="shared" si="2"/>
        <v>HBSS1Z22</v>
      </c>
      <c r="M18" s="27" t="str">
        <f>RTD("cqg.rtd", ,"ContractData",L18, "Open",, "T")</f>
        <v/>
      </c>
      <c r="N18" s="27" t="str">
        <f>RTD("cqg.rtd", ,"ContractData",L18, "High",, "T")</f>
        <v/>
      </c>
      <c r="O18" s="27" t="str">
        <f>RTD("cqg.rtd", ,"ContractData",L18, "Low",, "T")</f>
        <v/>
      </c>
      <c r="P18" s="27">
        <f>RTD("cqg.rtd", ,"ContractData",L18, "LastTrade",, "T")</f>
        <v>0.09</v>
      </c>
      <c r="Q18" s="2">
        <f>RTD("cqg.rtd", ,"ContractData",L18, "NEtLastTrade",, "T")</f>
        <v>0</v>
      </c>
      <c r="R18" s="3">
        <f t="shared" si="3"/>
        <v>0</v>
      </c>
      <c r="S18" s="2" t="str">
        <f>IF(RTD("cqg.rtd", ,"ContractData",L18, "T_CVol",, "T")=0,"",RTD("cqg.rtd", ,"ContractData",L18, "T_CVol",, "T"))</f>
        <v/>
      </c>
      <c r="T18" s="34" t="str">
        <f t="shared" si="0"/>
        <v>HBSS2Z22</v>
      </c>
      <c r="U18" s="27" t="str">
        <f>RTD("cqg.rtd", ,"ContractData",T18, "Open",, "T")</f>
        <v/>
      </c>
      <c r="V18" s="27" t="str">
        <f>RTD("cqg.rtd", ,"ContractData",T18, "High",, "T")</f>
        <v/>
      </c>
      <c r="W18" s="27" t="str">
        <f>RTD("cqg.rtd", ,"ContractData",T18, "Low",, "T")</f>
        <v/>
      </c>
      <c r="X18" s="27">
        <f>RTD("cqg.rtd", ,"ContractData",T18, "LastTrade",, "T")</f>
        <v>0.2</v>
      </c>
      <c r="Y18" s="27">
        <f>RTD("cqg.rtd", ,"ContractData",T18, "NEtLastTrade",, "T")</f>
        <v>-9.9999999999999811E-3</v>
      </c>
      <c r="Z18" s="3">
        <f t="shared" si="4"/>
        <v>-9.9999999999999811E-3</v>
      </c>
      <c r="AA18" s="2" t="str">
        <f>IF(RTD("cqg.rtd", ,"ContractData",T18, "T_CVol",, "T")=0,"",RTD("cqg.rtd", ,"ContractData",T18, "T_CVol",, "T"))</f>
        <v/>
      </c>
    </row>
    <row r="19" spans="1:27" ht="15.95" customHeight="1" x14ac:dyDescent="0.3">
      <c r="A19" s="26" t="str">
        <f>RIGHT(B19,3)</f>
        <v>H23</v>
      </c>
      <c r="B19" s="34" t="str">
        <f>RTD("cqg.rtd", ,"ContractData", "HBS?8", "Symbol",, "T")</f>
        <v>HBSH23</v>
      </c>
      <c r="C19" s="27">
        <f>RTD("cqg.rtd", ,"ContractData",B19, "Open",, "T")</f>
        <v>99.600000000000009</v>
      </c>
      <c r="D19" s="27">
        <f>RTD("cqg.rtd", ,"ContractData",B19, "High",, "T")</f>
        <v>99.600000000000009</v>
      </c>
      <c r="E19" s="27">
        <f>RTD("cqg.rtd", ,"ContractData",B19, "Low",, "T")</f>
        <v>99.59</v>
      </c>
      <c r="F19" s="27">
        <f>RTD("cqg.rtd", ,"ContractData",B19, "LastTrade",, "T")</f>
        <v>99.600000000000009</v>
      </c>
      <c r="G19" s="27">
        <f>RTD("cqg.rtd", ,"ContractData",B19, "NEtLastTrade",, "T")</f>
        <v>0</v>
      </c>
      <c r="H19" s="28">
        <f t="shared" si="1"/>
        <v>0</v>
      </c>
      <c r="I19" s="2">
        <f>IF(RTD("cqg.rtd", ,"ContractData",B19, "T_CVol",, "T")=0,"",RTD("cqg.rtd", ,"ContractData",B19, "T_CVol",, "T"))</f>
        <v>945</v>
      </c>
      <c r="J19" s="24">
        <f>RTD("cqg.rtd", ,"ContractData",B19, "COI",, "T")</f>
        <v>42626</v>
      </c>
      <c r="K19" s="4">
        <f>J19-RTD("cqg.rtd", ,"ContractData",B19, "P_OI",, "T")</f>
        <v>871</v>
      </c>
      <c r="L19" s="35" t="str">
        <f t="shared" si="2"/>
        <v>HBSS1H23</v>
      </c>
      <c r="M19" s="27">
        <f>RTD("cqg.rtd", ,"ContractData",L19, "Open",, "T")</f>
        <v>0.13</v>
      </c>
      <c r="N19" s="27">
        <f>RTD("cqg.rtd", ,"ContractData",L19, "High",, "T")</f>
        <v>0.13</v>
      </c>
      <c r="O19" s="27">
        <f>RTD("cqg.rtd", ,"ContractData",L19, "Low",, "T")</f>
        <v>0.12</v>
      </c>
      <c r="P19" s="27">
        <f>RTD("cqg.rtd", ,"ContractData",L19, "LastTrade",, "T")</f>
        <v>0.12</v>
      </c>
      <c r="Q19" s="2">
        <f>RTD("cqg.rtd", ,"ContractData",L19, "NEtLastTrade",, "T")</f>
        <v>9.999999999999995E-3</v>
      </c>
      <c r="R19" s="3">
        <f t="shared" si="3"/>
        <v>9.999999999999995E-3</v>
      </c>
      <c r="S19" s="2">
        <f>IF(RTD("cqg.rtd", ,"ContractData",L19, "T_CVol",, "T")=0,"",RTD("cqg.rtd", ,"ContractData",L19, "T_CVol",, "T"))</f>
        <v>9</v>
      </c>
      <c r="T19" s="34" t="str">
        <f t="shared" si="0"/>
        <v>HBSS2H23</v>
      </c>
      <c r="U19" s="27" t="str">
        <f>RTD("cqg.rtd", ,"ContractData",T19, "Open",, "T")</f>
        <v/>
      </c>
      <c r="V19" s="27" t="str">
        <f>RTD("cqg.rtd", ,"ContractData",T19, "High",, "T")</f>
        <v/>
      </c>
      <c r="W19" s="27" t="str">
        <f>RTD("cqg.rtd", ,"ContractData",T19, "Low",, "T")</f>
        <v/>
      </c>
      <c r="X19" s="27" t="str">
        <f>RTD("cqg.rtd", ,"ContractData",T19, "LastTrade",, "T")</f>
        <v/>
      </c>
      <c r="Y19" s="27" t="str">
        <f>RTD("cqg.rtd", ,"ContractData",T19, "NEtLastTrade",, "T")</f>
        <v/>
      </c>
      <c r="Z19" s="3" t="str">
        <f t="shared" si="4"/>
        <v/>
      </c>
      <c r="AA19" s="2" t="str">
        <f>IF(RTD("cqg.rtd", ,"ContractData",T19, "T_CVol",, "T")=0,"",RTD("cqg.rtd", ,"ContractData",T19, "T_CVol",, "T"))</f>
        <v/>
      </c>
    </row>
    <row r="20" spans="1:27" ht="15.95" customHeight="1" x14ac:dyDescent="0.3">
      <c r="A20" s="26" t="str">
        <f>RIGHT(B20,3)</f>
        <v>M23</v>
      </c>
      <c r="B20" s="34" t="str">
        <f>RTD("cqg.rtd", ,"ContractData", "HBS?9", "Symbol",, "T")</f>
        <v>HBSM23</v>
      </c>
      <c r="C20" s="27">
        <f>RTD("cqg.rtd", ,"ContractData",B20, "Open",, "T")</f>
        <v>99.460000000000008</v>
      </c>
      <c r="D20" s="27">
        <f>RTD("cqg.rtd", ,"ContractData",B20, "High",, "T")</f>
        <v>99.47</v>
      </c>
      <c r="E20" s="27">
        <f>RTD("cqg.rtd", ,"ContractData",B20, "Low",, "T")</f>
        <v>99.460000000000008</v>
      </c>
      <c r="F20" s="27">
        <f>RTD("cqg.rtd", ,"ContractData",B20, "LastTrade",, "T")</f>
        <v>99.47</v>
      </c>
      <c r="G20" s="27">
        <f>RTD("cqg.rtd", ,"ContractData",B20, "NEtLastTrade",, "T")</f>
        <v>-1.0000000000005116E-2</v>
      </c>
      <c r="H20" s="28">
        <f t="shared" si="1"/>
        <v>-1.0000000000005116E-2</v>
      </c>
      <c r="I20" s="2">
        <f>IF(RTD("cqg.rtd", ,"ContractData",B20, "T_CVol",, "T")=0,"",RTD("cqg.rtd", ,"ContractData",B20, "T_CVol",, "T"))</f>
        <v>9</v>
      </c>
      <c r="J20" s="24">
        <f>RTD("cqg.rtd", ,"ContractData",B20, "COI",, "T")</f>
        <v>2457</v>
      </c>
      <c r="K20" s="4">
        <f>J20-RTD("cqg.rtd", ,"ContractData",B20, "P_OI",, "T")</f>
        <v>1</v>
      </c>
      <c r="L20" s="35" t="str">
        <f t="shared" si="2"/>
        <v>HBSS1M23</v>
      </c>
      <c r="M20" s="27">
        <f>RTD("cqg.rtd", ,"ContractData",L20, "Open",, "T")</f>
        <v>0.14000000000000001</v>
      </c>
      <c r="N20" s="27">
        <f>RTD("cqg.rtd", ,"ContractData",L20, "High",, "T")</f>
        <v>0.14000000000000001</v>
      </c>
      <c r="O20" s="27">
        <f>RTD("cqg.rtd", ,"ContractData",L20, "Low",, "T")</f>
        <v>0.14000000000000001</v>
      </c>
      <c r="P20" s="27">
        <f>RTD("cqg.rtd", ,"ContractData",L20, "LastTrade",, "T")</f>
        <v>0.14000000000000001</v>
      </c>
      <c r="Q20" s="2">
        <f>RTD("cqg.rtd", ,"ContractData",L20, "NEtLastTrade",, "T")</f>
        <v>2.0000000000000018E-2</v>
      </c>
      <c r="R20" s="3">
        <f t="shared" si="3"/>
        <v>2.0000000000000018E-2</v>
      </c>
      <c r="S20" s="2">
        <f>IF(RTD("cqg.rtd", ,"ContractData",L20, "T_CVol",, "T")=0,"",RTD("cqg.rtd", ,"ContractData",L20, "T_CVol",, "T"))</f>
        <v>8</v>
      </c>
      <c r="T20" s="34" t="str">
        <f t="shared" si="0"/>
        <v>HBSS2M23</v>
      </c>
      <c r="U20" s="27" t="str">
        <f>RTD("cqg.rtd", ,"ContractData",T20, "Open",, "T")</f>
        <v/>
      </c>
      <c r="V20" s="27" t="str">
        <f>RTD("cqg.rtd", ,"ContractData",T20, "High",, "T")</f>
        <v/>
      </c>
      <c r="W20" s="27" t="str">
        <f>RTD("cqg.rtd", ,"ContractData",T20, "Low",, "T")</f>
        <v/>
      </c>
      <c r="X20" s="27" t="str">
        <f>RTD("cqg.rtd", ,"ContractData",T20, "LastTrade",, "T")</f>
        <v/>
      </c>
      <c r="Y20" s="27" t="str">
        <f>RTD("cqg.rtd", ,"ContractData",T20, "NEtLastTrade",, "T")</f>
        <v/>
      </c>
      <c r="Z20" s="3" t="str">
        <f t="shared" si="4"/>
        <v/>
      </c>
      <c r="AA20" s="2" t="str">
        <f>IF(RTD("cqg.rtd", ,"ContractData",T20, "T_CVol",, "T")=0,"",RTD("cqg.rtd", ,"ContractData",T20, "T_CVol",, "T"))</f>
        <v/>
      </c>
    </row>
    <row r="21" spans="1:27" ht="15.95" customHeight="1" x14ac:dyDescent="0.3">
      <c r="A21" s="26" t="str">
        <f>RIGHT(B21,3)</f>
        <v>U23</v>
      </c>
      <c r="B21" s="34" t="str">
        <f>RTD("cqg.rtd", ,"ContractData", "HBS?10", "Symbol",, "T")</f>
        <v>HBSU23</v>
      </c>
      <c r="C21" s="27">
        <f>RTD("cqg.rtd", ,"ContractData",B21, "Open",, "T")</f>
        <v>99.320000000000007</v>
      </c>
      <c r="D21" s="27">
        <f>RTD("cqg.rtd", ,"ContractData",B21, "High",, "T")</f>
        <v>99.320000000000007</v>
      </c>
      <c r="E21" s="27">
        <f>RTD("cqg.rtd", ,"ContractData",B21, "Low",, "T")</f>
        <v>99.320000000000007</v>
      </c>
      <c r="F21" s="27">
        <f>RTD("cqg.rtd", ,"ContractData",B21, "LastTrade",, "T")</f>
        <v>99.320000000000007</v>
      </c>
      <c r="G21" s="27">
        <f>RTD("cqg.rtd", ,"ContractData",B21, "NEtLastTrade",, "T")</f>
        <v>-1.9999999999996021E-2</v>
      </c>
      <c r="H21" s="28">
        <f t="shared" si="1"/>
        <v>-1.9999999999996021E-2</v>
      </c>
      <c r="I21" s="2">
        <f>IF(RTD("cqg.rtd", ,"ContractData",B21, "T_CVol",, "T")=0,"",RTD("cqg.rtd", ,"ContractData",B21, "T_CVol",, "T"))</f>
        <v>8</v>
      </c>
      <c r="J21" s="24">
        <f>RTD("cqg.rtd", ,"ContractData",B21, "COI",, "T")</f>
        <v>946</v>
      </c>
      <c r="K21" s="4">
        <f>J21-RTD("cqg.rtd", ,"ContractData",B21, "P_OI",, "T")</f>
        <v>5</v>
      </c>
      <c r="L21" s="35" t="str">
        <f t="shared" si="2"/>
        <v>HBSS1U23</v>
      </c>
      <c r="M21" s="27">
        <f>RTD("cqg.rtd", ,"ContractData",L21, "Open",, "T")</f>
        <v>0.15</v>
      </c>
      <c r="N21" s="27">
        <f>RTD("cqg.rtd", ,"ContractData",L21, "High",, "T")</f>
        <v>0.15</v>
      </c>
      <c r="O21" s="27">
        <f>RTD("cqg.rtd", ,"ContractData",L21, "Low",, "T")</f>
        <v>0.15</v>
      </c>
      <c r="P21" s="27">
        <f>RTD("cqg.rtd", ,"ContractData",L21, "LastTrade",, "T")</f>
        <v>0.15</v>
      </c>
      <c r="Q21" s="2">
        <f>RTD("cqg.rtd", ,"ContractData",L21, "NEtLastTrade",, "T")</f>
        <v>9.9999999999999811E-3</v>
      </c>
      <c r="R21" s="3">
        <f t="shared" si="3"/>
        <v>9.9999999999999811E-3</v>
      </c>
      <c r="S21" s="2">
        <f>IF(RTD("cqg.rtd", ,"ContractData",L21, "T_CVol",, "T")=0,"",RTD("cqg.rtd", ,"ContractData",L21, "T_CVol",, "T"))</f>
        <v>8</v>
      </c>
      <c r="T21" s="34" t="str">
        <f t="shared" si="0"/>
        <v>HBSS2U23</v>
      </c>
      <c r="U21" s="27" t="str">
        <f>RTD("cqg.rtd", ,"ContractData",T21, "Open",, "T")</f>
        <v/>
      </c>
      <c r="V21" s="27" t="str">
        <f>RTD("cqg.rtd", ,"ContractData",T21, "High",, "T")</f>
        <v/>
      </c>
      <c r="W21" s="27" t="str">
        <f>RTD("cqg.rtd", ,"ContractData",T21, "Low",, "T")</f>
        <v/>
      </c>
      <c r="X21" s="27" t="str">
        <f>RTD("cqg.rtd", ,"ContractData",T21, "LastTrade",, "T")</f>
        <v/>
      </c>
      <c r="Y21" s="27" t="str">
        <f>RTD("cqg.rtd", ,"ContractData",T21, "NEtLastTrade",, "T")</f>
        <v/>
      </c>
      <c r="Z21" s="3" t="str">
        <f t="shared" si="4"/>
        <v/>
      </c>
      <c r="AA21" s="2" t="str">
        <f>IF(RTD("cqg.rtd", ,"ContractData",T21, "T_CVol",, "T")=0,"",RTD("cqg.rtd", ,"ContractData",T21, "T_CVol",, "T"))</f>
        <v/>
      </c>
    </row>
    <row r="22" spans="1:27" ht="15.95" customHeight="1" x14ac:dyDescent="0.3">
      <c r="A22" s="26" t="str">
        <f>RIGHT(B22,3)</f>
        <v>Z23</v>
      </c>
      <c r="B22" s="34" t="str">
        <f>RTD("cqg.rtd", ,"ContractData", "HBS?11", "Symbol",, "T")</f>
        <v>HBSZ23</v>
      </c>
      <c r="C22" s="27">
        <f>RTD("cqg.rtd", ,"ContractData",B22, "Open",, "T")</f>
        <v>99.18</v>
      </c>
      <c r="D22" s="27">
        <f>RTD("cqg.rtd", ,"ContractData",B22, "High",, "T")</f>
        <v>99.18</v>
      </c>
      <c r="E22" s="27">
        <f>RTD("cqg.rtd", ,"ContractData",B22, "Low",, "T")</f>
        <v>99.17</v>
      </c>
      <c r="F22" s="27">
        <f>RTD("cqg.rtd", ,"ContractData",B22, "LastTrade",, "T")</f>
        <v>99.17</v>
      </c>
      <c r="G22" s="27">
        <f>RTD("cqg.rtd", ,"ContractData",B22, "NEtLastTrade",, "T")</f>
        <v>-1.0000000000005116E-2</v>
      </c>
      <c r="H22" s="28">
        <f t="shared" si="1"/>
        <v>-1.0000000000005116E-2</v>
      </c>
      <c r="I22" s="2">
        <f>IF(RTD("cqg.rtd", ,"ContractData",B22, "T_CVol",, "T")=0,"",RTD("cqg.rtd", ,"ContractData",B22, "T_CVol",, "T"))</f>
        <v>9</v>
      </c>
      <c r="J22" s="24">
        <f>RTD("cqg.rtd", ,"ContractData",B22, "COI",, "T")</f>
        <v>524</v>
      </c>
      <c r="K22" s="4">
        <f>J22-RTD("cqg.rtd", ,"ContractData",B22, "P_OI",, "T")</f>
        <v>0</v>
      </c>
      <c r="L22" s="35" t="str">
        <f t="shared" si="2"/>
        <v>HBSS1Z23</v>
      </c>
      <c r="M22" s="27">
        <f>RTD("cqg.rtd", ,"ContractData",L22, "Open",, "T")</f>
        <v>0.15</v>
      </c>
      <c r="N22" s="27">
        <f>RTD("cqg.rtd", ,"ContractData",L22, "High",, "T")</f>
        <v>0.15</v>
      </c>
      <c r="O22" s="27">
        <f>RTD("cqg.rtd", ,"ContractData",L22, "Low",, "T")</f>
        <v>0.14000000000000001</v>
      </c>
      <c r="P22" s="27">
        <f>RTD("cqg.rtd", ,"ContractData",L22, "LastTrade",, "T")</f>
        <v>0.14000000000000001</v>
      </c>
      <c r="Q22" s="2">
        <f>RTD("cqg.rtd", ,"ContractData",L22, "NEtLastTrade",, "T")</f>
        <v>1.0000000000000009E-2</v>
      </c>
      <c r="R22" s="3">
        <f t="shared" si="3"/>
        <v>1.0000000000000009E-2</v>
      </c>
      <c r="S22" s="2">
        <f>IF(RTD("cqg.rtd", ,"ContractData",L22, "T_CVol",, "T")=0,"",RTD("cqg.rtd", ,"ContractData",L22, "T_CVol",, "T"))</f>
        <v>9</v>
      </c>
      <c r="T22" s="34" t="str">
        <f t="shared" si="0"/>
        <v>HBSS2Z23</v>
      </c>
      <c r="U22" s="27" t="str">
        <f>RTD("cqg.rtd", ,"ContractData",T22, "Open",, "T")</f>
        <v/>
      </c>
      <c r="V22" s="27" t="str">
        <f>RTD("cqg.rtd", ,"ContractData",T22, "High",, "T")</f>
        <v/>
      </c>
      <c r="W22" s="27" t="str">
        <f>RTD("cqg.rtd", ,"ContractData",T22, "Low",, "T")</f>
        <v/>
      </c>
      <c r="X22" s="27" t="str">
        <f>RTD("cqg.rtd", ,"ContractData",T22, "LastTrade",, "T")</f>
        <v/>
      </c>
      <c r="Y22" s="27" t="str">
        <f>RTD("cqg.rtd", ,"ContractData",T22, "NEtLastTrade",, "T")</f>
        <v/>
      </c>
      <c r="Z22" s="3" t="str">
        <f t="shared" si="4"/>
        <v/>
      </c>
      <c r="AA22" s="2" t="str">
        <f>IF(RTD("cqg.rtd", ,"ContractData",T22, "T_CVol",, "T")=0,"",RTD("cqg.rtd", ,"ContractData",T22, "T_CVol",, "T"))</f>
        <v/>
      </c>
    </row>
    <row r="23" spans="1:27" ht="15.95" customHeight="1" x14ac:dyDescent="0.3">
      <c r="A23" s="26" t="str">
        <f>RIGHT(B23,3)</f>
        <v>H24</v>
      </c>
      <c r="B23" s="34" t="str">
        <f>RTD("cqg.rtd", ,"ContractData", "HBS?12", "Symbol",, "T")</f>
        <v>HBSH24</v>
      </c>
      <c r="C23" s="27">
        <f>RTD("cqg.rtd", ,"ContractData",B23, "Open",, "T")</f>
        <v>99.03</v>
      </c>
      <c r="D23" s="27">
        <f>RTD("cqg.rtd", ,"ContractData",B23, "High",, "T")</f>
        <v>99.03</v>
      </c>
      <c r="E23" s="27">
        <f>RTD("cqg.rtd", ,"ContractData",B23, "Low",, "T")</f>
        <v>99.03</v>
      </c>
      <c r="F23" s="27">
        <f>RTD("cqg.rtd", ,"ContractData",B23, "LastTrade",, "T")</f>
        <v>99.03</v>
      </c>
      <c r="G23" s="27">
        <f>RTD("cqg.rtd", ,"ContractData",B23, "NEtLastTrade",, "T")</f>
        <v>1.0000000000005116E-2</v>
      </c>
      <c r="H23" s="28">
        <f t="shared" si="1"/>
        <v>1.0000000000005116E-2</v>
      </c>
      <c r="I23" s="2">
        <f>IF(RTD("cqg.rtd", ,"ContractData",B23, "T_CVol",, "T")=0,"",RTD("cqg.rtd", ,"ContractData",B23, "T_CVol",, "T"))</f>
        <v>10</v>
      </c>
      <c r="J23" s="24">
        <f>RTD("cqg.rtd", ,"ContractData",B23, "COI",, "T")</f>
        <v>91</v>
      </c>
      <c r="K23" s="4">
        <f>J23-RTD("cqg.rtd", ,"ContractData",B23, "P_OI",, "T")</f>
        <v>0</v>
      </c>
      <c r="L23" s="35" t="str">
        <f t="shared" si="2"/>
        <v>HBSS1H24</v>
      </c>
      <c r="M23" s="27">
        <f>RTD("cqg.rtd", ,"ContractData",L23, "Open",, "T")</f>
        <v>0.13</v>
      </c>
      <c r="N23" s="27">
        <f>RTD("cqg.rtd", ,"ContractData",L23, "High",, "T")</f>
        <v>0.13</v>
      </c>
      <c r="O23" s="27">
        <f>RTD("cqg.rtd", ,"ContractData",L23, "Low",, "T")</f>
        <v>0.13</v>
      </c>
      <c r="P23" s="27">
        <f>RTD("cqg.rtd", ,"ContractData",L23, "LastTrade",, "T")</f>
        <v>0.13</v>
      </c>
      <c r="Q23" s="2">
        <f>RTD("cqg.rtd", ,"ContractData",L23, "NEtLastTrade",, "T")</f>
        <v>1.0000000000000009E-2</v>
      </c>
      <c r="R23" s="3">
        <f t="shared" si="3"/>
        <v>1.0000000000000009E-2</v>
      </c>
      <c r="S23" s="2">
        <f>IF(RTD("cqg.rtd", ,"ContractData",L23, "T_CVol",, "T")=0,"",RTD("cqg.rtd", ,"ContractData",L23, "T_CVol",, "T"))</f>
        <v>1</v>
      </c>
      <c r="T23" s="34" t="str">
        <f t="shared" si="0"/>
        <v>HBSS2H24</v>
      </c>
      <c r="U23" s="27" t="str">
        <f>RTD("cqg.rtd", ,"ContractData",T23, "Open",, "T")</f>
        <v/>
      </c>
      <c r="V23" s="27" t="str">
        <f>RTD("cqg.rtd", ,"ContractData",T23, "High",, "T")</f>
        <v/>
      </c>
      <c r="W23" s="27" t="str">
        <f>RTD("cqg.rtd", ,"ContractData",T23, "Low",, "T")</f>
        <v/>
      </c>
      <c r="X23" s="27" t="str">
        <f>RTD("cqg.rtd", ,"ContractData",T23, "LastTrade",, "T")</f>
        <v/>
      </c>
      <c r="Y23" s="27" t="str">
        <f>RTD("cqg.rtd", ,"ContractData",T23, "NEtLastTrade",, "T")</f>
        <v/>
      </c>
      <c r="Z23" s="3" t="str">
        <f t="shared" si="4"/>
        <v/>
      </c>
      <c r="AA23" s="2" t="str">
        <f>IF(RTD("cqg.rtd", ,"ContractData",T23, "T_CVol",, "T")=0,"",RTD("cqg.rtd", ,"ContractData",T23, "T_CVol",, "T"))</f>
        <v/>
      </c>
    </row>
    <row r="24" spans="1:27" ht="15.95" customHeight="1" x14ac:dyDescent="0.3">
      <c r="A24" s="26" t="str">
        <f>RIGHT(B24,3)</f>
        <v>M24</v>
      </c>
      <c r="B24" s="34" t="str">
        <f>RTD("cqg.rtd", ,"ContractData", "HBS?13", "Symbol",, "T")</f>
        <v>HBSM24</v>
      </c>
      <c r="C24" s="27">
        <f>RTD("cqg.rtd", ,"ContractData",B24, "Open",, "T")</f>
        <v>98.9</v>
      </c>
      <c r="D24" s="27">
        <f>RTD("cqg.rtd", ,"ContractData",B24, "High",, "T")</f>
        <v>98.9</v>
      </c>
      <c r="E24" s="27">
        <f>RTD("cqg.rtd", ,"ContractData",B24, "Low",, "T")</f>
        <v>98.9</v>
      </c>
      <c r="F24" s="27">
        <f>RTD("cqg.rtd", ,"ContractData",B24, "LastTrade",, "T")</f>
        <v>98.9</v>
      </c>
      <c r="G24" s="27">
        <f>RTD("cqg.rtd", ,"ContractData",B24, "NEtLastTrade",, "T")</f>
        <v>2.0000000000010232E-2</v>
      </c>
      <c r="H24" s="28">
        <f t="shared" si="1"/>
        <v>2.0000000000010232E-2</v>
      </c>
      <c r="I24" s="2">
        <f>IF(RTD("cqg.rtd", ,"ContractData",B24, "T_CVol",, "T")=0,"",RTD("cqg.rtd", ,"ContractData",B24, "T_CVol",, "T"))</f>
        <v>1</v>
      </c>
      <c r="J24" s="24">
        <f>RTD("cqg.rtd", ,"ContractData",B24, "COI",, "T")</f>
        <v>20</v>
      </c>
      <c r="K24" s="4">
        <f>J24-RTD("cqg.rtd", ,"ContractData",B24, "P_OI",, "T")</f>
        <v>0</v>
      </c>
      <c r="L24" s="35" t="str">
        <f t="shared" si="2"/>
        <v>HBSS1M24</v>
      </c>
      <c r="M24" s="27" t="str">
        <f>RTD("cqg.rtd", ,"ContractData",L24, "Open",, "T")</f>
        <v/>
      </c>
      <c r="N24" s="27" t="str">
        <f>RTD("cqg.rtd", ,"ContractData",L24, "High",, "T")</f>
        <v/>
      </c>
      <c r="O24" s="27" t="str">
        <f>RTD("cqg.rtd", ,"ContractData",L24, "Low",, "T")</f>
        <v/>
      </c>
      <c r="P24" s="27" t="str">
        <f>RTD("cqg.rtd", ,"ContractData",L24, "LastTrade",, "T")</f>
        <v/>
      </c>
      <c r="Q24" s="2" t="str">
        <f>RTD("cqg.rtd", ,"ContractData",L24, "NEtLastTrade",, "T")</f>
        <v/>
      </c>
      <c r="R24" s="3" t="str">
        <f t="shared" si="3"/>
        <v/>
      </c>
      <c r="S24" s="2" t="str">
        <f>IF(RTD("cqg.rtd", ,"ContractData",L24, "T_CVol",, "T")=0,"",RTD("cqg.rtd", ,"ContractData",L24, "T_CVol",, "T"))</f>
        <v/>
      </c>
      <c r="T24" s="34" t="str">
        <f t="shared" si="0"/>
        <v>HBSS2M24</v>
      </c>
      <c r="U24" s="27" t="str">
        <f>RTD("cqg.rtd", ,"ContractData",T24, "Open",, "T")</f>
        <v/>
      </c>
      <c r="V24" s="27" t="str">
        <f>RTD("cqg.rtd", ,"ContractData",T24, "High",, "T")</f>
        <v/>
      </c>
      <c r="W24" s="27" t="str">
        <f>RTD("cqg.rtd", ,"ContractData",T24, "Low",, "T")</f>
        <v/>
      </c>
      <c r="X24" s="27" t="str">
        <f>RTD("cqg.rtd", ,"ContractData",T24, "LastTrade",, "T")</f>
        <v/>
      </c>
      <c r="Y24" s="27" t="str">
        <f>RTD("cqg.rtd", ,"ContractData",T24, "NEtLastTrade",, "T")</f>
        <v/>
      </c>
      <c r="Z24" s="3" t="str">
        <f t="shared" si="4"/>
        <v/>
      </c>
      <c r="AA24" s="2" t="str">
        <f>IF(RTD("cqg.rtd", ,"ContractData",T24, "T_CVol",, "T")=0,"",RTD("cqg.rtd", ,"ContractData",T24, "T_CVol",, "T"))</f>
        <v/>
      </c>
    </row>
    <row r="25" spans="1:27" ht="15.95" customHeight="1" x14ac:dyDescent="0.3">
      <c r="A25" s="26" t="str">
        <f>RIGHT(B25,3)</f>
        <v>U24</v>
      </c>
      <c r="B25" s="34" t="str">
        <f>RTD("cqg.rtd", ,"ContractData", "HBS?14", "Symbol",, "T")</f>
        <v>HBSU24</v>
      </c>
      <c r="C25" s="27" t="str">
        <f>RTD("cqg.rtd", ,"ContractData",B25, "Open",, "T")</f>
        <v/>
      </c>
      <c r="D25" s="27" t="str">
        <f>RTD("cqg.rtd", ,"ContractData",B25, "High",, "T")</f>
        <v/>
      </c>
      <c r="E25" s="27" t="str">
        <f>RTD("cqg.rtd", ,"ContractData",B25, "Low",, "T")</f>
        <v/>
      </c>
      <c r="F25" s="27" t="str">
        <f>RTD("cqg.rtd", ,"ContractData",B25, "LastTrade",, "T")</f>
        <v/>
      </c>
      <c r="G25" s="27" t="str">
        <f>RTD("cqg.rtd", ,"ContractData",B25, "NEtLastTrade",, "T")</f>
        <v/>
      </c>
      <c r="H25" s="28" t="str">
        <f t="shared" si="1"/>
        <v/>
      </c>
      <c r="I25" s="2" t="str">
        <f>IF(RTD("cqg.rtd", ,"ContractData",B25, "T_CVol",, "T")=0,"",RTD("cqg.rtd", ,"ContractData",B25, "T_CVol",, "T"))</f>
        <v/>
      </c>
      <c r="J25" s="24">
        <f>RTD("cqg.rtd", ,"ContractData",B25, "COI",, "T")</f>
        <v>31</v>
      </c>
      <c r="K25" s="4">
        <f>J25-RTD("cqg.rtd", ,"ContractData",B25, "P_OI",, "T")</f>
        <v>0</v>
      </c>
      <c r="L25" s="35" t="str">
        <f t="shared" si="2"/>
        <v>HBSS1U24</v>
      </c>
      <c r="M25" s="27" t="str">
        <f>RTD("cqg.rtd", ,"ContractData",L25, "Open",, "T")</f>
        <v/>
      </c>
      <c r="N25" s="27" t="str">
        <f>RTD("cqg.rtd", ,"ContractData",L25, "High",, "T")</f>
        <v/>
      </c>
      <c r="O25" s="27" t="str">
        <f>RTD("cqg.rtd", ,"ContractData",L25, "Low",, "T")</f>
        <v/>
      </c>
      <c r="P25" s="27" t="str">
        <f>RTD("cqg.rtd", ,"ContractData",L25, "LastTrade",, "T")</f>
        <v/>
      </c>
      <c r="Q25" s="2" t="str">
        <f>RTD("cqg.rtd", ,"ContractData",L25, "NEtLastTrade",, "T")</f>
        <v/>
      </c>
      <c r="R25" s="3" t="str">
        <f t="shared" si="3"/>
        <v/>
      </c>
      <c r="S25" s="2" t="str">
        <f>IF(RTD("cqg.rtd", ,"ContractData",L25, "T_CVol",, "T")=0,"",RTD("cqg.rtd", ,"ContractData",L25, "T_CVol",, "T"))</f>
        <v/>
      </c>
      <c r="T25" s="34" t="str">
        <f t="shared" si="0"/>
        <v>HBSS2U24</v>
      </c>
      <c r="U25" s="27" t="str">
        <f>RTD("cqg.rtd", ,"ContractData",T25, "Open",, "T")</f>
        <v/>
      </c>
      <c r="V25" s="27" t="str">
        <f>RTD("cqg.rtd", ,"ContractData",T25, "High",, "T")</f>
        <v/>
      </c>
      <c r="W25" s="27" t="str">
        <f>RTD("cqg.rtd", ,"ContractData",T25, "Low",, "T")</f>
        <v/>
      </c>
      <c r="X25" s="27" t="str">
        <f>RTD("cqg.rtd", ,"ContractData",T25, "LastTrade",, "T")</f>
        <v/>
      </c>
      <c r="Y25" s="27" t="str">
        <f>RTD("cqg.rtd", ,"ContractData",T25, "NEtLastTrade",, "T")</f>
        <v/>
      </c>
      <c r="Z25" s="3" t="str">
        <f t="shared" si="4"/>
        <v/>
      </c>
      <c r="AA25" s="2" t="str">
        <f>IF(RTD("cqg.rtd", ,"ContractData",T25, "T_CVol",, "T")=0,"",RTD("cqg.rtd", ,"ContractData",T25, "T_CVol",, "T"))</f>
        <v/>
      </c>
    </row>
    <row r="26" spans="1:27" ht="15.95" customHeight="1" x14ac:dyDescent="0.3">
      <c r="A26" s="26" t="str">
        <f>RIGHT(B26,3)</f>
        <v>Z24</v>
      </c>
      <c r="B26" s="34" t="str">
        <f>RTD("cqg.rtd", ,"ContractData", "HBS?15", "Symbol",, "T")</f>
        <v>HBSZ24</v>
      </c>
      <c r="C26" s="27" t="str">
        <f>RTD("cqg.rtd", ,"ContractData",B26, "Open",, "T")</f>
        <v/>
      </c>
      <c r="D26" s="27" t="str">
        <f>RTD("cqg.rtd", ,"ContractData",B26, "High",, "T")</f>
        <v/>
      </c>
      <c r="E26" s="27" t="str">
        <f>RTD("cqg.rtd", ,"ContractData",B26, "Low",, "T")</f>
        <v/>
      </c>
      <c r="F26" s="27" t="str">
        <f>RTD("cqg.rtd", ,"ContractData",B26, "LastTrade",, "T")</f>
        <v/>
      </c>
      <c r="G26" s="27" t="str">
        <f>RTD("cqg.rtd", ,"ContractData",B26, "NEtLastTrade",, "T")</f>
        <v/>
      </c>
      <c r="H26" s="28" t="str">
        <f t="shared" si="1"/>
        <v/>
      </c>
      <c r="I26" s="2" t="str">
        <f>IF(RTD("cqg.rtd", ,"ContractData",B26, "T_CVol",, "T")=0,"",RTD("cqg.rtd", ,"ContractData",B26, "T_CVol",, "T"))</f>
        <v/>
      </c>
      <c r="J26" s="24">
        <f>RTD("cqg.rtd", ,"ContractData",B26, "COI",, "T")</f>
        <v>174</v>
      </c>
      <c r="K26" s="4">
        <f>J26-RTD("cqg.rtd", ,"ContractData",B26, "P_OI",, "T")</f>
        <v>0</v>
      </c>
      <c r="L26" s="35" t="str">
        <f t="shared" si="2"/>
        <v>HBSS1Z24</v>
      </c>
      <c r="M26" s="27" t="str">
        <f>RTD("cqg.rtd", ,"ContractData",L26, "Open",, "T")</f>
        <v/>
      </c>
      <c r="N26" s="27" t="str">
        <f>RTD("cqg.rtd", ,"ContractData",L26, "High",, "T")</f>
        <v/>
      </c>
      <c r="O26" s="27" t="str">
        <f>RTD("cqg.rtd", ,"ContractData",L26, "Low",, "T")</f>
        <v/>
      </c>
      <c r="P26" s="27" t="str">
        <f>RTD("cqg.rtd", ,"ContractData",L26, "LastTrade",, "T")</f>
        <v/>
      </c>
      <c r="Q26" s="2" t="str">
        <f>RTD("cqg.rtd", ,"ContractData",L26, "NEtLastTrade",, "T")</f>
        <v/>
      </c>
      <c r="R26" s="3" t="str">
        <f t="shared" si="3"/>
        <v/>
      </c>
      <c r="S26" s="2" t="str">
        <f>IF(RTD("cqg.rtd", ,"ContractData",L26, "T_CVol",, "T")=0,"",RTD("cqg.rtd", ,"ContractData",L26, "T_CVol",, "T"))</f>
        <v/>
      </c>
      <c r="T26" s="34" t="str">
        <f t="shared" si="0"/>
        <v>HBSS2Z24</v>
      </c>
      <c r="U26" s="27" t="str">
        <f>RTD("cqg.rtd", ,"ContractData",T26, "Open",, "T")</f>
        <v/>
      </c>
      <c r="V26" s="27" t="str">
        <f>RTD("cqg.rtd", ,"ContractData",T26, "High",, "T")</f>
        <v/>
      </c>
      <c r="W26" s="27" t="str">
        <f>RTD("cqg.rtd", ,"ContractData",T26, "Low",, "T")</f>
        <v/>
      </c>
      <c r="X26" s="27" t="str">
        <f>RTD("cqg.rtd", ,"ContractData",T26, "LastTrade",, "T")</f>
        <v/>
      </c>
      <c r="Y26" s="27" t="str">
        <f>RTD("cqg.rtd", ,"ContractData",T26, "NEtLastTrade",, "T")</f>
        <v/>
      </c>
      <c r="Z26" s="3" t="str">
        <f t="shared" si="4"/>
        <v/>
      </c>
      <c r="AA26" s="2" t="str">
        <f>IF(RTD("cqg.rtd", ,"ContractData",T26, "T_CVol",, "T")=0,"",RTD("cqg.rtd", ,"ContractData",T26, "T_CVol",, "T"))</f>
        <v/>
      </c>
    </row>
    <row r="27" spans="1:27" ht="15.95" customHeight="1" x14ac:dyDescent="0.3">
      <c r="A27" s="26" t="str">
        <f>RIGHT(B27,3)</f>
        <v>H25</v>
      </c>
      <c r="B27" s="34" t="str">
        <f>RTD("cqg.rtd", ,"ContractData", "HBS?16", "Symbol",, "T")</f>
        <v>HBSH25</v>
      </c>
      <c r="C27" s="27">
        <f>RTD("cqg.rtd", ,"ContractData",B27, "Open",, "T")</f>
        <v>98.5</v>
      </c>
      <c r="D27" s="27">
        <f>RTD("cqg.rtd", ,"ContractData",B27, "High",, "T")</f>
        <v>98.5</v>
      </c>
      <c r="E27" s="27">
        <f>RTD("cqg.rtd", ,"ContractData",B27, "Low",, "T")</f>
        <v>98.5</v>
      </c>
      <c r="F27" s="27">
        <f>RTD("cqg.rtd", ,"ContractData",B27, "LastTrade",, "T")</f>
        <v>98.5</v>
      </c>
      <c r="G27" s="27">
        <f>RTD("cqg.rtd", ,"ContractData",B27, "NEtLastTrade",, "T")</f>
        <v>-1.0000000000005116E-2</v>
      </c>
      <c r="H27" s="28">
        <f t="shared" si="1"/>
        <v>-1.0000000000005116E-2</v>
      </c>
      <c r="I27" s="2">
        <f>IF(RTD("cqg.rtd", ,"ContractData",B27, "T_CVol",, "T")=0,"",RTD("cqg.rtd", ,"ContractData",B27, "T_CVol",, "T"))</f>
        <v>14</v>
      </c>
      <c r="J27" s="24">
        <f>RTD("cqg.rtd", ,"ContractData",B27, "COI",, "T")</f>
        <v>162</v>
      </c>
      <c r="K27" s="4">
        <f>J27-RTD("cqg.rtd", ,"ContractData",B27, "P_OI",, "T")</f>
        <v>0</v>
      </c>
      <c r="L27" s="35" t="str">
        <f t="shared" si="2"/>
        <v>HBSS1H25</v>
      </c>
      <c r="M27" s="27" t="str">
        <f>RTD("cqg.rtd", ,"ContractData",L27, "Open",, "T")</f>
        <v/>
      </c>
      <c r="N27" s="27" t="str">
        <f>RTD("cqg.rtd", ,"ContractData",L27, "High",, "T")</f>
        <v/>
      </c>
      <c r="O27" s="27" t="str">
        <f>RTD("cqg.rtd", ,"ContractData",L27, "Low",, "T")</f>
        <v/>
      </c>
      <c r="P27" s="27" t="str">
        <f>RTD("cqg.rtd", ,"ContractData",L27, "LastTrade",, "T")</f>
        <v/>
      </c>
      <c r="Q27" s="2" t="str">
        <f>RTD("cqg.rtd", ,"ContractData",L27, "NEtLastTrade",, "T")</f>
        <v/>
      </c>
      <c r="R27" s="3" t="str">
        <f t="shared" si="3"/>
        <v/>
      </c>
      <c r="S27" s="2" t="str">
        <f>IF(RTD("cqg.rtd", ,"ContractData",L27, "T_CVol",, "T")=0,"",RTD("cqg.rtd", ,"ContractData",L27, "T_CVol",, "T"))</f>
        <v/>
      </c>
      <c r="T27" s="34" t="str">
        <f t="shared" si="0"/>
        <v>HBSS2H25</v>
      </c>
      <c r="U27" s="27" t="str">
        <f>RTD("cqg.rtd", ,"ContractData",T27, "Open",, "T")</f>
        <v/>
      </c>
      <c r="V27" s="27" t="str">
        <f>RTD("cqg.rtd", ,"ContractData",T27, "High",, "T")</f>
        <v/>
      </c>
      <c r="W27" s="27" t="str">
        <f>RTD("cqg.rtd", ,"ContractData",T27, "Low",, "T")</f>
        <v/>
      </c>
      <c r="X27" s="27" t="str">
        <f>RTD("cqg.rtd", ,"ContractData",T27, "LastTrade",, "T")</f>
        <v/>
      </c>
      <c r="Y27" s="27" t="str">
        <f>RTD("cqg.rtd", ,"ContractData",T27, "NEtLastTrade",, "T")</f>
        <v/>
      </c>
      <c r="Z27" s="3" t="str">
        <f t="shared" si="4"/>
        <v/>
      </c>
      <c r="AA27" s="2" t="str">
        <f>IF(RTD("cqg.rtd", ,"ContractData",T27, "T_CVol",, "T")=0,"",RTD("cqg.rtd", ,"ContractData",T27, "T_CVol",, "T"))</f>
        <v/>
      </c>
    </row>
    <row r="28" spans="1:27" ht="15.95" customHeight="1" x14ac:dyDescent="0.3">
      <c r="A28" s="26" t="str">
        <f>RIGHT(B28,3)</f>
        <v>M25</v>
      </c>
      <c r="B28" s="34" t="str">
        <f>RTD("cqg.rtd", ,"ContractData", "HBS?17", "Symbol",, "T")</f>
        <v>HBSM25</v>
      </c>
      <c r="C28" s="27" t="str">
        <f>RTD("cqg.rtd", ,"ContractData",B28, "Open",, "T")</f>
        <v/>
      </c>
      <c r="D28" s="27" t="str">
        <f>RTD("cqg.rtd", ,"ContractData",B28, "High",, "T")</f>
        <v/>
      </c>
      <c r="E28" s="27" t="str">
        <f>RTD("cqg.rtd", ,"ContractData",B28, "Low",, "T")</f>
        <v/>
      </c>
      <c r="F28" s="27" t="str">
        <f>RTD("cqg.rtd", ,"ContractData",B28, "LastTrade",, "T")</f>
        <v/>
      </c>
      <c r="G28" s="27" t="str">
        <f>RTD("cqg.rtd", ,"ContractData",B28, "NEtLastTrade",, "T")</f>
        <v/>
      </c>
      <c r="H28" s="28" t="str">
        <f t="shared" si="1"/>
        <v/>
      </c>
      <c r="I28" s="2" t="str">
        <f>IF(RTD("cqg.rtd", ,"ContractData",B28, "T_CVol",, "T")=0,"",RTD("cqg.rtd", ,"ContractData",B28, "T_CVol",, "T"))</f>
        <v/>
      </c>
      <c r="J28" s="24">
        <f>RTD("cqg.rtd", ,"ContractData",B28, "COI",, "T")</f>
        <v>0</v>
      </c>
      <c r="K28" s="4">
        <f>J28-RTD("cqg.rtd", ,"ContractData",B28, "P_OI",, "T")</f>
        <v>0</v>
      </c>
      <c r="L28" s="35" t="str">
        <f t="shared" si="2"/>
        <v>HBSS1M25</v>
      </c>
      <c r="M28" s="27" t="str">
        <f>RTD("cqg.rtd", ,"ContractData",L28, "Open",, "T")</f>
        <v/>
      </c>
      <c r="N28" s="27" t="str">
        <f>RTD("cqg.rtd", ,"ContractData",L28, "High",, "T")</f>
        <v/>
      </c>
      <c r="O28" s="27" t="str">
        <f>RTD("cqg.rtd", ,"ContractData",L28, "Low",, "T")</f>
        <v/>
      </c>
      <c r="P28" s="27" t="str">
        <f>RTD("cqg.rtd", ,"ContractData",L28, "LastTrade",, "T")</f>
        <v/>
      </c>
      <c r="Q28" s="2" t="str">
        <f>RTD("cqg.rtd", ,"ContractData",L28, "NEtLastTrade",, "T")</f>
        <v/>
      </c>
      <c r="R28" s="3" t="str">
        <f t="shared" si="3"/>
        <v/>
      </c>
      <c r="S28" s="2" t="str">
        <f>IF(RTD("cqg.rtd", ,"ContractData",L28, "T_CVol",, "T")=0,"",RTD("cqg.rtd", ,"ContractData",L28, "T_CVol",, "T"))</f>
        <v/>
      </c>
      <c r="T28" s="34" t="str">
        <f t="shared" si="0"/>
        <v>HBSS2M25</v>
      </c>
      <c r="U28" s="27" t="str">
        <f>RTD("cqg.rtd", ,"ContractData",T28, "Open",, "T")</f>
        <v/>
      </c>
      <c r="V28" s="27" t="str">
        <f>RTD("cqg.rtd", ,"ContractData",T28, "High",, "T")</f>
        <v/>
      </c>
      <c r="W28" s="27" t="str">
        <f>RTD("cqg.rtd", ,"ContractData",T28, "Low",, "T")</f>
        <v/>
      </c>
      <c r="X28" s="27" t="str">
        <f>RTD("cqg.rtd", ,"ContractData",T28, "LastTrade",, "T")</f>
        <v/>
      </c>
      <c r="Y28" s="27" t="str">
        <f>RTD("cqg.rtd", ,"ContractData",T28, "NEtLastTrade",, "T")</f>
        <v/>
      </c>
      <c r="Z28" s="3" t="str">
        <f t="shared" si="4"/>
        <v/>
      </c>
      <c r="AA28" s="2" t="str">
        <f>IF(RTD("cqg.rtd", ,"ContractData",T28, "T_CVol",, "T")=0,"",RTD("cqg.rtd", ,"ContractData",T28, "T_CVol",, "T"))</f>
        <v/>
      </c>
    </row>
    <row r="29" spans="1:27" ht="15.95" customHeight="1" x14ac:dyDescent="0.3">
      <c r="A29" s="26" t="str">
        <f>RIGHT(B29,3)</f>
        <v>U25</v>
      </c>
      <c r="B29" s="34" t="str">
        <f>RTD("cqg.rtd", ,"ContractData", "HBS?18", "Symbol",, "T")</f>
        <v>HBSU25</v>
      </c>
      <c r="C29" s="27" t="str">
        <f>RTD("cqg.rtd", ,"ContractData",B29, "Open",, "T")</f>
        <v/>
      </c>
      <c r="D29" s="27" t="str">
        <f>RTD("cqg.rtd", ,"ContractData",B29, "High",, "T")</f>
        <v/>
      </c>
      <c r="E29" s="27" t="str">
        <f>RTD("cqg.rtd", ,"ContractData",B29, "Low",, "T")</f>
        <v/>
      </c>
      <c r="F29" s="27" t="str">
        <f>RTD("cqg.rtd", ,"ContractData",B29, "LastTrade",, "T")</f>
        <v/>
      </c>
      <c r="G29" s="27" t="str">
        <f>RTD("cqg.rtd", ,"ContractData",B29, "NEtLastTrade",, "T")</f>
        <v/>
      </c>
      <c r="H29" s="28" t="str">
        <f t="shared" si="1"/>
        <v/>
      </c>
      <c r="I29" s="2" t="str">
        <f>IF(RTD("cqg.rtd", ,"ContractData",B29, "T_CVol",, "T")=0,"",RTD("cqg.rtd", ,"ContractData",B29, "T_CVol",, "T"))</f>
        <v/>
      </c>
      <c r="J29" s="24">
        <f>RTD("cqg.rtd", ,"ContractData",B29, "COI",, "T")</f>
        <v>0</v>
      </c>
      <c r="K29" s="4">
        <f>J29-RTD("cqg.rtd", ,"ContractData",B29, "P_OI",, "T")</f>
        <v>0</v>
      </c>
      <c r="L29" s="35" t="str">
        <f t="shared" si="2"/>
        <v>HBSS1U25</v>
      </c>
      <c r="M29" s="27" t="str">
        <f>RTD("cqg.rtd", ,"ContractData",L29, "Open",, "T")</f>
        <v/>
      </c>
      <c r="N29" s="27" t="str">
        <f>RTD("cqg.rtd", ,"ContractData",L29, "High",, "T")</f>
        <v/>
      </c>
      <c r="O29" s="27" t="str">
        <f>RTD("cqg.rtd", ,"ContractData",L29, "Low",, "T")</f>
        <v/>
      </c>
      <c r="P29" s="27" t="str">
        <f>RTD("cqg.rtd", ,"ContractData",L29, "LastTrade",, "T")</f>
        <v/>
      </c>
      <c r="Q29" s="2" t="str">
        <f>RTD("cqg.rtd", ,"ContractData",L29, "NEtLastTrade",, "T")</f>
        <v/>
      </c>
      <c r="R29" s="3" t="str">
        <f t="shared" si="3"/>
        <v/>
      </c>
      <c r="S29" s="2" t="str">
        <f>IF(RTD("cqg.rtd", ,"ContractData",L29, "T_CVol",, "T")=0,"",RTD("cqg.rtd", ,"ContractData",L29, "T_CVol",, "T"))</f>
        <v/>
      </c>
      <c r="T29" s="34" t="str">
        <f t="shared" si="0"/>
        <v>HBSS2U25</v>
      </c>
      <c r="U29" s="27" t="str">
        <f>RTD("cqg.rtd", ,"ContractData",T29, "Open",, "T")</f>
        <v/>
      </c>
      <c r="V29" s="27" t="str">
        <f>RTD("cqg.rtd", ,"ContractData",T29, "High",, "T")</f>
        <v/>
      </c>
      <c r="W29" s="27" t="str">
        <f>RTD("cqg.rtd", ,"ContractData",T29, "Low",, "T")</f>
        <v/>
      </c>
      <c r="X29" s="27" t="str">
        <f>RTD("cqg.rtd", ,"ContractData",T29, "LastTrade",, "T")</f>
        <v/>
      </c>
      <c r="Y29" s="27" t="str">
        <f>RTD("cqg.rtd", ,"ContractData",T29, "NEtLastTrade",, "T")</f>
        <v/>
      </c>
      <c r="Z29" s="3" t="str">
        <f t="shared" si="4"/>
        <v/>
      </c>
      <c r="AA29" s="2" t="str">
        <f>IF(RTD("cqg.rtd", ,"ContractData",T29, "T_CVol",, "T")=0,"",RTD("cqg.rtd", ,"ContractData",T29, "T_CVol",, "T"))</f>
        <v/>
      </c>
    </row>
    <row r="30" spans="1:27" ht="15.95" customHeight="1" x14ac:dyDescent="0.3">
      <c r="A30" s="26" t="str">
        <f>RIGHT(B30,3)</f>
        <v>Z25</v>
      </c>
      <c r="B30" s="34" t="str">
        <f>RTD("cqg.rtd", ,"ContractData", "HBS?19", "Symbol",, "T")</f>
        <v>HBSZ25</v>
      </c>
      <c r="C30" s="27" t="str">
        <f>RTD("cqg.rtd", ,"ContractData",B30, "Open",, "T")</f>
        <v/>
      </c>
      <c r="D30" s="27" t="str">
        <f>RTD("cqg.rtd", ,"ContractData",B30, "High",, "T")</f>
        <v/>
      </c>
      <c r="E30" s="27" t="str">
        <f>RTD("cqg.rtd", ,"ContractData",B30, "Low",, "T")</f>
        <v/>
      </c>
      <c r="F30" s="27" t="str">
        <f>RTD("cqg.rtd", ,"ContractData",B30, "LastTrade",, "T")</f>
        <v/>
      </c>
      <c r="G30" s="27" t="str">
        <f>RTD("cqg.rtd", ,"ContractData",B30, "NEtLastTrade",, "T")</f>
        <v/>
      </c>
      <c r="H30" s="28" t="str">
        <f t="shared" si="1"/>
        <v/>
      </c>
      <c r="I30" s="2" t="str">
        <f>IF(RTD("cqg.rtd", ,"ContractData",B30, "T_CVol",, "T")=0,"",RTD("cqg.rtd", ,"ContractData",B30, "T_CVol",, "T"))</f>
        <v/>
      </c>
      <c r="J30" s="24">
        <f>RTD("cqg.rtd", ,"ContractData",B30, "COI",, "T")</f>
        <v>0</v>
      </c>
      <c r="K30" s="4">
        <f>J30-RTD("cqg.rtd", ,"ContractData",B30, "P_OI",, "T")</f>
        <v>0</v>
      </c>
      <c r="L30" s="35" t="str">
        <f t="shared" si="2"/>
        <v>HBSS1Z25</v>
      </c>
      <c r="M30" s="29" t="str">
        <f>RTD("cqg.rtd", ,"ContractData",L30, "Open",, "T")</f>
        <v/>
      </c>
      <c r="N30" s="29" t="str">
        <f>RTD("cqg.rtd", ,"ContractData",L30, "High",, "T")</f>
        <v/>
      </c>
      <c r="O30" s="29" t="str">
        <f>RTD("cqg.rtd", ,"ContractData",L30, "Low",, "T")</f>
        <v/>
      </c>
      <c r="P30" s="29" t="str">
        <f>RTD("cqg.rtd", ,"ContractData",L30, "LastTrade",, "T")</f>
        <v/>
      </c>
      <c r="Q30" s="7" t="str">
        <f>RTD("cqg.rtd", ,"ContractData",L30, "NEtLastTrade",, "T")</f>
        <v/>
      </c>
      <c r="R30" s="8" t="str">
        <f t="shared" si="3"/>
        <v/>
      </c>
      <c r="S30" s="7" t="str">
        <f>IF(RTD("cqg.rtd", ,"ContractData",L30, "T_CVol",, "T")=0,"",RTD("cqg.rtd", ,"ContractData",L30, "T_CVol",, "T"))</f>
        <v/>
      </c>
      <c r="T30" s="23"/>
      <c r="U30" s="5"/>
      <c r="V30" s="5"/>
      <c r="W30" s="5"/>
      <c r="X30" s="5"/>
      <c r="Y30" s="5"/>
      <c r="Z30" s="6"/>
      <c r="AA30" s="5"/>
    </row>
    <row r="31" spans="1:27" ht="15.95" customHeight="1" x14ac:dyDescent="0.3">
      <c r="A31" s="26" t="str">
        <f>RIGHT(B31,3)</f>
        <v>H26</v>
      </c>
      <c r="B31" s="34" t="str">
        <f>RTD("cqg.rtd", ,"ContractData", "HBS?20", "Symbol",, "T")</f>
        <v>HBSH26</v>
      </c>
      <c r="C31" s="27" t="str">
        <f>RTD("cqg.rtd", ,"ContractData",B31, "Open",, "T")</f>
        <v/>
      </c>
      <c r="D31" s="27" t="str">
        <f>RTD("cqg.rtd", ,"ContractData",B31, "High",, "T")</f>
        <v/>
      </c>
      <c r="E31" s="27" t="str">
        <f>RTD("cqg.rtd", ,"ContractData",B31, "Low",, "T")</f>
        <v/>
      </c>
      <c r="F31" s="27" t="str">
        <f>RTD("cqg.rtd", ,"ContractData",B31, "LastTrade",, "T")</f>
        <v/>
      </c>
      <c r="G31" s="27" t="str">
        <f>RTD("cqg.rtd", ,"ContractData",B31, "NEtLastTrade",, "T")</f>
        <v/>
      </c>
      <c r="H31" s="28" t="str">
        <f t="shared" si="1"/>
        <v/>
      </c>
      <c r="I31" s="2" t="str">
        <f>IF(RTD("cqg.rtd", ,"ContractData",B31, "T_CVol",, "T")=0,"",RTD("cqg.rtd", ,"ContractData",B31, "T_CVol",, "T"))</f>
        <v/>
      </c>
      <c r="J31" s="24">
        <f>RTD("cqg.rtd", ,"ContractData",B31, "COI",, "T")</f>
        <v>0</v>
      </c>
      <c r="K31" s="4">
        <f>J31-RTD("cqg.rtd", ,"ContractData",B31, "P_OI",, "T")</f>
        <v>0</v>
      </c>
      <c r="L31" s="9"/>
      <c r="M31" s="22"/>
      <c r="N31" s="10"/>
      <c r="O31" s="10"/>
      <c r="P31" s="10"/>
      <c r="Q31" s="10"/>
      <c r="R31" s="10"/>
      <c r="S31" s="10"/>
      <c r="T31" s="16"/>
      <c r="U31" s="15"/>
      <c r="V31" s="17"/>
    </row>
    <row r="32" spans="1:27" ht="3.95" customHeight="1" x14ac:dyDescent="0.3">
      <c r="A32" s="26"/>
      <c r="B32" s="19"/>
      <c r="C32" s="19"/>
      <c r="D32" s="19"/>
      <c r="E32" s="19"/>
      <c r="F32" s="19"/>
      <c r="G32" s="19"/>
      <c r="H32" s="20"/>
      <c r="I32" s="19"/>
      <c r="J32" s="12"/>
      <c r="K32" s="13"/>
      <c r="L32" s="13"/>
      <c r="M32" s="14"/>
      <c r="N32" s="14"/>
      <c r="O32" s="15"/>
      <c r="P32" s="15"/>
      <c r="Q32" s="15"/>
      <c r="R32" s="15"/>
      <c r="S32" s="15"/>
      <c r="T32" s="15"/>
      <c r="U32" s="16"/>
      <c r="V32" s="15"/>
      <c r="W32" s="17"/>
    </row>
    <row r="33" spans="1:26" ht="15.95" customHeight="1" x14ac:dyDescent="0.3">
      <c r="A33" s="26"/>
      <c r="B33" s="34" t="s">
        <v>3</v>
      </c>
      <c r="C33" s="34" t="s">
        <v>4</v>
      </c>
      <c r="D33" s="34" t="s">
        <v>5</v>
      </c>
      <c r="E33" s="34" t="s">
        <v>6</v>
      </c>
      <c r="F33" s="34" t="s">
        <v>2</v>
      </c>
      <c r="G33" s="34" t="s">
        <v>7</v>
      </c>
      <c r="H33" s="34" t="s">
        <v>7</v>
      </c>
      <c r="I33" s="34" t="s">
        <v>8</v>
      </c>
      <c r="J33" s="34" t="s">
        <v>3</v>
      </c>
      <c r="K33" s="34" t="s">
        <v>4</v>
      </c>
      <c r="L33" s="35" t="s">
        <v>5</v>
      </c>
      <c r="M33" s="34" t="s">
        <v>6</v>
      </c>
      <c r="N33" s="34" t="s">
        <v>2</v>
      </c>
      <c r="O33" s="34" t="s">
        <v>7</v>
      </c>
      <c r="P33" s="34" t="s">
        <v>7</v>
      </c>
      <c r="Q33" s="34" t="s">
        <v>8</v>
      </c>
      <c r="R33" s="34" t="s">
        <v>3</v>
      </c>
      <c r="S33" s="34" t="s">
        <v>4</v>
      </c>
      <c r="T33" s="35" t="s">
        <v>5</v>
      </c>
      <c r="U33" s="34" t="s">
        <v>6</v>
      </c>
      <c r="V33" s="34" t="s">
        <v>2</v>
      </c>
      <c r="W33" s="34" t="s">
        <v>7</v>
      </c>
      <c r="X33" s="34" t="s">
        <v>7</v>
      </c>
      <c r="Y33" s="34" t="s">
        <v>8</v>
      </c>
    </row>
    <row r="34" spans="1:26" ht="15.95" customHeight="1" x14ac:dyDescent="0.3">
      <c r="A34" s="26" t="str">
        <f>RIGHT(B12,3)</f>
        <v>M21</v>
      </c>
      <c r="B34" s="34" t="str">
        <f>"HBSS3"&amp;A34</f>
        <v>HBSS3M21</v>
      </c>
      <c r="C34" s="27" t="str">
        <f>RTD("cqg.rtd", ,"ContractData",B34, "Open",, "T")</f>
        <v/>
      </c>
      <c r="D34" s="27" t="str">
        <f>RTD("cqg.rtd", ,"ContractData",B34, "High",, "T")</f>
        <v/>
      </c>
      <c r="E34" s="27" t="str">
        <f>RTD("cqg.rtd", ,"ContractData",B34, "Low",, "T")</f>
        <v/>
      </c>
      <c r="F34" s="27">
        <f>RTD("cqg.rtd", ,"ContractData",B34, "LastTrade",, "T")</f>
        <v>0.08</v>
      </c>
      <c r="G34" s="27">
        <f>RTD("cqg.rtd", ,"ContractData",B34, "NEtLastTrade",, "T")</f>
        <v>2.0000000000000004E-2</v>
      </c>
      <c r="H34" s="3">
        <f>G34</f>
        <v>2.0000000000000004E-2</v>
      </c>
      <c r="I34" s="2" t="str">
        <f>IF(RTD("cqg.rtd", ,"ContractData",B34, "T_CVol",, "T")=0,"",RTD("cqg.rtd", ,"ContractData",B34, "T_CVol",, "T"))</f>
        <v/>
      </c>
      <c r="J34" s="34" t="str">
        <f t="shared" ref="J34:J49" si="5">"HBSS4"&amp;A34</f>
        <v>HBSS4M21</v>
      </c>
      <c r="K34" s="27">
        <f>RTD("cqg.rtd", ,"ContractData",J34, "Open",, "T")</f>
        <v>0.11</v>
      </c>
      <c r="L34" s="30">
        <f>RTD("cqg.rtd", ,"ContractData",J34, "High",, "T")</f>
        <v>0.11</v>
      </c>
      <c r="M34" s="27">
        <f>RTD("cqg.rtd", ,"ContractData",J34, "Low",, "T")</f>
        <v>0.1</v>
      </c>
      <c r="N34" s="27">
        <f>RTD("cqg.rtd", ,"ContractData",J34, "LastTrade",, "T")</f>
        <v>0.1</v>
      </c>
      <c r="O34" s="27">
        <f>RTD("cqg.rtd", ,"ContractData",J34, "NEtLastTrade",, "T")</f>
        <v>-9.999999999999995E-3</v>
      </c>
      <c r="P34" s="2">
        <f>O34</f>
        <v>-9.999999999999995E-3</v>
      </c>
      <c r="Q34" s="2">
        <f>IF(RTD("cqg.rtd", ,"ContractData",J34, "T_CVol",, "T")=0,"",RTD("cqg.rtd", ,"ContractData",J34, "T_CVol",, "T"))</f>
        <v>138</v>
      </c>
      <c r="R34" s="34" t="str">
        <f t="shared" ref="R34:R48" si="6">"HBSS5"&amp;A34</f>
        <v>HBSS5M21</v>
      </c>
      <c r="S34" s="27" t="str">
        <f>RTD("cqg.rtd", ,"ContractData",R34, "Open",, "T")</f>
        <v/>
      </c>
      <c r="T34" s="30" t="str">
        <f>RTD("cqg.rtd", ,"ContractData",R34, "High",, "T")</f>
        <v/>
      </c>
      <c r="U34" s="27" t="str">
        <f>RTD("cqg.rtd", ,"ContractData",R34, "Low",, "T")</f>
        <v/>
      </c>
      <c r="V34" s="27" t="str">
        <f>RTD("cqg.rtd", ,"ContractData",R34, "LastTrade",, "T")</f>
        <v/>
      </c>
      <c r="W34" s="27" t="str">
        <f>RTD("cqg.rtd", ,"ContractData",R34, "NEtLastTrade",, "T")</f>
        <v/>
      </c>
      <c r="X34" s="2" t="str">
        <f>W34</f>
        <v/>
      </c>
      <c r="Y34" s="2" t="str">
        <f>IF(RTD("cqg.rtd", ,"ContractData",R34, "T_CVol",, "T")=0,"",RTD("cqg.rtd", ,"ContractData",R34, "T_CVol",, "T"))</f>
        <v/>
      </c>
    </row>
    <row r="35" spans="1:26" ht="15.95" customHeight="1" x14ac:dyDescent="0.3">
      <c r="A35" s="26" t="str">
        <f>RIGHT(B13,3)</f>
        <v>U21</v>
      </c>
      <c r="B35" s="34" t="str">
        <f t="shared" ref="B35:B50" si="7">"HBSS3"&amp;A35</f>
        <v>HBSS3U21</v>
      </c>
      <c r="C35" s="27">
        <f>RTD("cqg.rtd", ,"ContractData",B35, "Open",, "T")</f>
        <v>0.09</v>
      </c>
      <c r="D35" s="27">
        <f>RTD("cqg.rtd", ,"ContractData",B35, "High",, "T")</f>
        <v>0.09</v>
      </c>
      <c r="E35" s="27">
        <f>RTD("cqg.rtd", ,"ContractData",B35, "Low",, "T")</f>
        <v>0.09</v>
      </c>
      <c r="F35" s="27">
        <f>RTD("cqg.rtd", ,"ContractData",B35, "LastTrade",, "T")</f>
        <v>0.09</v>
      </c>
      <c r="G35" s="27">
        <f>RTD("cqg.rtd", ,"ContractData",B35, "NEtLastTrade",, "T")</f>
        <v>-1.0000000000000009E-2</v>
      </c>
      <c r="H35" s="3">
        <f t="shared" ref="H35:H50" si="8">G35</f>
        <v>-1.0000000000000009E-2</v>
      </c>
      <c r="I35" s="2">
        <f>IF(RTD("cqg.rtd", ,"ContractData",B35, "T_CVol",, "T")=0,"",RTD("cqg.rtd", ,"ContractData",B35, "T_CVol",, "T"))</f>
        <v>1</v>
      </c>
      <c r="J35" s="34" t="str">
        <f t="shared" si="5"/>
        <v>HBSS4U21</v>
      </c>
      <c r="K35" s="27">
        <f>RTD("cqg.rtd", ,"ContractData",J35, "Open",, "T")</f>
        <v>0.15</v>
      </c>
      <c r="L35" s="30">
        <f>RTD("cqg.rtd", ,"ContractData",J35, "High",, "T")</f>
        <v>0.15</v>
      </c>
      <c r="M35" s="27">
        <f>RTD("cqg.rtd", ,"ContractData",J35, "Low",, "T")</f>
        <v>0.15</v>
      </c>
      <c r="N35" s="27">
        <f>RTD("cqg.rtd", ,"ContractData",J35, "LastTrade",, "T")</f>
        <v>0.15</v>
      </c>
      <c r="O35" s="27">
        <f>RTD("cqg.rtd", ,"ContractData",J35, "NEtLastTrade",, "T")</f>
        <v>0</v>
      </c>
      <c r="P35" s="2">
        <f t="shared" ref="P35:P49" si="9">O35</f>
        <v>0</v>
      </c>
      <c r="Q35" s="2">
        <f>IF(RTD("cqg.rtd", ,"ContractData",J35, "T_CVol",, "T")=0,"",RTD("cqg.rtd", ,"ContractData",J35, "T_CVol",, "T"))</f>
        <v>147</v>
      </c>
      <c r="R35" s="34" t="str">
        <f t="shared" si="6"/>
        <v>HBSS5U21</v>
      </c>
      <c r="S35" s="27" t="str">
        <f>RTD("cqg.rtd", ,"ContractData",R35, "Open",, "T")</f>
        <v/>
      </c>
      <c r="T35" s="30" t="str">
        <f>RTD("cqg.rtd", ,"ContractData",R35, "High",, "T")</f>
        <v/>
      </c>
      <c r="U35" s="27" t="str">
        <f>RTD("cqg.rtd", ,"ContractData",R35, "Low",, "T")</f>
        <v/>
      </c>
      <c r="V35" s="27">
        <f>RTD("cqg.rtd", ,"ContractData",R35, "LastTrade",, "T")</f>
        <v>0.27</v>
      </c>
      <c r="W35" s="27">
        <f>RTD("cqg.rtd", ,"ContractData",R35, "NEtLastTrade",, "T")</f>
        <v>1.0000000000000009E-2</v>
      </c>
      <c r="X35" s="2">
        <f t="shared" ref="X35:X48" si="10">W35</f>
        <v>1.0000000000000009E-2</v>
      </c>
      <c r="Y35" s="2" t="str">
        <f>IF(RTD("cqg.rtd", ,"ContractData",R35, "T_CVol",, "T")=0,"",RTD("cqg.rtd", ,"ContractData",R35, "T_CVol",, "T"))</f>
        <v/>
      </c>
    </row>
    <row r="36" spans="1:26" ht="15.95" customHeight="1" x14ac:dyDescent="0.3">
      <c r="A36" s="26" t="str">
        <f>RIGHT(B14,3)</f>
        <v>Z21</v>
      </c>
      <c r="B36" s="34" t="str">
        <f t="shared" si="7"/>
        <v>HBSS3Z21</v>
      </c>
      <c r="C36" s="27">
        <f>RTD("cqg.rtd", ,"ContractData",B36, "Open",, "T")</f>
        <v>0.13</v>
      </c>
      <c r="D36" s="27">
        <f>RTD("cqg.rtd", ,"ContractData",B36, "High",, "T")</f>
        <v>0.13</v>
      </c>
      <c r="E36" s="27">
        <f>RTD("cqg.rtd", ,"ContractData",B36, "Low",, "T")</f>
        <v>0.13</v>
      </c>
      <c r="F36" s="27">
        <f>RTD("cqg.rtd", ,"ContractData",B36, "LastTrade",, "T")</f>
        <v>0.13</v>
      </c>
      <c r="G36" s="27">
        <f>RTD("cqg.rtd", ,"ContractData",B36, "NEtLastTrade",, "T")</f>
        <v>0</v>
      </c>
      <c r="H36" s="3">
        <f t="shared" si="8"/>
        <v>0</v>
      </c>
      <c r="I36" s="2">
        <f>IF(RTD("cqg.rtd", ,"ContractData",B36, "T_CVol",, "T")=0,"",RTD("cqg.rtd", ,"ContractData",B36, "T_CVol",, "T"))</f>
        <v>75</v>
      </c>
      <c r="J36" s="34" t="str">
        <f t="shared" si="5"/>
        <v>HBSS4Z21</v>
      </c>
      <c r="K36" s="27">
        <f>RTD("cqg.rtd", ,"ContractData",J36, "Open",, "T")</f>
        <v>0.23</v>
      </c>
      <c r="L36" s="30">
        <f>RTD("cqg.rtd", ,"ContractData",J36, "High",, "T")</f>
        <v>0.23</v>
      </c>
      <c r="M36" s="27">
        <f>RTD("cqg.rtd", ,"ContractData",J36, "Low",, "T")</f>
        <v>0.23</v>
      </c>
      <c r="N36" s="27">
        <f>RTD("cqg.rtd", ,"ContractData",J36, "LastTrade",, "T")</f>
        <v>0.23</v>
      </c>
      <c r="O36" s="27">
        <f>RTD("cqg.rtd", ,"ContractData",J36, "NEtLastTrade",, "T")</f>
        <v>-9.9999999999999811E-3</v>
      </c>
      <c r="P36" s="2">
        <f t="shared" si="9"/>
        <v>-9.9999999999999811E-3</v>
      </c>
      <c r="Q36" s="2">
        <f>IF(RTD("cqg.rtd", ,"ContractData",J36, "T_CVol",, "T")=0,"",RTD("cqg.rtd", ,"ContractData",J36, "T_CVol",, "T"))</f>
        <v>2141</v>
      </c>
      <c r="R36" s="34" t="str">
        <f t="shared" si="6"/>
        <v>HBSS5Z21</v>
      </c>
      <c r="S36" s="27" t="str">
        <f>RTD("cqg.rtd", ,"ContractData",R36, "Open",, "T")</f>
        <v/>
      </c>
      <c r="T36" s="30" t="str">
        <f>RTD("cqg.rtd", ,"ContractData",R36, "High",, "T")</f>
        <v/>
      </c>
      <c r="U36" s="27" t="str">
        <f>RTD("cqg.rtd", ,"ContractData",R36, "Low",, "T")</f>
        <v/>
      </c>
      <c r="V36" s="27" t="str">
        <f>RTD("cqg.rtd", ,"ContractData",R36, "LastTrade",, "T")</f>
        <v/>
      </c>
      <c r="W36" s="27" t="str">
        <f>RTD("cqg.rtd", ,"ContractData",R36, "NEtLastTrade",, "T")</f>
        <v/>
      </c>
      <c r="X36" s="2" t="str">
        <f t="shared" si="10"/>
        <v/>
      </c>
      <c r="Y36" s="2" t="str">
        <f>IF(RTD("cqg.rtd", ,"ContractData",R36, "T_CVol",, "T")=0,"",RTD("cqg.rtd", ,"ContractData",R36, "T_CVol",, "T"))</f>
        <v/>
      </c>
    </row>
    <row r="37" spans="1:26" ht="15.95" customHeight="1" x14ac:dyDescent="0.3">
      <c r="A37" s="26" t="str">
        <f>RIGHT(B15,3)</f>
        <v>H22</v>
      </c>
      <c r="B37" s="34" t="str">
        <f t="shared" si="7"/>
        <v>HBSS3H22</v>
      </c>
      <c r="C37" s="27">
        <f>RTD("cqg.rtd", ,"ContractData",B37, "Open",, "T")</f>
        <v>0.2</v>
      </c>
      <c r="D37" s="27">
        <f>RTD("cqg.rtd", ,"ContractData",B37, "High",, "T")</f>
        <v>0.2</v>
      </c>
      <c r="E37" s="27">
        <f>RTD("cqg.rtd", ,"ContractData",B37, "Low",, "T")</f>
        <v>0.2</v>
      </c>
      <c r="F37" s="27">
        <f>RTD("cqg.rtd", ,"ContractData",B37, "LastTrade",, "T")</f>
        <v>0.2</v>
      </c>
      <c r="G37" s="27">
        <f>RTD("cqg.rtd", ,"ContractData",B37, "NEtLastTrade",, "T")</f>
        <v>-9.9999999999999811E-3</v>
      </c>
      <c r="H37" s="3">
        <f t="shared" si="8"/>
        <v>-9.9999999999999811E-3</v>
      </c>
      <c r="I37" s="2">
        <f>IF(RTD("cqg.rtd", ,"ContractData",B37, "T_CVol",, "T")=0,"",RTD("cqg.rtd", ,"ContractData",B37, "T_CVol",, "T"))</f>
        <v>190</v>
      </c>
      <c r="J37" s="34" t="str">
        <f t="shared" si="5"/>
        <v>HBSS4H22</v>
      </c>
      <c r="K37" s="27" t="str">
        <f>RTD("cqg.rtd", ,"ContractData",J37, "Open",, "T")</f>
        <v/>
      </c>
      <c r="L37" s="30" t="str">
        <f>RTD("cqg.rtd", ,"ContractData",J37, "High",, "T")</f>
        <v/>
      </c>
      <c r="M37" s="27" t="str">
        <f>RTD("cqg.rtd", ,"ContractData",J37, "Low",, "T")</f>
        <v/>
      </c>
      <c r="N37" s="27">
        <f>RTD("cqg.rtd", ,"ContractData",J37, "LastTrade",, "T")</f>
        <v>0.28999999999999998</v>
      </c>
      <c r="O37" s="27">
        <f>RTD("cqg.rtd", ,"ContractData",J37, "NEtLastTrade",, "T")</f>
        <v>9.9999999999999534E-3</v>
      </c>
      <c r="P37" s="2">
        <f t="shared" si="9"/>
        <v>9.9999999999999534E-3</v>
      </c>
      <c r="Q37" s="2" t="str">
        <f>IF(RTD("cqg.rtd", ,"ContractData",J37, "T_CVol",, "T")=0,"",RTD("cqg.rtd", ,"ContractData",J37, "T_CVol",, "T"))</f>
        <v/>
      </c>
      <c r="R37" s="34" t="str">
        <f t="shared" si="6"/>
        <v>HBSS5H22</v>
      </c>
      <c r="S37" s="27" t="str">
        <f>RTD("cqg.rtd", ,"ContractData",R37, "Open",, "T")</f>
        <v/>
      </c>
      <c r="T37" s="30" t="str">
        <f>RTD("cqg.rtd", ,"ContractData",R37, "High",, "T")</f>
        <v/>
      </c>
      <c r="U37" s="27" t="str">
        <f>RTD("cqg.rtd", ,"ContractData",R37, "Low",, "T")</f>
        <v/>
      </c>
      <c r="V37" s="27" t="str">
        <f>RTD("cqg.rtd", ,"ContractData",R37, "LastTrade",, "T")</f>
        <v/>
      </c>
      <c r="W37" s="27" t="str">
        <f>RTD("cqg.rtd", ,"ContractData",R37, "NEtLastTrade",, "T")</f>
        <v/>
      </c>
      <c r="X37" s="2" t="str">
        <f t="shared" si="10"/>
        <v/>
      </c>
      <c r="Y37" s="2" t="str">
        <f>IF(RTD("cqg.rtd", ,"ContractData",R37, "T_CVol",, "T")=0,"",RTD("cqg.rtd", ,"ContractData",R37, "T_CVol",, "T"))</f>
        <v/>
      </c>
    </row>
    <row r="38" spans="1:26" ht="15.95" customHeight="1" x14ac:dyDescent="0.3">
      <c r="A38" s="26" t="str">
        <f>RIGHT(B16,3)</f>
        <v>M22</v>
      </c>
      <c r="B38" s="34" t="str">
        <f t="shared" si="7"/>
        <v>HBSS3M22</v>
      </c>
      <c r="C38" s="27" t="str">
        <f>RTD("cqg.rtd", ,"ContractData",B38, "Open",, "T")</f>
        <v/>
      </c>
      <c r="D38" s="27" t="str">
        <f>RTD("cqg.rtd", ,"ContractData",B38, "High",, "T")</f>
        <v/>
      </c>
      <c r="E38" s="27" t="str">
        <f>RTD("cqg.rtd", ,"ContractData",B38, "Low",, "T")</f>
        <v/>
      </c>
      <c r="F38" s="27">
        <f>RTD("cqg.rtd", ,"ContractData",B38, "LastTrade",, "T")</f>
        <v>0.25</v>
      </c>
      <c r="G38" s="27">
        <f>RTD("cqg.rtd", ,"ContractData",B38, "NEtLastTrade",, "T")</f>
        <v>0</v>
      </c>
      <c r="H38" s="3">
        <f t="shared" si="8"/>
        <v>0</v>
      </c>
      <c r="I38" s="2" t="str">
        <f>IF(RTD("cqg.rtd", ,"ContractData",B38, "T_CVol",, "T")=0,"",RTD("cqg.rtd", ,"ContractData",B38, "T_CVol",, "T"))</f>
        <v/>
      </c>
      <c r="J38" s="34" t="str">
        <f t="shared" si="5"/>
        <v>HBSS4M22</v>
      </c>
      <c r="K38" s="27" t="str">
        <f>RTD("cqg.rtd", ,"ContractData",J38, "Open",, "T")</f>
        <v/>
      </c>
      <c r="L38" s="30" t="str">
        <f>RTD("cqg.rtd", ,"ContractData",J38, "High",, "T")</f>
        <v/>
      </c>
      <c r="M38" s="27" t="str">
        <f>RTD("cqg.rtd", ,"ContractData",J38, "Low",, "T")</f>
        <v/>
      </c>
      <c r="N38" s="27" t="str">
        <f>RTD("cqg.rtd", ,"ContractData",J38, "LastTrade",, "T")</f>
        <v/>
      </c>
      <c r="O38" s="27" t="str">
        <f>RTD("cqg.rtd", ,"ContractData",J38, "NEtLastTrade",, "T")</f>
        <v/>
      </c>
      <c r="P38" s="2" t="str">
        <f t="shared" si="9"/>
        <v/>
      </c>
      <c r="Q38" s="2" t="str">
        <f>IF(RTD("cqg.rtd", ,"ContractData",J38, "T_CVol",, "T")=0,"",RTD("cqg.rtd", ,"ContractData",J38, "T_CVol",, "T"))</f>
        <v/>
      </c>
      <c r="R38" s="34" t="str">
        <f t="shared" si="6"/>
        <v>HBSS5M22</v>
      </c>
      <c r="S38" s="27" t="str">
        <f>RTD("cqg.rtd", ,"ContractData",R38, "Open",, "T")</f>
        <v/>
      </c>
      <c r="T38" s="30" t="str">
        <f>RTD("cqg.rtd", ,"ContractData",R38, "High",, "T")</f>
        <v/>
      </c>
      <c r="U38" s="27" t="str">
        <f>RTD("cqg.rtd", ,"ContractData",R38, "Low",, "T")</f>
        <v/>
      </c>
      <c r="V38" s="27" t="str">
        <f>RTD("cqg.rtd", ,"ContractData",R38, "LastTrade",, "T")</f>
        <v/>
      </c>
      <c r="W38" s="27" t="str">
        <f>RTD("cqg.rtd", ,"ContractData",R38, "NEtLastTrade",, "T")</f>
        <v/>
      </c>
      <c r="X38" s="2" t="str">
        <f t="shared" si="10"/>
        <v/>
      </c>
      <c r="Y38" s="2" t="str">
        <f>IF(RTD("cqg.rtd", ,"ContractData",R38, "T_CVol",, "T")=0,"",RTD("cqg.rtd", ,"ContractData",R38, "T_CVol",, "T"))</f>
        <v/>
      </c>
    </row>
    <row r="39" spans="1:26" ht="15.95" customHeight="1" x14ac:dyDescent="0.3">
      <c r="A39" s="26" t="str">
        <f>RIGHT(B17,3)</f>
        <v>U22</v>
      </c>
      <c r="B39" s="34" t="str">
        <f t="shared" si="7"/>
        <v>HBSS3U22</v>
      </c>
      <c r="C39" s="27" t="str">
        <f>RTD("cqg.rtd", ,"ContractData",B39, "Open",, "T")</f>
        <v/>
      </c>
      <c r="D39" s="27" t="str">
        <f>RTD("cqg.rtd", ,"ContractData",B39, "High",, "T")</f>
        <v/>
      </c>
      <c r="E39" s="27" t="str">
        <f>RTD("cqg.rtd", ,"ContractData",B39, "Low",, "T")</f>
        <v/>
      </c>
      <c r="F39" s="27" t="str">
        <f>RTD("cqg.rtd", ,"ContractData",B39, "LastTrade",, "T")</f>
        <v/>
      </c>
      <c r="G39" s="27" t="str">
        <f>RTD("cqg.rtd", ,"ContractData",B39, "NEtLastTrade",, "T")</f>
        <v/>
      </c>
      <c r="H39" s="3" t="str">
        <f t="shared" si="8"/>
        <v/>
      </c>
      <c r="I39" s="2" t="str">
        <f>IF(RTD("cqg.rtd", ,"ContractData",B39, "T_CVol",, "T")=0,"",RTD("cqg.rtd", ,"ContractData",B39, "T_CVol",, "T"))</f>
        <v/>
      </c>
      <c r="J39" s="34" t="str">
        <f t="shared" si="5"/>
        <v>HBSS4U22</v>
      </c>
      <c r="K39" s="27" t="str">
        <f>RTD("cqg.rtd", ,"ContractData",J39, "Open",, "T")</f>
        <v/>
      </c>
      <c r="L39" s="30" t="str">
        <f>RTD("cqg.rtd", ,"ContractData",J39, "High",, "T")</f>
        <v/>
      </c>
      <c r="M39" s="27" t="str">
        <f>RTD("cqg.rtd", ,"ContractData",J39, "Low",, "T")</f>
        <v/>
      </c>
      <c r="N39" s="27" t="str">
        <f>RTD("cqg.rtd", ,"ContractData",J39, "LastTrade",, "T")</f>
        <v/>
      </c>
      <c r="O39" s="27" t="str">
        <f>RTD("cqg.rtd", ,"ContractData",J39, "NEtLastTrade",, "T")</f>
        <v/>
      </c>
      <c r="P39" s="2" t="str">
        <f t="shared" si="9"/>
        <v/>
      </c>
      <c r="Q39" s="2" t="str">
        <f>IF(RTD("cqg.rtd", ,"ContractData",J39, "T_CVol",, "T")=0,"",RTD("cqg.rtd", ,"ContractData",J39, "T_CVol",, "T"))</f>
        <v/>
      </c>
      <c r="R39" s="34" t="str">
        <f t="shared" si="6"/>
        <v>HBSS5U22</v>
      </c>
      <c r="S39" s="27" t="str">
        <f>RTD("cqg.rtd", ,"ContractData",R39, "Open",, "T")</f>
        <v/>
      </c>
      <c r="T39" s="30" t="str">
        <f>RTD("cqg.rtd", ,"ContractData",R39, "High",, "T")</f>
        <v/>
      </c>
      <c r="U39" s="27" t="str">
        <f>RTD("cqg.rtd", ,"ContractData",R39, "Low",, "T")</f>
        <v/>
      </c>
      <c r="V39" s="27" t="str">
        <f>RTD("cqg.rtd", ,"ContractData",R39, "LastTrade",, "T")</f>
        <v/>
      </c>
      <c r="W39" s="27" t="str">
        <f>RTD("cqg.rtd", ,"ContractData",R39, "NEtLastTrade",, "T")</f>
        <v/>
      </c>
      <c r="X39" s="2" t="str">
        <f t="shared" si="10"/>
        <v/>
      </c>
      <c r="Y39" s="2" t="str">
        <f>IF(RTD("cqg.rtd", ,"ContractData",R39, "T_CVol",, "T")=0,"",RTD("cqg.rtd", ,"ContractData",R39, "T_CVol",, "T"))</f>
        <v/>
      </c>
    </row>
    <row r="40" spans="1:26" ht="15.95" customHeight="1" x14ac:dyDescent="0.3">
      <c r="A40" s="26" t="str">
        <f>RIGHT(B18,3)</f>
        <v>Z22</v>
      </c>
      <c r="B40" s="34" t="str">
        <f t="shared" si="7"/>
        <v>HBSS3Z22</v>
      </c>
      <c r="C40" s="27" t="str">
        <f>RTD("cqg.rtd", ,"ContractData",B40, "Open",, "T")</f>
        <v/>
      </c>
      <c r="D40" s="27" t="str">
        <f>RTD("cqg.rtd", ,"ContractData",B40, "High",, "T")</f>
        <v/>
      </c>
      <c r="E40" s="27" t="str">
        <f>RTD("cqg.rtd", ,"ContractData",B40, "Low",, "T")</f>
        <v/>
      </c>
      <c r="F40" s="27">
        <f>RTD("cqg.rtd", ,"ContractData",B40, "LastTrade",, "T")</f>
        <v>0.36</v>
      </c>
      <c r="G40" s="27">
        <f>RTD("cqg.rtd", ,"ContractData",B40, "NEtLastTrade",, "T")</f>
        <v>4.9999999999999989E-2</v>
      </c>
      <c r="H40" s="3">
        <f t="shared" si="8"/>
        <v>4.9999999999999989E-2</v>
      </c>
      <c r="I40" s="2" t="str">
        <f>IF(RTD("cqg.rtd", ,"ContractData",B40, "T_CVol",, "T")=0,"",RTD("cqg.rtd", ,"ContractData",B40, "T_CVol",, "T"))</f>
        <v/>
      </c>
      <c r="J40" s="34" t="str">
        <f t="shared" si="5"/>
        <v>HBSS4Z22</v>
      </c>
      <c r="K40" s="27" t="str">
        <f>RTD("cqg.rtd", ,"ContractData",J40, "Open",, "T")</f>
        <v/>
      </c>
      <c r="L40" s="30" t="str">
        <f>RTD("cqg.rtd", ,"ContractData",J40, "High",, "T")</f>
        <v/>
      </c>
      <c r="M40" s="27" t="str">
        <f>RTD("cqg.rtd", ,"ContractData",J40, "Low",, "T")</f>
        <v/>
      </c>
      <c r="N40" s="27" t="str">
        <f>RTD("cqg.rtd", ,"ContractData",J40, "LastTrade",, "T")</f>
        <v/>
      </c>
      <c r="O40" s="27" t="str">
        <f>RTD("cqg.rtd", ,"ContractData",J40, "NEtLastTrade",, "T")</f>
        <v/>
      </c>
      <c r="P40" s="2" t="str">
        <f t="shared" si="9"/>
        <v/>
      </c>
      <c r="Q40" s="2" t="str">
        <f>IF(RTD("cqg.rtd", ,"ContractData",J40, "T_CVol",, "T")=0,"",RTD("cqg.rtd", ,"ContractData",J40, "T_CVol",, "T"))</f>
        <v/>
      </c>
      <c r="R40" s="34" t="str">
        <f t="shared" si="6"/>
        <v>HBSS5Z22</v>
      </c>
      <c r="S40" s="27" t="str">
        <f>RTD("cqg.rtd", ,"ContractData",R40, "Open",, "T")</f>
        <v/>
      </c>
      <c r="T40" s="30" t="str">
        <f>RTD("cqg.rtd", ,"ContractData",R40, "High",, "T")</f>
        <v/>
      </c>
      <c r="U40" s="27" t="str">
        <f>RTD("cqg.rtd", ,"ContractData",R40, "Low",, "T")</f>
        <v/>
      </c>
      <c r="V40" s="27" t="str">
        <f>RTD("cqg.rtd", ,"ContractData",R40, "LastTrade",, "T")</f>
        <v/>
      </c>
      <c r="W40" s="27" t="str">
        <f>RTD("cqg.rtd", ,"ContractData",R40, "NEtLastTrade",, "T")</f>
        <v/>
      </c>
      <c r="X40" s="2" t="str">
        <f t="shared" si="10"/>
        <v/>
      </c>
      <c r="Y40" s="2" t="str">
        <f>IF(RTD("cqg.rtd", ,"ContractData",R40, "T_CVol",, "T")=0,"",RTD("cqg.rtd", ,"ContractData",R40, "T_CVol",, "T"))</f>
        <v/>
      </c>
    </row>
    <row r="41" spans="1:26" ht="15.95" customHeight="1" x14ac:dyDescent="0.3">
      <c r="A41" s="26" t="str">
        <f>RIGHT(B19,3)</f>
        <v>H23</v>
      </c>
      <c r="B41" s="34" t="str">
        <f t="shared" si="7"/>
        <v>HBSS3H23</v>
      </c>
      <c r="C41" s="27" t="str">
        <f>RTD("cqg.rtd", ,"ContractData",B41, "Open",, "T")</f>
        <v/>
      </c>
      <c r="D41" s="27" t="str">
        <f>RTD("cqg.rtd", ,"ContractData",B41, "High",, "T")</f>
        <v/>
      </c>
      <c r="E41" s="27" t="str">
        <f>RTD("cqg.rtd", ,"ContractData",B41, "Low",, "T")</f>
        <v/>
      </c>
      <c r="F41" s="27" t="str">
        <f>RTD("cqg.rtd", ,"ContractData",B41, "LastTrade",, "T")</f>
        <v/>
      </c>
      <c r="G41" s="27" t="str">
        <f>RTD("cqg.rtd", ,"ContractData",B41, "NEtLastTrade",, "T")</f>
        <v/>
      </c>
      <c r="H41" s="3" t="str">
        <f t="shared" si="8"/>
        <v/>
      </c>
      <c r="I41" s="2" t="str">
        <f>IF(RTD("cqg.rtd", ,"ContractData",B41, "T_CVol",, "T")=0,"",RTD("cqg.rtd", ,"ContractData",B41, "T_CVol",, "T"))</f>
        <v/>
      </c>
      <c r="J41" s="34" t="str">
        <f t="shared" si="5"/>
        <v>HBSS4H23</v>
      </c>
      <c r="K41" s="27" t="str">
        <f>RTD("cqg.rtd", ,"ContractData",J41, "Open",, "T")</f>
        <v/>
      </c>
      <c r="L41" s="30" t="str">
        <f>RTD("cqg.rtd", ,"ContractData",J41, "High",, "T")</f>
        <v/>
      </c>
      <c r="M41" s="27" t="str">
        <f>RTD("cqg.rtd", ,"ContractData",J41, "Low",, "T")</f>
        <v/>
      </c>
      <c r="N41" s="27" t="str">
        <f>RTD("cqg.rtd", ,"ContractData",J41, "LastTrade",, "T")</f>
        <v/>
      </c>
      <c r="O41" s="27" t="str">
        <f>RTD("cqg.rtd", ,"ContractData",J41, "NEtLastTrade",, "T")</f>
        <v/>
      </c>
      <c r="P41" s="2" t="str">
        <f t="shared" si="9"/>
        <v/>
      </c>
      <c r="Q41" s="2" t="str">
        <f>IF(RTD("cqg.rtd", ,"ContractData",J41, "T_CVol",, "T")=0,"",RTD("cqg.rtd", ,"ContractData",J41, "T_CVol",, "T"))</f>
        <v/>
      </c>
      <c r="R41" s="34" t="str">
        <f t="shared" si="6"/>
        <v>HBSS5H23</v>
      </c>
      <c r="S41" s="27" t="str">
        <f>RTD("cqg.rtd", ,"ContractData",R41, "Open",, "T")</f>
        <v/>
      </c>
      <c r="T41" s="30" t="str">
        <f>RTD("cqg.rtd", ,"ContractData",R41, "High",, "T")</f>
        <v/>
      </c>
      <c r="U41" s="27" t="str">
        <f>RTD("cqg.rtd", ,"ContractData",R41, "Low",, "T")</f>
        <v/>
      </c>
      <c r="V41" s="27" t="str">
        <f>RTD("cqg.rtd", ,"ContractData",R41, "LastTrade",, "T")</f>
        <v/>
      </c>
      <c r="W41" s="27" t="str">
        <f>RTD("cqg.rtd", ,"ContractData",R41, "NEtLastTrade",, "T")</f>
        <v/>
      </c>
      <c r="X41" s="2" t="str">
        <f t="shared" si="10"/>
        <v/>
      </c>
      <c r="Y41" s="2" t="str">
        <f>IF(RTD("cqg.rtd", ,"ContractData",R41, "T_CVol",, "T")=0,"",RTD("cqg.rtd", ,"ContractData",R41, "T_CVol",, "T"))</f>
        <v/>
      </c>
    </row>
    <row r="42" spans="1:26" ht="15.95" customHeight="1" x14ac:dyDescent="0.3">
      <c r="A42" s="26" t="str">
        <f>RIGHT(B20,3)</f>
        <v>M23</v>
      </c>
      <c r="B42" s="34" t="str">
        <f t="shared" si="7"/>
        <v>HBSS3M23</v>
      </c>
      <c r="C42" s="27" t="str">
        <f>RTD("cqg.rtd", ,"ContractData",B42, "Open",, "T")</f>
        <v/>
      </c>
      <c r="D42" s="27" t="str">
        <f>RTD("cqg.rtd", ,"ContractData",B42, "High",, "T")</f>
        <v/>
      </c>
      <c r="E42" s="27" t="str">
        <f>RTD("cqg.rtd", ,"ContractData",B42, "Low",, "T")</f>
        <v/>
      </c>
      <c r="F42" s="27" t="str">
        <f>RTD("cqg.rtd", ,"ContractData",B42, "LastTrade",, "T")</f>
        <v/>
      </c>
      <c r="G42" s="27" t="str">
        <f>RTD("cqg.rtd", ,"ContractData",B42, "NEtLastTrade",, "T")</f>
        <v/>
      </c>
      <c r="H42" s="3" t="str">
        <f t="shared" si="8"/>
        <v/>
      </c>
      <c r="I42" s="2" t="str">
        <f>IF(RTD("cqg.rtd", ,"ContractData",B42, "T_CVol",, "T")=0,"",RTD("cqg.rtd", ,"ContractData",B42, "T_CVol",, "T"))</f>
        <v/>
      </c>
      <c r="J42" s="34" t="str">
        <f t="shared" si="5"/>
        <v>HBSS4M23</v>
      </c>
      <c r="K42" s="27" t="str">
        <f>RTD("cqg.rtd", ,"ContractData",J42, "Open",, "T")</f>
        <v/>
      </c>
      <c r="L42" s="30" t="str">
        <f>RTD("cqg.rtd", ,"ContractData",J42, "High",, "T")</f>
        <v/>
      </c>
      <c r="M42" s="27" t="str">
        <f>RTD("cqg.rtd", ,"ContractData",J42, "Low",, "T")</f>
        <v/>
      </c>
      <c r="N42" s="27" t="str">
        <f>RTD("cqg.rtd", ,"ContractData",J42, "LastTrade",, "T")</f>
        <v/>
      </c>
      <c r="O42" s="27" t="str">
        <f>RTD("cqg.rtd", ,"ContractData",J42, "NEtLastTrade",, "T")</f>
        <v/>
      </c>
      <c r="P42" s="2" t="str">
        <f t="shared" si="9"/>
        <v/>
      </c>
      <c r="Q42" s="2" t="str">
        <f>IF(RTD("cqg.rtd", ,"ContractData",J42, "T_CVol",, "T")=0,"",RTD("cqg.rtd", ,"ContractData",J42, "T_CVol",, "T"))</f>
        <v/>
      </c>
      <c r="R42" s="34" t="str">
        <f t="shared" si="6"/>
        <v>HBSS5M23</v>
      </c>
      <c r="S42" s="27" t="str">
        <f>RTD("cqg.rtd", ,"ContractData",R42, "Open",, "T")</f>
        <v/>
      </c>
      <c r="T42" s="30" t="str">
        <f>RTD("cqg.rtd", ,"ContractData",R42, "High",, "T")</f>
        <v/>
      </c>
      <c r="U42" s="27" t="str">
        <f>RTD("cqg.rtd", ,"ContractData",R42, "Low",, "T")</f>
        <v/>
      </c>
      <c r="V42" s="27" t="str">
        <f>RTD("cqg.rtd", ,"ContractData",R42, "LastTrade",, "T")</f>
        <v/>
      </c>
      <c r="W42" s="27" t="str">
        <f>RTD("cqg.rtd", ,"ContractData",R42, "NEtLastTrade",, "T")</f>
        <v/>
      </c>
      <c r="X42" s="2" t="str">
        <f t="shared" si="10"/>
        <v/>
      </c>
      <c r="Y42" s="2" t="str">
        <f>IF(RTD("cqg.rtd", ,"ContractData",R42, "T_CVol",, "T")=0,"",RTD("cqg.rtd", ,"ContractData",R42, "T_CVol",, "T"))</f>
        <v/>
      </c>
    </row>
    <row r="43" spans="1:26" ht="15.95" customHeight="1" x14ac:dyDescent="0.3">
      <c r="A43" s="26" t="str">
        <f>RIGHT(B21,3)</f>
        <v>U23</v>
      </c>
      <c r="B43" s="34" t="str">
        <f t="shared" si="7"/>
        <v>HBSS3U23</v>
      </c>
      <c r="C43" s="27" t="str">
        <f>RTD("cqg.rtd", ,"ContractData",B43, "Open",, "T")</f>
        <v/>
      </c>
      <c r="D43" s="27" t="str">
        <f>RTD("cqg.rtd", ,"ContractData",B43, "High",, "T")</f>
        <v/>
      </c>
      <c r="E43" s="27" t="str">
        <f>RTD("cqg.rtd", ,"ContractData",B43, "Low",, "T")</f>
        <v/>
      </c>
      <c r="F43" s="27" t="str">
        <f>RTD("cqg.rtd", ,"ContractData",B43, "LastTrade",, "T")</f>
        <v/>
      </c>
      <c r="G43" s="27" t="str">
        <f>RTD("cqg.rtd", ,"ContractData",B43, "NEtLastTrade",, "T")</f>
        <v/>
      </c>
      <c r="H43" s="3" t="str">
        <f t="shared" si="8"/>
        <v/>
      </c>
      <c r="I43" s="2" t="str">
        <f>IF(RTD("cqg.rtd", ,"ContractData",B43, "T_CVol",, "T")=0,"",RTD("cqg.rtd", ,"ContractData",B43, "T_CVol",, "T"))</f>
        <v/>
      </c>
      <c r="J43" s="34" t="str">
        <f t="shared" si="5"/>
        <v>HBSS4U23</v>
      </c>
      <c r="K43" s="27" t="str">
        <f>RTD("cqg.rtd", ,"ContractData",J43, "Open",, "T")</f>
        <v/>
      </c>
      <c r="L43" s="30" t="str">
        <f>RTD("cqg.rtd", ,"ContractData",J43, "High",, "T")</f>
        <v/>
      </c>
      <c r="M43" s="27" t="str">
        <f>RTD("cqg.rtd", ,"ContractData",J43, "Low",, "T")</f>
        <v/>
      </c>
      <c r="N43" s="27" t="str">
        <f>RTD("cqg.rtd", ,"ContractData",J43, "LastTrade",, "T")</f>
        <v/>
      </c>
      <c r="O43" s="27" t="str">
        <f>RTD("cqg.rtd", ,"ContractData",J43, "NEtLastTrade",, "T")</f>
        <v/>
      </c>
      <c r="P43" s="2" t="str">
        <f t="shared" si="9"/>
        <v/>
      </c>
      <c r="Q43" s="2" t="str">
        <f>IF(RTD("cqg.rtd", ,"ContractData",J43, "T_CVol",, "T")=0,"",RTD("cqg.rtd", ,"ContractData",J43, "T_CVol",, "T"))</f>
        <v/>
      </c>
      <c r="R43" s="34" t="str">
        <f t="shared" si="6"/>
        <v>HBSS5U23</v>
      </c>
      <c r="S43" s="27" t="str">
        <f>RTD("cqg.rtd", ,"ContractData",R43, "Open",, "T")</f>
        <v/>
      </c>
      <c r="T43" s="30" t="str">
        <f>RTD("cqg.rtd", ,"ContractData",R43, "High",, "T")</f>
        <v/>
      </c>
      <c r="U43" s="27" t="str">
        <f>RTD("cqg.rtd", ,"ContractData",R43, "Low",, "T")</f>
        <v/>
      </c>
      <c r="V43" s="27" t="str">
        <f>RTD("cqg.rtd", ,"ContractData",R43, "LastTrade",, "T")</f>
        <v/>
      </c>
      <c r="W43" s="27" t="str">
        <f>RTD("cqg.rtd", ,"ContractData",R43, "NEtLastTrade",, "T")</f>
        <v/>
      </c>
      <c r="X43" s="2" t="str">
        <f t="shared" si="10"/>
        <v/>
      </c>
      <c r="Y43" s="2" t="str">
        <f>IF(RTD("cqg.rtd", ,"ContractData",R43, "T_CVol",, "T")=0,"",RTD("cqg.rtd", ,"ContractData",R43, "T_CVol",, "T"))</f>
        <v/>
      </c>
    </row>
    <row r="44" spans="1:26" ht="15.95" customHeight="1" x14ac:dyDescent="0.3">
      <c r="A44" s="26" t="str">
        <f>RIGHT(B22,3)</f>
        <v>Z23</v>
      </c>
      <c r="B44" s="34" t="str">
        <f t="shared" si="7"/>
        <v>HBSS3Z23</v>
      </c>
      <c r="C44" s="27" t="str">
        <f>RTD("cqg.rtd", ,"ContractData",B44, "Open",, "T")</f>
        <v/>
      </c>
      <c r="D44" s="27" t="str">
        <f>RTD("cqg.rtd", ,"ContractData",B44, "High",, "T")</f>
        <v/>
      </c>
      <c r="E44" s="27" t="str">
        <f>RTD("cqg.rtd", ,"ContractData",B44, "Low",, "T")</f>
        <v/>
      </c>
      <c r="F44" s="27" t="str">
        <f>RTD("cqg.rtd", ,"ContractData",B44, "LastTrade",, "T")</f>
        <v/>
      </c>
      <c r="G44" s="27" t="str">
        <f>RTD("cqg.rtd", ,"ContractData",B44, "NEtLastTrade",, "T")</f>
        <v/>
      </c>
      <c r="H44" s="3" t="str">
        <f t="shared" si="8"/>
        <v/>
      </c>
      <c r="I44" s="2" t="str">
        <f>IF(RTD("cqg.rtd", ,"ContractData",B44, "T_CVol",, "T")=0,"",RTD("cqg.rtd", ,"ContractData",B44, "T_CVol",, "T"))</f>
        <v/>
      </c>
      <c r="J44" s="34" t="str">
        <f t="shared" si="5"/>
        <v>HBSS4Z23</v>
      </c>
      <c r="K44" s="27" t="str">
        <f>RTD("cqg.rtd", ,"ContractData",J44, "Open",, "T")</f>
        <v/>
      </c>
      <c r="L44" s="30" t="str">
        <f>RTD("cqg.rtd", ,"ContractData",J44, "High",, "T")</f>
        <v/>
      </c>
      <c r="M44" s="27" t="str">
        <f>RTD("cqg.rtd", ,"ContractData",J44, "Low",, "T")</f>
        <v/>
      </c>
      <c r="N44" s="27" t="str">
        <f>RTD("cqg.rtd", ,"ContractData",J44, "LastTrade",, "T")</f>
        <v/>
      </c>
      <c r="O44" s="27" t="str">
        <f>RTD("cqg.rtd", ,"ContractData",J44, "NEtLastTrade",, "T")</f>
        <v/>
      </c>
      <c r="P44" s="2" t="str">
        <f t="shared" si="9"/>
        <v/>
      </c>
      <c r="Q44" s="2" t="str">
        <f>IF(RTD("cqg.rtd", ,"ContractData",J44, "T_CVol",, "T")=0,"",RTD("cqg.rtd", ,"ContractData",J44, "T_CVol",, "T"))</f>
        <v/>
      </c>
      <c r="R44" s="34" t="str">
        <f t="shared" si="6"/>
        <v>HBSS5Z23</v>
      </c>
      <c r="S44" s="27" t="str">
        <f>RTD("cqg.rtd", ,"ContractData",R44, "Open",, "T")</f>
        <v/>
      </c>
      <c r="T44" s="30" t="str">
        <f>RTD("cqg.rtd", ,"ContractData",R44, "High",, "T")</f>
        <v/>
      </c>
      <c r="U44" s="27" t="str">
        <f>RTD("cqg.rtd", ,"ContractData",R44, "Low",, "T")</f>
        <v/>
      </c>
      <c r="V44" s="27" t="str">
        <f>RTD("cqg.rtd", ,"ContractData",R44, "LastTrade",, "T")</f>
        <v/>
      </c>
      <c r="W44" s="27" t="str">
        <f>RTD("cqg.rtd", ,"ContractData",R44, "NEtLastTrade",, "T")</f>
        <v/>
      </c>
      <c r="X44" s="2" t="str">
        <f t="shared" si="10"/>
        <v/>
      </c>
      <c r="Y44" s="2" t="str">
        <f>IF(RTD("cqg.rtd", ,"ContractData",R44, "T_CVol",, "T")=0,"",RTD("cqg.rtd", ,"ContractData",R44, "T_CVol",, "T"))</f>
        <v/>
      </c>
    </row>
    <row r="45" spans="1:26" ht="15.95" customHeight="1" x14ac:dyDescent="0.3">
      <c r="A45" s="26" t="str">
        <f>RIGHT(B23,3)</f>
        <v>H24</v>
      </c>
      <c r="B45" s="34" t="str">
        <f t="shared" si="7"/>
        <v>HBSS3H24</v>
      </c>
      <c r="C45" s="27" t="str">
        <f>RTD("cqg.rtd", ,"ContractData",B45, "Open",, "T")</f>
        <v/>
      </c>
      <c r="D45" s="27" t="str">
        <f>RTD("cqg.rtd", ,"ContractData",B45, "High",, "T")</f>
        <v/>
      </c>
      <c r="E45" s="27" t="str">
        <f>RTD("cqg.rtd", ,"ContractData",B45, "Low",, "T")</f>
        <v/>
      </c>
      <c r="F45" s="27" t="str">
        <f>RTD("cqg.rtd", ,"ContractData",B45, "LastTrade",, "T")</f>
        <v/>
      </c>
      <c r="G45" s="27" t="str">
        <f>RTD("cqg.rtd", ,"ContractData",B45, "NEtLastTrade",, "T")</f>
        <v/>
      </c>
      <c r="H45" s="3" t="str">
        <f t="shared" si="8"/>
        <v/>
      </c>
      <c r="I45" s="2" t="str">
        <f>IF(RTD("cqg.rtd", ,"ContractData",B45, "T_CVol",, "T")=0,"",RTD("cqg.rtd", ,"ContractData",B45, "T_CVol",, "T"))</f>
        <v/>
      </c>
      <c r="J45" s="34" t="str">
        <f t="shared" si="5"/>
        <v>HBSS4H24</v>
      </c>
      <c r="K45" s="27" t="str">
        <f>RTD("cqg.rtd", ,"ContractData",J45, "Open",, "T")</f>
        <v/>
      </c>
      <c r="L45" s="30" t="str">
        <f>RTD("cqg.rtd", ,"ContractData",J45, "High",, "T")</f>
        <v/>
      </c>
      <c r="M45" s="27" t="str">
        <f>RTD("cqg.rtd", ,"ContractData",J45, "Low",, "T")</f>
        <v/>
      </c>
      <c r="N45" s="27" t="str">
        <f>RTD("cqg.rtd", ,"ContractData",J45, "LastTrade",, "T")</f>
        <v/>
      </c>
      <c r="O45" s="27" t="str">
        <f>RTD("cqg.rtd", ,"ContractData",J45, "NEtLastTrade",, "T")</f>
        <v/>
      </c>
      <c r="P45" s="2" t="str">
        <f t="shared" si="9"/>
        <v/>
      </c>
      <c r="Q45" s="2" t="str">
        <f>IF(RTD("cqg.rtd", ,"ContractData",J45, "T_CVol",, "T")=0,"",RTD("cqg.rtd", ,"ContractData",J45, "T_CVol",, "T"))</f>
        <v/>
      </c>
      <c r="R45" s="34" t="str">
        <f t="shared" si="6"/>
        <v>HBSS5H24</v>
      </c>
      <c r="S45" s="27" t="str">
        <f>RTD("cqg.rtd", ,"ContractData",R45, "Open",, "T")</f>
        <v/>
      </c>
      <c r="T45" s="30" t="str">
        <f>RTD("cqg.rtd", ,"ContractData",R45, "High",, "T")</f>
        <v/>
      </c>
      <c r="U45" s="27" t="str">
        <f>RTD("cqg.rtd", ,"ContractData",R45, "Low",, "T")</f>
        <v/>
      </c>
      <c r="V45" s="27" t="str">
        <f>RTD("cqg.rtd", ,"ContractData",R45, "LastTrade",, "T")</f>
        <v/>
      </c>
      <c r="W45" s="27" t="str">
        <f>RTD("cqg.rtd", ,"ContractData",R45, "NEtLastTrade",, "T")</f>
        <v/>
      </c>
      <c r="X45" s="2" t="str">
        <f t="shared" si="10"/>
        <v/>
      </c>
      <c r="Y45" s="2" t="str">
        <f>IF(RTD("cqg.rtd", ,"ContractData",R45, "T_CVol",, "T")=0,"",RTD("cqg.rtd", ,"ContractData",R45, "T_CVol",, "T"))</f>
        <v/>
      </c>
    </row>
    <row r="46" spans="1:26" ht="15.95" customHeight="1" x14ac:dyDescent="0.3">
      <c r="A46" s="26" t="str">
        <f>RIGHT(B24,3)</f>
        <v>M24</v>
      </c>
      <c r="B46" s="34" t="str">
        <f t="shared" si="7"/>
        <v>HBSS3M24</v>
      </c>
      <c r="C46" s="27" t="str">
        <f>RTD("cqg.rtd", ,"ContractData",B46, "Open",, "T")</f>
        <v/>
      </c>
      <c r="D46" s="27" t="str">
        <f>RTD("cqg.rtd", ,"ContractData",B46, "High",, "T")</f>
        <v/>
      </c>
      <c r="E46" s="27" t="str">
        <f>RTD("cqg.rtd", ,"ContractData",B46, "Low",, "T")</f>
        <v/>
      </c>
      <c r="F46" s="27" t="str">
        <f>RTD("cqg.rtd", ,"ContractData",B46, "LastTrade",, "T")</f>
        <v/>
      </c>
      <c r="G46" s="27" t="str">
        <f>RTD("cqg.rtd", ,"ContractData",B46, "NEtLastTrade",, "T")</f>
        <v/>
      </c>
      <c r="H46" s="3" t="str">
        <f t="shared" si="8"/>
        <v/>
      </c>
      <c r="I46" s="2" t="str">
        <f>IF(RTD("cqg.rtd", ,"ContractData",B46, "T_CVol",, "T")=0,"",RTD("cqg.rtd", ,"ContractData",B46, "T_CVol",, "T"))</f>
        <v/>
      </c>
      <c r="J46" s="34" t="str">
        <f t="shared" si="5"/>
        <v>HBSS4M24</v>
      </c>
      <c r="K46" s="27" t="str">
        <f>RTD("cqg.rtd", ,"ContractData",J46, "Open",, "T")</f>
        <v/>
      </c>
      <c r="L46" s="30" t="str">
        <f>RTD("cqg.rtd", ,"ContractData",J46, "High",, "T")</f>
        <v/>
      </c>
      <c r="M46" s="27" t="str">
        <f>RTD("cqg.rtd", ,"ContractData",J46, "Low",, "T")</f>
        <v/>
      </c>
      <c r="N46" s="27" t="str">
        <f>RTD("cqg.rtd", ,"ContractData",J46, "LastTrade",, "T")</f>
        <v/>
      </c>
      <c r="O46" s="27" t="str">
        <f>RTD("cqg.rtd", ,"ContractData",J46, "NEtLastTrade",, "T")</f>
        <v/>
      </c>
      <c r="P46" s="2" t="str">
        <f t="shared" si="9"/>
        <v/>
      </c>
      <c r="Q46" s="2" t="str">
        <f>IF(RTD("cqg.rtd", ,"ContractData",J46, "T_CVol",, "T")=0,"",RTD("cqg.rtd", ,"ContractData",J46, "T_CVol",, "T"))</f>
        <v/>
      </c>
      <c r="R46" s="34" t="str">
        <f t="shared" si="6"/>
        <v>HBSS5M24</v>
      </c>
      <c r="S46" s="27" t="str">
        <f>RTD("cqg.rtd", ,"ContractData",R46, "Open",, "T")</f>
        <v/>
      </c>
      <c r="T46" s="30" t="str">
        <f>RTD("cqg.rtd", ,"ContractData",R46, "High",, "T")</f>
        <v/>
      </c>
      <c r="U46" s="27" t="str">
        <f>RTD("cqg.rtd", ,"ContractData",R46, "Low",, "T")</f>
        <v/>
      </c>
      <c r="V46" s="27" t="str">
        <f>RTD("cqg.rtd", ,"ContractData",R46, "LastTrade",, "T")</f>
        <v/>
      </c>
      <c r="W46" s="27" t="str">
        <f>RTD("cqg.rtd", ,"ContractData",R46, "NEtLastTrade",, "T")</f>
        <v/>
      </c>
      <c r="X46" s="2" t="str">
        <f t="shared" si="10"/>
        <v/>
      </c>
      <c r="Y46" s="2" t="str">
        <f>IF(RTD("cqg.rtd", ,"ContractData",R46, "T_CVol",, "T")=0,"",RTD("cqg.rtd", ,"ContractData",R46, "T_CVol",, "T"))</f>
        <v/>
      </c>
      <c r="Z46" s="18"/>
    </row>
    <row r="47" spans="1:26" ht="15.95" customHeight="1" x14ac:dyDescent="0.3">
      <c r="A47" s="26" t="str">
        <f>RIGHT(B25,3)</f>
        <v>U24</v>
      </c>
      <c r="B47" s="34" t="str">
        <f t="shared" si="7"/>
        <v>HBSS3U24</v>
      </c>
      <c r="C47" s="27" t="str">
        <f>RTD("cqg.rtd", ,"ContractData",B47, "Open",, "T")</f>
        <v/>
      </c>
      <c r="D47" s="27" t="str">
        <f>RTD("cqg.rtd", ,"ContractData",B47, "High",, "T")</f>
        <v/>
      </c>
      <c r="E47" s="27" t="str">
        <f>RTD("cqg.rtd", ,"ContractData",B47, "Low",, "T")</f>
        <v/>
      </c>
      <c r="F47" s="27" t="str">
        <f>RTD("cqg.rtd", ,"ContractData",B47, "LastTrade",, "T")</f>
        <v/>
      </c>
      <c r="G47" s="27" t="str">
        <f>RTD("cqg.rtd", ,"ContractData",B47, "NEtLastTrade",, "T")</f>
        <v/>
      </c>
      <c r="H47" s="3" t="str">
        <f t="shared" si="8"/>
        <v/>
      </c>
      <c r="I47" s="2" t="str">
        <f>IF(RTD("cqg.rtd", ,"ContractData",B47, "T_CVol",, "T")=0,"",RTD("cqg.rtd", ,"ContractData",B47, "T_CVol",, "T"))</f>
        <v/>
      </c>
      <c r="J47" s="34" t="str">
        <f t="shared" si="5"/>
        <v>HBSS4U24</v>
      </c>
      <c r="K47" s="27" t="str">
        <f>RTD("cqg.rtd", ,"ContractData",J47, "Open",, "T")</f>
        <v/>
      </c>
      <c r="L47" s="30" t="str">
        <f>RTD("cqg.rtd", ,"ContractData",J47, "High",, "T")</f>
        <v/>
      </c>
      <c r="M47" s="27" t="str">
        <f>RTD("cqg.rtd", ,"ContractData",J47, "Low",, "T")</f>
        <v/>
      </c>
      <c r="N47" s="27" t="str">
        <f>RTD("cqg.rtd", ,"ContractData",J47, "LastTrade",, "T")</f>
        <v/>
      </c>
      <c r="O47" s="27" t="str">
        <f>RTD("cqg.rtd", ,"ContractData",J47, "NEtLastTrade",, "T")</f>
        <v/>
      </c>
      <c r="P47" s="2" t="str">
        <f t="shared" si="9"/>
        <v/>
      </c>
      <c r="Q47" s="2" t="str">
        <f>IF(RTD("cqg.rtd", ,"ContractData",J47, "T_CVol",, "T")=0,"",RTD("cqg.rtd", ,"ContractData",J47, "T_CVol",, "T"))</f>
        <v/>
      </c>
      <c r="R47" s="34" t="str">
        <f t="shared" si="6"/>
        <v>HBSS5U24</v>
      </c>
      <c r="S47" s="27" t="str">
        <f>RTD("cqg.rtd", ,"ContractData",R47, "Open",, "T")</f>
        <v/>
      </c>
      <c r="T47" s="30" t="str">
        <f>RTD("cqg.rtd", ,"ContractData",R47, "High",, "T")</f>
        <v/>
      </c>
      <c r="U47" s="27" t="str">
        <f>RTD("cqg.rtd", ,"ContractData",R47, "Low",, "T")</f>
        <v/>
      </c>
      <c r="V47" s="27" t="str">
        <f>RTD("cqg.rtd", ,"ContractData",R47, "LastTrade",, "T")</f>
        <v/>
      </c>
      <c r="W47" s="27" t="str">
        <f>RTD("cqg.rtd", ,"ContractData",R47, "NEtLastTrade",, "T")</f>
        <v/>
      </c>
      <c r="X47" s="2" t="str">
        <f t="shared" si="10"/>
        <v/>
      </c>
      <c r="Y47" s="2" t="str">
        <f>IF(RTD("cqg.rtd", ,"ContractData",R47, "T_CVol",, "T")=0,"",RTD("cqg.rtd", ,"ContractData",R47, "T_CVol",, "T"))</f>
        <v/>
      </c>
      <c r="Z47" s="18"/>
    </row>
    <row r="48" spans="1:26" ht="15.95" customHeight="1" x14ac:dyDescent="0.3">
      <c r="A48" s="26" t="str">
        <f>RIGHT(B26,3)</f>
        <v>Z24</v>
      </c>
      <c r="B48" s="34" t="str">
        <f t="shared" si="7"/>
        <v>HBSS3Z24</v>
      </c>
      <c r="C48" s="27" t="str">
        <f>RTD("cqg.rtd", ,"ContractData",B48, "Open",, "T")</f>
        <v/>
      </c>
      <c r="D48" s="27" t="str">
        <f>RTD("cqg.rtd", ,"ContractData",B48, "High",, "T")</f>
        <v/>
      </c>
      <c r="E48" s="27" t="str">
        <f>RTD("cqg.rtd", ,"ContractData",B48, "Low",, "T")</f>
        <v/>
      </c>
      <c r="F48" s="27" t="str">
        <f>RTD("cqg.rtd", ,"ContractData",B48, "LastTrade",, "T")</f>
        <v/>
      </c>
      <c r="G48" s="27" t="str">
        <f>RTD("cqg.rtd", ,"ContractData",B48, "NEtLastTrade",, "T")</f>
        <v/>
      </c>
      <c r="H48" s="3" t="str">
        <f t="shared" si="8"/>
        <v/>
      </c>
      <c r="I48" s="2" t="str">
        <f>IF(RTD("cqg.rtd", ,"ContractData",B48, "T_CVol",, "T")=0,"",RTD("cqg.rtd", ,"ContractData",B48, "T_CVol",, "T"))</f>
        <v/>
      </c>
      <c r="J48" s="34" t="str">
        <f t="shared" si="5"/>
        <v>HBSS4Z24</v>
      </c>
      <c r="K48" s="27" t="str">
        <f>RTD("cqg.rtd", ,"ContractData",J48, "Open",, "T")</f>
        <v/>
      </c>
      <c r="L48" s="30" t="str">
        <f>RTD("cqg.rtd", ,"ContractData",J48, "High",, "T")</f>
        <v/>
      </c>
      <c r="M48" s="27" t="str">
        <f>RTD("cqg.rtd", ,"ContractData",J48, "Low",, "T")</f>
        <v/>
      </c>
      <c r="N48" s="27" t="str">
        <f>RTD("cqg.rtd", ,"ContractData",J48, "LastTrade",, "T")</f>
        <v/>
      </c>
      <c r="O48" s="27" t="str">
        <f>RTD("cqg.rtd", ,"ContractData",J48, "NEtLastTrade",, "T")</f>
        <v/>
      </c>
      <c r="P48" s="2" t="str">
        <f t="shared" si="9"/>
        <v/>
      </c>
      <c r="Q48" s="2" t="str">
        <f>IF(RTD("cqg.rtd", ,"ContractData",J48, "T_CVol",, "T")=0,"",RTD("cqg.rtd", ,"ContractData",J48, "T_CVol",, "T"))</f>
        <v/>
      </c>
      <c r="R48" s="34" t="str">
        <f t="shared" si="6"/>
        <v>HBSS5Z24</v>
      </c>
      <c r="S48" s="29" t="str">
        <f>RTD("cqg.rtd", ,"ContractData",R48, "Open",, "T")</f>
        <v/>
      </c>
      <c r="T48" s="31" t="str">
        <f>RTD("cqg.rtd", ,"ContractData",R48, "High",, "T")</f>
        <v/>
      </c>
      <c r="U48" s="29" t="str">
        <f>RTD("cqg.rtd", ,"ContractData",R48, "Low",, "T")</f>
        <v/>
      </c>
      <c r="V48" s="29" t="str">
        <f>RTD("cqg.rtd", ,"ContractData",R48, "LastTrade",, "T")</f>
        <v/>
      </c>
      <c r="W48" s="29" t="str">
        <f>RTD("cqg.rtd", ,"ContractData",R48, "NEtLastTrade",, "T")</f>
        <v/>
      </c>
      <c r="X48" s="7" t="str">
        <f t="shared" si="10"/>
        <v/>
      </c>
      <c r="Y48" s="2" t="str">
        <f>IF(RTD("cqg.rtd", ,"ContractData",R48, "T_CVol",, "T")=0,"",RTD("cqg.rtd", ,"ContractData",R48, "T_CVol",, "T"))</f>
        <v/>
      </c>
      <c r="Z48" s="18"/>
    </row>
    <row r="49" spans="1:26" ht="15.95" customHeight="1" x14ac:dyDescent="0.3">
      <c r="A49" s="26" t="str">
        <f>RIGHT(B27,3)</f>
        <v>H25</v>
      </c>
      <c r="B49" s="34" t="str">
        <f t="shared" si="7"/>
        <v>HBSS3H25</v>
      </c>
      <c r="C49" s="27" t="str">
        <f>RTD("cqg.rtd", ,"ContractData",B49, "Open",, "T")</f>
        <v/>
      </c>
      <c r="D49" s="27" t="str">
        <f>RTD("cqg.rtd", ,"ContractData",B49, "High",, "T")</f>
        <v/>
      </c>
      <c r="E49" s="27" t="str">
        <f>RTD("cqg.rtd", ,"ContractData",B49, "Low",, "T")</f>
        <v/>
      </c>
      <c r="F49" s="27" t="str">
        <f>RTD("cqg.rtd", ,"ContractData",B49, "LastTrade",, "T")</f>
        <v/>
      </c>
      <c r="G49" s="27" t="str">
        <f>RTD("cqg.rtd", ,"ContractData",B49, "NEtLastTrade",, "T")</f>
        <v/>
      </c>
      <c r="H49" s="3" t="str">
        <f t="shared" si="8"/>
        <v/>
      </c>
      <c r="I49" s="2" t="str">
        <f>IF(RTD("cqg.rtd", ,"ContractData",B49, "T_CVol",, "T")=0,"",RTD("cqg.rtd", ,"ContractData",B49, "T_CVol",, "T"))</f>
        <v/>
      </c>
      <c r="J49" s="34" t="str">
        <f t="shared" si="5"/>
        <v>HBSS4H25</v>
      </c>
      <c r="K49" s="29" t="str">
        <f>RTD("cqg.rtd", ,"ContractData",J49, "Open",, "T")</f>
        <v/>
      </c>
      <c r="L49" s="30" t="str">
        <f>RTD("cqg.rtd", ,"ContractData",J49, "High",, "T")</f>
        <v/>
      </c>
      <c r="M49" s="29" t="str">
        <f>RTD("cqg.rtd", ,"ContractData",J49, "Low",, "T")</f>
        <v/>
      </c>
      <c r="N49" s="29" t="str">
        <f>RTD("cqg.rtd", ,"ContractData",J49, "LastTrade",, "T")</f>
        <v/>
      </c>
      <c r="O49" s="29" t="str">
        <f>RTD("cqg.rtd", ,"ContractData",J49, "NEtLastTrade",, "T")</f>
        <v/>
      </c>
      <c r="P49" s="7" t="str">
        <f t="shared" si="9"/>
        <v/>
      </c>
      <c r="Q49" s="2" t="str">
        <f>IF(RTD("cqg.rtd", ,"ContractData",J49, "T_CVol",, "T")=0,"",RTD("cqg.rtd", ,"ContractData",J49, "T_CVol",, "T"))</f>
        <v/>
      </c>
      <c r="R49" s="21"/>
      <c r="S49" s="32"/>
      <c r="T49" s="85"/>
      <c r="U49" s="85"/>
      <c r="V49" s="32"/>
      <c r="W49" s="32"/>
      <c r="X49" s="5"/>
      <c r="Y49" s="6"/>
      <c r="Z49" s="25"/>
    </row>
    <row r="50" spans="1:26" ht="15.95" customHeight="1" x14ac:dyDescent="0.3">
      <c r="A50" s="26" t="str">
        <f>RIGHT(B28,3)</f>
        <v>M25</v>
      </c>
      <c r="B50" s="36" t="str">
        <f t="shared" si="7"/>
        <v>HBSS3M25</v>
      </c>
      <c r="C50" s="29" t="str">
        <f>RTD("cqg.rtd", ,"ContractData",B50, "Open",, "T")</f>
        <v/>
      </c>
      <c r="D50" s="29" t="str">
        <f>RTD("cqg.rtd", ,"ContractData",B50, "High",, "T")</f>
        <v/>
      </c>
      <c r="E50" s="29" t="str">
        <f>RTD("cqg.rtd", ,"ContractData",B50, "Low",, "T")</f>
        <v/>
      </c>
      <c r="F50" s="29" t="str">
        <f>RTD("cqg.rtd", ,"ContractData",B50, "LastTrade",, "T")</f>
        <v/>
      </c>
      <c r="G50" s="29" t="str">
        <f>RTD("cqg.rtd", ,"ContractData",B50, "NEtLastTrade",, "T")</f>
        <v/>
      </c>
      <c r="H50" s="8" t="str">
        <f t="shared" si="8"/>
        <v/>
      </c>
      <c r="I50" s="8"/>
      <c r="J50" s="35" t="str">
        <f>IF(RTD("cqg.rtd", ,"ContractData",B50, "T_CVol",, "T")=0,"",RTD("cqg.rtd", ,"ContractData",B50, "T_CVol",, "T"))</f>
        <v/>
      </c>
      <c r="K50" s="39"/>
      <c r="L50" s="37" t="s">
        <v>11</v>
      </c>
      <c r="M50" s="39"/>
      <c r="N50" s="38" t="s">
        <v>10</v>
      </c>
      <c r="O50" s="39"/>
      <c r="P50" s="40"/>
      <c r="Q50" s="40"/>
      <c r="R50" s="11"/>
      <c r="S50" s="12"/>
    </row>
    <row r="51" spans="1:26" x14ac:dyDescent="0.3">
      <c r="A51" s="18"/>
      <c r="B51" s="5"/>
      <c r="C51" s="5"/>
      <c r="D51" s="5"/>
      <c r="E51" s="5"/>
      <c r="F51" s="5"/>
      <c r="G51" s="5"/>
      <c r="H51" s="6"/>
      <c r="I51" s="5"/>
      <c r="J51" s="12"/>
    </row>
    <row r="52" spans="1:26" x14ac:dyDescent="0.3">
      <c r="A52" s="18"/>
      <c r="I52" s="12"/>
      <c r="J52" s="12"/>
    </row>
  </sheetData>
  <sheetProtection algorithmName="SHA-512" hashValue="LcX1fRDyRYvLtceRDauxK29cOy+WjR2vhnFKCiV94ecU43qXD81M7kc67QJQDoUyUGxMj3BoTm//gaxqkyDifQ==" saltValue="3itpNkFt/GUTEAl+lSW56A==" spinCount="100000" sheet="1" objects="1" scenarios="1" selectLockedCells="1" selectUnlockedCells="1"/>
  <mergeCells count="74">
    <mergeCell ref="E9:E10"/>
    <mergeCell ref="B8:E8"/>
    <mergeCell ref="B9:D10"/>
    <mergeCell ref="B4:E4"/>
    <mergeCell ref="B6:B7"/>
    <mergeCell ref="C6:C7"/>
    <mergeCell ref="D6:D7"/>
    <mergeCell ref="E6:E7"/>
    <mergeCell ref="B5:C5"/>
    <mergeCell ref="D5:E5"/>
    <mergeCell ref="V4:Y4"/>
    <mergeCell ref="Z4:AC4"/>
    <mergeCell ref="Y2:AA3"/>
    <mergeCell ref="E2:X3"/>
    <mergeCell ref="F4:I4"/>
    <mergeCell ref="J4:M4"/>
    <mergeCell ref="N4:Q4"/>
    <mergeCell ref="R4:U4"/>
    <mergeCell ref="J9:L10"/>
    <mergeCell ref="M9:M10"/>
    <mergeCell ref="T49:U49"/>
    <mergeCell ref="F5:G5"/>
    <mergeCell ref="H5:I5"/>
    <mergeCell ref="F6:F7"/>
    <mergeCell ref="G6:G7"/>
    <mergeCell ref="H6:H7"/>
    <mergeCell ref="I6:I7"/>
    <mergeCell ref="F8:I8"/>
    <mergeCell ref="F9:H10"/>
    <mergeCell ref="I9:I10"/>
    <mergeCell ref="J5:K5"/>
    <mergeCell ref="L5:M5"/>
    <mergeCell ref="J11:K11"/>
    <mergeCell ref="J6:J7"/>
    <mergeCell ref="K6:K7"/>
    <mergeCell ref="L6:L7"/>
    <mergeCell ref="M6:M7"/>
    <mergeCell ref="J8:M8"/>
    <mergeCell ref="N8:Q8"/>
    <mergeCell ref="N9:P10"/>
    <mergeCell ref="Q9:Q10"/>
    <mergeCell ref="R5:S5"/>
    <mergeCell ref="T5:U5"/>
    <mergeCell ref="R6:R7"/>
    <mergeCell ref="S6:S7"/>
    <mergeCell ref="T6:T7"/>
    <mergeCell ref="U6:U7"/>
    <mergeCell ref="R8:U8"/>
    <mergeCell ref="N5:O5"/>
    <mergeCell ref="P5:Q5"/>
    <mergeCell ref="N6:N7"/>
    <mergeCell ref="O6:O7"/>
    <mergeCell ref="P6:P7"/>
    <mergeCell ref="Q6:Q7"/>
    <mergeCell ref="R9:T10"/>
    <mergeCell ref="U9:U10"/>
    <mergeCell ref="V5:W5"/>
    <mergeCell ref="X5:Y5"/>
    <mergeCell ref="V6:V7"/>
    <mergeCell ref="W6:W7"/>
    <mergeCell ref="X6:X7"/>
    <mergeCell ref="Y6:Y7"/>
    <mergeCell ref="V8:Y8"/>
    <mergeCell ref="V9:X10"/>
    <mergeCell ref="Y9:Y10"/>
    <mergeCell ref="Z5:AA5"/>
    <mergeCell ref="AB5:AC5"/>
    <mergeCell ref="Z6:Z7"/>
    <mergeCell ref="AA6:AA7"/>
    <mergeCell ref="AB6:AB7"/>
    <mergeCell ref="AC6:AC7"/>
    <mergeCell ref="Z8:AC8"/>
    <mergeCell ref="Z9:AB10"/>
    <mergeCell ref="AC9:AC10"/>
  </mergeCells>
  <conditionalFormatting sqref="H12:H32">
    <cfRule type="dataBar" priority="1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{0BBA2B73-0D1E-4AAC-A7F0-EBE10F4D5B38}</x14:id>
        </ext>
      </extLst>
    </cfRule>
  </conditionalFormatting>
  <conditionalFormatting sqref="I32:J32 I12:I31">
    <cfRule type="colorScale" priority="14">
      <colorScale>
        <cfvo type="min"/>
        <cfvo type="max"/>
        <color rgb="FF00000F"/>
        <color rgb="FF00B050"/>
      </colorScale>
    </cfRule>
  </conditionalFormatting>
  <conditionalFormatting sqref="J12:J31 K32">
    <cfRule type="colorScale" priority="13">
      <colorScale>
        <cfvo type="min"/>
        <cfvo type="max"/>
        <color rgb="FF00000F"/>
        <color theme="4"/>
      </colorScale>
    </cfRule>
  </conditionalFormatting>
  <conditionalFormatting sqref="K12:K31 L32">
    <cfRule type="colorScale" priority="12">
      <colorScale>
        <cfvo type="min"/>
        <cfvo type="max"/>
        <color rgb="FFFF0000"/>
        <color rgb="FF00000F"/>
      </colorScale>
    </cfRule>
  </conditionalFormatting>
  <conditionalFormatting sqref="R12:R30 U32 T31">
    <cfRule type="dataBar" priority="1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{1CCF48D7-459B-4C47-AB2E-88DE64D53B33}</x14:id>
        </ext>
      </extLst>
    </cfRule>
  </conditionalFormatting>
  <conditionalFormatting sqref="S12:S30 V32 U31">
    <cfRule type="colorScale" priority="10">
      <colorScale>
        <cfvo type="min"/>
        <cfvo type="max"/>
        <color rgb="FF00000F"/>
        <color rgb="FF00B050"/>
      </colorScale>
    </cfRule>
  </conditionalFormatting>
  <conditionalFormatting sqref="Z12:Z30">
    <cfRule type="dataBar" priority="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{3B5C0A0B-85B8-49B1-BA42-7D0982B31667}</x14:id>
        </ext>
      </extLst>
    </cfRule>
  </conditionalFormatting>
  <conditionalFormatting sqref="AA12:AA30">
    <cfRule type="colorScale" priority="8">
      <colorScale>
        <cfvo type="min"/>
        <cfvo type="max"/>
        <color rgb="FF00000F"/>
        <color rgb="FF00B050"/>
      </colorScale>
    </cfRule>
  </conditionalFormatting>
  <conditionalFormatting sqref="H34:H52 I50">
    <cfRule type="dataBar" priority="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{6A40FCD9-6D2D-434A-BF45-302DBDBF936D}</x14:id>
        </ext>
      </extLst>
    </cfRule>
  </conditionalFormatting>
  <conditionalFormatting sqref="I51:J52 I34:I49 J50">
    <cfRule type="colorScale" priority="6">
      <colorScale>
        <cfvo type="min"/>
        <cfvo type="max"/>
        <color rgb="FF00000F"/>
        <color rgb="FF00B050"/>
      </colorScale>
    </cfRule>
  </conditionalFormatting>
  <conditionalFormatting sqref="P34:P49 R50">
    <cfRule type="dataBar" priority="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{ADECB3EC-0A5B-4723-B1D6-C8338393DE74}</x14:id>
        </ext>
      </extLst>
    </cfRule>
  </conditionalFormatting>
  <conditionalFormatting sqref="Q34:Q49 S50">
    <cfRule type="colorScale" priority="4">
      <colorScale>
        <cfvo type="min"/>
        <cfvo type="max"/>
        <color rgb="FF00000F"/>
        <color rgb="FF00B050"/>
      </colorScale>
    </cfRule>
  </conditionalFormatting>
  <conditionalFormatting sqref="X34:X48 Y49">
    <cfRule type="dataBar" priority="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{F015F8FB-35A7-431C-BC39-0B5272290C9E}</x14:id>
        </ext>
      </extLst>
    </cfRule>
  </conditionalFormatting>
  <conditionalFormatting sqref="Y34:Y48 Z49">
    <cfRule type="colorScale" priority="1">
      <colorScale>
        <cfvo type="min"/>
        <cfvo type="max"/>
        <color rgb="FF00000F"/>
        <color rgb="FF00B050"/>
      </colorScale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BBA2B73-0D1E-4AAC-A7F0-EBE10F4D5B3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H12:H32</xm:sqref>
        </x14:conditionalFormatting>
        <x14:conditionalFormatting xmlns:xm="http://schemas.microsoft.com/office/excel/2006/main">
          <x14:cfRule type="dataBar" id="{1CCF48D7-459B-4C47-AB2E-88DE64D53B3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R12:R30 U32 T31</xm:sqref>
        </x14:conditionalFormatting>
        <x14:conditionalFormatting xmlns:xm="http://schemas.microsoft.com/office/excel/2006/main">
          <x14:cfRule type="dataBar" id="{3B5C0A0B-85B8-49B1-BA42-7D0982B3166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Z12:Z30</xm:sqref>
        </x14:conditionalFormatting>
        <x14:conditionalFormatting xmlns:xm="http://schemas.microsoft.com/office/excel/2006/main">
          <x14:cfRule type="dataBar" id="{6A40FCD9-6D2D-434A-BF45-302DBDBF936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H34:H52 I50</xm:sqref>
        </x14:conditionalFormatting>
        <x14:conditionalFormatting xmlns:xm="http://schemas.microsoft.com/office/excel/2006/main">
          <x14:cfRule type="dataBar" id="{ADECB3EC-0A5B-4723-B1D6-C8338393DE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P34:P49 R50</xm:sqref>
        </x14:conditionalFormatting>
        <x14:conditionalFormatting xmlns:xm="http://schemas.microsoft.com/office/excel/2006/main">
          <x14:cfRule type="dataBar" id="{F015F8FB-35A7-431C-BC39-0B5272290C9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X34:X48 Y49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2017-02-08T16:40:42Z</dcterms:created>
  <dcterms:modified xsi:type="dcterms:W3CDTF">2021-05-06T13:27:41Z</dcterms:modified>
</cp:coreProperties>
</file>