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artle\Downloads\"/>
    </mc:Choice>
  </mc:AlternateContent>
  <bookViews>
    <workbookView showVerticalScroll="0" xWindow="0" yWindow="0" windowWidth="28800" windowHeight="15000"/>
  </bookViews>
  <sheets>
    <sheet name="Sheet3" sheetId="3" r:id="rId1"/>
    <sheet name="Sheet2" sheetId="2" state="hidden" r:id="rId2"/>
    <sheet name="Sheet5" sheetId="5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4" i="3" l="1"/>
  <c r="AF4" i="3"/>
  <c r="Y2" i="5"/>
  <c r="J2" i="5"/>
  <c r="W10" i="3"/>
  <c r="W11" i="3" s="1"/>
  <c r="W12" i="3" s="1"/>
  <c r="W15" i="3" s="1"/>
  <c r="W16" i="3" s="1"/>
  <c r="W17" i="3" s="1"/>
  <c r="W18" i="3" s="1"/>
  <c r="W19" i="3" s="1"/>
  <c r="W20" i="3" s="1"/>
  <c r="W21" i="3" s="1"/>
  <c r="W9" i="3"/>
  <c r="W22" i="3"/>
  <c r="W8" i="3"/>
  <c r="Z2" i="5"/>
  <c r="K2" i="5"/>
  <c r="N20" i="5"/>
  <c r="N19" i="5"/>
  <c r="N18" i="5"/>
  <c r="N17" i="5" s="1"/>
  <c r="N16" i="5" s="1"/>
  <c r="N15" i="5" s="1"/>
  <c r="N14" i="5" s="1"/>
  <c r="N13" i="5" s="1"/>
  <c r="N12" i="5" s="1"/>
  <c r="N11" i="5" s="1"/>
  <c r="N10" i="5" s="1"/>
  <c r="N9" i="5" s="1"/>
  <c r="N8" i="5" s="1"/>
  <c r="N21" i="5"/>
  <c r="J22" i="5"/>
  <c r="J18" i="5"/>
  <c r="J19" i="5" s="1"/>
  <c r="M8" i="5"/>
  <c r="J10" i="5"/>
  <c r="J11" i="5" s="1"/>
  <c r="J12" i="5" s="1"/>
  <c r="J13" i="5" s="1"/>
  <c r="J14" i="5" s="1"/>
  <c r="J15" i="5" s="1"/>
  <c r="J16" i="5" s="1"/>
  <c r="J17" i="5" s="1"/>
  <c r="J9" i="5"/>
  <c r="O22" i="5"/>
  <c r="K14" i="5"/>
  <c r="O15" i="5"/>
  <c r="K15" i="5"/>
  <c r="K10" i="5"/>
  <c r="O16" i="5"/>
  <c r="O13" i="5"/>
  <c r="O12" i="5"/>
  <c r="K9" i="5"/>
  <c r="O21" i="5"/>
  <c r="O19" i="5"/>
  <c r="O14" i="5"/>
  <c r="K17" i="5"/>
  <c r="O9" i="5"/>
  <c r="K18" i="5"/>
  <c r="K12" i="5"/>
  <c r="O20" i="5"/>
  <c r="K11" i="5"/>
  <c r="O17" i="5"/>
  <c r="K16" i="5"/>
  <c r="K8" i="5"/>
  <c r="K22" i="5"/>
  <c r="O18" i="5"/>
  <c r="O10" i="5"/>
  <c r="K13" i="5"/>
  <c r="O8" i="5"/>
  <c r="O11" i="5"/>
  <c r="X17" i="3" l="1"/>
  <c r="X14" i="3"/>
  <c r="X15" i="3"/>
  <c r="X16" i="3"/>
  <c r="X18" i="3"/>
  <c r="X8" i="3"/>
  <c r="X12" i="3"/>
  <c r="X9" i="3"/>
  <c r="X10" i="3"/>
  <c r="X13" i="3"/>
  <c r="X11" i="3"/>
  <c r="X7" i="3"/>
  <c r="J20" i="5"/>
  <c r="K19" i="5"/>
  <c r="X19" i="3" l="1"/>
  <c r="J21" i="5"/>
  <c r="K21" i="5"/>
  <c r="K20" i="5"/>
  <c r="X21" i="3" l="1"/>
  <c r="X20" i="3"/>
  <c r="P21" i="5" l="1"/>
  <c r="P4" i="5"/>
  <c r="P5" i="5" s="1"/>
  <c r="P6" i="5" s="1"/>
  <c r="P7" i="5" s="1"/>
  <c r="P8" i="5" s="1"/>
  <c r="P9" i="5" s="1"/>
  <c r="P10" i="5" s="1"/>
  <c r="P11" i="5" s="1"/>
  <c r="P12" i="5" s="1"/>
  <c r="P13" i="5" s="1"/>
  <c r="P14" i="5" s="1"/>
  <c r="P15" i="5" s="1"/>
  <c r="P16" i="5" s="1"/>
  <c r="P17" i="5" s="1"/>
  <c r="P18" i="5" s="1"/>
  <c r="P19" i="5" s="1"/>
  <c r="P20" i="5" s="1"/>
  <c r="P3" i="5"/>
  <c r="A3" i="5"/>
  <c r="A4" i="5" s="1"/>
  <c r="G2" i="5"/>
  <c r="D2" i="5"/>
  <c r="E2" i="5"/>
  <c r="F2" i="5"/>
  <c r="B2" i="5"/>
  <c r="C2" i="5"/>
  <c r="S17" i="5"/>
  <c r="U13" i="5"/>
  <c r="T10" i="5"/>
  <c r="T9" i="5"/>
  <c r="Q11" i="5"/>
  <c r="V8" i="5"/>
  <c r="S15" i="5"/>
  <c r="S8" i="5"/>
  <c r="R9" i="5"/>
  <c r="S20" i="5"/>
  <c r="V10" i="5"/>
  <c r="S18" i="5"/>
  <c r="V16" i="5"/>
  <c r="S9" i="5"/>
  <c r="Q9" i="5"/>
  <c r="U14" i="5"/>
  <c r="U5" i="5"/>
  <c r="T8" i="5"/>
  <c r="U17" i="5"/>
  <c r="R10" i="5"/>
  <c r="U15" i="5"/>
  <c r="V12" i="5"/>
  <c r="S5" i="5"/>
  <c r="T15" i="5"/>
  <c r="Q12" i="5"/>
  <c r="Q16" i="5"/>
  <c r="R15" i="5"/>
  <c r="R21" i="5"/>
  <c r="R20" i="5"/>
  <c r="Q19" i="5"/>
  <c r="V17" i="5"/>
  <c r="S21" i="5"/>
  <c r="S14" i="5"/>
  <c r="U8" i="5"/>
  <c r="V3" i="5"/>
  <c r="T5" i="5"/>
  <c r="S10" i="5"/>
  <c r="S3" i="5"/>
  <c r="T14" i="5"/>
  <c r="T17" i="5"/>
  <c r="V4" i="5"/>
  <c r="U2" i="5"/>
  <c r="U7" i="5"/>
  <c r="Q21" i="5"/>
  <c r="Q18" i="5"/>
  <c r="U6" i="5"/>
  <c r="V20" i="5"/>
  <c r="T19" i="5"/>
  <c r="Q4" i="5"/>
  <c r="S12" i="5"/>
  <c r="Q8" i="5"/>
  <c r="T4" i="5"/>
  <c r="S16" i="5"/>
  <c r="U9" i="5"/>
  <c r="Q6" i="5"/>
  <c r="U16" i="5"/>
  <c r="Q20" i="5"/>
  <c r="Q14" i="5"/>
  <c r="R19" i="5"/>
  <c r="S13" i="5"/>
  <c r="U3" i="5"/>
  <c r="V7" i="5"/>
  <c r="U4" i="5"/>
  <c r="T12" i="5"/>
  <c r="T3" i="5"/>
  <c r="S11" i="5"/>
  <c r="V19" i="5"/>
  <c r="T6" i="5"/>
  <c r="S6" i="5"/>
  <c r="R8" i="5"/>
  <c r="Q5" i="5"/>
  <c r="V6" i="5"/>
  <c r="T20" i="5"/>
  <c r="T11" i="5"/>
  <c r="U10" i="5"/>
  <c r="T18" i="5"/>
  <c r="V5" i="5"/>
  <c r="Q3" i="5"/>
  <c r="T7" i="5"/>
  <c r="V2" i="5"/>
  <c r="R4" i="5"/>
  <c r="T16" i="5"/>
  <c r="R6" i="5"/>
  <c r="R13" i="5"/>
  <c r="R18" i="5"/>
  <c r="Q17" i="5"/>
  <c r="R17" i="5"/>
  <c r="R12" i="5"/>
  <c r="Q10" i="5"/>
  <c r="U19" i="5"/>
  <c r="T2" i="5"/>
  <c r="V15" i="5"/>
  <c r="V18" i="5"/>
  <c r="S2" i="5"/>
  <c r="V9" i="5"/>
  <c r="S7" i="5"/>
  <c r="R3" i="5"/>
  <c r="R5" i="5"/>
  <c r="R7" i="5"/>
  <c r="R14" i="5"/>
  <c r="Q15" i="5"/>
  <c r="Q13" i="5"/>
  <c r="V13" i="5"/>
  <c r="U12" i="5"/>
  <c r="S19" i="5"/>
  <c r="V11" i="5"/>
  <c r="V14" i="5"/>
  <c r="Q7" i="5"/>
  <c r="U20" i="5"/>
  <c r="U18" i="5"/>
  <c r="R11" i="5"/>
  <c r="T13" i="5"/>
  <c r="U11" i="5"/>
  <c r="S4" i="5"/>
  <c r="Q2" i="5"/>
  <c r="R16" i="5"/>
  <c r="R2" i="5"/>
  <c r="Y4" i="5"/>
  <c r="J4" i="5"/>
  <c r="A5" i="5" l="1"/>
  <c r="C3" i="5"/>
  <c r="F3" i="5"/>
  <c r="D3" i="5"/>
  <c r="B4" i="5"/>
  <c r="G4" i="5"/>
  <c r="E3" i="5"/>
  <c r="C4" i="5"/>
  <c r="E4" i="5"/>
  <c r="F4" i="5"/>
  <c r="B3" i="5"/>
  <c r="G3" i="5"/>
  <c r="D4" i="5"/>
  <c r="A6" i="5" l="1"/>
  <c r="B5" i="5"/>
  <c r="G5" i="5"/>
  <c r="E5" i="5"/>
  <c r="D5" i="5"/>
  <c r="C5" i="5"/>
  <c r="F5" i="5"/>
  <c r="A7" i="5" l="1"/>
  <c r="E6" i="5"/>
  <c r="F6" i="5"/>
  <c r="D6" i="5"/>
  <c r="G6" i="5"/>
  <c r="C6" i="5"/>
  <c r="B6" i="5"/>
  <c r="A8" i="5" l="1"/>
  <c r="C7" i="5"/>
  <c r="E7" i="5"/>
  <c r="F7" i="5"/>
  <c r="B7" i="5"/>
  <c r="D7" i="5"/>
  <c r="G7" i="5"/>
  <c r="A9" i="5" l="1"/>
  <c r="C8" i="5"/>
  <c r="D8" i="5"/>
  <c r="B8" i="5"/>
  <c r="E8" i="5"/>
  <c r="F8" i="5"/>
  <c r="G8" i="5"/>
  <c r="A10" i="5" l="1"/>
  <c r="F9" i="5"/>
  <c r="E9" i="5"/>
  <c r="C9" i="5"/>
  <c r="B9" i="5"/>
  <c r="G9" i="5"/>
  <c r="D9" i="5"/>
  <c r="A11" i="5" l="1"/>
  <c r="B10" i="5"/>
  <c r="G10" i="5"/>
  <c r="F10" i="5"/>
  <c r="C10" i="5"/>
  <c r="E10" i="5"/>
  <c r="D10" i="5"/>
  <c r="A12" i="5" l="1"/>
  <c r="D11" i="5"/>
  <c r="F11" i="5"/>
  <c r="G11" i="5"/>
  <c r="C11" i="5"/>
  <c r="B11" i="5"/>
  <c r="E11" i="5"/>
  <c r="A13" i="5" l="1"/>
  <c r="G12" i="5"/>
  <c r="E12" i="5"/>
  <c r="B12" i="5"/>
  <c r="F12" i="5"/>
  <c r="D12" i="5"/>
  <c r="C12" i="5"/>
  <c r="A14" i="5" l="1"/>
  <c r="C13" i="5"/>
  <c r="B13" i="5"/>
  <c r="D13" i="5"/>
  <c r="E13" i="5"/>
  <c r="G13" i="5"/>
  <c r="F13" i="5"/>
  <c r="A15" i="5" l="1"/>
  <c r="G14" i="5"/>
  <c r="C14" i="5"/>
  <c r="E14" i="5"/>
  <c r="F14" i="5"/>
  <c r="D14" i="5"/>
  <c r="B14" i="5"/>
  <c r="A16" i="5" l="1"/>
  <c r="G15" i="5"/>
  <c r="D15" i="5"/>
  <c r="E15" i="5"/>
  <c r="B15" i="5"/>
  <c r="C15" i="5"/>
  <c r="F15" i="5"/>
  <c r="A17" i="5" l="1"/>
  <c r="B16" i="5"/>
  <c r="C16" i="5"/>
  <c r="G16" i="5"/>
  <c r="E16" i="5"/>
  <c r="F16" i="5"/>
  <c r="D16" i="5"/>
  <c r="A18" i="5" l="1"/>
  <c r="E17" i="5"/>
  <c r="B17" i="5"/>
  <c r="G17" i="5"/>
  <c r="C17" i="5"/>
  <c r="F17" i="5"/>
  <c r="D17" i="5"/>
  <c r="A19" i="5" l="1"/>
  <c r="G18" i="5"/>
  <c r="E18" i="5"/>
  <c r="C18" i="5"/>
  <c r="D18" i="5"/>
  <c r="F18" i="5"/>
  <c r="B18" i="5"/>
  <c r="A20" i="5" l="1"/>
  <c r="B19" i="5"/>
  <c r="D19" i="5"/>
  <c r="F19" i="5"/>
  <c r="G19" i="5"/>
  <c r="E19" i="5"/>
  <c r="C19" i="5"/>
  <c r="A21" i="5" l="1"/>
  <c r="G20" i="5"/>
  <c r="B20" i="5"/>
  <c r="E20" i="5"/>
  <c r="F20" i="5"/>
  <c r="C20" i="5"/>
  <c r="D20" i="5"/>
  <c r="A22" i="5" l="1"/>
  <c r="G21" i="5"/>
  <c r="B21" i="5"/>
  <c r="C21" i="5"/>
  <c r="D21" i="5"/>
  <c r="F21" i="5"/>
  <c r="E21" i="5"/>
  <c r="A23" i="5" l="1"/>
  <c r="D22" i="5"/>
  <c r="F22" i="5"/>
  <c r="C22" i="5"/>
  <c r="E22" i="5"/>
  <c r="G22" i="5"/>
  <c r="B22" i="5"/>
  <c r="A24" i="5" l="1"/>
  <c r="G23" i="5"/>
  <c r="F23" i="5"/>
  <c r="C23" i="5"/>
  <c r="E23" i="5"/>
  <c r="B23" i="5"/>
  <c r="D23" i="5"/>
  <c r="A25" i="5" l="1"/>
  <c r="D24" i="5"/>
  <c r="F24" i="5"/>
  <c r="C24" i="5"/>
  <c r="E24" i="5"/>
  <c r="G24" i="5"/>
  <c r="B24" i="5"/>
  <c r="A26" i="5" l="1"/>
  <c r="E25" i="5"/>
  <c r="D25" i="5"/>
  <c r="G25" i="5"/>
  <c r="C25" i="5"/>
  <c r="F25" i="5"/>
  <c r="B25" i="5"/>
  <c r="A27" i="5" l="1"/>
  <c r="D26" i="5"/>
  <c r="B26" i="5"/>
  <c r="C26" i="5"/>
  <c r="E26" i="5"/>
  <c r="G26" i="5"/>
  <c r="F26" i="5"/>
  <c r="A28" i="5" l="1"/>
  <c r="D27" i="5"/>
  <c r="G27" i="5"/>
  <c r="C27" i="5"/>
  <c r="B27" i="5"/>
  <c r="F27" i="5"/>
  <c r="E27" i="5"/>
  <c r="A29" i="5" l="1"/>
  <c r="B28" i="5"/>
  <c r="D28" i="5"/>
  <c r="E28" i="5"/>
  <c r="G28" i="5"/>
  <c r="C28" i="5"/>
  <c r="F28" i="5"/>
  <c r="A30" i="5" l="1"/>
  <c r="D29" i="5"/>
  <c r="C29" i="5"/>
  <c r="G29" i="5"/>
  <c r="F29" i="5"/>
  <c r="B29" i="5"/>
  <c r="E29" i="5"/>
  <c r="A31" i="5" l="1"/>
  <c r="D30" i="5"/>
  <c r="G30" i="5"/>
  <c r="B30" i="5"/>
  <c r="C30" i="5"/>
  <c r="F30" i="5"/>
  <c r="E30" i="5"/>
  <c r="A32" i="5" l="1"/>
  <c r="D31" i="5"/>
  <c r="B31" i="5"/>
  <c r="E31" i="5"/>
  <c r="F31" i="5"/>
  <c r="G31" i="5"/>
  <c r="C31" i="5"/>
  <c r="A33" i="5" l="1"/>
  <c r="B32" i="5"/>
  <c r="G32" i="5"/>
  <c r="D32" i="5"/>
  <c r="F32" i="5"/>
  <c r="E32" i="5"/>
  <c r="C32" i="5"/>
  <c r="A34" i="5" l="1"/>
  <c r="F33" i="5"/>
  <c r="G33" i="5"/>
  <c r="B33" i="5"/>
  <c r="E33" i="5"/>
  <c r="C33" i="5"/>
  <c r="D33" i="5"/>
  <c r="A35" i="5" l="1"/>
  <c r="D34" i="5"/>
  <c r="G34" i="5"/>
  <c r="B34" i="5"/>
  <c r="E34" i="5"/>
  <c r="C34" i="5"/>
  <c r="F34" i="5"/>
  <c r="A36" i="5" l="1"/>
  <c r="E35" i="5"/>
  <c r="D35" i="5"/>
  <c r="C35" i="5"/>
  <c r="F35" i="5"/>
  <c r="B35" i="5"/>
  <c r="G35" i="5"/>
  <c r="A37" i="5" l="1"/>
  <c r="C36" i="5"/>
  <c r="E36" i="5"/>
  <c r="B36" i="5"/>
  <c r="D36" i="5"/>
  <c r="F36" i="5"/>
  <c r="G36" i="5"/>
  <c r="A38" i="5" l="1"/>
  <c r="E37" i="5"/>
  <c r="B37" i="5"/>
  <c r="F37" i="5"/>
  <c r="D37" i="5"/>
  <c r="C37" i="5"/>
  <c r="G37" i="5"/>
  <c r="A39" i="5" l="1"/>
  <c r="E38" i="5"/>
  <c r="D38" i="5"/>
  <c r="B38" i="5"/>
  <c r="G38" i="5"/>
  <c r="C38" i="5"/>
  <c r="F38" i="5"/>
  <c r="A40" i="5" l="1"/>
  <c r="D39" i="5"/>
  <c r="E39" i="5"/>
  <c r="B39" i="5"/>
  <c r="C39" i="5"/>
  <c r="F39" i="5"/>
  <c r="G39" i="5"/>
  <c r="A41" i="5" l="1"/>
  <c r="G40" i="5"/>
  <c r="C40" i="5"/>
  <c r="D40" i="5"/>
  <c r="F40" i="5"/>
  <c r="E40" i="5"/>
  <c r="B40" i="5"/>
  <c r="A42" i="5" l="1"/>
  <c r="F41" i="5"/>
  <c r="D41" i="5"/>
  <c r="G41" i="5"/>
  <c r="C41" i="5"/>
  <c r="B41" i="5"/>
  <c r="E41" i="5"/>
  <c r="A43" i="5" l="1"/>
  <c r="D42" i="5"/>
  <c r="B42" i="5"/>
  <c r="C42" i="5"/>
  <c r="E42" i="5"/>
  <c r="G42" i="5"/>
  <c r="F42" i="5"/>
  <c r="A44" i="5" l="1"/>
  <c r="D43" i="5"/>
  <c r="B43" i="5"/>
  <c r="F43" i="5"/>
  <c r="E43" i="5"/>
  <c r="G43" i="5"/>
  <c r="C43" i="5"/>
  <c r="A45" i="5" l="1"/>
  <c r="B44" i="5"/>
  <c r="G44" i="5"/>
  <c r="E44" i="5"/>
  <c r="C44" i="5"/>
  <c r="D44" i="5"/>
  <c r="F44" i="5"/>
  <c r="A46" i="5" l="1"/>
  <c r="D45" i="5"/>
  <c r="C45" i="5"/>
  <c r="F45" i="5"/>
  <c r="G45" i="5"/>
  <c r="B45" i="5"/>
  <c r="E45" i="5"/>
  <c r="A47" i="5" l="1"/>
  <c r="G46" i="5"/>
  <c r="F46" i="5"/>
  <c r="B46" i="5"/>
  <c r="E46" i="5"/>
  <c r="D46" i="5"/>
  <c r="C46" i="5"/>
  <c r="A48" i="5" l="1"/>
  <c r="E47" i="5"/>
  <c r="B47" i="5"/>
  <c r="G47" i="5"/>
  <c r="C47" i="5"/>
  <c r="F47" i="5"/>
  <c r="D47" i="5"/>
  <c r="A49" i="5" l="1"/>
  <c r="E48" i="5"/>
  <c r="D48" i="5"/>
  <c r="C48" i="5"/>
  <c r="B48" i="5"/>
  <c r="G48" i="5"/>
  <c r="F48" i="5"/>
  <c r="A50" i="5" l="1"/>
  <c r="F49" i="5"/>
  <c r="D49" i="5"/>
  <c r="C49" i="5"/>
  <c r="E49" i="5"/>
  <c r="B49" i="5"/>
  <c r="G49" i="5"/>
  <c r="A51" i="5" l="1"/>
  <c r="B50" i="5"/>
  <c r="F50" i="5"/>
  <c r="E50" i="5"/>
  <c r="D50" i="5"/>
  <c r="C50" i="5"/>
  <c r="G50" i="5"/>
  <c r="A52" i="5" l="1"/>
  <c r="C51" i="5"/>
  <c r="F51" i="5"/>
  <c r="G51" i="5"/>
  <c r="B51" i="5"/>
  <c r="D51" i="5"/>
  <c r="E51" i="5"/>
  <c r="A53" i="5" l="1"/>
  <c r="F52" i="5"/>
  <c r="B52" i="5"/>
  <c r="G52" i="5"/>
  <c r="D52" i="5"/>
  <c r="E52" i="5"/>
  <c r="C52" i="5"/>
  <c r="A54" i="5" l="1"/>
  <c r="D53" i="5"/>
  <c r="C53" i="5"/>
  <c r="B53" i="5"/>
  <c r="E53" i="5"/>
  <c r="F53" i="5"/>
  <c r="G53" i="5"/>
  <c r="A55" i="5" l="1"/>
  <c r="F54" i="5"/>
  <c r="G54" i="5"/>
  <c r="E54" i="5"/>
  <c r="D54" i="5"/>
  <c r="B54" i="5"/>
  <c r="C54" i="5"/>
  <c r="A56" i="5" l="1"/>
  <c r="D55" i="5"/>
  <c r="B55" i="5"/>
  <c r="F55" i="5"/>
  <c r="G55" i="5"/>
  <c r="C55" i="5"/>
  <c r="E55" i="5"/>
  <c r="A57" i="5" l="1"/>
  <c r="D56" i="5"/>
  <c r="E56" i="5"/>
  <c r="C56" i="5"/>
  <c r="B56" i="5"/>
  <c r="G56" i="5"/>
  <c r="F56" i="5"/>
  <c r="A58" i="5" l="1"/>
  <c r="F57" i="5"/>
  <c r="D57" i="5"/>
  <c r="B57" i="5"/>
  <c r="C57" i="5"/>
  <c r="E57" i="5"/>
  <c r="G57" i="5"/>
  <c r="A59" i="5" l="1"/>
  <c r="B58" i="5"/>
  <c r="E58" i="5"/>
  <c r="C58" i="5"/>
  <c r="D58" i="5"/>
  <c r="F58" i="5"/>
  <c r="G58" i="5"/>
  <c r="A60" i="5" l="1"/>
  <c r="B59" i="5"/>
  <c r="F59" i="5"/>
  <c r="D59" i="5"/>
  <c r="G59" i="5"/>
  <c r="C59" i="5"/>
  <c r="E59" i="5"/>
  <c r="A61" i="5" l="1"/>
  <c r="D60" i="5"/>
  <c r="G60" i="5"/>
  <c r="C60" i="5"/>
  <c r="B60" i="5"/>
  <c r="E60" i="5"/>
  <c r="F60" i="5"/>
  <c r="A62" i="5" l="1"/>
  <c r="B61" i="5"/>
  <c r="D61" i="5"/>
  <c r="F61" i="5"/>
  <c r="C61" i="5"/>
  <c r="E61" i="5"/>
  <c r="G61" i="5"/>
  <c r="A63" i="5" l="1"/>
  <c r="G62" i="5"/>
  <c r="C62" i="5"/>
  <c r="B62" i="5"/>
  <c r="F62" i="5"/>
  <c r="E62" i="5"/>
  <c r="D62" i="5"/>
  <c r="A64" i="5" l="1"/>
  <c r="F63" i="5"/>
  <c r="C63" i="5"/>
  <c r="D63" i="5"/>
  <c r="B63" i="5"/>
  <c r="E63" i="5"/>
  <c r="G63" i="5"/>
  <c r="A65" i="5" l="1"/>
  <c r="E64" i="5"/>
  <c r="C64" i="5"/>
  <c r="B64" i="5"/>
  <c r="D64" i="5"/>
  <c r="G64" i="5"/>
  <c r="F64" i="5"/>
  <c r="A66" i="5" l="1"/>
  <c r="D65" i="5"/>
  <c r="C65" i="5"/>
  <c r="E65" i="5"/>
  <c r="B65" i="5"/>
  <c r="F65" i="5"/>
  <c r="G65" i="5"/>
  <c r="A67" i="5" l="1"/>
  <c r="G66" i="5"/>
  <c r="B66" i="5"/>
  <c r="F66" i="5"/>
  <c r="C66" i="5"/>
  <c r="D66" i="5"/>
  <c r="E66" i="5"/>
  <c r="A68" i="5" l="1"/>
  <c r="E67" i="5"/>
  <c r="B67" i="5"/>
  <c r="C67" i="5"/>
  <c r="G67" i="5"/>
  <c r="D67" i="5"/>
  <c r="F67" i="5"/>
  <c r="A69" i="5" l="1"/>
  <c r="D68" i="5"/>
  <c r="F68" i="5"/>
  <c r="B68" i="5"/>
  <c r="C68" i="5"/>
  <c r="G68" i="5"/>
  <c r="E68" i="5"/>
  <c r="A70" i="5" l="1"/>
  <c r="E69" i="5"/>
  <c r="B69" i="5"/>
  <c r="C69" i="5"/>
  <c r="D69" i="5"/>
  <c r="F69" i="5"/>
  <c r="G69" i="5"/>
  <c r="A71" i="5" l="1"/>
  <c r="D70" i="5"/>
  <c r="B70" i="5"/>
  <c r="G70" i="5"/>
  <c r="E70" i="5"/>
  <c r="F70" i="5"/>
  <c r="C70" i="5"/>
  <c r="A72" i="5" l="1"/>
  <c r="D71" i="5"/>
  <c r="B71" i="5"/>
  <c r="C71" i="5"/>
  <c r="F71" i="5"/>
  <c r="G71" i="5"/>
  <c r="E71" i="5"/>
  <c r="A73" i="5" l="1"/>
  <c r="D72" i="5"/>
  <c r="G72" i="5"/>
  <c r="C72" i="5"/>
  <c r="F72" i="5"/>
  <c r="E72" i="5"/>
  <c r="B72" i="5"/>
  <c r="A74" i="5" l="1"/>
  <c r="F73" i="5"/>
  <c r="B73" i="5"/>
  <c r="E73" i="5"/>
  <c r="D73" i="5"/>
  <c r="C73" i="5"/>
  <c r="G73" i="5"/>
  <c r="A75" i="5" l="1"/>
  <c r="B74" i="5"/>
  <c r="E74" i="5"/>
  <c r="C74" i="5"/>
  <c r="G74" i="5"/>
  <c r="D74" i="5"/>
  <c r="F74" i="5"/>
  <c r="A76" i="5" l="1"/>
  <c r="G75" i="5"/>
  <c r="B75" i="5"/>
  <c r="D75" i="5"/>
  <c r="C75" i="5"/>
  <c r="F75" i="5"/>
  <c r="E75" i="5"/>
  <c r="A77" i="5" l="1"/>
  <c r="G76" i="5"/>
  <c r="B76" i="5"/>
  <c r="D76" i="5"/>
  <c r="C76" i="5"/>
  <c r="E76" i="5"/>
  <c r="F76" i="5"/>
  <c r="A78" i="5" l="1"/>
  <c r="D77" i="5"/>
  <c r="B77" i="5"/>
  <c r="E77" i="5"/>
  <c r="C77" i="5"/>
  <c r="F77" i="5"/>
  <c r="G77" i="5"/>
  <c r="A79" i="5" l="1"/>
  <c r="D78" i="5"/>
  <c r="C78" i="5"/>
  <c r="E78" i="5"/>
  <c r="B78" i="5"/>
  <c r="F78" i="5"/>
  <c r="G78" i="5"/>
  <c r="A80" i="5" l="1"/>
  <c r="D79" i="5"/>
  <c r="B79" i="5"/>
  <c r="G79" i="5"/>
  <c r="C79" i="5"/>
  <c r="F79" i="5"/>
  <c r="E79" i="5"/>
  <c r="A81" i="5" l="1"/>
  <c r="C80" i="5"/>
  <c r="B80" i="5"/>
  <c r="D80" i="5"/>
  <c r="G80" i="5"/>
  <c r="E80" i="5"/>
  <c r="F80" i="5"/>
  <c r="A82" i="5" l="1"/>
  <c r="E81" i="5"/>
  <c r="B81" i="5"/>
  <c r="D81" i="5"/>
  <c r="C81" i="5"/>
  <c r="F81" i="5"/>
  <c r="G81" i="5"/>
  <c r="A83" i="5" l="1"/>
  <c r="C82" i="5"/>
  <c r="D82" i="5"/>
  <c r="B82" i="5"/>
  <c r="G82" i="5"/>
  <c r="E82" i="5"/>
  <c r="F82" i="5"/>
  <c r="A84" i="5" l="1"/>
  <c r="G83" i="5"/>
  <c r="B83" i="5"/>
  <c r="F83" i="5"/>
  <c r="D83" i="5"/>
  <c r="C83" i="5"/>
  <c r="E83" i="5"/>
  <c r="A85" i="5" l="1"/>
  <c r="E84" i="5"/>
  <c r="D84" i="5"/>
  <c r="C84" i="5"/>
  <c r="B84" i="5"/>
  <c r="G84" i="5"/>
  <c r="F84" i="5"/>
  <c r="A86" i="5" l="1"/>
  <c r="D85" i="5"/>
  <c r="F85" i="5"/>
  <c r="B85" i="5"/>
  <c r="C85" i="5"/>
  <c r="E85" i="5"/>
  <c r="G85" i="5"/>
  <c r="A87" i="5" l="1"/>
  <c r="C86" i="5"/>
  <c r="E86" i="5"/>
  <c r="F86" i="5"/>
  <c r="D86" i="5"/>
  <c r="G86" i="5"/>
  <c r="B86" i="5"/>
  <c r="A88" i="5" l="1"/>
  <c r="F87" i="5"/>
  <c r="C87" i="5"/>
  <c r="D87" i="5"/>
  <c r="G87" i="5"/>
  <c r="B87" i="5"/>
  <c r="E87" i="5"/>
  <c r="A89" i="5" l="1"/>
  <c r="E88" i="5"/>
  <c r="G88" i="5"/>
  <c r="C88" i="5"/>
  <c r="B88" i="5"/>
  <c r="D88" i="5"/>
  <c r="F88" i="5"/>
  <c r="A90" i="5" l="1"/>
  <c r="F89" i="5"/>
  <c r="B89" i="5"/>
  <c r="E89" i="5"/>
  <c r="C89" i="5"/>
  <c r="D89" i="5"/>
  <c r="G89" i="5"/>
  <c r="A91" i="5" l="1"/>
  <c r="B90" i="5"/>
  <c r="E90" i="5"/>
  <c r="C90" i="5"/>
  <c r="G90" i="5"/>
  <c r="F90" i="5"/>
  <c r="D90" i="5"/>
  <c r="A92" i="5" l="1"/>
  <c r="E91" i="5"/>
  <c r="B91" i="5"/>
  <c r="F91" i="5"/>
  <c r="C91" i="5"/>
  <c r="D91" i="5"/>
  <c r="G91" i="5"/>
  <c r="A93" i="5" l="1"/>
  <c r="D92" i="5"/>
  <c r="C92" i="5"/>
  <c r="B92" i="5"/>
  <c r="G92" i="5"/>
  <c r="E92" i="5"/>
  <c r="F92" i="5"/>
  <c r="A94" i="5" l="1"/>
  <c r="G93" i="5"/>
  <c r="F93" i="5"/>
  <c r="D93" i="5"/>
  <c r="C93" i="5"/>
  <c r="E93" i="5"/>
  <c r="B93" i="5"/>
  <c r="A95" i="5" l="1"/>
  <c r="E94" i="5"/>
  <c r="D94" i="5"/>
  <c r="C94" i="5"/>
  <c r="B94" i="5"/>
  <c r="F94" i="5"/>
  <c r="G94" i="5"/>
  <c r="A96" i="5" l="1"/>
  <c r="C95" i="5"/>
  <c r="D95" i="5"/>
  <c r="B95" i="5"/>
  <c r="F95" i="5"/>
  <c r="G95" i="5"/>
  <c r="E95" i="5"/>
  <c r="A97" i="5" l="1"/>
  <c r="C96" i="5"/>
  <c r="G96" i="5"/>
  <c r="D96" i="5"/>
  <c r="B96" i="5"/>
  <c r="E96" i="5"/>
  <c r="F96" i="5"/>
  <c r="A98" i="5" l="1"/>
  <c r="G97" i="5"/>
  <c r="B97" i="5"/>
  <c r="D97" i="5"/>
  <c r="C97" i="5"/>
  <c r="F97" i="5"/>
  <c r="E97" i="5"/>
  <c r="A99" i="5" l="1"/>
  <c r="C98" i="5"/>
  <c r="B98" i="5"/>
  <c r="G98" i="5"/>
  <c r="D98" i="5"/>
  <c r="E98" i="5"/>
  <c r="F98" i="5"/>
  <c r="A100" i="5" l="1"/>
  <c r="G99" i="5"/>
  <c r="B99" i="5"/>
  <c r="F99" i="5"/>
  <c r="D99" i="5"/>
  <c r="C99" i="5"/>
  <c r="E99" i="5"/>
  <c r="A101" i="5" l="1"/>
  <c r="E100" i="5"/>
  <c r="D100" i="5"/>
  <c r="C100" i="5"/>
  <c r="B100" i="5"/>
  <c r="G100" i="5"/>
  <c r="F100" i="5"/>
  <c r="A102" i="5" l="1"/>
  <c r="F101" i="5"/>
  <c r="D101" i="5"/>
  <c r="B101" i="5"/>
  <c r="G101" i="5"/>
  <c r="C101" i="5"/>
  <c r="E101" i="5"/>
  <c r="A103" i="5" l="1"/>
  <c r="D102" i="5"/>
  <c r="G102" i="5"/>
  <c r="E102" i="5"/>
  <c r="B102" i="5"/>
  <c r="C102" i="5"/>
  <c r="F102" i="5"/>
  <c r="A104" i="5" l="1"/>
  <c r="B103" i="5"/>
  <c r="F103" i="5"/>
  <c r="C103" i="5"/>
  <c r="D103" i="5"/>
  <c r="E103" i="5"/>
  <c r="G103" i="5"/>
  <c r="A105" i="5" l="1"/>
  <c r="B104" i="5"/>
  <c r="D104" i="5"/>
  <c r="F104" i="5"/>
  <c r="C104" i="5"/>
  <c r="E104" i="5"/>
  <c r="G104" i="5"/>
  <c r="A106" i="5" l="1"/>
  <c r="E105" i="5"/>
  <c r="D105" i="5"/>
  <c r="F105" i="5"/>
  <c r="G105" i="5"/>
  <c r="C105" i="5"/>
  <c r="B105" i="5"/>
  <c r="A107" i="5" l="1"/>
  <c r="D106" i="5"/>
  <c r="C106" i="5"/>
  <c r="E106" i="5"/>
  <c r="B106" i="5"/>
  <c r="G106" i="5"/>
  <c r="F106" i="5"/>
  <c r="A108" i="5" l="1"/>
  <c r="D107" i="5"/>
  <c r="B107" i="5"/>
  <c r="F107" i="5"/>
  <c r="C107" i="5"/>
  <c r="E107" i="5"/>
  <c r="G107" i="5"/>
  <c r="A109" i="5" l="1"/>
  <c r="B108" i="5"/>
  <c r="C108" i="5"/>
  <c r="G108" i="5"/>
  <c r="D108" i="5"/>
  <c r="F108" i="5"/>
  <c r="E108" i="5"/>
  <c r="A110" i="5" l="1"/>
  <c r="F109" i="5"/>
  <c r="D109" i="5"/>
  <c r="B109" i="5"/>
  <c r="G109" i="5"/>
  <c r="C109" i="5"/>
  <c r="E109" i="5"/>
  <c r="A111" i="5" l="1"/>
  <c r="D110" i="5"/>
  <c r="G110" i="5"/>
  <c r="E110" i="5"/>
  <c r="B110" i="5"/>
  <c r="C110" i="5"/>
  <c r="F110" i="5"/>
  <c r="A112" i="5" l="1"/>
  <c r="D111" i="5"/>
  <c r="F111" i="5"/>
  <c r="B111" i="5"/>
  <c r="C111" i="5"/>
  <c r="E111" i="5"/>
  <c r="G111" i="5"/>
  <c r="A113" i="5" l="1"/>
  <c r="B112" i="5"/>
  <c r="E112" i="5"/>
  <c r="C112" i="5"/>
  <c r="D112" i="5"/>
  <c r="F112" i="5"/>
  <c r="G112" i="5"/>
  <c r="A114" i="5" l="1"/>
  <c r="B113" i="5"/>
  <c r="D113" i="5"/>
  <c r="F113" i="5"/>
  <c r="G113" i="5"/>
  <c r="C113" i="5"/>
  <c r="E113" i="5"/>
  <c r="A115" i="5" l="1"/>
  <c r="D114" i="5"/>
  <c r="C114" i="5"/>
  <c r="E114" i="5"/>
  <c r="B114" i="5"/>
  <c r="G114" i="5"/>
  <c r="F114" i="5"/>
  <c r="A116" i="5" l="1"/>
  <c r="D115" i="5"/>
  <c r="B115" i="5"/>
  <c r="F115" i="5"/>
  <c r="C115" i="5"/>
  <c r="E115" i="5"/>
  <c r="G115" i="5"/>
  <c r="A117" i="5" l="1"/>
  <c r="B116" i="5"/>
  <c r="C116" i="5"/>
  <c r="G116" i="5"/>
  <c r="D116" i="5"/>
  <c r="F116" i="5"/>
  <c r="E116" i="5"/>
  <c r="A118" i="5" l="1"/>
  <c r="F117" i="5"/>
  <c r="D117" i="5"/>
  <c r="B117" i="5"/>
  <c r="G117" i="5"/>
  <c r="C117" i="5"/>
  <c r="E117" i="5"/>
  <c r="A119" i="5" l="1"/>
  <c r="D118" i="5"/>
  <c r="G118" i="5"/>
  <c r="B118" i="5"/>
  <c r="E118" i="5"/>
  <c r="C118" i="5"/>
  <c r="F118" i="5"/>
  <c r="A120" i="5" l="1"/>
  <c r="E119" i="5"/>
  <c r="B119" i="5"/>
  <c r="D119" i="5"/>
  <c r="G119" i="5"/>
  <c r="C119" i="5"/>
  <c r="F119" i="5"/>
  <c r="A121" i="5" l="1"/>
  <c r="F120" i="5"/>
  <c r="B120" i="5"/>
  <c r="C120" i="5"/>
  <c r="G120" i="5"/>
  <c r="D120" i="5"/>
  <c r="E120" i="5"/>
  <c r="A122" i="5" l="1"/>
  <c r="G121" i="5"/>
  <c r="C121" i="5"/>
  <c r="D121" i="5"/>
  <c r="F121" i="5"/>
  <c r="B121" i="5"/>
  <c r="E121" i="5"/>
  <c r="A123" i="5" l="1"/>
  <c r="F122" i="5"/>
  <c r="G122" i="5"/>
  <c r="B122" i="5"/>
  <c r="D122" i="5"/>
  <c r="E122" i="5"/>
  <c r="C122" i="5"/>
  <c r="A124" i="5" l="1"/>
  <c r="G123" i="5"/>
  <c r="B123" i="5"/>
  <c r="D123" i="5"/>
  <c r="F123" i="5"/>
  <c r="C123" i="5"/>
  <c r="E123" i="5"/>
  <c r="A125" i="5" l="1"/>
  <c r="E124" i="5"/>
  <c r="C124" i="5"/>
  <c r="D124" i="5"/>
  <c r="B124" i="5"/>
  <c r="G124" i="5"/>
  <c r="F124" i="5"/>
  <c r="A126" i="5" l="1"/>
  <c r="D125" i="5"/>
  <c r="F125" i="5"/>
  <c r="C125" i="5"/>
  <c r="B125" i="5"/>
  <c r="E125" i="5"/>
  <c r="G125" i="5"/>
  <c r="A127" i="5" l="1"/>
  <c r="E126" i="5"/>
  <c r="G126" i="5"/>
  <c r="F126" i="5"/>
  <c r="D126" i="5"/>
  <c r="C126" i="5"/>
  <c r="B126" i="5"/>
  <c r="A128" i="5" l="1"/>
  <c r="F127" i="5"/>
  <c r="C127" i="5"/>
  <c r="D127" i="5"/>
  <c r="G127" i="5"/>
  <c r="B127" i="5"/>
  <c r="E127" i="5"/>
  <c r="A129" i="5" l="1"/>
  <c r="D128" i="5"/>
  <c r="G128" i="5"/>
  <c r="C128" i="5"/>
  <c r="B128" i="5"/>
  <c r="E128" i="5"/>
  <c r="F128" i="5"/>
  <c r="A130" i="5" l="1"/>
  <c r="F129" i="5"/>
  <c r="B129" i="5"/>
  <c r="E129" i="5"/>
  <c r="C129" i="5"/>
  <c r="D129" i="5"/>
  <c r="G129" i="5"/>
  <c r="A131" i="5" l="1"/>
  <c r="E130" i="5"/>
  <c r="D130" i="5"/>
  <c r="C130" i="5"/>
  <c r="B130" i="5"/>
  <c r="G130" i="5"/>
  <c r="F130" i="5"/>
  <c r="A132" i="5" l="1"/>
  <c r="E131" i="5"/>
  <c r="B131" i="5"/>
  <c r="C131" i="5"/>
  <c r="F131" i="5"/>
  <c r="D131" i="5"/>
  <c r="G131" i="5"/>
  <c r="A133" i="5" l="1"/>
  <c r="G132" i="5"/>
  <c r="C132" i="5"/>
  <c r="E132" i="5"/>
  <c r="B132" i="5"/>
  <c r="D132" i="5"/>
  <c r="F132" i="5"/>
  <c r="A134" i="5" l="1"/>
  <c r="E133" i="5"/>
  <c r="F133" i="5"/>
  <c r="D133" i="5"/>
  <c r="C133" i="5"/>
  <c r="B133" i="5"/>
  <c r="G133" i="5"/>
  <c r="A135" i="5" l="1"/>
  <c r="E134" i="5"/>
  <c r="B134" i="5"/>
  <c r="C134" i="5"/>
  <c r="D134" i="5"/>
  <c r="F134" i="5"/>
  <c r="G134" i="5"/>
  <c r="A136" i="5" l="1"/>
  <c r="C135" i="5"/>
  <c r="F135" i="5"/>
  <c r="B135" i="5"/>
  <c r="D135" i="5"/>
  <c r="G135" i="5"/>
  <c r="E135" i="5"/>
  <c r="A137" i="5" l="1"/>
  <c r="C136" i="5"/>
  <c r="G136" i="5"/>
  <c r="D136" i="5"/>
  <c r="B136" i="5"/>
  <c r="E136" i="5"/>
  <c r="F136" i="5"/>
  <c r="A138" i="5" l="1"/>
  <c r="G137" i="5"/>
  <c r="B137" i="5"/>
  <c r="C137" i="5"/>
  <c r="D137" i="5"/>
  <c r="F137" i="5"/>
  <c r="E137" i="5"/>
  <c r="A139" i="5" l="1"/>
  <c r="F138" i="5"/>
  <c r="B138" i="5"/>
  <c r="G138" i="5"/>
  <c r="D138" i="5"/>
  <c r="E138" i="5"/>
  <c r="C138" i="5"/>
  <c r="A140" i="5" l="1"/>
  <c r="G139" i="5"/>
  <c r="B139" i="5"/>
  <c r="D139" i="5"/>
  <c r="F139" i="5"/>
  <c r="C139" i="5"/>
  <c r="E139" i="5"/>
  <c r="A141" i="5" l="1"/>
  <c r="E140" i="5"/>
  <c r="C140" i="5"/>
  <c r="D140" i="5"/>
  <c r="B140" i="5"/>
  <c r="G140" i="5"/>
  <c r="F140" i="5"/>
  <c r="A142" i="5" l="1"/>
  <c r="D141" i="5"/>
  <c r="C141" i="5"/>
  <c r="B141" i="5"/>
  <c r="F141" i="5"/>
  <c r="E141" i="5"/>
  <c r="G141" i="5"/>
  <c r="A143" i="5" l="1"/>
  <c r="G142" i="5"/>
  <c r="E142" i="5"/>
  <c r="F142" i="5"/>
  <c r="D142" i="5"/>
  <c r="C142" i="5"/>
  <c r="B142" i="5"/>
  <c r="A144" i="5" l="1"/>
  <c r="F143" i="5"/>
  <c r="C143" i="5"/>
  <c r="D143" i="5"/>
  <c r="G143" i="5"/>
  <c r="B143" i="5"/>
  <c r="E143" i="5"/>
  <c r="A145" i="5" l="1"/>
  <c r="D144" i="5"/>
  <c r="G144" i="5"/>
  <c r="C144" i="5"/>
  <c r="B144" i="5"/>
  <c r="E144" i="5"/>
  <c r="F144" i="5"/>
  <c r="A146" i="5" l="1"/>
  <c r="F145" i="5"/>
  <c r="B145" i="5"/>
  <c r="E145" i="5"/>
  <c r="C145" i="5"/>
  <c r="D145" i="5"/>
  <c r="G145" i="5"/>
  <c r="A147" i="5" l="1"/>
  <c r="B146" i="5"/>
  <c r="E146" i="5"/>
  <c r="C146" i="5"/>
  <c r="D146" i="5"/>
  <c r="G146" i="5"/>
  <c r="F146" i="5"/>
  <c r="A148" i="5" l="1"/>
  <c r="G147" i="5"/>
  <c r="B147" i="5"/>
  <c r="C147" i="5"/>
  <c r="F147" i="5"/>
  <c r="D147" i="5"/>
  <c r="E147" i="5"/>
  <c r="A149" i="5" l="1"/>
  <c r="D148" i="5"/>
  <c r="C148" i="5"/>
  <c r="B148" i="5"/>
  <c r="G148" i="5"/>
  <c r="E148" i="5"/>
  <c r="F148" i="5"/>
  <c r="A150" i="5" l="1"/>
  <c r="G149" i="5"/>
  <c r="F149" i="5"/>
  <c r="D149" i="5"/>
  <c r="C149" i="5"/>
  <c r="E149" i="5"/>
  <c r="B149" i="5"/>
  <c r="A151" i="5" l="1"/>
  <c r="E150" i="5"/>
  <c r="C150" i="5"/>
  <c r="B150" i="5"/>
  <c r="F150" i="5"/>
  <c r="G150" i="5"/>
  <c r="D150" i="5"/>
  <c r="A152" i="5" l="1"/>
  <c r="E151" i="5"/>
  <c r="F151" i="5"/>
  <c r="B151" i="5"/>
  <c r="G151" i="5"/>
  <c r="D151" i="5"/>
  <c r="C151" i="5"/>
  <c r="A153" i="5" l="1"/>
  <c r="C152" i="5"/>
  <c r="G152" i="5"/>
  <c r="D152" i="5"/>
  <c r="E152" i="5"/>
  <c r="B152" i="5"/>
  <c r="F152" i="5"/>
  <c r="A154" i="5" l="1"/>
  <c r="G153" i="5"/>
  <c r="B153" i="5"/>
  <c r="D153" i="5"/>
  <c r="C153" i="5"/>
  <c r="F153" i="5"/>
  <c r="E153" i="5"/>
  <c r="A155" i="5" l="1"/>
  <c r="C154" i="5"/>
  <c r="B154" i="5"/>
  <c r="G154" i="5"/>
  <c r="D154" i="5"/>
  <c r="E154" i="5"/>
  <c r="F154" i="5"/>
  <c r="A156" i="5" l="1"/>
  <c r="C155" i="5"/>
  <c r="B155" i="5"/>
  <c r="G155" i="5"/>
  <c r="D155" i="5"/>
  <c r="E155" i="5"/>
  <c r="F155" i="5"/>
  <c r="A157" i="5" l="1"/>
  <c r="B156" i="5"/>
  <c r="E156" i="5"/>
  <c r="D156" i="5"/>
  <c r="C156" i="5"/>
  <c r="F156" i="5"/>
  <c r="G156" i="5"/>
  <c r="A158" i="5" l="1"/>
  <c r="C157" i="5"/>
  <c r="E157" i="5"/>
  <c r="B157" i="5"/>
  <c r="G157" i="5"/>
  <c r="F157" i="5"/>
  <c r="D157" i="5"/>
  <c r="A159" i="5" l="1"/>
  <c r="E158" i="5"/>
  <c r="F158" i="5"/>
  <c r="B158" i="5"/>
  <c r="D158" i="5"/>
  <c r="C158" i="5"/>
  <c r="G158" i="5"/>
  <c r="A160" i="5" l="1"/>
  <c r="D159" i="5"/>
  <c r="G159" i="5"/>
  <c r="C159" i="5"/>
  <c r="B159" i="5"/>
  <c r="E159" i="5"/>
  <c r="F159" i="5"/>
  <c r="A161" i="5" l="1"/>
  <c r="G160" i="5"/>
  <c r="C160" i="5"/>
  <c r="F160" i="5"/>
  <c r="D160" i="5"/>
  <c r="E160" i="5"/>
  <c r="B160" i="5"/>
  <c r="A162" i="5" l="1"/>
  <c r="C161" i="5"/>
  <c r="E161" i="5"/>
  <c r="F161" i="5"/>
  <c r="D161" i="5"/>
  <c r="G161" i="5"/>
  <c r="B161" i="5"/>
  <c r="A163" i="5" l="1"/>
  <c r="C162" i="5"/>
  <c r="B162" i="5"/>
  <c r="F162" i="5"/>
  <c r="G162" i="5"/>
  <c r="D162" i="5"/>
  <c r="E162" i="5"/>
  <c r="A164" i="5" l="1"/>
  <c r="F163" i="5"/>
  <c r="C163" i="5"/>
  <c r="G163" i="5"/>
  <c r="B163" i="5"/>
  <c r="E163" i="5"/>
  <c r="D163" i="5"/>
  <c r="A165" i="5" l="1"/>
  <c r="G164" i="5"/>
  <c r="E164" i="5"/>
  <c r="D164" i="5"/>
  <c r="C164" i="5"/>
  <c r="F164" i="5"/>
  <c r="B164" i="5"/>
  <c r="A166" i="5" l="1"/>
  <c r="C165" i="5"/>
  <c r="E165" i="5"/>
  <c r="B165" i="5"/>
  <c r="D165" i="5"/>
  <c r="G165" i="5"/>
  <c r="F165" i="5"/>
  <c r="A167" i="5" l="1"/>
  <c r="G166" i="5"/>
  <c r="F166" i="5"/>
  <c r="C166" i="5"/>
  <c r="B166" i="5"/>
  <c r="D166" i="5"/>
  <c r="E166" i="5"/>
  <c r="A168" i="5" l="1"/>
  <c r="D167" i="5"/>
  <c r="G167" i="5"/>
  <c r="C167" i="5"/>
  <c r="B167" i="5"/>
  <c r="E167" i="5"/>
  <c r="F167" i="5"/>
  <c r="A169" i="5" l="1"/>
  <c r="G168" i="5"/>
  <c r="D168" i="5"/>
  <c r="E168" i="5"/>
  <c r="C168" i="5"/>
  <c r="F168" i="5"/>
  <c r="B168" i="5"/>
  <c r="A170" i="5" l="1"/>
  <c r="C169" i="5"/>
  <c r="E169" i="5"/>
  <c r="F169" i="5"/>
  <c r="D169" i="5"/>
  <c r="G169" i="5"/>
  <c r="B169" i="5"/>
  <c r="A171" i="5" l="1"/>
  <c r="D170" i="5"/>
  <c r="C170" i="5"/>
  <c r="E170" i="5"/>
  <c r="B170" i="5"/>
  <c r="G170" i="5"/>
  <c r="F170" i="5"/>
  <c r="A172" i="5" l="1"/>
  <c r="B171" i="5"/>
  <c r="E171" i="5"/>
  <c r="C171" i="5"/>
  <c r="D171" i="5"/>
  <c r="F171" i="5"/>
  <c r="G171" i="5"/>
  <c r="A173" i="5" l="1"/>
  <c r="F172" i="5"/>
  <c r="B172" i="5"/>
  <c r="E172" i="5"/>
  <c r="D172" i="5"/>
  <c r="G172" i="5"/>
  <c r="C172" i="5"/>
  <c r="A174" i="5" l="1"/>
  <c r="G173" i="5"/>
  <c r="P29" i="3"/>
  <c r="P53" i="3"/>
  <c r="AF45" i="3"/>
  <c r="T25" i="3"/>
  <c r="AG53" i="3"/>
  <c r="AF38" i="3"/>
  <c r="V29" i="3"/>
  <c r="AD53" i="3"/>
  <c r="AF44" i="3"/>
  <c r="T32" i="3"/>
  <c r="T53" i="3"/>
  <c r="AF39" i="3"/>
  <c r="R33" i="3"/>
  <c r="AG46" i="3"/>
  <c r="R29" i="3"/>
  <c r="T27" i="3"/>
  <c r="Z48" i="3"/>
  <c r="Y41" i="3"/>
  <c r="AA46" i="3"/>
  <c r="Y52" i="3"/>
  <c r="B173" i="5"/>
  <c r="C173" i="5"/>
  <c r="T26" i="3"/>
  <c r="R53" i="3"/>
  <c r="T31" i="3"/>
  <c r="T28" i="3"/>
  <c r="AF51" i="3"/>
  <c r="AF41" i="3"/>
  <c r="Q29" i="3"/>
  <c r="AF50" i="3"/>
  <c r="AF40" i="3"/>
  <c r="T30" i="3"/>
  <c r="V53" i="3"/>
  <c r="Z54" i="3"/>
  <c r="X27" i="3"/>
  <c r="Q27" i="3"/>
  <c r="W27" i="3"/>
  <c r="Y48" i="3"/>
  <c r="Z52" i="3"/>
  <c r="T46" i="3"/>
  <c r="Z41" i="3"/>
  <c r="D173" i="5"/>
  <c r="F173" i="5"/>
  <c r="U29" i="3"/>
  <c r="AB53" i="3"/>
  <c r="S29" i="3"/>
  <c r="AA53" i="3"/>
  <c r="X53" i="3"/>
  <c r="AF49" i="3"/>
  <c r="AF54" i="3"/>
  <c r="S53" i="3"/>
  <c r="AF43" i="3"/>
  <c r="AC53" i="3"/>
  <c r="AF37" i="3"/>
  <c r="AG47" i="3"/>
  <c r="R26" i="3"/>
  <c r="R32" i="3"/>
  <c r="R30" i="3"/>
  <c r="T47" i="3"/>
  <c r="Y50" i="3"/>
  <c r="AE46" i="3"/>
  <c r="AE47" i="3"/>
  <c r="E173" i="5"/>
  <c r="W29" i="3"/>
  <c r="Z46" i="3"/>
  <c r="AF48" i="3"/>
  <c r="Y47" i="3"/>
  <c r="W53" i="3"/>
  <c r="Q53" i="3"/>
  <c r="T33" i="3"/>
  <c r="U53" i="3"/>
  <c r="AF52" i="3"/>
  <c r="X29" i="3"/>
  <c r="AE53" i="3"/>
  <c r="AF42" i="3"/>
  <c r="Y54" i="3"/>
  <c r="R25" i="3"/>
  <c r="P27" i="3"/>
  <c r="U27" i="3"/>
  <c r="Z50" i="3"/>
  <c r="AA47" i="3"/>
  <c r="AC47" i="3"/>
  <c r="AC46" i="3"/>
  <c r="X31" i="3"/>
  <c r="Q25" i="3"/>
  <c r="W30" i="3"/>
  <c r="T52" i="3"/>
  <c r="S52" i="3"/>
  <c r="AE42" i="3"/>
  <c r="W41" i="3"/>
  <c r="Q28" i="3"/>
  <c r="W26" i="3"/>
  <c r="Q30" i="3"/>
  <c r="AB54" i="3"/>
  <c r="U52" i="3"/>
  <c r="AC44" i="3"/>
  <c r="AC39" i="3"/>
  <c r="R37" i="3"/>
  <c r="P33" i="3"/>
  <c r="W31" i="3"/>
  <c r="P30" i="3"/>
  <c r="W54" i="3"/>
  <c r="Q54" i="3"/>
  <c r="AB52" i="3"/>
  <c r="AG45" i="3"/>
  <c r="AE49" i="3"/>
  <c r="S31" i="3"/>
  <c r="W25" i="3"/>
  <c r="S33" i="3"/>
  <c r="T54" i="3"/>
  <c r="AG51" i="3"/>
  <c r="AE51" i="3"/>
  <c r="T44" i="3"/>
  <c r="AG38" i="3"/>
  <c r="AD39" i="3"/>
  <c r="AE41" i="3"/>
  <c r="AD40" i="3"/>
  <c r="AB51" i="3"/>
  <c r="U51" i="3"/>
  <c r="AD45" i="3"/>
  <c r="Y49" i="3"/>
  <c r="W46" i="3"/>
  <c r="Z51" i="3"/>
  <c r="AF46" i="3"/>
  <c r="Q50" i="3"/>
  <c r="U38" i="3"/>
  <c r="S41" i="3"/>
  <c r="U40" i="3"/>
  <c r="AA41" i="3"/>
  <c r="U41" i="3"/>
  <c r="U45" i="3"/>
  <c r="T50" i="3"/>
  <c r="U43" i="3"/>
  <c r="AC40" i="3"/>
  <c r="AC49" i="3"/>
  <c r="Y43" i="3"/>
  <c r="X46" i="3"/>
  <c r="Q33" i="3"/>
  <c r="X26" i="3"/>
  <c r="V54" i="3"/>
  <c r="Q52" i="3"/>
  <c r="AE43" i="3"/>
  <c r="W37" i="3"/>
  <c r="T37" i="3"/>
  <c r="W42" i="3"/>
  <c r="U28" i="3"/>
  <c r="V25" i="3"/>
  <c r="W33" i="3"/>
  <c r="AE54" i="3"/>
  <c r="AD52" i="3"/>
  <c r="R50" i="3"/>
  <c r="AE38" i="3"/>
  <c r="P42" i="3"/>
  <c r="AG41" i="3"/>
  <c r="S30" i="3"/>
  <c r="Q31" i="3"/>
  <c r="V28" i="3"/>
  <c r="AC52" i="3"/>
  <c r="AG52" i="3"/>
  <c r="AG49" i="3"/>
  <c r="R42" i="3"/>
  <c r="V26" i="3"/>
  <c r="P31" i="3"/>
  <c r="V30" i="3"/>
  <c r="AA54" i="3"/>
  <c r="W51" i="3"/>
  <c r="W50" i="3"/>
  <c r="AG37" i="3"/>
  <c r="AE39" i="3"/>
  <c r="AC51" i="3"/>
  <c r="AD49" i="3"/>
  <c r="X51" i="3"/>
  <c r="AD41" i="3"/>
  <c r="T51" i="3"/>
  <c r="Y53" i="3"/>
  <c r="Z44" i="3"/>
  <c r="Y37" i="3"/>
  <c r="S46" i="3"/>
  <c r="Y39" i="3"/>
  <c r="Y51" i="3"/>
  <c r="Y44" i="3"/>
  <c r="V42" i="3"/>
  <c r="X41" i="3"/>
  <c r="S50" i="3"/>
  <c r="AC42" i="3"/>
  <c r="T45" i="3"/>
  <c r="AA42" i="3"/>
  <c r="T38" i="3"/>
  <c r="AC48" i="3"/>
  <c r="T42" i="3"/>
  <c r="AC41" i="3"/>
  <c r="Y45" i="3"/>
  <c r="P28" i="3"/>
  <c r="U31" i="3"/>
  <c r="R54" i="3"/>
  <c r="S54" i="3"/>
  <c r="P52" i="3"/>
  <c r="X52" i="3"/>
  <c r="U39" i="3"/>
  <c r="AE37" i="3"/>
  <c r="R41" i="3"/>
  <c r="P49" i="3"/>
  <c r="P26" i="3"/>
  <c r="AC54" i="3"/>
  <c r="AE50" i="3"/>
  <c r="U44" i="3"/>
  <c r="AC37" i="3"/>
  <c r="P45" i="3"/>
  <c r="AE45" i="3"/>
  <c r="X30" i="3"/>
  <c r="P32" i="3"/>
  <c r="AE44" i="3"/>
  <c r="P38" i="3"/>
  <c r="X32" i="3"/>
  <c r="V33" i="3"/>
  <c r="X28" i="3"/>
  <c r="AD54" i="3"/>
  <c r="R52" i="3"/>
  <c r="R51" i="3"/>
  <c r="AG48" i="3"/>
  <c r="T39" i="3"/>
  <c r="P43" i="3"/>
  <c r="AB37" i="3"/>
  <c r="AG43" i="3"/>
  <c r="AD43" i="3"/>
  <c r="AA51" i="3"/>
  <c r="AD50" i="3"/>
  <c r="AD38" i="3"/>
  <c r="V51" i="3"/>
  <c r="AF47" i="3"/>
  <c r="Z53" i="3"/>
  <c r="Y40" i="3"/>
  <c r="W47" i="3"/>
  <c r="AD46" i="3"/>
  <c r="Y42" i="3"/>
  <c r="AB46" i="3"/>
  <c r="Q42" i="3"/>
  <c r="T40" i="3"/>
  <c r="S42" i="3"/>
  <c r="AA50" i="3"/>
  <c r="AC45" i="3"/>
  <c r="AB41" i="3"/>
  <c r="Q41" i="3"/>
  <c r="AB50" i="3"/>
  <c r="U49" i="3"/>
  <c r="X42" i="3"/>
  <c r="U26" i="3"/>
  <c r="S26" i="3"/>
  <c r="W28" i="3"/>
  <c r="X54" i="3"/>
  <c r="AG50" i="3"/>
  <c r="AE48" i="3"/>
  <c r="P41" i="3"/>
  <c r="AG42" i="3"/>
  <c r="AG40" i="3"/>
  <c r="U33" i="3"/>
  <c r="S32" i="3"/>
  <c r="P54" i="3"/>
  <c r="V52" i="3"/>
  <c r="AG44" i="3"/>
  <c r="AE40" i="3"/>
  <c r="AD37" i="3"/>
  <c r="P40" i="3"/>
  <c r="U25" i="3"/>
  <c r="V32" i="3"/>
  <c r="X25" i="3"/>
  <c r="U54" i="3"/>
  <c r="W52" i="3"/>
  <c r="AA52" i="3"/>
  <c r="P50" i="3"/>
  <c r="S37" i="3"/>
  <c r="AA37" i="3"/>
  <c r="S25" i="3"/>
  <c r="Q32" i="3"/>
  <c r="U32" i="3"/>
  <c r="P51" i="3"/>
  <c r="AD44" i="3"/>
  <c r="U37" i="3"/>
  <c r="AG39" i="3"/>
  <c r="AD42" i="3"/>
  <c r="S51" i="3"/>
  <c r="Q51" i="3"/>
  <c r="AD48" i="3"/>
  <c r="AD47" i="3"/>
  <c r="U46" i="3"/>
  <c r="R46" i="3"/>
  <c r="P46" i="3"/>
  <c r="U48" i="3"/>
  <c r="AC43" i="3"/>
  <c r="AB42" i="3"/>
  <c r="T43" i="3"/>
  <c r="X50" i="3"/>
  <c r="T49" i="3"/>
  <c r="V41" i="3"/>
  <c r="U50" i="3"/>
  <c r="V50" i="3"/>
  <c r="AC38" i="3"/>
  <c r="T48" i="3"/>
  <c r="Q46" i="3"/>
  <c r="V46" i="3"/>
  <c r="Y38" i="3"/>
  <c r="X37" i="3"/>
  <c r="P48" i="3"/>
  <c r="Q37" i="3"/>
  <c r="P44" i="3"/>
  <c r="P39" i="3"/>
  <c r="V37" i="3"/>
  <c r="X44" i="3"/>
  <c r="R40" i="3"/>
  <c r="S44" i="3"/>
  <c r="X39" i="3"/>
  <c r="S39" i="3"/>
  <c r="W43" i="3"/>
  <c r="V44" i="3"/>
  <c r="S48" i="3"/>
  <c r="S49" i="3"/>
  <c r="X40" i="3"/>
  <c r="S43" i="3"/>
  <c r="V49" i="3"/>
  <c r="AA43" i="3"/>
  <c r="X48" i="3"/>
  <c r="AA40" i="3"/>
  <c r="R48" i="3"/>
  <c r="Q39" i="3"/>
  <c r="W40" i="3"/>
  <c r="W49" i="3"/>
  <c r="R45" i="3"/>
  <c r="W38" i="3"/>
  <c r="R49" i="3"/>
  <c r="Q48" i="3"/>
  <c r="AB38" i="3"/>
  <c r="V40" i="3"/>
  <c r="Q45" i="3"/>
  <c r="Q43" i="3"/>
  <c r="V45" i="3"/>
  <c r="AA44" i="3"/>
  <c r="W39" i="3"/>
  <c r="W48" i="3"/>
  <c r="V39" i="3"/>
  <c r="AB44" i="3"/>
  <c r="R38" i="3"/>
  <c r="V48" i="3"/>
  <c r="AB43" i="3"/>
  <c r="AA49" i="3"/>
  <c r="V38" i="3"/>
  <c r="AB40" i="3"/>
  <c r="S38" i="3"/>
  <c r="AB45" i="3"/>
  <c r="X43" i="3"/>
  <c r="Q44" i="3"/>
  <c r="R43" i="3"/>
  <c r="W45" i="3"/>
  <c r="R44" i="3"/>
  <c r="AA39" i="3"/>
  <c r="AB39" i="3"/>
  <c r="AA45" i="3"/>
  <c r="Q49" i="3"/>
  <c r="X49" i="3"/>
  <c r="X38" i="3"/>
  <c r="S45" i="3"/>
  <c r="AB48" i="3"/>
  <c r="Q40" i="3"/>
  <c r="AA38" i="3"/>
  <c r="Z40" i="3"/>
  <c r="U47" i="3"/>
  <c r="Z42" i="3"/>
  <c r="Z45" i="3"/>
  <c r="R47" i="3"/>
  <c r="V27" i="3"/>
  <c r="Z37" i="3"/>
  <c r="S47" i="3"/>
  <c r="Z39" i="3"/>
  <c r="Z38" i="3"/>
  <c r="Z43" i="3"/>
  <c r="R31" i="3"/>
  <c r="P47" i="3"/>
  <c r="Z49" i="3"/>
  <c r="V47" i="3"/>
  <c r="X47" i="3"/>
  <c r="AB47" i="3"/>
  <c r="Q47" i="3"/>
  <c r="S27" i="3"/>
  <c r="R28" i="3"/>
  <c r="A175" i="5" l="1"/>
  <c r="X24" i="3"/>
  <c r="W24" i="3"/>
  <c r="AG36" i="3"/>
  <c r="AF36" i="3"/>
  <c r="AE36" i="3"/>
  <c r="AD36" i="3"/>
  <c r="AC36" i="3"/>
  <c r="AB36" i="3"/>
  <c r="AA36" i="3"/>
  <c r="P36" i="3"/>
  <c r="Z36" i="3"/>
  <c r="Y36" i="3"/>
  <c r="X36" i="3"/>
  <c r="W36" i="3"/>
  <c r="V36" i="3"/>
  <c r="O54" i="3"/>
  <c r="O53" i="3"/>
  <c r="O52" i="3"/>
  <c r="O51" i="3"/>
  <c r="O50" i="3"/>
  <c r="O49" i="3"/>
  <c r="O48" i="3"/>
  <c r="O47" i="3"/>
  <c r="O46" i="3"/>
  <c r="O45" i="3"/>
  <c r="O44" i="3"/>
  <c r="O43" i="3"/>
  <c r="O42" i="3"/>
  <c r="O41" i="3"/>
  <c r="O40" i="3"/>
  <c r="O39" i="3"/>
  <c r="O38" i="3"/>
  <c r="O37" i="3"/>
  <c r="O33" i="3"/>
  <c r="O32" i="3"/>
  <c r="O31" i="3"/>
  <c r="O30" i="3"/>
  <c r="O29" i="3"/>
  <c r="O28" i="3"/>
  <c r="O27" i="3"/>
  <c r="O26" i="3"/>
  <c r="O25" i="3"/>
  <c r="U36" i="3"/>
  <c r="T36" i="3"/>
  <c r="S36" i="3"/>
  <c r="R36" i="3"/>
  <c r="Q36" i="3"/>
  <c r="F174" i="5"/>
  <c r="B174" i="5"/>
  <c r="E174" i="5"/>
  <c r="G174" i="5"/>
  <c r="D174" i="5"/>
  <c r="C174" i="5"/>
  <c r="M48" i="3"/>
  <c r="C46" i="3"/>
  <c r="L48" i="3"/>
  <c r="H48" i="3"/>
  <c r="K44" i="3"/>
  <c r="C44" i="3"/>
  <c r="G44" i="3"/>
  <c r="J48" i="3"/>
  <c r="J44" i="3"/>
  <c r="J46" i="3"/>
  <c r="N46" i="3"/>
  <c r="N48" i="3"/>
  <c r="M46" i="3"/>
  <c r="L44" i="3"/>
  <c r="N44" i="3"/>
  <c r="G46" i="3"/>
  <c r="C48" i="3"/>
  <c r="M44" i="3"/>
  <c r="K48" i="3"/>
  <c r="G48" i="3"/>
  <c r="I48" i="3"/>
  <c r="H46" i="3"/>
  <c r="I46" i="3"/>
  <c r="I44" i="3"/>
  <c r="H44" i="3"/>
  <c r="L46" i="3"/>
  <c r="K46" i="3"/>
  <c r="J54" i="3"/>
  <c r="G54" i="3"/>
  <c r="M42" i="3"/>
  <c r="C42" i="3"/>
  <c r="I42" i="3"/>
  <c r="N41" i="3"/>
  <c r="J41" i="3"/>
  <c r="H54" i="3"/>
  <c r="N54" i="3"/>
  <c r="C41" i="3"/>
  <c r="K41" i="3"/>
  <c r="H41" i="3"/>
  <c r="J42" i="3"/>
  <c r="I54" i="3"/>
  <c r="M54" i="3"/>
  <c r="K54" i="3"/>
  <c r="K42" i="3"/>
  <c r="I41" i="3"/>
  <c r="L41" i="3"/>
  <c r="G41" i="3"/>
  <c r="L54" i="3"/>
  <c r="C54" i="3"/>
  <c r="G42" i="3"/>
  <c r="M41" i="3"/>
  <c r="H42" i="3"/>
  <c r="L42" i="3"/>
  <c r="N42" i="3"/>
  <c r="M53" i="3"/>
  <c r="M52" i="3"/>
  <c r="J53" i="3"/>
  <c r="H52" i="3"/>
  <c r="G52" i="3"/>
  <c r="K53" i="3"/>
  <c r="I52" i="3"/>
  <c r="H53" i="3"/>
  <c r="K52" i="3"/>
  <c r="G53" i="3"/>
  <c r="N52" i="3"/>
  <c r="J52" i="3"/>
  <c r="N53" i="3"/>
  <c r="I53" i="3"/>
  <c r="C52" i="3"/>
  <c r="L52" i="3"/>
  <c r="C53" i="3"/>
  <c r="L53" i="3"/>
  <c r="H51" i="3"/>
  <c r="G51" i="3"/>
  <c r="C51" i="3"/>
  <c r="L51" i="3"/>
  <c r="I51" i="3"/>
  <c r="K51" i="3"/>
  <c r="J51" i="3"/>
  <c r="N51" i="3"/>
  <c r="M51" i="3"/>
  <c r="C50" i="3"/>
  <c r="G50" i="3"/>
  <c r="J50" i="3"/>
  <c r="L50" i="3"/>
  <c r="M50" i="3"/>
  <c r="H50" i="3"/>
  <c r="I50" i="3"/>
  <c r="K50" i="3"/>
  <c r="N50" i="3"/>
  <c r="M37" i="3"/>
  <c r="I37" i="3"/>
  <c r="L37" i="3"/>
  <c r="H49" i="3"/>
  <c r="M45" i="3"/>
  <c r="M49" i="3"/>
  <c r="J45" i="3"/>
  <c r="I49" i="3"/>
  <c r="I40" i="3"/>
  <c r="H37" i="3"/>
  <c r="L49" i="3"/>
  <c r="C49" i="3"/>
  <c r="H40" i="3"/>
  <c r="N37" i="3"/>
  <c r="K37" i="3"/>
  <c r="G37" i="3"/>
  <c r="J49" i="3"/>
  <c r="G45" i="3"/>
  <c r="I45" i="3"/>
  <c r="L45" i="3"/>
  <c r="J40" i="3"/>
  <c r="L40" i="3"/>
  <c r="N40" i="3"/>
  <c r="C45" i="3"/>
  <c r="G49" i="3"/>
  <c r="K40" i="3"/>
  <c r="J37" i="3"/>
  <c r="N45" i="3"/>
  <c r="K45" i="3"/>
  <c r="H45" i="3"/>
  <c r="K49" i="3"/>
  <c r="N49" i="3"/>
  <c r="C40" i="3"/>
  <c r="C37" i="3"/>
  <c r="G40" i="3"/>
  <c r="M40" i="3"/>
  <c r="G43" i="3"/>
  <c r="N43" i="3"/>
  <c r="I43" i="3"/>
  <c r="M43" i="3"/>
  <c r="C43" i="3"/>
  <c r="K43" i="3"/>
  <c r="J43" i="3"/>
  <c r="L43" i="3"/>
  <c r="H43" i="3"/>
  <c r="K47" i="3"/>
  <c r="J47" i="3"/>
  <c r="H47" i="3"/>
  <c r="I47" i="3"/>
  <c r="G47" i="3"/>
  <c r="C47" i="3"/>
  <c r="L47" i="3"/>
  <c r="M47" i="3"/>
  <c r="N47" i="3"/>
  <c r="L39" i="3"/>
  <c r="N39" i="3"/>
  <c r="I39" i="3"/>
  <c r="M39" i="3"/>
  <c r="C39" i="3"/>
  <c r="K39" i="3"/>
  <c r="J39" i="3"/>
  <c r="G39" i="3"/>
  <c r="H39" i="3"/>
  <c r="H38" i="3"/>
  <c r="C38" i="3"/>
  <c r="K38" i="3"/>
  <c r="L38" i="3"/>
  <c r="M38" i="3"/>
  <c r="J38" i="3"/>
  <c r="N38" i="3"/>
  <c r="I38" i="3"/>
  <c r="G38" i="3"/>
  <c r="AE2" i="3"/>
  <c r="A176" i="5" l="1"/>
  <c r="V24" i="3"/>
  <c r="U24" i="3"/>
  <c r="T24" i="3"/>
  <c r="S24" i="3"/>
  <c r="R24" i="3"/>
  <c r="Q24" i="3"/>
  <c r="P24" i="3"/>
  <c r="G175" i="5"/>
  <c r="C175" i="5"/>
  <c r="F175" i="5"/>
  <c r="D175" i="5"/>
  <c r="E175" i="5"/>
  <c r="B175" i="5"/>
  <c r="K31" i="3"/>
  <c r="J31" i="3"/>
  <c r="K32" i="3"/>
  <c r="H26" i="3"/>
  <c r="J26" i="3"/>
  <c r="L30" i="3"/>
  <c r="J32" i="3"/>
  <c r="I26" i="3"/>
  <c r="I25" i="3"/>
  <c r="J25" i="3"/>
  <c r="M31" i="3"/>
  <c r="K26" i="3"/>
  <c r="K30" i="3"/>
  <c r="H31" i="3"/>
  <c r="I31" i="3"/>
  <c r="N25" i="3"/>
  <c r="H30" i="3"/>
  <c r="L25" i="3"/>
  <c r="K25" i="3"/>
  <c r="N30" i="3"/>
  <c r="M25" i="3"/>
  <c r="H25" i="3"/>
  <c r="M32" i="3"/>
  <c r="N26" i="3"/>
  <c r="I32" i="3"/>
  <c r="J30" i="3"/>
  <c r="G31" i="3"/>
  <c r="L31" i="3"/>
  <c r="L32" i="3"/>
  <c r="G25" i="3"/>
  <c r="M30" i="3"/>
  <c r="G26" i="3"/>
  <c r="G32" i="3"/>
  <c r="N32" i="3"/>
  <c r="H32" i="3"/>
  <c r="I30" i="3"/>
  <c r="N31" i="3"/>
  <c r="G30" i="3"/>
  <c r="M26" i="3"/>
  <c r="L26" i="3"/>
  <c r="N29" i="3"/>
  <c r="K33" i="3"/>
  <c r="G29" i="3"/>
  <c r="H33" i="3"/>
  <c r="J29" i="3"/>
  <c r="J33" i="3"/>
  <c r="K29" i="3"/>
  <c r="I29" i="3"/>
  <c r="M33" i="3"/>
  <c r="N33" i="3"/>
  <c r="I33" i="3"/>
  <c r="L29" i="3"/>
  <c r="G33" i="3"/>
  <c r="L33" i="3"/>
  <c r="H29" i="3"/>
  <c r="M29" i="3"/>
  <c r="J28" i="3"/>
  <c r="K27" i="3"/>
  <c r="L28" i="3"/>
  <c r="I28" i="3"/>
  <c r="K28" i="3"/>
  <c r="I27" i="3"/>
  <c r="M28" i="3"/>
  <c r="J27" i="3"/>
  <c r="M27" i="3"/>
  <c r="N28" i="3"/>
  <c r="H28" i="3"/>
  <c r="G27" i="3"/>
  <c r="L27" i="3"/>
  <c r="G28" i="3"/>
  <c r="H27" i="3"/>
  <c r="N27" i="3"/>
  <c r="A177" i="5" l="1"/>
  <c r="O21" i="3"/>
  <c r="O20" i="3"/>
  <c r="O19" i="3"/>
  <c r="O18" i="3"/>
  <c r="O17" i="3"/>
  <c r="O16" i="3"/>
  <c r="U15" i="3"/>
  <c r="T15" i="3"/>
  <c r="S15" i="3"/>
  <c r="R15" i="3"/>
  <c r="Q15" i="3"/>
  <c r="P15" i="3"/>
  <c r="G176" i="5"/>
  <c r="U20" i="3"/>
  <c r="S16" i="3"/>
  <c r="U18" i="3"/>
  <c r="T21" i="3"/>
  <c r="Q19" i="3"/>
  <c r="R16" i="3"/>
  <c r="B176" i="5"/>
  <c r="E176" i="5"/>
  <c r="T19" i="3"/>
  <c r="S18" i="3"/>
  <c r="P18" i="3"/>
  <c r="T17" i="3"/>
  <c r="T16" i="3"/>
  <c r="R20" i="3"/>
  <c r="C176" i="5"/>
  <c r="D176" i="5"/>
  <c r="S17" i="3"/>
  <c r="Q18" i="3"/>
  <c r="U19" i="3"/>
  <c r="T18" i="3"/>
  <c r="P20" i="3"/>
  <c r="Q20" i="3"/>
  <c r="F176" i="5"/>
  <c r="R21" i="3"/>
  <c r="S21" i="3"/>
  <c r="R17" i="3"/>
  <c r="P19" i="3"/>
  <c r="S20" i="3"/>
  <c r="R19" i="3"/>
  <c r="Q21" i="3"/>
  <c r="U16" i="3"/>
  <c r="P21" i="3"/>
  <c r="U17" i="3"/>
  <c r="Q16" i="3"/>
  <c r="P17" i="3"/>
  <c r="C26" i="3"/>
  <c r="J21" i="3"/>
  <c r="C19" i="3"/>
  <c r="I19" i="3"/>
  <c r="H18" i="3"/>
  <c r="H19" i="3"/>
  <c r="G21" i="3"/>
  <c r="I18" i="3"/>
  <c r="J20" i="3"/>
  <c r="N20" i="3"/>
  <c r="M20" i="3"/>
  <c r="G18" i="3"/>
  <c r="K21" i="3"/>
  <c r="C25" i="3"/>
  <c r="C31" i="3"/>
  <c r="J19" i="3"/>
  <c r="L19" i="3"/>
  <c r="L21" i="3"/>
  <c r="G19" i="3"/>
  <c r="N18" i="3"/>
  <c r="I21" i="3"/>
  <c r="C18" i="3"/>
  <c r="K20" i="3"/>
  <c r="I20" i="3"/>
  <c r="L20" i="3"/>
  <c r="N21" i="3"/>
  <c r="N19" i="3"/>
  <c r="H20" i="3"/>
  <c r="C21" i="3"/>
  <c r="K19" i="3"/>
  <c r="K18" i="3"/>
  <c r="M19" i="3"/>
  <c r="H21" i="3"/>
  <c r="M18" i="3"/>
  <c r="J18" i="3"/>
  <c r="C32" i="3"/>
  <c r="C20" i="3"/>
  <c r="C30" i="3"/>
  <c r="M21" i="3"/>
  <c r="L18" i="3"/>
  <c r="G20" i="3"/>
  <c r="C29" i="3"/>
  <c r="C33" i="3"/>
  <c r="I17" i="3"/>
  <c r="N17" i="3"/>
  <c r="G17" i="3"/>
  <c r="C16" i="3"/>
  <c r="G16" i="3"/>
  <c r="K17" i="3"/>
  <c r="H17" i="3"/>
  <c r="J16" i="3"/>
  <c r="I16" i="3"/>
  <c r="J17" i="3"/>
  <c r="C17" i="3"/>
  <c r="L16" i="3"/>
  <c r="K16" i="3"/>
  <c r="M17" i="3"/>
  <c r="L17" i="3"/>
  <c r="H16" i="3"/>
  <c r="N16" i="3"/>
  <c r="M16" i="3"/>
  <c r="C28" i="3"/>
  <c r="C27" i="3"/>
  <c r="A178" i="5" l="1"/>
  <c r="G177" i="5"/>
  <c r="C177" i="5"/>
  <c r="D177" i="5"/>
  <c r="B177" i="5"/>
  <c r="F177" i="5"/>
  <c r="E177" i="5"/>
  <c r="C10" i="3"/>
  <c r="C12" i="3"/>
  <c r="C9" i="3"/>
  <c r="C8" i="3"/>
  <c r="C11" i="3"/>
  <c r="C6" i="3"/>
  <c r="C7" i="3"/>
  <c r="A179" i="5" l="1"/>
  <c r="C178" i="5"/>
  <c r="D178" i="5"/>
  <c r="G178" i="5"/>
  <c r="B178" i="5"/>
  <c r="E178" i="5"/>
  <c r="F178" i="5"/>
  <c r="A180" i="5" l="1"/>
  <c r="G179" i="5"/>
  <c r="E179" i="5"/>
  <c r="C179" i="5"/>
  <c r="D179" i="5"/>
  <c r="F179" i="5"/>
  <c r="B179" i="5"/>
  <c r="A181" i="5" l="1"/>
  <c r="C180" i="5"/>
  <c r="E180" i="5"/>
  <c r="B180" i="5"/>
  <c r="D180" i="5"/>
  <c r="G180" i="5"/>
  <c r="F180" i="5"/>
  <c r="A182" i="5" l="1"/>
  <c r="E181" i="5"/>
  <c r="D181" i="5"/>
  <c r="B181" i="5"/>
  <c r="C181" i="5"/>
  <c r="G181" i="5"/>
  <c r="F181" i="5"/>
  <c r="A183" i="5" l="1"/>
  <c r="D182" i="5"/>
  <c r="F182" i="5"/>
  <c r="B182" i="5"/>
  <c r="C182" i="5"/>
  <c r="E182" i="5"/>
  <c r="G182" i="5"/>
  <c r="A184" i="5" l="1"/>
  <c r="G183" i="5"/>
  <c r="F183" i="5"/>
  <c r="E183" i="5"/>
  <c r="D183" i="5"/>
  <c r="C183" i="5"/>
  <c r="B183" i="5"/>
  <c r="A185" i="5" l="1"/>
  <c r="F184" i="5"/>
  <c r="D184" i="5"/>
  <c r="C184" i="5"/>
  <c r="G184" i="5"/>
  <c r="B184" i="5"/>
  <c r="E184" i="5"/>
  <c r="A186" i="5" l="1"/>
  <c r="D185" i="5"/>
  <c r="B185" i="5"/>
  <c r="E185" i="5"/>
  <c r="C185" i="5"/>
  <c r="G185" i="5"/>
  <c r="F185" i="5"/>
  <c r="A187" i="5" l="1"/>
  <c r="G186" i="5"/>
  <c r="F186" i="5"/>
  <c r="D186" i="5"/>
  <c r="B186" i="5"/>
  <c r="E186" i="5"/>
  <c r="C186" i="5"/>
  <c r="A188" i="5" l="1"/>
  <c r="B187" i="5"/>
  <c r="E187" i="5"/>
  <c r="G187" i="5"/>
  <c r="F187" i="5"/>
  <c r="C187" i="5"/>
  <c r="D187" i="5"/>
  <c r="A189" i="5" l="1"/>
  <c r="E188" i="5"/>
  <c r="B188" i="5"/>
  <c r="D188" i="5"/>
  <c r="C188" i="5"/>
  <c r="G188" i="5"/>
  <c r="F188" i="5"/>
  <c r="A190" i="5" l="1"/>
  <c r="B189" i="5"/>
  <c r="G189" i="5"/>
  <c r="D189" i="5"/>
  <c r="C189" i="5"/>
  <c r="E189" i="5"/>
  <c r="F189" i="5"/>
  <c r="A191" i="5" l="1"/>
  <c r="B190" i="5"/>
  <c r="C190" i="5"/>
  <c r="F190" i="5"/>
  <c r="D190" i="5"/>
  <c r="G190" i="5"/>
  <c r="E190" i="5"/>
  <c r="A192" i="5" l="1"/>
  <c r="C191" i="5"/>
  <c r="D191" i="5"/>
  <c r="F191" i="5"/>
  <c r="G191" i="5"/>
  <c r="B191" i="5"/>
  <c r="E191" i="5"/>
  <c r="A193" i="5" l="1"/>
  <c r="C192" i="5"/>
  <c r="G192" i="5"/>
  <c r="B192" i="5"/>
  <c r="D192" i="5"/>
  <c r="F192" i="5"/>
  <c r="E192" i="5"/>
  <c r="A194" i="5" l="1"/>
  <c r="F193" i="5"/>
  <c r="G193" i="5"/>
  <c r="E193" i="5"/>
  <c r="B193" i="5"/>
  <c r="D193" i="5"/>
  <c r="C193" i="5"/>
  <c r="A195" i="5" l="1"/>
  <c r="E194" i="5"/>
  <c r="D194" i="5"/>
  <c r="B194" i="5"/>
  <c r="C194" i="5"/>
  <c r="F194" i="5"/>
  <c r="G194" i="5"/>
  <c r="A196" i="5" l="1"/>
  <c r="C195" i="5"/>
  <c r="F195" i="5"/>
  <c r="B195" i="5"/>
  <c r="D195" i="5"/>
  <c r="E195" i="5"/>
  <c r="G195" i="5"/>
  <c r="A197" i="5" l="1"/>
  <c r="G196" i="5"/>
  <c r="B196" i="5"/>
  <c r="D196" i="5"/>
  <c r="F196" i="5"/>
  <c r="C196" i="5"/>
  <c r="E196" i="5"/>
  <c r="A198" i="5" l="1"/>
  <c r="E197" i="5"/>
  <c r="B197" i="5"/>
  <c r="C197" i="5"/>
  <c r="D197" i="5"/>
  <c r="G197" i="5"/>
  <c r="F197" i="5"/>
  <c r="A199" i="5" l="1"/>
  <c r="D198" i="5"/>
  <c r="F198" i="5"/>
  <c r="B198" i="5"/>
  <c r="E198" i="5"/>
  <c r="G198" i="5"/>
  <c r="C198" i="5"/>
  <c r="A200" i="5" l="1"/>
  <c r="G199" i="5"/>
  <c r="F199" i="5"/>
  <c r="D199" i="5"/>
  <c r="E199" i="5"/>
  <c r="C199" i="5"/>
  <c r="B199" i="5"/>
  <c r="A201" i="5" l="1"/>
  <c r="F200" i="5"/>
  <c r="D200" i="5"/>
  <c r="G200" i="5"/>
  <c r="C200" i="5"/>
  <c r="B200" i="5"/>
  <c r="E200" i="5"/>
  <c r="A202" i="5" l="1"/>
  <c r="D201" i="5"/>
  <c r="G201" i="5"/>
  <c r="C201" i="5"/>
  <c r="B201" i="5"/>
  <c r="E201" i="5"/>
  <c r="F201" i="5"/>
  <c r="A203" i="5" l="1"/>
  <c r="E202" i="5"/>
  <c r="B202" i="5"/>
  <c r="F202" i="5"/>
  <c r="C202" i="5"/>
  <c r="D202" i="5"/>
  <c r="G202" i="5"/>
  <c r="A204" i="5" l="1"/>
  <c r="B203" i="5"/>
  <c r="C203" i="5"/>
  <c r="F203" i="5"/>
  <c r="E203" i="5"/>
  <c r="D203" i="5"/>
  <c r="G203" i="5"/>
  <c r="A205" i="5" l="1"/>
  <c r="G204" i="5"/>
  <c r="C204" i="5"/>
  <c r="B204" i="5"/>
  <c r="F204" i="5"/>
  <c r="D204" i="5"/>
  <c r="E204" i="5"/>
  <c r="A206" i="5" l="1"/>
  <c r="D205" i="5"/>
  <c r="C205" i="5"/>
  <c r="B205" i="5"/>
  <c r="E205" i="5"/>
  <c r="G205" i="5"/>
  <c r="F205" i="5"/>
  <c r="A207" i="5" l="1"/>
  <c r="B206" i="5"/>
  <c r="C206" i="5"/>
  <c r="E206" i="5"/>
  <c r="F206" i="5"/>
  <c r="D206" i="5"/>
  <c r="G206" i="5"/>
  <c r="A208" i="5" l="1"/>
  <c r="E207" i="5"/>
  <c r="G207" i="5"/>
  <c r="B207" i="5"/>
  <c r="D207" i="5"/>
  <c r="F207" i="5"/>
  <c r="C207" i="5"/>
  <c r="A209" i="5" l="1"/>
  <c r="C208" i="5"/>
  <c r="G208" i="5"/>
  <c r="B208" i="5"/>
  <c r="D208" i="5"/>
  <c r="F208" i="5"/>
  <c r="E208" i="5"/>
  <c r="A210" i="5" l="1"/>
  <c r="B209" i="5"/>
  <c r="E209" i="5"/>
  <c r="G209" i="5"/>
  <c r="D209" i="5"/>
  <c r="F209" i="5"/>
  <c r="C209" i="5"/>
  <c r="A211" i="5" l="1"/>
  <c r="E210" i="5"/>
  <c r="B210" i="5"/>
  <c r="F210" i="5"/>
  <c r="G210" i="5"/>
  <c r="C210" i="5"/>
  <c r="D210" i="5"/>
  <c r="A212" i="5" l="1"/>
  <c r="D211" i="5"/>
  <c r="B211" i="5"/>
  <c r="C211" i="5"/>
  <c r="E211" i="5"/>
  <c r="G211" i="5"/>
  <c r="F211" i="5"/>
  <c r="A213" i="5" l="1"/>
  <c r="D212" i="5"/>
  <c r="F212" i="5"/>
  <c r="B212" i="5"/>
  <c r="G212" i="5"/>
  <c r="E212" i="5"/>
  <c r="C212" i="5"/>
  <c r="A214" i="5" l="1"/>
  <c r="D213" i="5"/>
  <c r="B213" i="5"/>
  <c r="F213" i="5"/>
  <c r="G213" i="5"/>
  <c r="E213" i="5"/>
  <c r="C213" i="5"/>
  <c r="A215" i="5" l="1"/>
  <c r="F214" i="5"/>
  <c r="C214" i="5"/>
  <c r="G214" i="5"/>
  <c r="E214" i="5"/>
  <c r="B214" i="5"/>
  <c r="D214" i="5"/>
  <c r="A216" i="5" l="1"/>
  <c r="G215" i="5"/>
  <c r="D215" i="5"/>
  <c r="E215" i="5"/>
  <c r="B215" i="5"/>
  <c r="F215" i="5"/>
  <c r="C215" i="5"/>
  <c r="A217" i="5" l="1"/>
  <c r="D216" i="5"/>
  <c r="B216" i="5"/>
  <c r="F216" i="5"/>
  <c r="C216" i="5"/>
  <c r="G216" i="5"/>
  <c r="E216" i="5"/>
  <c r="A218" i="5" l="1"/>
  <c r="D217" i="5"/>
  <c r="B217" i="5"/>
  <c r="F217" i="5"/>
  <c r="G217" i="5"/>
  <c r="C217" i="5"/>
  <c r="E217" i="5"/>
  <c r="A219" i="5" l="1"/>
  <c r="B218" i="5"/>
  <c r="D218" i="5"/>
  <c r="C218" i="5"/>
  <c r="G218" i="5"/>
  <c r="E218" i="5"/>
  <c r="F218" i="5"/>
  <c r="A220" i="5" l="1"/>
  <c r="B219" i="5"/>
  <c r="G219" i="5"/>
  <c r="C219" i="5"/>
  <c r="E219" i="5"/>
  <c r="F219" i="5"/>
  <c r="D219" i="5"/>
  <c r="A221" i="5" l="1"/>
  <c r="D220" i="5"/>
  <c r="F220" i="5"/>
  <c r="B220" i="5"/>
  <c r="C220" i="5"/>
  <c r="G220" i="5"/>
  <c r="E220" i="5"/>
  <c r="A222" i="5" l="1"/>
  <c r="D221" i="5"/>
  <c r="C221" i="5"/>
  <c r="E221" i="5"/>
  <c r="B221" i="5"/>
  <c r="F221" i="5"/>
  <c r="G221" i="5"/>
  <c r="A223" i="5" l="1"/>
  <c r="F222" i="5"/>
  <c r="C222" i="5"/>
  <c r="D222" i="5"/>
  <c r="G222" i="5"/>
  <c r="E222" i="5"/>
  <c r="B222" i="5"/>
  <c r="A224" i="5" l="1"/>
  <c r="B223" i="5"/>
  <c r="C223" i="5"/>
  <c r="E223" i="5"/>
  <c r="D223" i="5"/>
  <c r="F223" i="5"/>
  <c r="G223" i="5"/>
  <c r="A225" i="5" l="1"/>
  <c r="C224" i="5"/>
  <c r="E224" i="5"/>
  <c r="F224" i="5"/>
  <c r="B224" i="5"/>
  <c r="G224" i="5"/>
  <c r="D224" i="5"/>
  <c r="A226" i="5" l="1"/>
  <c r="E225" i="5"/>
  <c r="B225" i="5"/>
  <c r="G225" i="5"/>
  <c r="D225" i="5"/>
  <c r="C225" i="5"/>
  <c r="F225" i="5"/>
  <c r="A227" i="5" l="1"/>
  <c r="G226" i="5"/>
  <c r="B226" i="5"/>
  <c r="F226" i="5"/>
  <c r="D226" i="5"/>
  <c r="E226" i="5"/>
  <c r="C226" i="5"/>
  <c r="A228" i="5" l="1"/>
  <c r="F227" i="5"/>
  <c r="D227" i="5"/>
  <c r="E227" i="5"/>
  <c r="C227" i="5"/>
  <c r="G227" i="5"/>
  <c r="B227" i="5"/>
  <c r="A229" i="5" l="1"/>
  <c r="F228" i="5"/>
  <c r="C228" i="5"/>
  <c r="D228" i="5"/>
  <c r="G228" i="5"/>
  <c r="B228" i="5"/>
  <c r="E228" i="5"/>
  <c r="A230" i="5" l="1"/>
  <c r="B229" i="5"/>
  <c r="G229" i="5"/>
  <c r="D229" i="5"/>
  <c r="C229" i="5"/>
  <c r="F229" i="5"/>
  <c r="E229" i="5"/>
  <c r="A231" i="5" l="1"/>
  <c r="D230" i="5"/>
  <c r="E230" i="5"/>
  <c r="B230" i="5"/>
  <c r="C230" i="5"/>
  <c r="G230" i="5"/>
  <c r="F230" i="5"/>
  <c r="A232" i="5" l="1"/>
  <c r="D231" i="5"/>
  <c r="G231" i="5"/>
  <c r="B231" i="5"/>
  <c r="C231" i="5"/>
  <c r="F231" i="5"/>
  <c r="E231" i="5"/>
  <c r="A233" i="5" l="1"/>
  <c r="G232" i="5"/>
  <c r="B232" i="5"/>
  <c r="F232" i="5"/>
  <c r="D232" i="5"/>
  <c r="E232" i="5"/>
  <c r="C232" i="5"/>
  <c r="A234" i="5" l="1"/>
  <c r="D233" i="5"/>
  <c r="E233" i="5"/>
  <c r="C233" i="5"/>
  <c r="B233" i="5"/>
  <c r="F233" i="5"/>
  <c r="G233" i="5"/>
  <c r="A235" i="5" l="1"/>
  <c r="F234" i="5"/>
  <c r="D234" i="5"/>
  <c r="C234" i="5"/>
  <c r="B234" i="5"/>
  <c r="G234" i="5"/>
  <c r="E234" i="5"/>
  <c r="A236" i="5" l="1"/>
  <c r="E235" i="5"/>
  <c r="G235" i="5"/>
  <c r="F235" i="5"/>
  <c r="D235" i="5"/>
  <c r="B235" i="5"/>
  <c r="C235" i="5"/>
  <c r="A237" i="5" l="1"/>
  <c r="E236" i="5"/>
  <c r="G236" i="5"/>
  <c r="B236" i="5"/>
  <c r="F236" i="5"/>
  <c r="D236" i="5"/>
  <c r="C236" i="5"/>
  <c r="A238" i="5" l="1"/>
  <c r="G237" i="5"/>
  <c r="D237" i="5"/>
  <c r="B237" i="5"/>
  <c r="C237" i="5"/>
  <c r="F237" i="5"/>
  <c r="E237" i="5"/>
  <c r="A239" i="5" l="1"/>
  <c r="B238" i="5"/>
  <c r="F238" i="5"/>
  <c r="E238" i="5"/>
  <c r="C238" i="5"/>
  <c r="D238" i="5"/>
  <c r="G238" i="5"/>
  <c r="A240" i="5" l="1"/>
  <c r="E239" i="5"/>
  <c r="B239" i="5"/>
  <c r="C239" i="5"/>
  <c r="G239" i="5"/>
  <c r="F239" i="5"/>
  <c r="D239" i="5"/>
  <c r="A241" i="5" l="1"/>
  <c r="E240" i="5"/>
  <c r="B240" i="5"/>
  <c r="D240" i="5"/>
  <c r="C240" i="5"/>
  <c r="F240" i="5"/>
  <c r="G240" i="5"/>
  <c r="A242" i="5" l="1"/>
  <c r="G241" i="5"/>
  <c r="C241" i="5"/>
  <c r="B241" i="5"/>
  <c r="D241" i="5"/>
  <c r="E241" i="5"/>
  <c r="F241" i="5"/>
  <c r="A243" i="5" l="1"/>
  <c r="C242" i="5"/>
  <c r="F242" i="5"/>
  <c r="D242" i="5"/>
  <c r="B242" i="5"/>
  <c r="E242" i="5"/>
  <c r="G242" i="5"/>
  <c r="A244" i="5" l="1"/>
  <c r="D243" i="5"/>
  <c r="C243" i="5"/>
  <c r="B243" i="5"/>
  <c r="E243" i="5"/>
  <c r="F243" i="5"/>
  <c r="G243" i="5"/>
  <c r="A245" i="5" l="1"/>
  <c r="F244" i="5"/>
  <c r="C244" i="5"/>
  <c r="G244" i="5"/>
  <c r="D244" i="5"/>
  <c r="B244" i="5"/>
  <c r="E244" i="5"/>
  <c r="A246" i="5" l="1"/>
  <c r="F245" i="5"/>
  <c r="G245" i="5"/>
  <c r="D245" i="5"/>
  <c r="B245" i="5"/>
  <c r="E245" i="5"/>
  <c r="C245" i="5"/>
  <c r="A247" i="5" l="1"/>
  <c r="E246" i="5"/>
  <c r="D246" i="5"/>
  <c r="C246" i="5"/>
  <c r="B246" i="5"/>
  <c r="F246" i="5"/>
  <c r="G246" i="5"/>
  <c r="A248" i="5" l="1"/>
  <c r="C247" i="5"/>
  <c r="B247" i="5"/>
  <c r="G247" i="5"/>
  <c r="D247" i="5"/>
  <c r="E247" i="5"/>
  <c r="F247" i="5"/>
  <c r="A249" i="5" l="1"/>
  <c r="G248" i="5"/>
  <c r="B248" i="5"/>
  <c r="F248" i="5"/>
  <c r="D248" i="5"/>
  <c r="C248" i="5"/>
  <c r="E248" i="5"/>
  <c r="A250" i="5" l="1"/>
  <c r="E249" i="5"/>
  <c r="D249" i="5"/>
  <c r="C249" i="5"/>
  <c r="B249" i="5"/>
  <c r="G249" i="5"/>
  <c r="F249" i="5"/>
  <c r="A251" i="5" l="1"/>
  <c r="D250" i="5"/>
  <c r="F250" i="5"/>
  <c r="B250" i="5"/>
  <c r="C250" i="5"/>
  <c r="E250" i="5"/>
  <c r="G250" i="5"/>
  <c r="A252" i="5" l="1"/>
  <c r="G251" i="5"/>
  <c r="F251" i="5"/>
  <c r="D251" i="5"/>
  <c r="E251" i="5"/>
  <c r="C251" i="5"/>
  <c r="B251" i="5"/>
  <c r="A253" i="5" l="1"/>
  <c r="F252" i="5"/>
  <c r="D252" i="5"/>
  <c r="G252" i="5"/>
  <c r="C252" i="5"/>
  <c r="B252" i="5"/>
  <c r="E252" i="5"/>
  <c r="A254" i="5" l="1"/>
  <c r="E253" i="5"/>
  <c r="D253" i="5"/>
  <c r="C253" i="5"/>
  <c r="F253" i="5"/>
  <c r="B253" i="5"/>
  <c r="G253" i="5"/>
  <c r="A255" i="5" l="1"/>
  <c r="C254" i="5"/>
  <c r="B254" i="5"/>
  <c r="F254" i="5"/>
  <c r="D254" i="5"/>
  <c r="E254" i="5"/>
  <c r="G254" i="5"/>
  <c r="A256" i="5" l="1"/>
  <c r="E255" i="5"/>
  <c r="B255" i="5"/>
  <c r="F255" i="5"/>
  <c r="D255" i="5"/>
  <c r="C255" i="5"/>
  <c r="G255" i="5"/>
  <c r="A257" i="5" l="1"/>
  <c r="E256" i="5"/>
  <c r="D256" i="5"/>
  <c r="C256" i="5"/>
  <c r="B256" i="5"/>
  <c r="G256" i="5"/>
  <c r="F256" i="5"/>
  <c r="A258" i="5" l="1"/>
  <c r="D257" i="5"/>
  <c r="B257" i="5"/>
  <c r="F257" i="5"/>
  <c r="C257" i="5"/>
  <c r="E257" i="5"/>
  <c r="G257" i="5"/>
  <c r="A259" i="5" l="1"/>
  <c r="B258" i="5"/>
  <c r="F258" i="5"/>
  <c r="E258" i="5"/>
  <c r="D258" i="5"/>
  <c r="C258" i="5"/>
  <c r="G258" i="5"/>
  <c r="A260" i="5" l="1"/>
  <c r="F259" i="5"/>
  <c r="D259" i="5"/>
  <c r="G259" i="5"/>
  <c r="C259" i="5"/>
  <c r="B259" i="5"/>
  <c r="E259" i="5"/>
  <c r="A261" i="5" l="1"/>
  <c r="F260" i="5"/>
  <c r="C260" i="5"/>
  <c r="B260" i="5"/>
  <c r="G260" i="5"/>
  <c r="E260" i="5"/>
  <c r="D260" i="5"/>
  <c r="A262" i="5" l="1"/>
  <c r="G261" i="5"/>
  <c r="B261" i="5"/>
  <c r="E261" i="5"/>
  <c r="C261" i="5"/>
  <c r="D261" i="5"/>
  <c r="F261" i="5"/>
  <c r="A263" i="5" l="1"/>
  <c r="B262" i="5"/>
  <c r="D262" i="5"/>
  <c r="E262" i="5"/>
  <c r="G262" i="5"/>
  <c r="C262" i="5"/>
  <c r="F262" i="5"/>
  <c r="A264" i="5" l="1"/>
  <c r="D263" i="5"/>
  <c r="G263" i="5"/>
  <c r="F263" i="5"/>
  <c r="C263" i="5"/>
  <c r="B263" i="5"/>
  <c r="E263" i="5"/>
  <c r="A265" i="5" l="1"/>
  <c r="D264" i="5"/>
  <c r="G264" i="5"/>
  <c r="B264" i="5"/>
  <c r="C264" i="5"/>
  <c r="E264" i="5"/>
  <c r="F264" i="5"/>
  <c r="A266" i="5" l="1"/>
  <c r="D265" i="5"/>
  <c r="F265" i="5"/>
  <c r="E265" i="5"/>
  <c r="B265" i="5"/>
  <c r="G265" i="5"/>
  <c r="C265" i="5"/>
  <c r="A267" i="5" l="1"/>
  <c r="C266" i="5"/>
  <c r="E266" i="5"/>
  <c r="B266" i="5"/>
  <c r="D266" i="5"/>
  <c r="F266" i="5"/>
  <c r="G266" i="5"/>
  <c r="A268" i="5" l="1"/>
  <c r="C267" i="5"/>
  <c r="B267" i="5"/>
  <c r="F267" i="5"/>
  <c r="D267" i="5"/>
  <c r="G267" i="5"/>
  <c r="E267" i="5"/>
  <c r="A269" i="5" l="1"/>
  <c r="C268" i="5"/>
  <c r="G268" i="5"/>
  <c r="E268" i="5"/>
  <c r="B268" i="5"/>
  <c r="D268" i="5"/>
  <c r="F268" i="5"/>
  <c r="A270" i="5" l="1"/>
  <c r="E269" i="5"/>
  <c r="D269" i="5"/>
  <c r="B269" i="5"/>
  <c r="C269" i="5"/>
  <c r="F269" i="5"/>
  <c r="G269" i="5"/>
  <c r="A271" i="5" l="1"/>
  <c r="C270" i="5"/>
  <c r="G270" i="5"/>
  <c r="F270" i="5"/>
  <c r="D270" i="5"/>
  <c r="E270" i="5"/>
  <c r="B270" i="5"/>
  <c r="A272" i="5" l="1"/>
  <c r="G271" i="5"/>
  <c r="B271" i="5"/>
  <c r="C271" i="5"/>
  <c r="F271" i="5"/>
  <c r="D271" i="5"/>
  <c r="E271" i="5"/>
  <c r="A273" i="5" l="1"/>
  <c r="E272" i="5"/>
  <c r="C272" i="5"/>
  <c r="D272" i="5"/>
  <c r="B272" i="5"/>
  <c r="G272" i="5"/>
  <c r="F272" i="5"/>
  <c r="A274" i="5" l="1"/>
  <c r="D273" i="5"/>
  <c r="B273" i="5"/>
  <c r="F273" i="5"/>
  <c r="C273" i="5"/>
  <c r="E273" i="5"/>
  <c r="G273" i="5"/>
  <c r="A275" i="5" l="1"/>
  <c r="E274" i="5"/>
  <c r="B274" i="5"/>
  <c r="D274" i="5"/>
  <c r="G274" i="5"/>
  <c r="C274" i="5"/>
  <c r="F274" i="5"/>
  <c r="A276" i="5" l="1"/>
  <c r="D275" i="5"/>
  <c r="B275" i="5"/>
  <c r="F275" i="5"/>
  <c r="C275" i="5"/>
  <c r="E275" i="5"/>
  <c r="G275" i="5"/>
  <c r="A277" i="5" l="1"/>
  <c r="F276" i="5"/>
  <c r="B276" i="5"/>
  <c r="D276" i="5"/>
  <c r="G276" i="5"/>
  <c r="C276" i="5"/>
  <c r="E276" i="5"/>
  <c r="A278" i="5" l="1"/>
  <c r="O12" i="3"/>
  <c r="O11" i="3"/>
  <c r="O10" i="3"/>
  <c r="O9" i="3"/>
  <c r="O8" i="3"/>
  <c r="O7" i="3"/>
  <c r="O6" i="3"/>
  <c r="V5" i="3"/>
  <c r="U5" i="3"/>
  <c r="T5" i="3"/>
  <c r="S5" i="3"/>
  <c r="R5" i="3"/>
  <c r="Q5" i="3"/>
  <c r="P5" i="3"/>
  <c r="G277" i="5"/>
  <c r="F277" i="5"/>
  <c r="B277" i="5"/>
  <c r="E277" i="5"/>
  <c r="D277" i="5"/>
  <c r="C277" i="5"/>
  <c r="R11" i="3"/>
  <c r="P8" i="3"/>
  <c r="U10" i="3"/>
  <c r="R6" i="3"/>
  <c r="V7" i="3"/>
  <c r="U6" i="3"/>
  <c r="Q12" i="3"/>
  <c r="S6" i="3"/>
  <c r="U9" i="3"/>
  <c r="T11" i="3"/>
  <c r="R10" i="3"/>
  <c r="P9" i="3"/>
  <c r="R9" i="3"/>
  <c r="T6" i="3"/>
  <c r="P10" i="3"/>
  <c r="S8" i="3"/>
  <c r="T8" i="3"/>
  <c r="S11" i="3"/>
  <c r="S10" i="3"/>
  <c r="U8" i="3"/>
  <c r="P11" i="3"/>
  <c r="T9" i="3"/>
  <c r="V6" i="3"/>
  <c r="V11" i="3"/>
  <c r="Q9" i="3"/>
  <c r="T12" i="3"/>
  <c r="V10" i="3"/>
  <c r="Q8" i="3"/>
  <c r="V9" i="3"/>
  <c r="P12" i="3"/>
  <c r="S7" i="3"/>
  <c r="Q10" i="3"/>
  <c r="S12" i="3"/>
  <c r="Q11" i="3"/>
  <c r="R7" i="3"/>
  <c r="T7" i="3"/>
  <c r="U7" i="3"/>
  <c r="U12" i="3"/>
  <c r="R12" i="3"/>
  <c r="V8" i="3"/>
  <c r="C26" i="2"/>
  <c r="K16" i="2"/>
  <c r="K8" i="2"/>
  <c r="K9" i="2"/>
  <c r="K13" i="2"/>
  <c r="C18" i="2"/>
  <c r="C14" i="2"/>
  <c r="K11" i="2"/>
  <c r="K17" i="2"/>
  <c r="C19" i="2"/>
  <c r="C13" i="2"/>
  <c r="K14" i="2"/>
  <c r="C22" i="2"/>
  <c r="C24" i="2"/>
  <c r="C16" i="2"/>
  <c r="C25" i="2"/>
  <c r="C15" i="2"/>
  <c r="C23" i="2"/>
  <c r="K19" i="2"/>
  <c r="K20" i="2"/>
  <c r="K18" i="2"/>
  <c r="C9" i="2"/>
  <c r="M9" i="3"/>
  <c r="J8" i="3"/>
  <c r="L10" i="3"/>
  <c r="J9" i="3"/>
  <c r="H8" i="3"/>
  <c r="H9" i="3"/>
  <c r="J12" i="3"/>
  <c r="N12" i="3"/>
  <c r="K7" i="2"/>
  <c r="K12" i="2"/>
  <c r="N9" i="3"/>
  <c r="M10" i="3"/>
  <c r="I12" i="3"/>
  <c r="C7" i="2"/>
  <c r="K9" i="3"/>
  <c r="L9" i="3"/>
  <c r="I10" i="3"/>
  <c r="K8" i="3"/>
  <c r="I8" i="3"/>
  <c r="L8" i="3"/>
  <c r="L12" i="3"/>
  <c r="K12" i="3"/>
  <c r="C5" i="2"/>
  <c r="K4" i="2"/>
  <c r="G8" i="3"/>
  <c r="N8" i="3"/>
  <c r="K10" i="3"/>
  <c r="C8" i="2"/>
  <c r="K6" i="2"/>
  <c r="K15" i="2"/>
  <c r="C12" i="2"/>
  <c r="G10" i="3"/>
  <c r="G9" i="3"/>
  <c r="H10" i="3"/>
  <c r="J10" i="3"/>
  <c r="I9" i="3"/>
  <c r="M8" i="3"/>
  <c r="M12" i="3"/>
  <c r="G12" i="3"/>
  <c r="C6" i="2"/>
  <c r="K3" i="2"/>
  <c r="C11" i="2"/>
  <c r="N10" i="3"/>
  <c r="H12" i="3"/>
  <c r="K10" i="2"/>
  <c r="M11" i="3"/>
  <c r="K11" i="3"/>
  <c r="J11" i="3"/>
  <c r="H11" i="3"/>
  <c r="G11" i="3"/>
  <c r="L11" i="3"/>
  <c r="I11" i="3"/>
  <c r="N11" i="3"/>
  <c r="Q6" i="3"/>
  <c r="P7" i="3"/>
  <c r="J6" i="3"/>
  <c r="C3" i="2"/>
  <c r="I6" i="3"/>
  <c r="K6" i="3"/>
  <c r="C4" i="2"/>
  <c r="L6" i="3"/>
  <c r="C21" i="2"/>
  <c r="C20" i="2"/>
  <c r="N6" i="3"/>
  <c r="N7" i="3"/>
  <c r="K7" i="3"/>
  <c r="G7" i="3"/>
  <c r="M7" i="3"/>
  <c r="H6" i="3"/>
  <c r="I7" i="3"/>
  <c r="M6" i="3"/>
  <c r="L7" i="3"/>
  <c r="H7" i="3"/>
  <c r="K5" i="2"/>
  <c r="J7" i="3"/>
  <c r="G6" i="3"/>
  <c r="A279" i="5" l="1"/>
  <c r="B278" i="5"/>
  <c r="D278" i="5"/>
  <c r="E278" i="5"/>
  <c r="C278" i="5"/>
  <c r="F278" i="5"/>
  <c r="G278" i="5"/>
  <c r="A280" i="5" l="1"/>
  <c r="C279" i="5"/>
  <c r="D279" i="5"/>
  <c r="F279" i="5"/>
  <c r="B279" i="5"/>
  <c r="G279" i="5"/>
  <c r="E279" i="5"/>
  <c r="A281" i="5" l="1"/>
  <c r="F280" i="5"/>
  <c r="B280" i="5"/>
  <c r="C280" i="5"/>
  <c r="D280" i="5"/>
  <c r="E280" i="5"/>
  <c r="G280" i="5"/>
  <c r="A282" i="5" l="1"/>
  <c r="C281" i="5"/>
  <c r="B281" i="5"/>
  <c r="D281" i="5"/>
  <c r="G281" i="5"/>
  <c r="E281" i="5"/>
  <c r="F281" i="5"/>
  <c r="A283" i="5" l="1"/>
  <c r="G282" i="5"/>
  <c r="C282" i="5"/>
  <c r="F282" i="5"/>
  <c r="D282" i="5"/>
  <c r="E282" i="5"/>
  <c r="B282" i="5"/>
  <c r="A284" i="5" l="1"/>
  <c r="C283" i="5"/>
  <c r="F283" i="5"/>
  <c r="B283" i="5"/>
  <c r="D283" i="5"/>
  <c r="G283" i="5"/>
  <c r="E283" i="5"/>
  <c r="A285" i="5" l="1"/>
  <c r="F284" i="5"/>
  <c r="B284" i="5"/>
  <c r="C284" i="5"/>
  <c r="G284" i="5"/>
  <c r="D284" i="5"/>
  <c r="E284" i="5"/>
  <c r="A286" i="5" l="1"/>
  <c r="G285" i="5"/>
  <c r="C285" i="5"/>
  <c r="B285" i="5"/>
  <c r="D285" i="5"/>
  <c r="E285" i="5"/>
  <c r="F285" i="5"/>
  <c r="A287" i="5" l="1"/>
  <c r="B286" i="5"/>
  <c r="D286" i="5"/>
  <c r="E286" i="5"/>
  <c r="C286" i="5"/>
  <c r="F286" i="5"/>
  <c r="G286" i="5"/>
  <c r="A288" i="5" l="1"/>
  <c r="C287" i="5"/>
  <c r="F287" i="5"/>
  <c r="B287" i="5"/>
  <c r="D287" i="5"/>
  <c r="G287" i="5"/>
  <c r="E287" i="5"/>
  <c r="A289" i="5" l="1"/>
  <c r="E288" i="5"/>
  <c r="B288" i="5"/>
  <c r="G288" i="5"/>
  <c r="C288" i="5"/>
  <c r="D288" i="5"/>
  <c r="F288" i="5"/>
  <c r="A290" i="5" l="1"/>
  <c r="F289" i="5"/>
  <c r="C289" i="5"/>
  <c r="D289" i="5"/>
  <c r="B289" i="5"/>
  <c r="E289" i="5"/>
  <c r="G289" i="5"/>
  <c r="A291" i="5" l="1"/>
  <c r="B290" i="5"/>
  <c r="D290" i="5"/>
  <c r="E290" i="5"/>
  <c r="C290" i="5"/>
  <c r="F290" i="5"/>
  <c r="G290" i="5"/>
  <c r="A292" i="5" l="1"/>
  <c r="C291" i="5"/>
  <c r="B291" i="5"/>
  <c r="F291" i="5"/>
  <c r="D291" i="5"/>
  <c r="G291" i="5"/>
  <c r="E291" i="5"/>
  <c r="A293" i="5" l="1"/>
  <c r="F292" i="5"/>
  <c r="B292" i="5"/>
  <c r="C292" i="5"/>
  <c r="G292" i="5"/>
  <c r="D292" i="5"/>
  <c r="E292" i="5"/>
  <c r="A294" i="5" l="1"/>
  <c r="G293" i="5"/>
  <c r="C293" i="5"/>
  <c r="D293" i="5"/>
  <c r="B293" i="5"/>
  <c r="E293" i="5"/>
  <c r="F293" i="5"/>
  <c r="A295" i="5" l="1"/>
  <c r="G294" i="5"/>
  <c r="E294" i="5"/>
  <c r="D294" i="5"/>
  <c r="C294" i="5"/>
  <c r="F294" i="5"/>
  <c r="B294" i="5"/>
  <c r="A296" i="5" l="1"/>
  <c r="C295" i="5"/>
  <c r="B295" i="5"/>
  <c r="F295" i="5"/>
  <c r="D295" i="5"/>
  <c r="G295" i="5"/>
  <c r="E295" i="5"/>
  <c r="A297" i="5" l="1"/>
  <c r="F296" i="5"/>
  <c r="B296" i="5"/>
  <c r="C296" i="5"/>
  <c r="G296" i="5"/>
  <c r="D296" i="5"/>
  <c r="E296" i="5"/>
  <c r="A298" i="5" l="1"/>
  <c r="G297" i="5"/>
  <c r="C297" i="5"/>
  <c r="B297" i="5"/>
  <c r="D297" i="5"/>
  <c r="E297" i="5"/>
  <c r="F297" i="5"/>
  <c r="A299" i="5" l="1"/>
  <c r="B298" i="5"/>
  <c r="D298" i="5"/>
  <c r="E298" i="5"/>
  <c r="C298" i="5"/>
  <c r="F298" i="5"/>
  <c r="G298" i="5"/>
  <c r="A300" i="5" l="1"/>
  <c r="C299" i="5"/>
  <c r="F299" i="5"/>
  <c r="B299" i="5"/>
  <c r="D299" i="5"/>
  <c r="G299" i="5"/>
  <c r="E299" i="5"/>
  <c r="A301" i="5" l="1"/>
  <c r="E300" i="5"/>
  <c r="B300" i="5"/>
  <c r="C300" i="5"/>
  <c r="G300" i="5"/>
  <c r="D300" i="5"/>
  <c r="F300" i="5"/>
  <c r="A302" i="5" l="1"/>
  <c r="P22" i="5"/>
  <c r="B302" i="5"/>
  <c r="C302" i="5"/>
  <c r="B301" i="5"/>
  <c r="C301" i="5"/>
  <c r="E302" i="5"/>
  <c r="F302" i="5"/>
  <c r="G302" i="5"/>
  <c r="D301" i="5"/>
  <c r="F301" i="5"/>
  <c r="G301" i="5"/>
  <c r="D302" i="5"/>
  <c r="E301" i="5"/>
  <c r="S22" i="5"/>
  <c r="Q22" i="5"/>
  <c r="T21" i="5"/>
  <c r="U22" i="5"/>
  <c r="V21" i="5"/>
  <c r="R22" i="5"/>
  <c r="V22" i="5"/>
  <c r="T22" i="5"/>
  <c r="U21" i="5"/>
  <c r="P23" i="5" l="1"/>
  <c r="U23" i="5"/>
  <c r="Q23" i="5"/>
  <c r="T23" i="5"/>
  <c r="V23" i="5"/>
  <c r="S23" i="5"/>
  <c r="R23" i="5"/>
  <c r="P24" i="5" l="1"/>
  <c r="U24" i="5"/>
  <c r="R24" i="5"/>
  <c r="V24" i="5"/>
  <c r="Q24" i="5"/>
  <c r="S24" i="5"/>
  <c r="T24" i="5"/>
  <c r="P25" i="5" l="1"/>
  <c r="S25" i="5"/>
  <c r="R25" i="5"/>
  <c r="T25" i="5"/>
  <c r="Q25" i="5"/>
  <c r="U25" i="5"/>
  <c r="V25" i="5"/>
  <c r="P26" i="5" l="1"/>
  <c r="U26" i="5"/>
  <c r="Q26" i="5"/>
  <c r="R26" i="5"/>
  <c r="V26" i="5"/>
  <c r="T26" i="5"/>
  <c r="S26" i="5"/>
  <c r="P27" i="5" l="1"/>
  <c r="S27" i="5"/>
  <c r="Q27" i="5"/>
  <c r="R27" i="5"/>
  <c r="V27" i="5"/>
  <c r="T27" i="5"/>
  <c r="U27" i="5"/>
  <c r="P28" i="5" l="1"/>
  <c r="U28" i="5"/>
  <c r="R28" i="5"/>
  <c r="S28" i="5"/>
  <c r="V28" i="5"/>
  <c r="Q28" i="5"/>
  <c r="T28" i="5"/>
  <c r="P29" i="5" l="1"/>
  <c r="T29" i="5"/>
  <c r="R29" i="5"/>
  <c r="S29" i="5"/>
  <c r="V29" i="5"/>
  <c r="U29" i="5"/>
  <c r="Q29" i="5"/>
  <c r="P30" i="5" l="1"/>
  <c r="V30" i="5"/>
  <c r="Q30" i="5"/>
  <c r="R30" i="5"/>
  <c r="S30" i="5"/>
  <c r="T30" i="5"/>
  <c r="U30" i="5"/>
  <c r="P31" i="5" l="1"/>
  <c r="U31" i="5"/>
  <c r="Q31" i="5"/>
  <c r="V31" i="5"/>
  <c r="T31" i="5"/>
  <c r="S31" i="5"/>
  <c r="R31" i="5"/>
  <c r="P32" i="5" l="1"/>
  <c r="V32" i="5"/>
  <c r="R32" i="5"/>
  <c r="Q32" i="5"/>
  <c r="T32" i="5"/>
  <c r="S32" i="5"/>
  <c r="U32" i="5"/>
  <c r="P33" i="5" l="1"/>
  <c r="T33" i="5"/>
  <c r="R33" i="5"/>
  <c r="S33" i="5"/>
  <c r="U33" i="5"/>
  <c r="V33" i="5"/>
  <c r="Q33" i="5"/>
  <c r="P34" i="5" l="1"/>
  <c r="S34" i="5"/>
  <c r="R34" i="5"/>
  <c r="Q34" i="5"/>
  <c r="V34" i="5"/>
  <c r="T34" i="5"/>
  <c r="U34" i="5"/>
  <c r="P35" i="5" l="1"/>
  <c r="T35" i="5"/>
  <c r="Q35" i="5"/>
  <c r="S35" i="5"/>
  <c r="V35" i="5"/>
  <c r="U35" i="5"/>
  <c r="R35" i="5"/>
  <c r="P36" i="5" l="1"/>
  <c r="V36" i="5"/>
  <c r="Q36" i="5"/>
  <c r="R36" i="5"/>
  <c r="S36" i="5"/>
  <c r="T36" i="5"/>
  <c r="U36" i="5"/>
  <c r="P37" i="5" l="1"/>
  <c r="U37" i="5"/>
  <c r="R37" i="5"/>
  <c r="S37" i="5"/>
  <c r="T37" i="5"/>
  <c r="V37" i="5"/>
  <c r="Q37" i="5"/>
  <c r="P38" i="5" l="1"/>
  <c r="V38" i="5"/>
  <c r="Q38" i="5"/>
  <c r="R38" i="5"/>
  <c r="S38" i="5"/>
  <c r="T38" i="5"/>
  <c r="U38" i="5"/>
  <c r="P39" i="5" l="1"/>
  <c r="V39" i="5"/>
  <c r="Q39" i="5"/>
  <c r="S39" i="5"/>
  <c r="T39" i="5"/>
  <c r="U39" i="5"/>
  <c r="R39" i="5"/>
  <c r="P40" i="5" l="1"/>
  <c r="T40" i="5"/>
  <c r="Q40" i="5"/>
  <c r="R40" i="5"/>
  <c r="V40" i="5"/>
  <c r="S40" i="5"/>
  <c r="U40" i="5"/>
  <c r="P41" i="5" l="1"/>
  <c r="U41" i="5"/>
  <c r="Q41" i="5"/>
  <c r="S41" i="5"/>
  <c r="T41" i="5"/>
  <c r="V41" i="5"/>
  <c r="R41" i="5"/>
  <c r="P42" i="5" l="1"/>
  <c r="U42" i="5"/>
  <c r="R42" i="5"/>
  <c r="S42" i="5"/>
  <c r="V42" i="5"/>
  <c r="Q42" i="5"/>
  <c r="T42" i="5"/>
  <c r="P43" i="5" l="1"/>
  <c r="S43" i="5"/>
  <c r="R43" i="5"/>
  <c r="U43" i="5"/>
  <c r="T43" i="5"/>
  <c r="Q43" i="5"/>
  <c r="V43" i="5"/>
  <c r="P44" i="5" l="1"/>
  <c r="U44" i="5"/>
  <c r="Q44" i="5"/>
  <c r="V44" i="5"/>
  <c r="S44" i="5"/>
  <c r="R44" i="5"/>
  <c r="T44" i="5"/>
  <c r="P45" i="5" l="1"/>
  <c r="S45" i="5"/>
  <c r="Q45" i="5"/>
  <c r="U45" i="5"/>
  <c r="T45" i="5"/>
  <c r="R45" i="5"/>
  <c r="V45" i="5"/>
  <c r="P46" i="5" l="1"/>
  <c r="U46" i="5"/>
  <c r="R46" i="5"/>
  <c r="S46" i="5"/>
  <c r="V46" i="5"/>
  <c r="Q46" i="5"/>
  <c r="T46" i="5"/>
  <c r="P47" i="5" l="1"/>
  <c r="S47" i="5"/>
  <c r="R47" i="5"/>
  <c r="U47" i="5"/>
  <c r="T47" i="5"/>
  <c r="Q47" i="5"/>
  <c r="V47" i="5"/>
  <c r="P48" i="5" l="1"/>
  <c r="U48" i="5"/>
  <c r="Q48" i="5"/>
  <c r="V48" i="5"/>
  <c r="S48" i="5"/>
  <c r="R48" i="5"/>
  <c r="T48" i="5"/>
  <c r="P49" i="5" l="1"/>
  <c r="S49" i="5"/>
  <c r="R49" i="5"/>
  <c r="V49" i="5"/>
  <c r="T49" i="5"/>
  <c r="Q49" i="5"/>
  <c r="U49" i="5"/>
  <c r="P50" i="5" l="1"/>
  <c r="U50" i="5"/>
  <c r="R50" i="5"/>
  <c r="S50" i="5"/>
  <c r="V50" i="5"/>
  <c r="Q50" i="5"/>
  <c r="T50" i="5"/>
  <c r="P51" i="5" l="1"/>
  <c r="S51" i="5"/>
  <c r="R51" i="5"/>
  <c r="T51" i="5"/>
  <c r="V51" i="5"/>
  <c r="Q51" i="5"/>
  <c r="U51" i="5"/>
  <c r="P52" i="5" l="1"/>
  <c r="U52" i="5"/>
  <c r="R52" i="5"/>
  <c r="V52" i="5"/>
  <c r="T52" i="5"/>
  <c r="Q52" i="5"/>
  <c r="S52" i="5"/>
  <c r="P53" i="5" l="1"/>
  <c r="S53" i="5"/>
  <c r="R53" i="5"/>
  <c r="U53" i="5"/>
  <c r="Q53" i="5"/>
  <c r="T53" i="5"/>
  <c r="V53" i="5"/>
  <c r="P54" i="5" l="1"/>
  <c r="V54" i="5"/>
  <c r="Q54" i="5"/>
  <c r="U54" i="5"/>
  <c r="S54" i="5"/>
  <c r="T54" i="5"/>
  <c r="R54" i="5"/>
  <c r="P55" i="5" l="1"/>
  <c r="V55" i="5"/>
  <c r="R55" i="5"/>
  <c r="Q55" i="5"/>
  <c r="T55" i="5"/>
  <c r="U55" i="5"/>
  <c r="S55" i="5"/>
  <c r="P56" i="5" l="1"/>
  <c r="T56" i="5"/>
  <c r="U56" i="5"/>
  <c r="R56" i="5"/>
  <c r="Q56" i="5"/>
  <c r="S56" i="5"/>
  <c r="V56" i="5"/>
  <c r="P57" i="5" l="1"/>
  <c r="T57" i="5"/>
  <c r="R57" i="5"/>
  <c r="S57" i="5"/>
  <c r="V57" i="5"/>
  <c r="U57" i="5"/>
  <c r="Q57" i="5"/>
  <c r="P58" i="5" l="1"/>
  <c r="V58" i="5"/>
  <c r="Q58" i="5"/>
  <c r="U58" i="5"/>
  <c r="S58" i="5"/>
  <c r="T58" i="5"/>
  <c r="R58" i="5"/>
  <c r="P59" i="5" l="1"/>
  <c r="U59" i="5"/>
  <c r="R59" i="5"/>
  <c r="S59" i="5"/>
  <c r="T59" i="5"/>
  <c r="V59" i="5"/>
  <c r="Q59" i="5"/>
  <c r="P60" i="5" l="1"/>
  <c r="V60" i="5"/>
  <c r="R60" i="5"/>
  <c r="Q60" i="5"/>
  <c r="S60" i="5"/>
  <c r="T60" i="5"/>
  <c r="U60" i="5"/>
  <c r="P61" i="5" l="1"/>
  <c r="Q61" i="5"/>
  <c r="V61" i="5"/>
  <c r="U61" i="5"/>
  <c r="S61" i="5"/>
  <c r="R61" i="5"/>
  <c r="T61" i="5"/>
  <c r="P62" i="5" l="1"/>
  <c r="V62" i="5"/>
  <c r="Q62" i="5"/>
  <c r="U62" i="5"/>
  <c r="S62" i="5"/>
  <c r="T62" i="5"/>
  <c r="R62" i="5"/>
  <c r="P63" i="5" l="1"/>
  <c r="S63" i="5"/>
  <c r="Q63" i="5"/>
  <c r="U63" i="5"/>
  <c r="V63" i="5"/>
  <c r="R63" i="5"/>
  <c r="T63" i="5"/>
  <c r="P64" i="5" l="1"/>
  <c r="V64" i="5"/>
  <c r="Q64" i="5"/>
  <c r="R64" i="5"/>
  <c r="T64" i="5"/>
  <c r="S64" i="5"/>
  <c r="U64" i="5"/>
  <c r="P65" i="5" l="1"/>
  <c r="U65" i="5"/>
  <c r="Q65" i="5"/>
  <c r="S65" i="5"/>
  <c r="T65" i="5"/>
  <c r="V65" i="5"/>
  <c r="R65" i="5"/>
  <c r="P66" i="5" l="1"/>
  <c r="T66" i="5"/>
  <c r="Q66" i="5"/>
  <c r="U66" i="5"/>
  <c r="V66" i="5"/>
  <c r="S66" i="5"/>
  <c r="R66" i="5"/>
  <c r="P67" i="5" l="1"/>
  <c r="U67" i="5"/>
  <c r="Q67" i="5"/>
  <c r="V67" i="5"/>
  <c r="R67" i="5"/>
  <c r="T67" i="5"/>
  <c r="S67" i="5"/>
  <c r="P68" i="5" l="1"/>
  <c r="S68" i="5"/>
  <c r="R68" i="5"/>
  <c r="U68" i="5"/>
  <c r="V68" i="5"/>
  <c r="T68" i="5"/>
  <c r="Q68" i="5"/>
  <c r="P69" i="5" l="1"/>
  <c r="V69" i="5"/>
  <c r="R69" i="5"/>
  <c r="Q69" i="5"/>
  <c r="U69" i="5"/>
  <c r="T69" i="5"/>
  <c r="S69" i="5"/>
  <c r="P70" i="5" l="1"/>
  <c r="V70" i="5"/>
  <c r="Q70" i="5"/>
  <c r="T70" i="5"/>
  <c r="S70" i="5"/>
  <c r="U70" i="5"/>
  <c r="R70" i="5"/>
  <c r="P71" i="5" l="1"/>
  <c r="U71" i="5"/>
  <c r="R71" i="5"/>
  <c r="T71" i="5"/>
  <c r="V71" i="5"/>
  <c r="S71" i="5"/>
  <c r="Q71" i="5"/>
  <c r="P72" i="5" l="1"/>
  <c r="U72" i="5"/>
  <c r="S72" i="5"/>
  <c r="V72" i="5"/>
  <c r="T72" i="5"/>
  <c r="Q72" i="5"/>
  <c r="R72" i="5"/>
  <c r="P73" i="5" l="1"/>
  <c r="S73" i="5"/>
  <c r="R73" i="5"/>
  <c r="U73" i="5"/>
  <c r="T73" i="5"/>
  <c r="Q73" i="5"/>
  <c r="V73" i="5"/>
  <c r="P74" i="5" l="1"/>
  <c r="U74" i="5"/>
  <c r="R74" i="5"/>
  <c r="V74" i="5"/>
  <c r="S74" i="5"/>
  <c r="Q74" i="5"/>
  <c r="T74" i="5"/>
  <c r="P75" i="5" l="1"/>
  <c r="S75" i="5"/>
  <c r="R75" i="5"/>
  <c r="U75" i="5"/>
  <c r="T75" i="5"/>
  <c r="Q75" i="5"/>
  <c r="V75" i="5"/>
  <c r="P76" i="5" l="1"/>
  <c r="U76" i="5"/>
  <c r="R76" i="5"/>
  <c r="S76" i="5"/>
  <c r="V76" i="5"/>
  <c r="Q76" i="5"/>
  <c r="T76" i="5"/>
  <c r="P77" i="5" l="1"/>
  <c r="S77" i="5"/>
  <c r="Q77" i="5"/>
  <c r="U77" i="5"/>
  <c r="V77" i="5"/>
  <c r="R77" i="5"/>
  <c r="T77" i="5"/>
  <c r="P78" i="5" l="1"/>
  <c r="U78" i="5"/>
  <c r="R78" i="5"/>
  <c r="T78" i="5"/>
  <c r="V78" i="5"/>
  <c r="Q78" i="5"/>
  <c r="S78" i="5"/>
  <c r="P79" i="5" l="1"/>
  <c r="S79" i="5"/>
  <c r="Q79" i="5"/>
  <c r="U79" i="5"/>
  <c r="T79" i="5"/>
  <c r="R79" i="5"/>
  <c r="V79" i="5"/>
  <c r="P80" i="5" l="1"/>
  <c r="U80" i="5"/>
  <c r="R80" i="5"/>
  <c r="V80" i="5"/>
  <c r="T80" i="5"/>
  <c r="Q80" i="5"/>
  <c r="S80" i="5"/>
  <c r="P81" i="5" l="1"/>
  <c r="S81" i="5"/>
  <c r="R81" i="5"/>
  <c r="V81" i="5"/>
  <c r="T81" i="5"/>
  <c r="Q81" i="5"/>
  <c r="U81" i="5"/>
  <c r="P82" i="5" l="1"/>
  <c r="U82" i="5"/>
  <c r="R82" i="5"/>
  <c r="V82" i="5"/>
  <c r="S82" i="5"/>
  <c r="T82" i="5"/>
  <c r="Q82" i="5"/>
  <c r="P83" i="5" l="1"/>
  <c r="S83" i="5"/>
  <c r="Q83" i="5"/>
  <c r="R83" i="5"/>
  <c r="T83" i="5"/>
  <c r="V83" i="5"/>
  <c r="U83" i="5"/>
  <c r="P84" i="5" l="1"/>
  <c r="U84" i="5"/>
  <c r="R84" i="5"/>
  <c r="V84" i="5"/>
  <c r="Q84" i="5"/>
  <c r="S84" i="5"/>
  <c r="T84" i="5"/>
  <c r="P85" i="5" l="1"/>
  <c r="S85" i="5"/>
  <c r="Q85" i="5"/>
  <c r="T85" i="5"/>
  <c r="R85" i="5"/>
  <c r="V85" i="5"/>
  <c r="U85" i="5"/>
  <c r="P86" i="5" l="1"/>
  <c r="U86" i="5"/>
  <c r="R86" i="5"/>
  <c r="V86" i="5"/>
  <c r="Q86" i="5"/>
  <c r="S86" i="5"/>
  <c r="T86" i="5"/>
  <c r="P87" i="5" l="1"/>
  <c r="S87" i="5"/>
  <c r="R87" i="5"/>
  <c r="V87" i="5"/>
  <c r="Q87" i="5"/>
  <c r="T87" i="5"/>
  <c r="U87" i="5"/>
  <c r="P88" i="5" l="1"/>
  <c r="U88" i="5"/>
  <c r="R88" i="5"/>
  <c r="S88" i="5"/>
  <c r="Q88" i="5"/>
  <c r="T88" i="5"/>
  <c r="V88" i="5"/>
  <c r="P89" i="5" l="1"/>
  <c r="S89" i="5"/>
  <c r="R89" i="5"/>
  <c r="T89" i="5"/>
  <c r="U89" i="5"/>
  <c r="V89" i="5"/>
  <c r="Q89" i="5"/>
  <c r="P90" i="5" l="1"/>
  <c r="S90" i="5"/>
  <c r="U90" i="5"/>
  <c r="Q90" i="5"/>
  <c r="V90" i="5"/>
  <c r="R90" i="5"/>
  <c r="T90" i="5"/>
  <c r="P91" i="5" l="1"/>
  <c r="V91" i="5"/>
  <c r="Q91" i="5"/>
  <c r="S91" i="5"/>
  <c r="R91" i="5"/>
  <c r="T91" i="5"/>
  <c r="U91" i="5"/>
  <c r="P92" i="5" l="1"/>
  <c r="S92" i="5"/>
  <c r="R92" i="5"/>
  <c r="U92" i="5"/>
  <c r="Q92" i="5"/>
  <c r="T92" i="5"/>
  <c r="V92" i="5"/>
  <c r="P93" i="5" l="1"/>
  <c r="V93" i="5"/>
  <c r="Q93" i="5"/>
  <c r="S93" i="5"/>
  <c r="R93" i="5"/>
  <c r="U93" i="5"/>
  <c r="T93" i="5"/>
  <c r="P94" i="5" l="1"/>
  <c r="T94" i="5"/>
  <c r="Q94" i="5"/>
  <c r="U94" i="5"/>
  <c r="R94" i="5"/>
  <c r="V94" i="5"/>
  <c r="S94" i="5"/>
  <c r="P95" i="5" l="1"/>
  <c r="U95" i="5"/>
  <c r="Q95" i="5"/>
  <c r="S95" i="5"/>
  <c r="R95" i="5"/>
  <c r="V95" i="5"/>
  <c r="T95" i="5"/>
  <c r="P96" i="5" l="1"/>
  <c r="T96" i="5"/>
  <c r="R96" i="5"/>
  <c r="U96" i="5"/>
  <c r="Q96" i="5"/>
  <c r="S96" i="5"/>
  <c r="V96" i="5"/>
  <c r="P97" i="5" l="1"/>
  <c r="V97" i="5"/>
  <c r="Q97" i="5"/>
  <c r="S97" i="5"/>
  <c r="R97" i="5"/>
  <c r="T97" i="5"/>
  <c r="U97" i="5"/>
  <c r="P98" i="5" l="1"/>
  <c r="S98" i="5"/>
  <c r="Q98" i="5"/>
  <c r="U98" i="5"/>
  <c r="R98" i="5"/>
  <c r="T98" i="5"/>
  <c r="V98" i="5"/>
  <c r="P99" i="5" l="1"/>
  <c r="V99" i="5"/>
  <c r="R99" i="5"/>
  <c r="S99" i="5"/>
  <c r="Q99" i="5"/>
  <c r="T99" i="5"/>
  <c r="U99" i="5"/>
  <c r="P100" i="5" l="1"/>
  <c r="T100" i="5"/>
  <c r="U100" i="5"/>
  <c r="Q100" i="5"/>
  <c r="V100" i="5"/>
  <c r="R100" i="5"/>
  <c r="S100" i="5"/>
  <c r="P101" i="5" l="1"/>
  <c r="V101" i="5"/>
  <c r="Q101" i="5"/>
  <c r="S101" i="5"/>
  <c r="R101" i="5"/>
  <c r="T101" i="5"/>
  <c r="U101" i="5"/>
  <c r="P102" i="5" l="1"/>
  <c r="T102" i="5"/>
  <c r="Q102" i="5"/>
  <c r="U102" i="5"/>
  <c r="R102" i="5"/>
  <c r="V102" i="5"/>
  <c r="S102" i="5"/>
  <c r="P103" i="5" l="1"/>
  <c r="V103" i="5"/>
  <c r="R103" i="5"/>
  <c r="T103" i="5"/>
  <c r="Q103" i="5"/>
  <c r="S103" i="5"/>
  <c r="U103" i="5"/>
  <c r="P104" i="5" l="1"/>
  <c r="U104" i="5"/>
  <c r="Q104" i="5"/>
  <c r="V104" i="5"/>
  <c r="R104" i="5"/>
  <c r="T104" i="5"/>
  <c r="S104" i="5"/>
  <c r="P105" i="5" l="1"/>
  <c r="V105" i="5"/>
  <c r="R105" i="5"/>
  <c r="T105" i="5"/>
  <c r="Q105" i="5"/>
  <c r="S105" i="5"/>
  <c r="U105" i="5"/>
  <c r="P106" i="5" l="1"/>
  <c r="S106" i="5"/>
  <c r="Q106" i="5"/>
  <c r="V106" i="5"/>
  <c r="R106" i="5"/>
  <c r="T106" i="5"/>
  <c r="U106" i="5"/>
  <c r="P107" i="5" l="1"/>
  <c r="V107" i="5"/>
  <c r="Q107" i="5"/>
  <c r="T107" i="5"/>
  <c r="R107" i="5"/>
  <c r="S107" i="5"/>
  <c r="U107" i="5"/>
  <c r="P108" i="5" l="1"/>
  <c r="U108" i="5"/>
  <c r="Q108" i="5"/>
  <c r="V108" i="5"/>
  <c r="R108" i="5"/>
  <c r="T108" i="5"/>
  <c r="S108" i="5"/>
  <c r="P109" i="5" l="1"/>
  <c r="V109" i="5"/>
  <c r="R109" i="5"/>
  <c r="T109" i="5"/>
  <c r="Q109" i="5"/>
  <c r="S109" i="5"/>
  <c r="U109" i="5"/>
  <c r="P110" i="5" l="1"/>
  <c r="S110" i="5"/>
  <c r="R110" i="5"/>
  <c r="V110" i="5"/>
  <c r="Q110" i="5"/>
  <c r="T110" i="5"/>
  <c r="U110" i="5"/>
  <c r="P111" i="5" l="1"/>
  <c r="V111" i="5"/>
  <c r="R111" i="5"/>
  <c r="T111" i="5"/>
  <c r="Q111" i="5"/>
  <c r="S111" i="5"/>
  <c r="U111" i="5"/>
  <c r="P112" i="5" l="1"/>
  <c r="T112" i="5"/>
  <c r="Q112" i="5"/>
  <c r="V112" i="5"/>
  <c r="R112" i="5"/>
  <c r="S112" i="5"/>
  <c r="U112" i="5"/>
  <c r="P113" i="5" l="1"/>
  <c r="V113" i="5"/>
  <c r="R113" i="5"/>
  <c r="T113" i="5"/>
  <c r="Q113" i="5"/>
  <c r="S113" i="5"/>
  <c r="U113" i="5"/>
  <c r="P114" i="5" l="1"/>
  <c r="S114" i="5"/>
  <c r="Q114" i="5"/>
  <c r="V114" i="5"/>
  <c r="R114" i="5"/>
  <c r="T114" i="5"/>
  <c r="U114" i="5"/>
  <c r="P115" i="5" l="1"/>
  <c r="V115" i="5"/>
  <c r="Q115" i="5"/>
  <c r="T115" i="5"/>
  <c r="R115" i="5"/>
  <c r="U115" i="5"/>
  <c r="S115" i="5"/>
  <c r="P116" i="5" l="1"/>
  <c r="U116" i="5"/>
  <c r="Q116" i="5"/>
  <c r="V116" i="5"/>
  <c r="R116" i="5"/>
  <c r="S116" i="5"/>
  <c r="T116" i="5"/>
  <c r="P117" i="5" l="1"/>
  <c r="V117" i="5"/>
  <c r="Q117" i="5"/>
  <c r="T117" i="5"/>
  <c r="R117" i="5"/>
  <c r="U117" i="5"/>
  <c r="S117" i="5"/>
  <c r="P118" i="5" l="1"/>
  <c r="S118" i="5"/>
  <c r="R118" i="5"/>
  <c r="V118" i="5"/>
  <c r="Q118" i="5"/>
  <c r="T118" i="5"/>
  <c r="U118" i="5"/>
  <c r="P119" i="5" l="1"/>
  <c r="T119" i="5"/>
  <c r="Q119" i="5"/>
  <c r="U119" i="5"/>
  <c r="R119" i="5"/>
  <c r="S119" i="5"/>
  <c r="V119" i="5"/>
  <c r="P120" i="5" l="1"/>
  <c r="T120" i="5"/>
  <c r="Q120" i="5"/>
  <c r="S120" i="5"/>
  <c r="R120" i="5"/>
  <c r="V120" i="5"/>
  <c r="U120" i="5"/>
  <c r="P121" i="5" l="1"/>
  <c r="T121" i="5"/>
  <c r="R121" i="5"/>
  <c r="U121" i="5"/>
  <c r="Q121" i="5"/>
  <c r="V121" i="5"/>
  <c r="S121" i="5"/>
  <c r="P122" i="5" l="1"/>
  <c r="R122" i="5"/>
  <c r="U122" i="5"/>
  <c r="S122" i="5"/>
  <c r="T122" i="5"/>
  <c r="Q122" i="5"/>
  <c r="V122" i="5"/>
  <c r="P123" i="5" l="1"/>
  <c r="U123" i="5"/>
  <c r="V123" i="5"/>
  <c r="T123" i="5"/>
  <c r="R123" i="5"/>
  <c r="Q123" i="5"/>
  <c r="S123" i="5"/>
  <c r="P124" i="5" l="1"/>
  <c r="S124" i="5"/>
  <c r="T124" i="5"/>
  <c r="R124" i="5"/>
  <c r="U124" i="5"/>
  <c r="V124" i="5"/>
  <c r="Q124" i="5"/>
  <c r="P125" i="5" l="1"/>
  <c r="R125" i="5"/>
  <c r="Q125" i="5"/>
  <c r="V125" i="5"/>
  <c r="T125" i="5"/>
  <c r="S125" i="5"/>
  <c r="U125" i="5"/>
  <c r="P126" i="5" l="1"/>
  <c r="V126" i="5"/>
  <c r="T126" i="5"/>
  <c r="R126" i="5"/>
  <c r="U126" i="5"/>
  <c r="S126" i="5"/>
  <c r="Q126" i="5"/>
  <c r="P127" i="5" l="1"/>
  <c r="S127" i="5"/>
  <c r="V127" i="5"/>
  <c r="T127" i="5"/>
  <c r="R127" i="5"/>
  <c r="Q127" i="5"/>
  <c r="U127" i="5"/>
  <c r="P128" i="5" l="1"/>
  <c r="S128" i="5"/>
  <c r="U128" i="5"/>
  <c r="R128" i="5"/>
  <c r="V128" i="5"/>
  <c r="T128" i="5"/>
  <c r="Q128" i="5"/>
  <c r="P129" i="5" l="1"/>
  <c r="U129" i="5"/>
  <c r="R129" i="5"/>
  <c r="T129" i="5"/>
  <c r="Q129" i="5"/>
  <c r="V129" i="5"/>
  <c r="S129" i="5"/>
  <c r="P130" i="5" l="1"/>
  <c r="S130" i="5"/>
  <c r="U130" i="5"/>
  <c r="R130" i="5"/>
  <c r="V130" i="5"/>
  <c r="T130" i="5"/>
  <c r="Q130" i="5"/>
  <c r="P131" i="5" l="1"/>
  <c r="U131" i="5"/>
  <c r="T131" i="5"/>
  <c r="R131" i="5"/>
  <c r="Q131" i="5"/>
  <c r="V131" i="5"/>
  <c r="S131" i="5"/>
  <c r="P132" i="5" l="1"/>
  <c r="V132" i="5"/>
  <c r="S132" i="5"/>
  <c r="R132" i="5"/>
  <c r="U132" i="5"/>
  <c r="Q132" i="5"/>
  <c r="T132" i="5"/>
  <c r="P133" i="5" l="1"/>
  <c r="U133" i="5"/>
  <c r="Q133" i="5"/>
  <c r="S133" i="5"/>
  <c r="R133" i="5"/>
  <c r="V133" i="5"/>
  <c r="T133" i="5"/>
  <c r="P134" i="5" l="1"/>
  <c r="S134" i="5"/>
  <c r="R134" i="5"/>
  <c r="V134" i="5"/>
  <c r="U134" i="5"/>
  <c r="Q134" i="5"/>
  <c r="T134" i="5"/>
  <c r="P135" i="5" l="1"/>
  <c r="U135" i="5"/>
  <c r="Q135" i="5"/>
  <c r="V135" i="5"/>
  <c r="T135" i="5"/>
  <c r="R135" i="5"/>
  <c r="S135" i="5"/>
  <c r="P136" i="5" l="1"/>
  <c r="R136" i="5"/>
  <c r="U136" i="5"/>
  <c r="S136" i="5"/>
  <c r="V136" i="5"/>
  <c r="T136" i="5"/>
  <c r="Q136" i="5"/>
  <c r="P137" i="5" l="1"/>
  <c r="U137" i="5"/>
  <c r="T137" i="5"/>
  <c r="Q137" i="5"/>
  <c r="V137" i="5"/>
  <c r="S137" i="5"/>
  <c r="R137" i="5"/>
  <c r="P138" i="5" l="1"/>
  <c r="Q138" i="5"/>
  <c r="S138" i="5"/>
  <c r="R138" i="5"/>
  <c r="U138" i="5"/>
  <c r="V138" i="5"/>
  <c r="T138" i="5"/>
  <c r="P139" i="5" l="1"/>
  <c r="S139" i="5"/>
  <c r="V139" i="5"/>
  <c r="U139" i="5"/>
  <c r="Q139" i="5"/>
  <c r="T139" i="5"/>
  <c r="R139" i="5"/>
  <c r="P140" i="5" l="1"/>
  <c r="S140" i="5"/>
  <c r="U140" i="5"/>
  <c r="Q140" i="5"/>
  <c r="R140" i="5"/>
  <c r="V140" i="5"/>
  <c r="T140" i="5"/>
  <c r="P141" i="5" l="1"/>
  <c r="U141" i="5"/>
  <c r="V141" i="5"/>
  <c r="T141" i="5"/>
  <c r="R141" i="5"/>
  <c r="Q141" i="5"/>
  <c r="S141" i="5"/>
  <c r="P142" i="5" l="1"/>
  <c r="S142" i="5"/>
  <c r="T142" i="5"/>
  <c r="R142" i="5"/>
  <c r="Q142" i="5"/>
  <c r="V142" i="5"/>
  <c r="U142" i="5"/>
  <c r="P143" i="5" l="1"/>
  <c r="S143" i="5"/>
  <c r="V143" i="5"/>
  <c r="T143" i="5"/>
  <c r="R143" i="5"/>
  <c r="Q143" i="5"/>
  <c r="U143" i="5"/>
  <c r="P144" i="5" l="1"/>
  <c r="S144" i="5"/>
  <c r="R144" i="5"/>
  <c r="U144" i="5"/>
  <c r="V144" i="5"/>
  <c r="T144" i="5"/>
  <c r="Q144" i="5"/>
  <c r="P145" i="5" l="1"/>
  <c r="U145" i="5"/>
  <c r="T145" i="5"/>
  <c r="R145" i="5"/>
  <c r="Q145" i="5"/>
  <c r="V145" i="5"/>
  <c r="S145" i="5"/>
  <c r="P146" i="5" l="1"/>
  <c r="V146" i="5"/>
  <c r="T146" i="5"/>
  <c r="R146" i="5"/>
  <c r="U146" i="5"/>
  <c r="S146" i="5"/>
  <c r="Q146" i="5"/>
  <c r="P147" i="5" l="1"/>
  <c r="U147" i="5"/>
  <c r="R147" i="5"/>
  <c r="T147" i="5"/>
  <c r="V147" i="5"/>
  <c r="Q147" i="5"/>
  <c r="S147" i="5"/>
  <c r="P148" i="5" l="1"/>
  <c r="V148" i="5"/>
  <c r="R148" i="5"/>
  <c r="T148" i="5"/>
  <c r="S148" i="5"/>
  <c r="Q148" i="5"/>
  <c r="U148" i="5"/>
  <c r="P149" i="5" l="1"/>
  <c r="Q149" i="5"/>
  <c r="V149" i="5"/>
  <c r="R149" i="5"/>
  <c r="S149" i="5"/>
  <c r="U149" i="5"/>
  <c r="T149" i="5"/>
  <c r="P150" i="5" l="1"/>
  <c r="V150" i="5"/>
  <c r="T150" i="5"/>
  <c r="R150" i="5"/>
  <c r="U150" i="5"/>
  <c r="S150" i="5"/>
  <c r="Q150" i="5"/>
  <c r="P151" i="5" l="1"/>
  <c r="S151" i="5"/>
  <c r="U151" i="5"/>
  <c r="T151" i="5"/>
  <c r="R151" i="5"/>
  <c r="Q151" i="5"/>
  <c r="V151" i="5"/>
  <c r="P152" i="5" l="1"/>
  <c r="Q152" i="5"/>
  <c r="S152" i="5"/>
  <c r="R152" i="5"/>
  <c r="U152" i="5"/>
  <c r="V152" i="5"/>
  <c r="T152" i="5"/>
  <c r="P153" i="5" l="1"/>
  <c r="S153" i="5"/>
  <c r="U153" i="5"/>
  <c r="T153" i="5"/>
  <c r="R153" i="5"/>
  <c r="Q153" i="5"/>
  <c r="V153" i="5"/>
  <c r="P154" i="5" l="1"/>
  <c r="R154" i="5"/>
  <c r="U154" i="5"/>
  <c r="Q154" i="5"/>
  <c r="S154" i="5"/>
  <c r="V154" i="5"/>
  <c r="T154" i="5"/>
  <c r="P155" i="5" l="1"/>
  <c r="S155" i="5"/>
  <c r="U155" i="5"/>
  <c r="T155" i="5"/>
  <c r="R155" i="5"/>
  <c r="Q155" i="5"/>
  <c r="V155" i="5"/>
  <c r="P156" i="5" l="1"/>
  <c r="S156" i="5"/>
  <c r="V156" i="5"/>
  <c r="R156" i="5"/>
  <c r="T156" i="5"/>
  <c r="Q156" i="5"/>
  <c r="U156" i="5"/>
  <c r="P157" i="5" l="1"/>
  <c r="Q157" i="5"/>
  <c r="V157" i="5"/>
  <c r="S157" i="5"/>
  <c r="U157" i="5"/>
  <c r="T157" i="5"/>
  <c r="R157" i="5"/>
  <c r="P158" i="5" l="1"/>
  <c r="V158" i="5"/>
  <c r="T158" i="5"/>
  <c r="R158" i="5"/>
  <c r="U158" i="5"/>
  <c r="S158" i="5"/>
  <c r="Q158" i="5"/>
  <c r="P159" i="5" l="1"/>
  <c r="U159" i="5"/>
  <c r="R159" i="5"/>
  <c r="Q159" i="5"/>
  <c r="V159" i="5"/>
  <c r="S159" i="5"/>
  <c r="T159" i="5"/>
  <c r="P160" i="5" l="1"/>
  <c r="S160" i="5"/>
  <c r="R160" i="5"/>
  <c r="U160" i="5"/>
  <c r="V160" i="5"/>
  <c r="T160" i="5"/>
  <c r="Q160" i="5"/>
  <c r="P161" i="5" l="1"/>
  <c r="U161" i="5"/>
  <c r="R161" i="5"/>
  <c r="V161" i="5"/>
  <c r="T161" i="5"/>
  <c r="Q161" i="5"/>
  <c r="S161" i="5"/>
  <c r="P162" i="5" l="1"/>
  <c r="S162" i="5"/>
  <c r="U162" i="5"/>
  <c r="T162" i="5"/>
  <c r="R162" i="5"/>
  <c r="V162" i="5"/>
  <c r="Q162" i="5"/>
  <c r="P163" i="5" l="1"/>
  <c r="S163" i="5"/>
  <c r="T163" i="5"/>
  <c r="R163" i="5"/>
  <c r="Q163" i="5"/>
  <c r="V163" i="5"/>
  <c r="U163" i="5"/>
  <c r="P164" i="5" l="1"/>
  <c r="S164" i="5"/>
  <c r="R164" i="5"/>
  <c r="V164" i="5"/>
  <c r="T164" i="5"/>
  <c r="Q164" i="5"/>
  <c r="U164" i="5"/>
  <c r="P165" i="5" l="1"/>
  <c r="S165" i="5"/>
  <c r="T165" i="5"/>
  <c r="R165" i="5"/>
  <c r="Q165" i="5"/>
  <c r="V165" i="5"/>
  <c r="U165" i="5"/>
  <c r="P166" i="5" l="1"/>
  <c r="U166" i="5"/>
  <c r="Q166" i="5"/>
  <c r="R166" i="5"/>
  <c r="T166" i="5"/>
  <c r="S166" i="5"/>
  <c r="V166" i="5"/>
  <c r="P167" i="5" l="1"/>
  <c r="V167" i="5"/>
  <c r="S167" i="5"/>
  <c r="T167" i="5"/>
  <c r="U167" i="5"/>
  <c r="Q167" i="5"/>
  <c r="R167" i="5"/>
  <c r="P168" i="5" l="1"/>
  <c r="T168" i="5"/>
  <c r="S168" i="5"/>
  <c r="U168" i="5"/>
  <c r="R168" i="5"/>
  <c r="V168" i="5"/>
  <c r="Q168" i="5"/>
  <c r="P169" i="5" l="1"/>
  <c r="V169" i="5"/>
  <c r="S169" i="5"/>
  <c r="R169" i="5"/>
  <c r="Q169" i="5"/>
  <c r="T169" i="5"/>
  <c r="U169" i="5"/>
  <c r="P170" i="5" l="1"/>
  <c r="T170" i="5"/>
  <c r="V170" i="5"/>
  <c r="S170" i="5"/>
  <c r="U170" i="5"/>
  <c r="Q170" i="5"/>
  <c r="R170" i="5"/>
  <c r="P171" i="5" l="1"/>
  <c r="V171" i="5"/>
  <c r="U171" i="5"/>
  <c r="S171" i="5"/>
  <c r="R171" i="5"/>
  <c r="Q171" i="5"/>
  <c r="T171" i="5"/>
  <c r="P172" i="5" l="1"/>
  <c r="T172" i="5"/>
  <c r="V172" i="5"/>
  <c r="S172" i="5"/>
  <c r="U172" i="5"/>
  <c r="Q172" i="5"/>
  <c r="R172" i="5"/>
  <c r="P173" i="5" l="1"/>
  <c r="V173" i="5"/>
  <c r="U173" i="5"/>
  <c r="R173" i="5"/>
  <c r="Q173" i="5"/>
  <c r="T173" i="5"/>
  <c r="S173" i="5"/>
  <c r="P174" i="5" l="1"/>
  <c r="T174" i="5"/>
  <c r="U174" i="5"/>
  <c r="R174" i="5"/>
  <c r="S174" i="5"/>
  <c r="V174" i="5"/>
  <c r="Q174" i="5"/>
  <c r="P175" i="5" l="1"/>
  <c r="V175" i="5"/>
  <c r="S175" i="5"/>
  <c r="U175" i="5"/>
  <c r="R175" i="5"/>
  <c r="Q175" i="5"/>
  <c r="T175" i="5"/>
  <c r="P176" i="5" l="1"/>
  <c r="T176" i="5"/>
  <c r="R176" i="5"/>
  <c r="U176" i="5"/>
  <c r="S176" i="5"/>
  <c r="Q176" i="5"/>
  <c r="V176" i="5"/>
  <c r="P177" i="5" l="1"/>
  <c r="V177" i="5"/>
  <c r="S177" i="5"/>
  <c r="U177" i="5"/>
  <c r="T177" i="5"/>
  <c r="R177" i="5"/>
  <c r="Q177" i="5"/>
  <c r="P178" i="5" l="1"/>
  <c r="T178" i="5"/>
  <c r="V178" i="5"/>
  <c r="U178" i="5"/>
  <c r="S178" i="5"/>
  <c r="Q178" i="5"/>
  <c r="R178" i="5"/>
  <c r="P179" i="5" l="1"/>
  <c r="V179" i="5"/>
  <c r="S179" i="5"/>
  <c r="Q179" i="5"/>
  <c r="U179" i="5"/>
  <c r="R179" i="5"/>
  <c r="T179" i="5"/>
  <c r="P180" i="5" l="1"/>
  <c r="T180" i="5"/>
  <c r="V180" i="5"/>
  <c r="R180" i="5"/>
  <c r="U180" i="5"/>
  <c r="Q180" i="5"/>
  <c r="S180" i="5"/>
  <c r="P181" i="5" l="1"/>
  <c r="T181" i="5"/>
  <c r="S181" i="5"/>
  <c r="Q181" i="5"/>
  <c r="U181" i="5"/>
  <c r="R181" i="5"/>
  <c r="V181" i="5"/>
  <c r="P182" i="5" l="1"/>
  <c r="S182" i="5"/>
  <c r="Q182" i="5"/>
  <c r="T182" i="5"/>
  <c r="U182" i="5"/>
  <c r="R182" i="5"/>
  <c r="V182" i="5"/>
  <c r="P183" i="5" l="1"/>
  <c r="U183" i="5"/>
  <c r="R183" i="5"/>
  <c r="Q183" i="5"/>
  <c r="V183" i="5"/>
  <c r="S183" i="5"/>
  <c r="T183" i="5"/>
  <c r="P184" i="5" l="1"/>
  <c r="U184" i="5"/>
  <c r="R184" i="5"/>
  <c r="T184" i="5"/>
  <c r="S184" i="5"/>
  <c r="V184" i="5"/>
  <c r="Q184" i="5"/>
  <c r="P185" i="5" l="1"/>
  <c r="U185" i="5"/>
  <c r="R185" i="5"/>
  <c r="V185" i="5"/>
  <c r="T185" i="5"/>
  <c r="S185" i="5"/>
  <c r="Q185" i="5"/>
  <c r="P186" i="5" l="1"/>
  <c r="U186" i="5"/>
  <c r="R186" i="5"/>
  <c r="Q186" i="5"/>
  <c r="T186" i="5"/>
  <c r="S186" i="5"/>
  <c r="V186" i="5"/>
  <c r="P187" i="5" l="1"/>
  <c r="U187" i="5"/>
  <c r="R187" i="5"/>
  <c r="Q187" i="5"/>
  <c r="V187" i="5"/>
  <c r="T187" i="5"/>
  <c r="S187" i="5"/>
  <c r="P188" i="5" l="1"/>
  <c r="U188" i="5"/>
  <c r="S188" i="5"/>
  <c r="T188" i="5"/>
  <c r="R188" i="5"/>
  <c r="Q188" i="5"/>
  <c r="V188" i="5"/>
  <c r="P189" i="5" l="1"/>
  <c r="U189" i="5"/>
  <c r="R189" i="5"/>
  <c r="Q189" i="5"/>
  <c r="V189" i="5"/>
  <c r="T189" i="5"/>
  <c r="S189" i="5"/>
  <c r="P190" i="5" l="1"/>
  <c r="U190" i="5"/>
  <c r="S190" i="5"/>
  <c r="T190" i="5"/>
  <c r="R190" i="5"/>
  <c r="Q190" i="5"/>
  <c r="V190" i="5"/>
  <c r="P191" i="5" l="1"/>
  <c r="U191" i="5"/>
  <c r="R191" i="5"/>
  <c r="Q191" i="5"/>
  <c r="V191" i="5"/>
  <c r="T191" i="5"/>
  <c r="S191" i="5"/>
  <c r="P192" i="5" l="1"/>
  <c r="U192" i="5"/>
  <c r="Q192" i="5"/>
  <c r="T192" i="5"/>
  <c r="R192" i="5"/>
  <c r="S192" i="5"/>
  <c r="V192" i="5"/>
  <c r="P193" i="5" l="1"/>
  <c r="U193" i="5"/>
  <c r="R193" i="5"/>
  <c r="Q193" i="5"/>
  <c r="V193" i="5"/>
  <c r="T193" i="5"/>
  <c r="S193" i="5"/>
  <c r="P194" i="5" l="1"/>
  <c r="U194" i="5"/>
  <c r="S194" i="5"/>
  <c r="T194" i="5"/>
  <c r="R194" i="5"/>
  <c r="Q194" i="5"/>
  <c r="V194" i="5"/>
  <c r="P195" i="5" l="1"/>
  <c r="U195" i="5"/>
  <c r="S195" i="5"/>
  <c r="V195" i="5"/>
  <c r="Q195" i="5"/>
  <c r="R195" i="5"/>
  <c r="T195" i="5"/>
  <c r="P196" i="5" l="1"/>
  <c r="S196" i="5"/>
  <c r="R196" i="5"/>
  <c r="Q196" i="5"/>
  <c r="T196" i="5"/>
  <c r="V196" i="5"/>
  <c r="U196" i="5"/>
  <c r="P197" i="5" l="1"/>
  <c r="S197" i="5"/>
  <c r="R197" i="5"/>
  <c r="Q197" i="5"/>
  <c r="V197" i="5"/>
  <c r="U197" i="5"/>
  <c r="T197" i="5"/>
  <c r="P198" i="5" l="1"/>
  <c r="S198" i="5"/>
  <c r="R198" i="5"/>
  <c r="Q198" i="5"/>
  <c r="T198" i="5"/>
  <c r="V198" i="5"/>
  <c r="U198" i="5"/>
  <c r="P199" i="5" l="1"/>
  <c r="S199" i="5"/>
  <c r="R199" i="5"/>
  <c r="V199" i="5"/>
  <c r="Q199" i="5"/>
  <c r="U199" i="5"/>
  <c r="T199" i="5"/>
  <c r="P200" i="5" l="1"/>
  <c r="S200" i="5"/>
  <c r="R200" i="5"/>
  <c r="T200" i="5"/>
  <c r="V200" i="5"/>
  <c r="U200" i="5"/>
  <c r="Q200" i="5"/>
  <c r="P201" i="5" l="1"/>
  <c r="U201" i="5"/>
  <c r="Q201" i="5"/>
  <c r="R201" i="5"/>
  <c r="V201" i="5"/>
  <c r="S201" i="5"/>
  <c r="T201" i="5"/>
  <c r="P202" i="5" l="1"/>
  <c r="S202" i="5"/>
  <c r="R202" i="5"/>
  <c r="T202" i="5"/>
  <c r="Q202" i="5"/>
  <c r="V202" i="5"/>
  <c r="U202" i="5"/>
  <c r="P203" i="5" l="1"/>
  <c r="U203" i="5"/>
  <c r="R203" i="5"/>
  <c r="V203" i="5"/>
  <c r="Q203" i="5"/>
  <c r="T203" i="5"/>
  <c r="S203" i="5"/>
  <c r="P204" i="5" l="1"/>
  <c r="U204" i="5"/>
  <c r="R204" i="5"/>
  <c r="Q204" i="5"/>
  <c r="T204" i="5"/>
  <c r="S204" i="5"/>
  <c r="V204" i="5"/>
  <c r="P205" i="5" l="1"/>
  <c r="U205" i="5"/>
  <c r="R205" i="5"/>
  <c r="V205" i="5"/>
  <c r="S205" i="5"/>
  <c r="T205" i="5"/>
  <c r="Q205" i="5"/>
  <c r="P206" i="5" l="1"/>
  <c r="U206" i="5"/>
  <c r="R206" i="5"/>
  <c r="S206" i="5"/>
  <c r="T206" i="5"/>
  <c r="Q206" i="5"/>
  <c r="V206" i="5"/>
  <c r="P207" i="5" l="1"/>
  <c r="U207" i="5"/>
  <c r="V207" i="5"/>
  <c r="R207" i="5"/>
  <c r="T207" i="5"/>
  <c r="Q207" i="5"/>
  <c r="S207" i="5"/>
  <c r="P208" i="5" l="1"/>
  <c r="S208" i="5"/>
  <c r="R208" i="5"/>
  <c r="U208" i="5"/>
  <c r="T208" i="5"/>
  <c r="Q208" i="5"/>
  <c r="V208" i="5"/>
  <c r="P209" i="5" l="1"/>
  <c r="U209" i="5"/>
  <c r="Q209" i="5"/>
  <c r="V209" i="5"/>
  <c r="R209" i="5"/>
  <c r="S209" i="5"/>
  <c r="T209" i="5"/>
  <c r="P210" i="5" l="1"/>
  <c r="U210" i="5"/>
  <c r="R210" i="5"/>
  <c r="T210" i="5"/>
  <c r="Q210" i="5"/>
  <c r="S210" i="5"/>
  <c r="V210" i="5"/>
  <c r="P211" i="5" l="1"/>
  <c r="S211" i="5"/>
  <c r="R211" i="5"/>
  <c r="V211" i="5"/>
  <c r="Q211" i="5"/>
  <c r="U211" i="5"/>
  <c r="T211" i="5"/>
  <c r="P212" i="5" l="1"/>
  <c r="S212" i="5"/>
  <c r="R212" i="5"/>
  <c r="T212" i="5"/>
  <c r="Q212" i="5"/>
  <c r="U212" i="5"/>
  <c r="V212" i="5"/>
  <c r="P213" i="5" l="1"/>
  <c r="S213" i="5"/>
  <c r="R213" i="5"/>
  <c r="V213" i="5"/>
  <c r="Q213" i="5"/>
  <c r="U213" i="5"/>
  <c r="T213" i="5"/>
  <c r="P214" i="5" l="1"/>
  <c r="U214" i="5"/>
  <c r="Q214" i="5"/>
  <c r="R214" i="5"/>
  <c r="T214" i="5"/>
  <c r="S214" i="5"/>
  <c r="V214" i="5"/>
  <c r="P215" i="5" l="1"/>
  <c r="U215" i="5"/>
  <c r="R215" i="5"/>
  <c r="V215" i="5"/>
  <c r="Q215" i="5"/>
  <c r="S215" i="5"/>
  <c r="T215" i="5"/>
  <c r="P216" i="5" l="1"/>
  <c r="S216" i="5"/>
  <c r="R216" i="5"/>
  <c r="T216" i="5"/>
  <c r="Q216" i="5"/>
  <c r="U216" i="5"/>
  <c r="V216" i="5"/>
  <c r="P217" i="5" l="1"/>
  <c r="S217" i="5"/>
  <c r="R217" i="5"/>
  <c r="Q217" i="5"/>
  <c r="V217" i="5"/>
  <c r="T217" i="5"/>
  <c r="U217" i="5"/>
  <c r="P218" i="5" l="1"/>
  <c r="U218" i="5"/>
  <c r="V218" i="5"/>
  <c r="S218" i="5"/>
  <c r="Q218" i="5"/>
  <c r="T218" i="5"/>
  <c r="R218" i="5"/>
  <c r="P219" i="5" l="1"/>
  <c r="S219" i="5"/>
  <c r="T219" i="5"/>
  <c r="R219" i="5"/>
  <c r="U219" i="5"/>
  <c r="Q219" i="5"/>
  <c r="V219" i="5"/>
  <c r="P220" i="5" l="1"/>
  <c r="S220" i="5"/>
  <c r="V220" i="5"/>
  <c r="R220" i="5"/>
  <c r="U220" i="5"/>
  <c r="Q220" i="5"/>
  <c r="T220" i="5"/>
  <c r="P221" i="5" l="1"/>
  <c r="S221" i="5"/>
  <c r="R221" i="5"/>
  <c r="Q221" i="5"/>
  <c r="T221" i="5"/>
  <c r="U221" i="5"/>
  <c r="V221" i="5"/>
  <c r="P222" i="5" l="1"/>
  <c r="T222" i="5"/>
  <c r="R222" i="5"/>
  <c r="U222" i="5"/>
  <c r="S222" i="5"/>
  <c r="V222" i="5"/>
  <c r="Q222" i="5"/>
  <c r="P223" i="5" l="1"/>
  <c r="S223" i="5"/>
  <c r="R223" i="5"/>
  <c r="Q223" i="5"/>
  <c r="T223" i="5"/>
  <c r="U223" i="5"/>
  <c r="V223" i="5"/>
  <c r="P224" i="5" l="1"/>
  <c r="U224" i="5"/>
  <c r="R224" i="5"/>
  <c r="V224" i="5"/>
  <c r="Q224" i="5"/>
  <c r="S224" i="5"/>
  <c r="T224" i="5"/>
  <c r="P225" i="5" l="1"/>
  <c r="U225" i="5"/>
  <c r="S225" i="5"/>
  <c r="T225" i="5"/>
  <c r="R225" i="5"/>
  <c r="Q225" i="5"/>
  <c r="V225" i="5"/>
  <c r="P226" i="5" l="1"/>
  <c r="U226" i="5"/>
  <c r="Q226" i="5"/>
  <c r="R226" i="5"/>
  <c r="V226" i="5"/>
  <c r="T226" i="5"/>
  <c r="S226" i="5"/>
  <c r="P227" i="5" l="1"/>
  <c r="V227" i="5"/>
  <c r="R227" i="5"/>
  <c r="S227" i="5"/>
  <c r="T227" i="5"/>
  <c r="Q227" i="5"/>
  <c r="U227" i="5"/>
  <c r="P228" i="5" l="1"/>
  <c r="S228" i="5"/>
  <c r="R228" i="5"/>
  <c r="U228" i="5"/>
  <c r="V228" i="5"/>
  <c r="T228" i="5"/>
  <c r="Q228" i="5"/>
  <c r="P229" i="5" l="1"/>
  <c r="U229" i="5"/>
  <c r="R229" i="5"/>
  <c r="T229" i="5"/>
  <c r="S229" i="5"/>
  <c r="V229" i="5"/>
  <c r="Q229" i="5"/>
  <c r="P230" i="5" l="1"/>
  <c r="T230" i="5"/>
  <c r="R230" i="5"/>
  <c r="S230" i="5"/>
  <c r="V230" i="5"/>
  <c r="Q230" i="5"/>
  <c r="U230" i="5"/>
  <c r="P231" i="5" l="1"/>
  <c r="S231" i="5"/>
  <c r="R231" i="5"/>
  <c r="Q231" i="5"/>
  <c r="T231" i="5"/>
  <c r="V231" i="5"/>
  <c r="U231" i="5"/>
  <c r="P232" i="5" l="1"/>
  <c r="U232" i="5"/>
  <c r="R232" i="5"/>
  <c r="V232" i="5"/>
  <c r="Q232" i="5"/>
  <c r="T232" i="5"/>
  <c r="S232" i="5"/>
  <c r="P233" i="5" l="1"/>
  <c r="S233" i="5"/>
  <c r="R233" i="5"/>
  <c r="T233" i="5"/>
  <c r="Q233" i="5"/>
  <c r="V233" i="5"/>
  <c r="U233" i="5"/>
  <c r="P234" i="5" l="1"/>
  <c r="T234" i="5"/>
  <c r="R234" i="5"/>
  <c r="S234" i="5"/>
  <c r="V234" i="5"/>
  <c r="Q234" i="5"/>
  <c r="U234" i="5"/>
  <c r="P235" i="5" l="1"/>
  <c r="S235" i="5"/>
  <c r="V235" i="5"/>
  <c r="T235" i="5"/>
  <c r="R235" i="5"/>
  <c r="U235" i="5"/>
  <c r="Q235" i="5"/>
  <c r="P236" i="5" l="1"/>
  <c r="U236" i="5"/>
  <c r="R236" i="5"/>
  <c r="Q236" i="5"/>
  <c r="V236" i="5"/>
  <c r="T236" i="5"/>
  <c r="S236" i="5"/>
  <c r="P237" i="5" l="1"/>
  <c r="S237" i="5"/>
  <c r="R237" i="5"/>
  <c r="Q237" i="5"/>
  <c r="T237" i="5"/>
  <c r="V237" i="5"/>
  <c r="U237" i="5"/>
  <c r="P238" i="5" l="1"/>
  <c r="U238" i="5"/>
  <c r="R238" i="5"/>
  <c r="S238" i="5"/>
  <c r="V238" i="5"/>
  <c r="Q238" i="5"/>
  <c r="T238" i="5"/>
  <c r="P239" i="5" l="1"/>
  <c r="V239" i="5"/>
  <c r="R239" i="5"/>
  <c r="U239" i="5"/>
  <c r="T239" i="5"/>
  <c r="Q239" i="5"/>
  <c r="S239" i="5"/>
  <c r="P240" i="5" l="1"/>
  <c r="S240" i="5"/>
  <c r="U240" i="5"/>
  <c r="V240" i="5"/>
  <c r="Q240" i="5"/>
  <c r="T240" i="5"/>
  <c r="R240" i="5"/>
  <c r="P241" i="5" l="1"/>
  <c r="S241" i="5"/>
  <c r="T241" i="5"/>
  <c r="V241" i="5"/>
  <c r="U241" i="5"/>
  <c r="R241" i="5"/>
  <c r="Q241" i="5"/>
  <c r="P242" i="5" l="1"/>
  <c r="T242" i="5"/>
  <c r="U242" i="5"/>
  <c r="V242" i="5"/>
  <c r="R242" i="5"/>
  <c r="S242" i="5"/>
  <c r="Q242" i="5"/>
  <c r="P243" i="5" l="1"/>
  <c r="S243" i="5"/>
  <c r="R243" i="5"/>
  <c r="V243" i="5"/>
  <c r="T243" i="5"/>
  <c r="U243" i="5"/>
  <c r="Q243" i="5"/>
  <c r="P244" i="5" l="1"/>
  <c r="S244" i="5"/>
  <c r="R244" i="5"/>
  <c r="Q244" i="5"/>
  <c r="V244" i="5"/>
  <c r="U244" i="5"/>
  <c r="T244" i="5"/>
  <c r="P245" i="5" l="1"/>
  <c r="S245" i="5"/>
  <c r="Q245" i="5"/>
  <c r="T245" i="5"/>
  <c r="R245" i="5"/>
  <c r="V245" i="5"/>
  <c r="U245" i="5"/>
  <c r="P246" i="5" l="1"/>
  <c r="U246" i="5"/>
  <c r="R246" i="5"/>
  <c r="V246" i="5"/>
  <c r="Q246" i="5"/>
  <c r="S246" i="5"/>
  <c r="T246" i="5"/>
  <c r="P247" i="5" l="1"/>
  <c r="V247" i="5"/>
  <c r="Q247" i="5"/>
  <c r="R247" i="5"/>
  <c r="T247" i="5"/>
  <c r="S247" i="5"/>
  <c r="U247" i="5"/>
  <c r="P248" i="5" l="1"/>
  <c r="U248" i="5"/>
  <c r="R248" i="5"/>
  <c r="V248" i="5"/>
  <c r="T248" i="5"/>
  <c r="S248" i="5"/>
  <c r="Q248" i="5"/>
  <c r="P249" i="5" l="1"/>
  <c r="U249" i="5"/>
  <c r="S249" i="5"/>
  <c r="T249" i="5"/>
  <c r="R249" i="5"/>
  <c r="V249" i="5"/>
  <c r="Q249" i="5"/>
  <c r="P250" i="5" l="1"/>
  <c r="U250" i="5"/>
  <c r="R250" i="5"/>
  <c r="S250" i="5"/>
  <c r="V250" i="5"/>
  <c r="T250" i="5"/>
  <c r="Q250" i="5"/>
  <c r="P251" i="5" l="1"/>
  <c r="V251" i="5"/>
  <c r="R251" i="5"/>
  <c r="U251" i="5"/>
  <c r="T251" i="5"/>
  <c r="S251" i="5"/>
  <c r="Q251" i="5"/>
  <c r="P252" i="5" l="1"/>
  <c r="U252" i="5"/>
  <c r="R252" i="5"/>
  <c r="T252" i="5"/>
  <c r="V252" i="5"/>
  <c r="Q252" i="5"/>
  <c r="S252" i="5"/>
  <c r="P253" i="5" l="1"/>
  <c r="S253" i="5"/>
  <c r="R253" i="5"/>
  <c r="T253" i="5"/>
  <c r="V253" i="5"/>
  <c r="U253" i="5"/>
  <c r="Q253" i="5"/>
  <c r="P254" i="5" l="1"/>
  <c r="U254" i="5"/>
  <c r="S254" i="5"/>
  <c r="V254" i="5"/>
  <c r="R254" i="5"/>
  <c r="T254" i="5"/>
  <c r="Q254" i="5"/>
  <c r="P255" i="5" l="1"/>
  <c r="V255" i="5"/>
  <c r="R255" i="5"/>
  <c r="S255" i="5"/>
  <c r="T255" i="5"/>
  <c r="Q255" i="5"/>
  <c r="U255" i="5"/>
  <c r="P256" i="5" l="1"/>
  <c r="S256" i="5"/>
  <c r="R256" i="5"/>
  <c r="U256" i="5"/>
  <c r="V256" i="5"/>
  <c r="Q256" i="5"/>
  <c r="T256" i="5"/>
  <c r="P257" i="5" l="1"/>
  <c r="U257" i="5"/>
  <c r="Q257" i="5"/>
  <c r="R257" i="5"/>
  <c r="T257" i="5"/>
  <c r="S257" i="5"/>
  <c r="V257" i="5"/>
  <c r="P258" i="5" l="1"/>
  <c r="T258" i="5"/>
  <c r="R258" i="5"/>
  <c r="V258" i="5"/>
  <c r="Q258" i="5"/>
  <c r="U258" i="5"/>
  <c r="S258" i="5"/>
  <c r="P259" i="5" l="1"/>
  <c r="S259" i="5"/>
  <c r="R259" i="5"/>
  <c r="T259" i="5"/>
  <c r="U259" i="5"/>
  <c r="V259" i="5"/>
  <c r="Q259" i="5"/>
  <c r="P260" i="5" l="1"/>
  <c r="U260" i="5"/>
  <c r="R260" i="5"/>
  <c r="Q260" i="5"/>
  <c r="V260" i="5"/>
  <c r="S260" i="5"/>
  <c r="T260" i="5"/>
  <c r="P261" i="5" l="1"/>
  <c r="U261" i="5"/>
  <c r="R261" i="5"/>
  <c r="S261" i="5"/>
  <c r="T261" i="5"/>
  <c r="Q261" i="5"/>
  <c r="V261" i="5"/>
  <c r="P262" i="5" l="1"/>
  <c r="T262" i="5"/>
  <c r="S262" i="5"/>
  <c r="R262" i="5"/>
  <c r="V262" i="5"/>
  <c r="Q262" i="5"/>
  <c r="U262" i="5"/>
  <c r="P263" i="5" l="1"/>
  <c r="S263" i="5"/>
  <c r="R263" i="5"/>
  <c r="T263" i="5"/>
  <c r="Q263" i="5"/>
  <c r="U263" i="5"/>
  <c r="V263" i="5"/>
  <c r="P264" i="5" l="1"/>
  <c r="U264" i="5"/>
  <c r="R264" i="5"/>
  <c r="S264" i="5"/>
  <c r="V264" i="5"/>
  <c r="Q264" i="5"/>
  <c r="T264" i="5"/>
  <c r="P265" i="5" l="1"/>
  <c r="U265" i="5"/>
  <c r="R265" i="5"/>
  <c r="V265" i="5"/>
  <c r="T265" i="5"/>
  <c r="Q265" i="5"/>
  <c r="S265" i="5"/>
  <c r="P266" i="5" l="1"/>
  <c r="S266" i="5"/>
  <c r="R266" i="5"/>
  <c r="Q266" i="5"/>
  <c r="V266" i="5"/>
  <c r="T266" i="5"/>
  <c r="U266" i="5"/>
  <c r="P267" i="5" l="1"/>
  <c r="S267" i="5"/>
  <c r="V267" i="5"/>
  <c r="T267" i="5"/>
  <c r="R267" i="5"/>
  <c r="Q267" i="5"/>
  <c r="U267" i="5"/>
  <c r="P268" i="5" l="1"/>
  <c r="S268" i="5"/>
  <c r="T268" i="5"/>
  <c r="Q268" i="5"/>
  <c r="V268" i="5"/>
  <c r="R268" i="5"/>
  <c r="U268" i="5"/>
  <c r="P269" i="5" l="1"/>
  <c r="S269" i="5"/>
  <c r="R269" i="5"/>
  <c r="T269" i="5"/>
  <c r="V269" i="5"/>
  <c r="Q269" i="5"/>
  <c r="U269" i="5"/>
  <c r="P270" i="5" l="1"/>
  <c r="U270" i="5"/>
  <c r="R270" i="5"/>
  <c r="V270" i="5"/>
  <c r="Q270" i="5"/>
  <c r="T270" i="5"/>
  <c r="S270" i="5"/>
  <c r="P271" i="5" l="1"/>
  <c r="U271" i="5"/>
  <c r="V271" i="5"/>
  <c r="T271" i="5"/>
  <c r="Q271" i="5"/>
  <c r="R271" i="5"/>
  <c r="S271" i="5"/>
  <c r="P272" i="5" l="1"/>
  <c r="S272" i="5"/>
  <c r="R272" i="5"/>
  <c r="V272" i="5"/>
  <c r="Q272" i="5"/>
  <c r="T272" i="5"/>
  <c r="U272" i="5"/>
  <c r="P273" i="5" l="1"/>
  <c r="S273" i="5"/>
  <c r="R273" i="5"/>
  <c r="T273" i="5"/>
  <c r="U273" i="5"/>
  <c r="V273" i="5"/>
  <c r="Q273" i="5"/>
  <c r="P274" i="5" l="1"/>
  <c r="U274" i="5"/>
  <c r="R274" i="5"/>
  <c r="Q274" i="5"/>
  <c r="V274" i="5"/>
  <c r="S274" i="5"/>
  <c r="T274" i="5"/>
  <c r="P275" i="5" l="1"/>
  <c r="S275" i="5"/>
  <c r="R275" i="5"/>
  <c r="Q275" i="5"/>
  <c r="T275" i="5"/>
  <c r="V275" i="5"/>
  <c r="U275" i="5"/>
  <c r="P276" i="5" l="1"/>
  <c r="T276" i="5"/>
  <c r="Q276" i="5"/>
  <c r="V276" i="5"/>
  <c r="S276" i="5"/>
  <c r="U276" i="5"/>
  <c r="R276" i="5"/>
  <c r="P277" i="5" l="1"/>
  <c r="S277" i="5"/>
  <c r="R277" i="5"/>
  <c r="T277" i="5"/>
  <c r="V277" i="5"/>
  <c r="U277" i="5"/>
  <c r="Q277" i="5"/>
  <c r="P278" i="5" l="1"/>
  <c r="T278" i="5"/>
  <c r="R278" i="5"/>
  <c r="Q278" i="5"/>
  <c r="V278" i="5"/>
  <c r="S278" i="5"/>
  <c r="U278" i="5"/>
  <c r="P279" i="5" l="1"/>
  <c r="S279" i="5"/>
  <c r="Q279" i="5"/>
  <c r="R279" i="5"/>
  <c r="T279" i="5"/>
  <c r="U279" i="5"/>
  <c r="V279" i="5"/>
  <c r="P280" i="5" l="1"/>
  <c r="U280" i="5"/>
  <c r="R280" i="5"/>
  <c r="Q280" i="5"/>
  <c r="V280" i="5"/>
  <c r="S280" i="5"/>
  <c r="T280" i="5"/>
  <c r="P281" i="5" l="1"/>
  <c r="U281" i="5"/>
  <c r="R281" i="5"/>
  <c r="Q281" i="5"/>
  <c r="T281" i="5"/>
  <c r="V281" i="5"/>
  <c r="S281" i="5"/>
  <c r="P282" i="5" l="1"/>
  <c r="U282" i="5"/>
  <c r="R282" i="5"/>
  <c r="Q282" i="5"/>
  <c r="V282" i="5"/>
  <c r="T282" i="5"/>
  <c r="S282" i="5"/>
  <c r="P283" i="5" l="1"/>
  <c r="U283" i="5"/>
  <c r="Q283" i="5"/>
  <c r="T283" i="5"/>
  <c r="R283" i="5"/>
  <c r="S283" i="5"/>
  <c r="V283" i="5"/>
  <c r="P284" i="5" l="1"/>
  <c r="U284" i="5"/>
  <c r="Q284" i="5"/>
  <c r="V284" i="5"/>
  <c r="R284" i="5"/>
  <c r="S284" i="5"/>
  <c r="T284" i="5"/>
  <c r="P285" i="5" l="1"/>
  <c r="U285" i="5"/>
  <c r="R285" i="5"/>
  <c r="S285" i="5"/>
  <c r="T285" i="5"/>
  <c r="Q285" i="5"/>
  <c r="V285" i="5"/>
  <c r="P286" i="5" l="1"/>
  <c r="U286" i="5"/>
  <c r="T286" i="5"/>
  <c r="V286" i="5"/>
  <c r="R286" i="5"/>
  <c r="S286" i="5"/>
  <c r="Q286" i="5"/>
  <c r="P287" i="5" l="1"/>
  <c r="U287" i="5"/>
  <c r="Q287" i="5"/>
  <c r="V287" i="5"/>
  <c r="T287" i="5"/>
  <c r="R287" i="5"/>
  <c r="S287" i="5"/>
  <c r="P288" i="5" l="1"/>
  <c r="U288" i="5"/>
  <c r="R288" i="5"/>
  <c r="T288" i="5"/>
  <c r="S288" i="5"/>
  <c r="V288" i="5"/>
  <c r="Q288" i="5"/>
  <c r="P289" i="5" l="1"/>
  <c r="U289" i="5"/>
  <c r="R289" i="5"/>
  <c r="Q289" i="5"/>
  <c r="T289" i="5"/>
  <c r="S289" i="5"/>
  <c r="V289" i="5"/>
  <c r="P290" i="5" l="1"/>
  <c r="U290" i="5"/>
  <c r="R290" i="5"/>
  <c r="S290" i="5"/>
  <c r="V290" i="5"/>
  <c r="Q290" i="5"/>
  <c r="T290" i="5"/>
  <c r="P291" i="5" l="1"/>
  <c r="U291" i="5"/>
  <c r="R291" i="5"/>
  <c r="Q291" i="5"/>
  <c r="T291" i="5"/>
  <c r="V291" i="5"/>
  <c r="S291" i="5"/>
  <c r="P292" i="5" l="1"/>
  <c r="U292" i="5"/>
  <c r="R292" i="5"/>
  <c r="V292" i="5"/>
  <c r="T292" i="5"/>
  <c r="Q292" i="5"/>
  <c r="S292" i="5"/>
  <c r="P293" i="5" l="1"/>
  <c r="S293" i="5"/>
  <c r="Q293" i="5"/>
  <c r="T293" i="5"/>
  <c r="R293" i="5"/>
  <c r="V293" i="5"/>
  <c r="U293" i="5"/>
  <c r="P294" i="5" l="1"/>
  <c r="U294" i="5"/>
  <c r="R294" i="5"/>
  <c r="T294" i="5"/>
  <c r="V294" i="5"/>
  <c r="S294" i="5"/>
  <c r="Q294" i="5"/>
  <c r="P295" i="5" l="1"/>
  <c r="U295" i="5"/>
  <c r="V295" i="5"/>
  <c r="T295" i="5"/>
  <c r="Q295" i="5"/>
  <c r="S295" i="5"/>
  <c r="R295" i="5"/>
  <c r="P296" i="5" l="1"/>
  <c r="U296" i="5"/>
  <c r="R296" i="5"/>
  <c r="Q296" i="5"/>
  <c r="V296" i="5"/>
  <c r="T296" i="5"/>
  <c r="S296" i="5"/>
  <c r="P297" i="5" l="1"/>
  <c r="U297" i="5"/>
  <c r="Q297" i="5"/>
  <c r="T297" i="5"/>
  <c r="R297" i="5"/>
  <c r="V297" i="5"/>
  <c r="S297" i="5"/>
  <c r="P298" i="5" l="1"/>
  <c r="U298" i="5"/>
  <c r="R298" i="5"/>
  <c r="Q298" i="5"/>
  <c r="V298" i="5"/>
  <c r="T298" i="5"/>
  <c r="S298" i="5"/>
  <c r="P299" i="5" l="1"/>
  <c r="U299" i="5"/>
  <c r="Q299" i="5"/>
  <c r="T299" i="5"/>
  <c r="R299" i="5"/>
  <c r="V299" i="5"/>
  <c r="S299" i="5"/>
  <c r="P300" i="5" l="1"/>
  <c r="U300" i="5"/>
  <c r="R300" i="5"/>
  <c r="Q300" i="5"/>
  <c r="V300" i="5"/>
  <c r="T300" i="5"/>
  <c r="S300" i="5"/>
  <c r="P301" i="5" l="1"/>
  <c r="U301" i="5"/>
  <c r="V301" i="5"/>
  <c r="R301" i="5"/>
  <c r="T301" i="5"/>
  <c r="Q301" i="5"/>
  <c r="S301" i="5"/>
  <c r="P302" i="5" l="1"/>
  <c r="U302" i="5"/>
  <c r="T302" i="5"/>
  <c r="V302" i="5"/>
  <c r="R302" i="5"/>
  <c r="S302" i="5"/>
  <c r="Q302" i="5"/>
</calcChain>
</file>

<file path=xl/sharedStrings.xml><?xml version="1.0" encoding="utf-8"?>
<sst xmlns="http://schemas.openxmlformats.org/spreadsheetml/2006/main" count="183" uniqueCount="118">
  <si>
    <t>ONEK</t>
  </si>
  <si>
    <t>THRK</t>
  </si>
  <si>
    <t>RSCO</t>
  </si>
  <si>
    <t>SPY</t>
  </si>
  <si>
    <t>SLY</t>
  </si>
  <si>
    <t>MDY</t>
  </si>
  <si>
    <t>MDYG</t>
  </si>
  <si>
    <t>MDYV</t>
  </si>
  <si>
    <t>SPYG</t>
  </si>
  <si>
    <t>SPYV</t>
  </si>
  <si>
    <t>SLYG</t>
  </si>
  <si>
    <t>SLYV</t>
  </si>
  <si>
    <t>XLY</t>
  </si>
  <si>
    <t>XLP</t>
  </si>
  <si>
    <t>XLE</t>
  </si>
  <si>
    <t>XLF</t>
  </si>
  <si>
    <t>XLV</t>
  </si>
  <si>
    <t>XLI</t>
  </si>
  <si>
    <t>XLB</t>
  </si>
  <si>
    <t>XLK</t>
  </si>
  <si>
    <t>XLU</t>
  </si>
  <si>
    <t>MTK</t>
  </si>
  <si>
    <t>XAR</t>
  </si>
  <si>
    <t>KBE</t>
  </si>
  <si>
    <t>XBI</t>
  </si>
  <si>
    <t>XHE</t>
  </si>
  <si>
    <t>XHB</t>
  </si>
  <si>
    <t>KIE</t>
  </si>
  <si>
    <t>XME</t>
  </si>
  <si>
    <t>XES</t>
  </si>
  <si>
    <t>XOP</t>
  </si>
  <si>
    <t>XPH</t>
  </si>
  <si>
    <t>KRE</t>
  </si>
  <si>
    <t>XRT</t>
  </si>
  <si>
    <t>XSD</t>
  </si>
  <si>
    <t>XSW</t>
  </si>
  <si>
    <t>XTN</t>
  </si>
  <si>
    <t>S.KCE</t>
  </si>
  <si>
    <t>S.XTL</t>
  </si>
  <si>
    <t>S.DIA</t>
  </si>
  <si>
    <t>S.SPY</t>
  </si>
  <si>
    <t>Core</t>
  </si>
  <si>
    <t xml:space="preserve"> Symbol</t>
  </si>
  <si>
    <t>Last</t>
  </si>
  <si>
    <t>NC</t>
  </si>
  <si>
    <t>%NC</t>
  </si>
  <si>
    <t>Volume</t>
  </si>
  <si>
    <t>Open</t>
  </si>
  <si>
    <t>High</t>
  </si>
  <si>
    <t>Low</t>
  </si>
  <si>
    <t>D</t>
  </si>
  <si>
    <t>S.ONEK</t>
  </si>
  <si>
    <t>S.THRK</t>
  </si>
  <si>
    <t>S.RSCO</t>
  </si>
  <si>
    <t>S.SLY</t>
  </si>
  <si>
    <t>S.MDY</t>
  </si>
  <si>
    <t>Market Data</t>
  </si>
  <si>
    <t xml:space="preserve">Period: </t>
  </si>
  <si>
    <t>SPDR Description</t>
  </si>
  <si>
    <t xml:space="preserve">Correlations               Look Back: </t>
  </si>
  <si>
    <t>S.MDYG</t>
  </si>
  <si>
    <t>S.MDYV</t>
  </si>
  <si>
    <t>S.SPYG</t>
  </si>
  <si>
    <t>S.SPYV</t>
  </si>
  <si>
    <t>S.SLYG</t>
  </si>
  <si>
    <t>S.SLYV</t>
  </si>
  <si>
    <t>Style</t>
  </si>
  <si>
    <t>S.XLY</t>
  </si>
  <si>
    <t>S.XLP</t>
  </si>
  <si>
    <t>S.XLE</t>
  </si>
  <si>
    <t>S.XLF</t>
  </si>
  <si>
    <t>S.XLV</t>
  </si>
  <si>
    <t>S.XLI</t>
  </si>
  <si>
    <t>S.XLB</t>
  </si>
  <si>
    <t>S.XLK</t>
  </si>
  <si>
    <t>S.XLU</t>
  </si>
  <si>
    <t>Sector</t>
  </si>
  <si>
    <t>Industry</t>
  </si>
  <si>
    <t>S.XAR</t>
  </si>
  <si>
    <t>S.KBE</t>
  </si>
  <si>
    <t>S.XBI</t>
  </si>
  <si>
    <t>S.XHE</t>
  </si>
  <si>
    <t>S.XHB</t>
  </si>
  <si>
    <t>S.KIE</t>
  </si>
  <si>
    <t>S.XME</t>
  </si>
  <si>
    <t>S.MTK</t>
  </si>
  <si>
    <t>S.XOP</t>
  </si>
  <si>
    <t>S.XES</t>
  </si>
  <si>
    <t>S.XPH</t>
  </si>
  <si>
    <t>S.KRE</t>
  </si>
  <si>
    <t>S.XRT</t>
  </si>
  <si>
    <t>S.XSD</t>
  </si>
  <si>
    <t>S.XSW</t>
  </si>
  <si>
    <t>S.XTN</t>
  </si>
  <si>
    <t>CQG SPDR  US Dashboard</t>
  </si>
  <si>
    <t>Standard &amp; Poor's®, S&amp;P® and SPDR® are registered trademarks of Standard &amp; Poor's Financial Services LLC (S&amp;P)</t>
  </si>
  <si>
    <t xml:space="preserve">  Copyright © 2016</t>
  </si>
  <si>
    <t>Designed by Thom Hartle</t>
  </si>
  <si>
    <t>DATE</t>
  </si>
  <si>
    <t>TIME</t>
  </si>
  <si>
    <t>OPEN</t>
  </si>
  <si>
    <t>HIGH</t>
  </si>
  <si>
    <t>LOW</t>
  </si>
  <si>
    <t>CLOSE</t>
  </si>
  <si>
    <t>Chart</t>
  </si>
  <si>
    <t>Symbol</t>
  </si>
  <si>
    <t>Continuation</t>
  </si>
  <si>
    <t>Decimal=T, Tick=D</t>
  </si>
  <si>
    <t>CustomSessionName</t>
  </si>
  <si>
    <t>Type All or PrimaryOnly</t>
  </si>
  <si>
    <t>T</t>
  </si>
  <si>
    <t>All</t>
  </si>
  <si>
    <t>Correlation:</t>
  </si>
  <si>
    <t>Lookback:</t>
  </si>
  <si>
    <t>Time Frame:</t>
  </si>
  <si>
    <t>Top Chart Symbol:</t>
  </si>
  <si>
    <t>Bottom Chart Symbol:</t>
  </si>
  <si>
    <t>Now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</si>
</sst>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400]h:mm:ss\ AM/PM"/>
    <numFmt numFmtId="165" formatCode="0.000"/>
    <numFmt numFmtId="166" formatCode="mm/dd/yy;@"/>
    <numFmt numFmtId="167" formatCode="h:mm;@"/>
    <numFmt numFmtId="168" formatCode="0.00000000000000000"/>
  </numFmts>
  <fonts count="8" x14ac:knownFonts="1">
    <font>
      <sz val="11"/>
      <color theme="1"/>
      <name val="Century Gothic"/>
      <family val="2"/>
    </font>
    <font>
      <sz val="11"/>
      <color theme="0"/>
      <name val="Century Gothic"/>
      <family val="2"/>
    </font>
    <font>
      <sz val="24"/>
      <color theme="4"/>
      <name val="Century Gothic"/>
      <family val="2"/>
    </font>
    <font>
      <sz val="26"/>
      <color theme="4"/>
      <name val="Century Gothic"/>
      <family val="2"/>
    </font>
    <font>
      <sz val="9"/>
      <color rgb="FF00B050"/>
      <name val="Century Gothic"/>
      <family val="2"/>
    </font>
    <font>
      <sz val="10"/>
      <color rgb="FF00B050"/>
      <name val="Century Gothic"/>
      <family val="2"/>
    </font>
    <font>
      <sz val="11"/>
      <color rgb="FF00B050"/>
      <name val="Century Gothic"/>
      <family val="2"/>
    </font>
    <font>
      <sz val="11"/>
      <color rgb="FF1F497D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rgb="FF00000F"/>
        </stop>
        <stop position="1">
          <color rgb="FF002060"/>
        </stop>
      </gradientFill>
    </fill>
    <fill>
      <gradientFill degree="270">
        <stop position="0">
          <color rgb="FF00000F"/>
        </stop>
        <stop position="1">
          <color rgb="FF002060"/>
        </stop>
      </gradientFill>
    </fill>
    <fill>
      <gradientFill degree="90"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/>
      <diagonal/>
    </border>
    <border>
      <left style="thin">
        <color rgb="FF002060"/>
      </left>
      <right/>
      <top/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/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left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5" borderId="2" xfId="0" applyFont="1" applyFill="1" applyBorder="1" applyAlignment="1">
      <alignment horizontal="right" shrinkToFit="1"/>
    </xf>
    <xf numFmtId="0" fontId="1" fillId="5" borderId="2" xfId="0" applyFont="1" applyFill="1" applyBorder="1"/>
    <xf numFmtId="0" fontId="2" fillId="4" borderId="5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shrinkToFit="1"/>
    </xf>
    <xf numFmtId="165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/>
    <xf numFmtId="0" fontId="1" fillId="7" borderId="1" xfId="0" applyFont="1" applyFill="1" applyBorder="1"/>
    <xf numFmtId="0" fontId="1" fillId="7" borderId="0" xfId="0" applyFont="1" applyFill="1"/>
    <xf numFmtId="0" fontId="1" fillId="8" borderId="0" xfId="0" applyFont="1" applyFill="1"/>
    <xf numFmtId="2" fontId="1" fillId="2" borderId="9" xfId="0" applyNumberFormat="1" applyFont="1" applyFill="1" applyBorder="1" applyAlignment="1">
      <alignment horizontal="center"/>
    </xf>
    <xf numFmtId="10" fontId="1" fillId="2" borderId="9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8" borderId="11" xfId="0" applyFont="1" applyFill="1" applyBorder="1"/>
    <xf numFmtId="0" fontId="4" fillId="8" borderId="11" xfId="0" applyFont="1" applyFill="1" applyBorder="1"/>
    <xf numFmtId="0" fontId="1" fillId="2" borderId="0" xfId="0" applyFont="1" applyFill="1" applyAlignment="1">
      <alignment shrinkToFit="1"/>
    </xf>
    <xf numFmtId="0" fontId="1" fillId="6" borderId="1" xfId="0" applyFont="1" applyFill="1" applyBorder="1" applyAlignment="1">
      <alignment horizontal="center" shrinkToFit="1"/>
    </xf>
    <xf numFmtId="0" fontId="1" fillId="5" borderId="1" xfId="0" applyFont="1" applyFill="1" applyBorder="1" applyAlignment="1">
      <alignment shrinkToFit="1"/>
    </xf>
    <xf numFmtId="0" fontId="6" fillId="7" borderId="11" xfId="0" applyFont="1" applyFill="1" applyBorder="1" applyAlignment="1">
      <alignment horizontal="center" shrinkToFit="1"/>
    </xf>
    <xf numFmtId="165" fontId="1" fillId="6" borderId="1" xfId="0" applyNumberFormat="1" applyFont="1" applyFill="1" applyBorder="1" applyAlignment="1">
      <alignment horizontal="center" shrinkToFit="1"/>
    </xf>
    <xf numFmtId="165" fontId="1" fillId="2" borderId="1" xfId="0" applyNumberFormat="1" applyFont="1" applyFill="1" applyBorder="1" applyAlignment="1">
      <alignment horizontal="center" shrinkToFit="1"/>
    </xf>
    <xf numFmtId="0" fontId="1" fillId="2" borderId="12" xfId="0" applyFont="1" applyFill="1" applyBorder="1" applyAlignment="1">
      <alignment shrinkToFit="1"/>
    </xf>
    <xf numFmtId="0" fontId="1" fillId="2" borderId="12" xfId="0" applyFont="1" applyFill="1" applyBorder="1"/>
    <xf numFmtId="0" fontId="1" fillId="5" borderId="10" xfId="0" applyFont="1" applyFill="1" applyBorder="1" applyAlignment="1">
      <alignment shrinkToFit="1"/>
    </xf>
    <xf numFmtId="0" fontId="1" fillId="6" borderId="10" xfId="0" applyFont="1" applyFill="1" applyBorder="1" applyAlignment="1">
      <alignment horizontal="center" shrinkToFit="1"/>
    </xf>
    <xf numFmtId="165" fontId="1" fillId="2" borderId="10" xfId="0" applyNumberFormat="1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shrinkToFit="1"/>
    </xf>
    <xf numFmtId="2" fontId="1" fillId="2" borderId="0" xfId="0" applyNumberFormat="1" applyFont="1" applyFill="1"/>
    <xf numFmtId="0" fontId="1" fillId="6" borderId="6" xfId="0" applyFont="1" applyFill="1" applyBorder="1" applyAlignment="1">
      <alignment vertical="center" shrinkToFit="1"/>
    </xf>
    <xf numFmtId="0" fontId="1" fillId="2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 applyProtection="1">
      <alignment horizontal="center" vertical="center"/>
      <protection locked="0"/>
    </xf>
    <xf numFmtId="0" fontId="1" fillId="6" borderId="4" xfId="0" applyFont="1" applyFill="1" applyBorder="1" applyAlignment="1" applyProtection="1">
      <alignment horizontal="center" vertical="center"/>
      <protection locked="0"/>
    </xf>
    <xf numFmtId="0" fontId="1" fillId="2" borderId="9" xfId="0" applyNumberFormat="1" applyFont="1" applyFill="1" applyBorder="1" applyAlignment="1">
      <alignment horizontal="center"/>
    </xf>
    <xf numFmtId="0" fontId="1" fillId="2" borderId="2" xfId="0" applyNumberFormat="1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/>
    </xf>
    <xf numFmtId="0" fontId="1" fillId="5" borderId="2" xfId="0" applyFont="1" applyFill="1" applyBorder="1" applyAlignment="1" applyProtection="1">
      <alignment horizontal="center" shrinkToFit="1"/>
      <protection locked="0"/>
    </xf>
    <xf numFmtId="0" fontId="1" fillId="5" borderId="1" xfId="0" applyFont="1" applyFill="1" applyBorder="1" applyAlignment="1" applyProtection="1">
      <alignment horizontal="center" shrinkToFit="1"/>
      <protection locked="0"/>
    </xf>
    <xf numFmtId="0" fontId="0" fillId="9" borderId="0" xfId="0" applyFill="1"/>
    <xf numFmtId="166" fontId="0" fillId="9" borderId="0" xfId="0" applyNumberFormat="1" applyFill="1"/>
    <xf numFmtId="167" fontId="0" fillId="9" borderId="0" xfId="0" applyNumberFormat="1" applyFill="1"/>
    <xf numFmtId="2" fontId="0" fillId="9" borderId="0" xfId="0" applyNumberFormat="1" applyFill="1"/>
    <xf numFmtId="168" fontId="0" fillId="9" borderId="0" xfId="0" applyNumberFormat="1" applyFill="1"/>
    <xf numFmtId="0" fontId="0" fillId="9" borderId="0" xfId="0" applyNumberFormat="1" applyFill="1"/>
    <xf numFmtId="0" fontId="7" fillId="9" borderId="0" xfId="0" applyFont="1" applyFill="1"/>
    <xf numFmtId="0" fontId="1" fillId="7" borderId="1" xfId="0" applyFont="1" applyFill="1" applyBorder="1" applyAlignment="1">
      <alignment horizontal="left" shrinkToFit="1"/>
    </xf>
    <xf numFmtId="0" fontId="1" fillId="5" borderId="1" xfId="0" applyFont="1" applyFill="1" applyBorder="1" applyAlignment="1">
      <alignment horizontal="center" shrinkToFit="1"/>
    </xf>
    <xf numFmtId="0" fontId="1" fillId="6" borderId="1" xfId="0" applyFont="1" applyFill="1" applyBorder="1" applyAlignment="1">
      <alignment horizontal="left" shrinkToFit="1"/>
    </xf>
    <xf numFmtId="164" fontId="3" fillId="4" borderId="3" xfId="0" applyNumberFormat="1" applyFont="1" applyFill="1" applyBorder="1" applyAlignment="1" applyProtection="1">
      <alignment horizontal="center" vertical="center" shrinkToFit="1"/>
    </xf>
    <xf numFmtId="164" fontId="3" fillId="4" borderId="4" xfId="0" applyNumberFormat="1" applyFont="1" applyFill="1" applyBorder="1" applyAlignment="1" applyProtection="1">
      <alignment horizontal="center" vertical="center" shrinkToFit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right" shrinkToFit="1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right"/>
    </xf>
    <xf numFmtId="0" fontId="1" fillId="5" borderId="1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 shrinkToFit="1"/>
    </xf>
    <xf numFmtId="0" fontId="1" fillId="3" borderId="12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shrinkToFit="1"/>
    </xf>
    <xf numFmtId="0" fontId="1" fillId="5" borderId="5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 shrinkToFit="1"/>
    </xf>
    <xf numFmtId="0" fontId="5" fillId="7" borderId="11" xfId="0" applyFont="1" applyFill="1" applyBorder="1" applyAlignment="1">
      <alignment horizontal="center" shrinkToFit="1"/>
    </xf>
    <xf numFmtId="0" fontId="5" fillId="7" borderId="11" xfId="0" applyFont="1" applyFill="1" applyBorder="1" applyAlignment="1">
      <alignment horizontal="left" shrinkToFit="1"/>
    </xf>
    <xf numFmtId="0" fontId="1" fillId="7" borderId="9" xfId="0" applyFont="1" applyFill="1" applyBorder="1" applyAlignment="1">
      <alignment horizontal="left" shrinkToFit="1"/>
    </xf>
    <xf numFmtId="0" fontId="1" fillId="5" borderId="3" xfId="0" applyFont="1" applyFill="1" applyBorder="1" applyAlignment="1">
      <alignment horizontal="right" vertical="center"/>
    </xf>
    <xf numFmtId="0" fontId="1" fillId="6" borderId="4" xfId="0" applyFont="1" applyFill="1" applyBorder="1" applyAlignment="1">
      <alignment horizontal="right" vertical="center"/>
    </xf>
    <xf numFmtId="0" fontId="1" fillId="7" borderId="3" xfId="0" applyFont="1" applyFill="1" applyBorder="1" applyAlignment="1">
      <alignment horizontal="center" vertical="center" wrapText="1"/>
    </xf>
    <xf numFmtId="0" fontId="1" fillId="7" borderId="7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shrinkToFit="1"/>
    </xf>
  </cellXfs>
  <cellStyles count="1">
    <cellStyle name="Normal" xfId="0" builtinId="0"/>
  </cellStyles>
  <dxfs count="80"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  <dxf>
      <font>
        <color theme="0"/>
      </font>
      <fill>
        <gradientFill degree="270">
          <stop position="0">
            <color theme="1"/>
          </stop>
          <stop position="1">
            <color rgb="FF00B050"/>
          </stop>
        </gradientFill>
      </fill>
    </dxf>
    <dxf>
      <font>
        <color theme="0"/>
      </font>
      <fill>
        <gradientFill degree="270">
          <stop position="0">
            <color rgb="FF00000F"/>
          </stop>
          <stop position="1">
            <color rgb="FFFF0000"/>
          </stop>
        </gradientFill>
      </fill>
    </dxf>
  </dxfs>
  <tableStyles count="0" defaultTableStyle="TableStyleMedium2" defaultPivotStyle="PivotStyleLight16"/>
  <colors>
    <mruColors>
      <color rgb="FF00000F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58.99</v>
        <stp/>
        <stp>ContractData</stp>
        <stp>S.XTL</stp>
        <stp>LastQuoteToday</stp>
        <stp/>
        <stp>T</stp>
        <tr r="G53" s="3"/>
      </tp>
      <tp t="s">
        <v/>
        <stp/>
        <stp>StudyData</stp>
        <stp>S.XAR</stp>
        <stp>Bar</stp>
        <stp/>
        <stp>Low</stp>
        <stp>D</stp>
        <stp>-238</stp>
        <stp>All</stp>
        <stp/>
        <stp/>
        <stp>TRUE</stp>
        <stp>T</stp>
        <tr r="U240" s="5"/>
      </tp>
      <tp>
        <v>53.69</v>
        <stp/>
        <stp>StudyData</stp>
        <stp>S.XAR</stp>
        <stp>Bar</stp>
        <stp/>
        <stp>Low</stp>
        <stp>D</stp>
        <stp>-138</stp>
        <stp>All</stp>
        <stp/>
        <stp/>
        <stp>TRUE</stp>
        <stp>T</stp>
        <tr r="U140" s="5"/>
      </tp>
      <tp t="s">
        <v/>
        <stp/>
        <stp>StudyData</stp>
        <stp>S.XAR</stp>
        <stp>Bar</stp>
        <stp/>
        <stp>Low</stp>
        <stp>D</stp>
        <stp>-239</stp>
        <stp>All</stp>
        <stp/>
        <stp/>
        <stp>TRUE</stp>
        <stp>T</stp>
        <tr r="U241" s="5"/>
      </tp>
      <tp>
        <v>53.36</v>
        <stp/>
        <stp>StudyData</stp>
        <stp>S.XAR</stp>
        <stp>Bar</stp>
        <stp/>
        <stp>Low</stp>
        <stp>D</stp>
        <stp>-139</stp>
        <stp>All</stp>
        <stp/>
        <stp/>
        <stp>TRUE</stp>
        <stp>T</stp>
        <tr r="U141" s="5"/>
      </tp>
      <tp t="s">
        <v/>
        <stp/>
        <stp>StudyData</stp>
        <stp>S.XAR</stp>
        <stp>Bar</stp>
        <stp/>
        <stp>Low</stp>
        <stp>D</stp>
        <stp>-234</stp>
        <stp>All</stp>
        <stp/>
        <stp/>
        <stp>TRUE</stp>
        <stp>T</stp>
        <tr r="U236" s="5"/>
      </tp>
      <tp>
        <v>54.93</v>
        <stp/>
        <stp>StudyData</stp>
        <stp>S.XAR</stp>
        <stp>Bar</stp>
        <stp/>
        <stp>Low</stp>
        <stp>D</stp>
        <stp>-134</stp>
        <stp>All</stp>
        <stp/>
        <stp/>
        <stp>TRUE</stp>
        <stp>T</stp>
        <tr r="U136" s="5"/>
      </tp>
      <tp t="s">
        <v/>
        <stp/>
        <stp>StudyData</stp>
        <stp>S.XAR</stp>
        <stp>Bar</stp>
        <stp/>
        <stp>Low</stp>
        <stp>D</stp>
        <stp>-235</stp>
        <stp>All</stp>
        <stp/>
        <stp/>
        <stp>TRUE</stp>
        <stp>T</stp>
        <tr r="U237" s="5"/>
      </tp>
      <tp>
        <v>54.58</v>
        <stp/>
        <stp>StudyData</stp>
        <stp>S.XAR</stp>
        <stp>Bar</stp>
        <stp/>
        <stp>Low</stp>
        <stp>D</stp>
        <stp>-135</stp>
        <stp>All</stp>
        <stp/>
        <stp/>
        <stp>TRUE</stp>
        <stp>T</stp>
        <tr r="U137" s="5"/>
      </tp>
      <tp t="s">
        <v/>
        <stp/>
        <stp>StudyData</stp>
        <stp>S.XAR</stp>
        <stp>Bar</stp>
        <stp/>
        <stp>Low</stp>
        <stp>D</stp>
        <stp>-236</stp>
        <stp>All</stp>
        <stp/>
        <stp/>
        <stp>TRUE</stp>
        <stp>T</stp>
        <tr r="U238" s="5"/>
      </tp>
      <tp>
        <v>54.53</v>
        <stp/>
        <stp>StudyData</stp>
        <stp>S.XAR</stp>
        <stp>Bar</stp>
        <stp/>
        <stp>Low</stp>
        <stp>D</stp>
        <stp>-136</stp>
        <stp>All</stp>
        <stp/>
        <stp/>
        <stp>TRUE</stp>
        <stp>T</stp>
        <tr r="U138" s="5"/>
      </tp>
      <tp t="s">
        <v/>
        <stp/>
        <stp>StudyData</stp>
        <stp>S.XAR</stp>
        <stp>Bar</stp>
        <stp/>
        <stp>Low</stp>
        <stp>D</stp>
        <stp>-237</stp>
        <stp>All</stp>
        <stp/>
        <stp/>
        <stp>TRUE</stp>
        <stp>T</stp>
        <tr r="U239" s="5"/>
      </tp>
      <tp>
        <v>54.21</v>
        <stp/>
        <stp>StudyData</stp>
        <stp>S.XAR</stp>
        <stp>Bar</stp>
        <stp/>
        <stp>Low</stp>
        <stp>D</stp>
        <stp>-137</stp>
        <stp>All</stp>
        <stp/>
        <stp/>
        <stp>TRUE</stp>
        <stp>T</stp>
        <tr r="U139" s="5"/>
      </tp>
      <tp t="s">
        <v/>
        <stp/>
        <stp>StudyData</stp>
        <stp>S.XAR</stp>
        <stp>Bar</stp>
        <stp/>
        <stp>Low</stp>
        <stp>D</stp>
        <stp>-230</stp>
        <stp>All</stp>
        <stp/>
        <stp/>
        <stp>TRUE</stp>
        <stp>T</stp>
        <tr r="U232" s="5"/>
      </tp>
      <tp>
        <v>54.49</v>
        <stp/>
        <stp>StudyData</stp>
        <stp>S.XAR</stp>
        <stp>Bar</stp>
        <stp/>
        <stp>Low</stp>
        <stp>D</stp>
        <stp>-130</stp>
        <stp>All</stp>
        <stp/>
        <stp/>
        <stp>TRUE</stp>
        <stp>T</stp>
        <tr r="U132" s="5"/>
      </tp>
      <tp t="s">
        <v/>
        <stp/>
        <stp>StudyData</stp>
        <stp>S.XAR</stp>
        <stp>Bar</stp>
        <stp/>
        <stp>Low</stp>
        <stp>D</stp>
        <stp>-231</stp>
        <stp>All</stp>
        <stp/>
        <stp/>
        <stp>TRUE</stp>
        <stp>T</stp>
        <tr r="U233" s="5"/>
      </tp>
      <tp>
        <v>54.91</v>
        <stp/>
        <stp>StudyData</stp>
        <stp>S.XAR</stp>
        <stp>Bar</stp>
        <stp/>
        <stp>Low</stp>
        <stp>D</stp>
        <stp>-131</stp>
        <stp>All</stp>
        <stp/>
        <stp/>
        <stp>TRUE</stp>
        <stp>T</stp>
        <tr r="U133" s="5"/>
      </tp>
      <tp t="s">
        <v/>
        <stp/>
        <stp>StudyData</stp>
        <stp>S.XAR</stp>
        <stp>Bar</stp>
        <stp/>
        <stp>Low</stp>
        <stp>D</stp>
        <stp>-232</stp>
        <stp>All</stp>
        <stp/>
        <stp/>
        <stp>TRUE</stp>
        <stp>T</stp>
        <tr r="U234" s="5"/>
      </tp>
      <tp>
        <v>54.65</v>
        <stp/>
        <stp>StudyData</stp>
        <stp>S.XAR</stp>
        <stp>Bar</stp>
        <stp/>
        <stp>Low</stp>
        <stp>D</stp>
        <stp>-132</stp>
        <stp>All</stp>
        <stp/>
        <stp/>
        <stp>TRUE</stp>
        <stp>T</stp>
        <tr r="U134" s="5"/>
      </tp>
      <tp t="s">
        <v/>
        <stp/>
        <stp>StudyData</stp>
        <stp>S.XAR</stp>
        <stp>Bar</stp>
        <stp/>
        <stp>Low</stp>
        <stp>D</stp>
        <stp>-233</stp>
        <stp>All</stp>
        <stp/>
        <stp/>
        <stp>TRUE</stp>
        <stp>T</stp>
        <tr r="U235" s="5"/>
      </tp>
      <tp>
        <v>54.73</v>
        <stp/>
        <stp>StudyData</stp>
        <stp>S.XAR</stp>
        <stp>Bar</stp>
        <stp/>
        <stp>Low</stp>
        <stp>D</stp>
        <stp>-133</stp>
        <stp>All</stp>
        <stp/>
        <stp/>
        <stp>TRUE</stp>
        <stp>T</stp>
        <tr r="U135" s="5"/>
      </tp>
      <tp>
        <v>207.51</v>
        <stp/>
        <stp>StudyData</stp>
        <stp>SPY</stp>
        <stp>Bar</stp>
        <stp/>
        <stp>Close</stp>
        <stp>D</stp>
        <stp>-157</stp>
        <stp>All</stp>
        <stp/>
        <stp/>
        <stp>TRUE</stp>
        <stp>T</stp>
        <tr r="G159" s="5"/>
      </tp>
      <tp>
        <v>211.92</v>
        <stp/>
        <stp>StudyData</stp>
        <stp>SPY</stp>
        <stp>Bar</stp>
        <stp/>
        <stp>Close</stp>
        <stp>D</stp>
        <stp>-257</stp>
        <stp>All</stp>
        <stp/>
        <stp/>
        <stp>TRUE</stp>
        <stp>T</stp>
        <tr r="G259" s="5"/>
      </tp>
      <tp>
        <v>207</v>
        <stp/>
        <stp>StudyData</stp>
        <stp>SPY</stp>
        <stp>Bar</stp>
        <stp/>
        <stp>Close</stp>
        <stp>D</stp>
        <stp>-156</stp>
        <stp>All</stp>
        <stp/>
        <stp/>
        <stp>TRUE</stp>
        <stp>T</stp>
        <tr r="G158" s="5"/>
      </tp>
      <tp>
        <v>210.12</v>
        <stp/>
        <stp>StudyData</stp>
        <stp>SPY</stp>
        <stp>Bar</stp>
        <stp/>
        <stp>Close</stp>
        <stp>D</stp>
        <stp>-256</stp>
        <stp>All</stp>
        <stp/>
        <stp/>
        <stp>TRUE</stp>
        <stp>T</stp>
        <tr r="G258" s="5"/>
      </tp>
      <tp>
        <v>206.6</v>
        <stp/>
        <stp>StudyData</stp>
        <stp>SPY</stp>
        <stp>Bar</stp>
        <stp/>
        <stp>Close</stp>
        <stp>D</stp>
        <stp>-155</stp>
        <stp>All</stp>
        <stp/>
        <stp/>
        <stp>TRUE</stp>
        <stp>T</stp>
        <tr r="G157" s="5"/>
      </tp>
      <tp>
        <v>209.77</v>
        <stp/>
        <stp>StudyData</stp>
        <stp>SPY</stp>
        <stp>Bar</stp>
        <stp/>
        <stp>Close</stp>
        <stp>D</stp>
        <stp>-255</stp>
        <stp>All</stp>
        <stp/>
        <stp/>
        <stp>TRUE</stp>
        <stp>T</stp>
        <tr r="G257" s="5"/>
      </tp>
      <tp>
        <v>208.95</v>
        <stp/>
        <stp>StudyData</stp>
        <stp>SPY</stp>
        <stp>Bar</stp>
        <stp/>
        <stp>Close</stp>
        <stp>D</stp>
        <stp>-154</stp>
        <stp>All</stp>
        <stp/>
        <stp/>
        <stp>TRUE</stp>
        <stp>T</stp>
        <tr r="G156" s="5"/>
      </tp>
      <tp>
        <v>208.48</v>
        <stp/>
        <stp>StudyData</stp>
        <stp>SPY</stp>
        <stp>Bar</stp>
        <stp/>
        <stp>Close</stp>
        <stp>D</stp>
        <stp>-254</stp>
        <stp>All</stp>
        <stp/>
        <stp/>
        <stp>TRUE</stp>
        <stp>T</stp>
        <tr r="G256" s="5"/>
      </tp>
      <tp>
        <v>208.83</v>
        <stp/>
        <stp>StudyData</stp>
        <stp>SPY</stp>
        <stp>Bar</stp>
        <stp/>
        <stp>Close</stp>
        <stp>D</stp>
        <stp>-153</stp>
        <stp>All</stp>
        <stp/>
        <stp/>
        <stp>TRUE</stp>
        <stp>T</stp>
        <tr r="G155" s="5"/>
      </tp>
      <tp>
        <v>208.45</v>
        <stp/>
        <stp>StudyData</stp>
        <stp>SPY</stp>
        <stp>Bar</stp>
        <stp/>
        <stp>Close</stp>
        <stp>D</stp>
        <stp>-253</stp>
        <stp>All</stp>
        <stp/>
        <stp/>
        <stp>TRUE</stp>
        <stp>T</stp>
        <tr r="G255" s="5"/>
      </tp>
      <tp>
        <v>207.93</v>
        <stp/>
        <stp>StudyData</stp>
        <stp>SPY</stp>
        <stp>Bar</stp>
        <stp/>
        <stp>Close</stp>
        <stp>D</stp>
        <stp>-152</stp>
        <stp>All</stp>
        <stp/>
        <stp/>
        <stp>TRUE</stp>
        <stp>T</stp>
        <tr r="G154" s="5"/>
      </tp>
      <tp>
        <v>210.95</v>
        <stp/>
        <stp>StudyData</stp>
        <stp>SPY</stp>
        <stp>Bar</stp>
        <stp/>
        <stp>Close</stp>
        <stp>D</stp>
        <stp>-252</stp>
        <stp>All</stp>
        <stp/>
        <stp/>
        <stp>TRUE</stp>
        <stp>T</stp>
        <tr r="G254" s="5"/>
      </tp>
      <tp>
        <v>210.39</v>
        <stp/>
        <stp>StudyData</stp>
        <stp>SPY</stp>
        <stp>Bar</stp>
        <stp/>
        <stp>Close</stp>
        <stp>D</stp>
        <stp>-151</stp>
        <stp>All</stp>
        <stp/>
        <stp/>
        <stp>TRUE</stp>
        <stp>T</stp>
        <tr r="G153" s="5"/>
      </tp>
      <tp>
        <v>211.63</v>
        <stp/>
        <stp>StudyData</stp>
        <stp>SPY</stp>
        <stp>Bar</stp>
        <stp/>
        <stp>Close</stp>
        <stp>D</stp>
        <stp>-251</stp>
        <stp>All</stp>
        <stp/>
        <stp/>
        <stp>TRUE</stp>
        <stp>T</stp>
        <tr r="G253" s="5"/>
      </tp>
      <tp>
        <v>211</v>
        <stp/>
        <stp>StudyData</stp>
        <stp>SPY</stp>
        <stp>Bar</stp>
        <stp/>
        <stp>Close</stp>
        <stp>D</stp>
        <stp>-150</stp>
        <stp>All</stp>
        <stp/>
        <stp/>
        <stp>TRUE</stp>
        <stp>T</stp>
        <tr r="G152" s="5"/>
      </tp>
      <tp>
        <v>210.01</v>
        <stp/>
        <stp>StudyData</stp>
        <stp>SPY</stp>
        <stp>Bar</stp>
        <stp/>
        <stp>Close</stp>
        <stp>D</stp>
        <stp>-250</stp>
        <stp>All</stp>
        <stp/>
        <stp/>
        <stp>TRUE</stp>
        <stp>T</stp>
        <tr r="G252" s="5"/>
      </tp>
      <tp>
        <v>201.85</v>
        <stp/>
        <stp>StudyData</stp>
        <stp>SPY</stp>
        <stp>Bar</stp>
        <stp/>
        <stp>Close</stp>
        <stp>D</stp>
        <stp>-159</stp>
        <stp>All</stp>
        <stp/>
        <stp/>
        <stp>TRUE</stp>
        <stp>T</stp>
        <tr r="G161" s="5"/>
      </tp>
      <tp>
        <v>211.57</v>
        <stp/>
        <stp>StudyData</stp>
        <stp>SPY</stp>
        <stp>Bar</stp>
        <stp/>
        <stp>Close</stp>
        <stp>D</stp>
        <stp>-259</stp>
        <stp>All</stp>
        <stp/>
        <stp/>
        <stp>TRUE</stp>
        <stp>T</stp>
        <tr r="G261" s="5"/>
      </tp>
      <tp>
        <v>205.26</v>
        <stp/>
        <stp>StudyData</stp>
        <stp>SPY</stp>
        <stp>Bar</stp>
        <stp/>
        <stp>Close</stp>
        <stp>D</stp>
        <stp>-158</stp>
        <stp>All</stp>
        <stp/>
        <stp/>
        <stp>TRUE</stp>
        <stp>T</stp>
        <tr r="G160" s="5"/>
      </tp>
      <tp>
        <v>211.36</v>
        <stp/>
        <stp>StudyData</stp>
        <stp>SPY</stp>
        <stp>Bar</stp>
        <stp/>
        <stp>Close</stp>
        <stp>D</stp>
        <stp>-258</stp>
        <stp>All</stp>
        <stp/>
        <stp/>
        <stp>TRUE</stp>
        <stp>T</stp>
        <tr r="G260" s="5"/>
      </tp>
      <tp t="s">
        <v>SPDR S&amp;P MidCap 400 ETF Trust</v>
        <stp/>
        <stp>ContractData</stp>
        <stp>S.MDY</stp>
        <stp>LongDescription</stp>
        <stp/>
        <stp>T</stp>
        <tr r="C12" s="3"/>
      </tp>
      <tp t="s">
        <v>SPDR Morgan Stanley Tech ETF</v>
        <stp/>
        <stp>ContractData</stp>
        <stp>S.MTK</stp>
        <stp>LongDescription</stp>
        <stp/>
        <stp>T</stp>
        <tr r="C45" s="3"/>
        <tr r="C45" s="3"/>
        <tr r="C45" s="3"/>
        <tr r="C45" s="3"/>
      </tp>
      <tp t="s">
        <v/>
        <stp/>
        <stp>StudyData</stp>
        <stp>S.XAR</stp>
        <stp>Bar</stp>
        <stp/>
        <stp>Low</stp>
        <stp>D</stp>
        <stp>-228</stp>
        <stp>All</stp>
        <stp/>
        <stp/>
        <stp>TRUE</stp>
        <stp>T</stp>
        <tr r="U230" s="5"/>
      </tp>
      <tp>
        <v>53.66</v>
        <stp/>
        <stp>StudyData</stp>
        <stp>S.XAR</stp>
        <stp>Bar</stp>
        <stp/>
        <stp>Low</stp>
        <stp>D</stp>
        <stp>-128</stp>
        <stp>All</stp>
        <stp/>
        <stp/>
        <stp>TRUE</stp>
        <stp>T</stp>
        <tr r="U130" s="5"/>
      </tp>
      <tp t="s">
        <v>SPDR S&amp;P Insurance ETF</v>
        <stp/>
        <stp>ContractData</stp>
        <stp>S.KIE</stp>
        <stp>LongDescription</stp>
        <stp/>
        <stp>T</stp>
        <tr r="C43" s="3"/>
        <tr r="C43" s="3"/>
        <tr r="C43" s="3"/>
        <tr r="C43" s="3"/>
      </tp>
      <tp t="s">
        <v>SPDR S&amp;P Capital Markets ETF</v>
        <stp/>
        <stp>ContractData</stp>
        <stp>S.KCE</stp>
        <stp>LongDescription</stp>
        <stp/>
        <stp>T</stp>
        <tr r="K7" s="2"/>
        <tr r="C40" s="3"/>
        <tr r="C40" s="3"/>
        <tr r="C40" s="3"/>
        <tr r="C40" s="3"/>
      </tp>
      <tp t="s">
        <v>SPDR S&amp;P Bank ETF</v>
        <stp/>
        <stp>ContractData</stp>
        <stp>S.KBE</stp>
        <stp>LongDescription</stp>
        <stp/>
        <stp>T</stp>
        <tr r="C38" s="3"/>
        <tr r="C38" s="3"/>
        <tr r="C38" s="3"/>
        <tr r="C38" s="3"/>
      </tp>
      <tp t="s">
        <v/>
        <stp/>
        <stp>StudyData</stp>
        <stp>S.XAR</stp>
        <stp>Bar</stp>
        <stp/>
        <stp>Low</stp>
        <stp>D</stp>
        <stp>-229</stp>
        <stp>All</stp>
        <stp/>
        <stp/>
        <stp>TRUE</stp>
        <stp>T</stp>
        <tr r="U231" s="5"/>
      </tp>
      <tp>
        <v>53.77</v>
        <stp/>
        <stp>StudyData</stp>
        <stp>S.XAR</stp>
        <stp>Bar</stp>
        <stp/>
        <stp>Low</stp>
        <stp>D</stp>
        <stp>-129</stp>
        <stp>All</stp>
        <stp/>
        <stp/>
        <stp>TRUE</stp>
        <stp>T</stp>
        <tr r="U131" s="5"/>
      </tp>
      <tp t="s">
        <v>SPDR S&amp;P Regional Banking ETF</v>
        <stp/>
        <stp>ContractData</stp>
        <stp>S.KRE</stp>
        <stp>LongDescription</stp>
        <stp/>
        <stp>T</stp>
        <tr r="C49" s="3"/>
        <tr r="C49" s="3"/>
        <tr r="C49" s="3"/>
        <tr r="C49" s="3"/>
      </tp>
      <tp t="s">
        <v/>
        <stp/>
        <stp>StudyData</stp>
        <stp>S.XAR</stp>
        <stp>Bar</stp>
        <stp/>
        <stp>Low</stp>
        <stp>D</stp>
        <stp>-224</stp>
        <stp>All</stp>
        <stp/>
        <stp/>
        <stp>TRUE</stp>
        <stp>T</stp>
        <tr r="U226" s="5"/>
      </tp>
      <tp>
        <v>52.79</v>
        <stp/>
        <stp>StudyData</stp>
        <stp>S.XAR</stp>
        <stp>Bar</stp>
        <stp/>
        <stp>Low</stp>
        <stp>D</stp>
        <stp>-124</stp>
        <stp>All</stp>
        <stp/>
        <stp/>
        <stp>TRUE</stp>
        <stp>T</stp>
        <tr r="U126" s="5"/>
      </tp>
      <tp t="s">
        <v/>
        <stp/>
        <stp>StudyData</stp>
        <stp>S.XAR</stp>
        <stp>Bar</stp>
        <stp/>
        <stp>Low</stp>
        <stp>D</stp>
        <stp>-225</stp>
        <stp>All</stp>
        <stp/>
        <stp/>
        <stp>TRUE</stp>
        <stp>T</stp>
        <tr r="U227" s="5"/>
      </tp>
      <tp>
        <v>52.77</v>
        <stp/>
        <stp>StudyData</stp>
        <stp>S.XAR</stp>
        <stp>Bar</stp>
        <stp/>
        <stp>Low</stp>
        <stp>D</stp>
        <stp>-125</stp>
        <stp>All</stp>
        <stp/>
        <stp/>
        <stp>TRUE</stp>
        <stp>T</stp>
        <tr r="U127" s="5"/>
      </tp>
      <tp t="s">
        <v>SPDR Dow Jones Industrial Avg ETF Trust</v>
        <stp/>
        <stp>ContractData</stp>
        <stp>S.DIA</stp>
        <stp>LongDescription</stp>
        <stp/>
        <stp>T</stp>
        <tr r="C3" s="2"/>
        <tr r="C7" s="3"/>
      </tp>
      <tp t="s">
        <v/>
        <stp/>
        <stp>StudyData</stp>
        <stp>S.XAR</stp>
        <stp>Bar</stp>
        <stp/>
        <stp>Low</stp>
        <stp>D</stp>
        <stp>-226</stp>
        <stp>All</stp>
        <stp/>
        <stp/>
        <stp>TRUE</stp>
        <stp>T</stp>
        <tr r="U228" s="5"/>
      </tp>
      <tp>
        <v>53.35</v>
        <stp/>
        <stp>StudyData</stp>
        <stp>S.XAR</stp>
        <stp>Bar</stp>
        <stp/>
        <stp>Low</stp>
        <stp>D</stp>
        <stp>-126</stp>
        <stp>All</stp>
        <stp/>
        <stp/>
        <stp>TRUE</stp>
        <stp>T</stp>
        <tr r="U128" s="5"/>
      </tp>
      <tp t="s">
        <v/>
        <stp/>
        <stp>StudyData</stp>
        <stp>S.XAR</stp>
        <stp>Bar</stp>
        <stp/>
        <stp>Low</stp>
        <stp>D</stp>
        <stp>-227</stp>
        <stp>All</stp>
        <stp/>
        <stp/>
        <stp>TRUE</stp>
        <stp>T</stp>
        <tr r="U229" s="5"/>
      </tp>
      <tp>
        <v>54.01</v>
        <stp/>
        <stp>StudyData</stp>
        <stp>S.XAR</stp>
        <stp>Bar</stp>
        <stp/>
        <stp>Low</stp>
        <stp>D</stp>
        <stp>-127</stp>
        <stp>All</stp>
        <stp/>
        <stp/>
        <stp>TRUE</stp>
        <stp>T</stp>
        <tr r="U129" s="5"/>
      </tp>
      <tp t="s">
        <v/>
        <stp/>
        <stp>StudyData</stp>
        <stp>S.XAR</stp>
        <stp>Bar</stp>
        <stp/>
        <stp>Low</stp>
        <stp>D</stp>
        <stp>-220</stp>
        <stp>All</stp>
        <stp/>
        <stp/>
        <stp>TRUE</stp>
        <stp>T</stp>
        <tr r="U222" s="5"/>
      </tp>
      <tp>
        <v>52.66</v>
        <stp/>
        <stp>StudyData</stp>
        <stp>S.XAR</stp>
        <stp>Bar</stp>
        <stp/>
        <stp>Low</stp>
        <stp>D</stp>
        <stp>-120</stp>
        <stp>All</stp>
        <stp/>
        <stp/>
        <stp>TRUE</stp>
        <stp>T</stp>
        <tr r="U122" s="5"/>
      </tp>
      <tp t="s">
        <v/>
        <stp/>
        <stp>StudyData</stp>
        <stp>S.XAR</stp>
        <stp>Bar</stp>
        <stp/>
        <stp>Low</stp>
        <stp>D</stp>
        <stp>-221</stp>
        <stp>All</stp>
        <stp/>
        <stp/>
        <stp>TRUE</stp>
        <stp>T</stp>
        <tr r="U223" s="5"/>
      </tp>
      <tp>
        <v>52.39</v>
        <stp/>
        <stp>StudyData</stp>
        <stp>S.XAR</stp>
        <stp>Bar</stp>
        <stp/>
        <stp>Low</stp>
        <stp>D</stp>
        <stp>-121</stp>
        <stp>All</stp>
        <stp/>
        <stp/>
        <stp>TRUE</stp>
        <stp>T</stp>
        <tr r="U123" s="5"/>
      </tp>
      <tp t="s">
        <v/>
        <stp/>
        <stp>StudyData</stp>
        <stp>S.XAR</stp>
        <stp>Bar</stp>
        <stp/>
        <stp>Low</stp>
        <stp>D</stp>
        <stp>-222</stp>
        <stp>All</stp>
        <stp/>
        <stp/>
        <stp>TRUE</stp>
        <stp>T</stp>
        <tr r="U224" s="5"/>
      </tp>
      <tp>
        <v>51.88</v>
        <stp/>
        <stp>StudyData</stp>
        <stp>S.XAR</stp>
        <stp>Bar</stp>
        <stp/>
        <stp>Low</stp>
        <stp>D</stp>
        <stp>-122</stp>
        <stp>All</stp>
        <stp/>
        <stp/>
        <stp>TRUE</stp>
        <stp>T</stp>
        <tr r="U124" s="5"/>
      </tp>
      <tp t="s">
        <v/>
        <stp/>
        <stp>StudyData</stp>
        <stp>S.XAR</stp>
        <stp>Bar</stp>
        <stp/>
        <stp>Low</stp>
        <stp>D</stp>
        <stp>-223</stp>
        <stp>All</stp>
        <stp/>
        <stp/>
        <stp>TRUE</stp>
        <stp>T</stp>
        <tr r="U225" s="5"/>
      </tp>
      <tp>
        <v>52.41</v>
        <stp/>
        <stp>StudyData</stp>
        <stp>S.XAR</stp>
        <stp>Bar</stp>
        <stp/>
        <stp>Low</stp>
        <stp>D</stp>
        <stp>-123</stp>
        <stp>All</stp>
        <stp/>
        <stp/>
        <stp>TRUE</stp>
        <stp>T</stp>
        <tr r="U125" s="5"/>
      </tp>
      <tp t="s">
        <v>SPDR S&amp;P Metals &amp; Mining ETF</v>
        <stp/>
        <stp>ContractData</stp>
        <stp>S.XME</stp>
        <stp>LongDescription</stp>
        <stp/>
        <stp>T</stp>
        <tr r="C44" s="3"/>
        <tr r="C44" s="3"/>
        <tr r="C44" s="3"/>
        <tr r="C44" s="3"/>
      </tp>
      <tp t="s">
        <v>Consumer Discretionary Select SectorSPDR</v>
        <stp/>
        <stp>ContractData</stp>
        <stp>S.XLY</stp>
        <stp>LongDescription</stp>
        <stp/>
        <stp>T</stp>
        <tr r="C25" s="3"/>
      </tp>
      <tp t="s">
        <v>Utilities Sector SPDR Fund</v>
        <stp/>
        <stp>ContractData</stp>
        <stp>S.XLU</stp>
        <stp>LongDescription</stp>
        <stp/>
        <stp>T</stp>
        <tr r="C33" s="3"/>
      </tp>
      <tp t="s">
        <v>Health Care Select Sector SPDR</v>
        <stp/>
        <stp>ContractData</stp>
        <stp>S.XLV</stp>
        <stp>LongDescription</stp>
        <stp/>
        <stp>T</stp>
        <tr r="C29" s="3"/>
      </tp>
      <tp t="s">
        <v>Consumer Staples Select Sect. SPDR (ETF)</v>
        <stp/>
        <stp>ContractData</stp>
        <stp>S.XLP</stp>
        <stp>LongDescription</stp>
        <stp/>
        <stp>T</stp>
        <tr r="C26" s="3"/>
      </tp>
      <tp t="s">
        <v>Industrial Select Sector SPDR</v>
        <stp/>
        <stp>ContractData</stp>
        <stp>S.XLI</stp>
        <stp>LongDescription</stp>
        <stp/>
        <stp>T</stp>
        <tr r="C30" s="3"/>
      </tp>
      <tp t="s">
        <v>Technology Sector SPDR Fund</v>
        <stp/>
        <stp>ContractData</stp>
        <stp>S.XLK</stp>
        <stp>LongDescription</stp>
        <stp/>
        <stp>T</stp>
        <tr r="C32" s="3"/>
      </tp>
      <tp t="s">
        <v>The Energy SPDR</v>
        <stp/>
        <stp>ContractData</stp>
        <stp>S.XLE</stp>
        <stp>LongDescription</stp>
        <stp/>
        <stp>T</stp>
        <tr r="C27" s="3"/>
      </tp>
      <tp t="s">
        <v>The Financial SPDR</v>
        <stp/>
        <stp>ContractData</stp>
        <stp>S.XLF</stp>
        <stp>LongDescription</stp>
        <stp/>
        <stp>T</stp>
        <tr r="C28" s="3"/>
      </tp>
      <tp t="s">
        <v>Materials Select Sector SPDR</v>
        <stp/>
        <stp>ContractData</stp>
        <stp>S.XLB</stp>
        <stp>LongDescription</stp>
        <stp/>
        <stp>T</stp>
        <tr r="C31" s="3"/>
      </tp>
      <tp t="s">
        <v>SPDR S&amp;P Oil &amp; Gas E&amp;P ETF</v>
        <stp/>
        <stp>ContractData</stp>
        <stp>S.XOP</stp>
        <stp>LongDescription</stp>
        <stp/>
        <stp>T</stp>
        <tr r="C46" s="3"/>
        <tr r="C46" s="3"/>
        <tr r="C46" s="3"/>
        <tr r="C46" s="3"/>
      </tp>
      <tp t="s">
        <v>SPDR S&amp;P Health Care Equipment ETF</v>
        <stp/>
        <stp>ContractData</stp>
        <stp>S.XHE</stp>
        <stp>LongDescription</stp>
        <stp/>
        <stp>T</stp>
        <tr r="C41" s="3"/>
        <tr r="C41" s="3"/>
        <tr r="C41" s="3"/>
        <tr r="C41" s="3"/>
      </tp>
      <tp t="s">
        <v>SPDR S&amp;P Homebuilders ETF</v>
        <stp/>
        <stp>ContractData</stp>
        <stp>S.XHB</stp>
        <stp>LongDescription</stp>
        <stp/>
        <stp>T</stp>
        <tr r="C42" s="3"/>
        <tr r="C42" s="3"/>
        <tr r="C42" s="3"/>
        <tr r="C42" s="3"/>
      </tp>
      <tp t="s">
        <v>SPDR S&amp;P Oil &amp; Gas Equip.&amp; Services ETF</v>
        <stp/>
        <stp>ContractData</stp>
        <stp>S.XES</stp>
        <stp>LongDescription</stp>
        <stp/>
        <stp>T</stp>
        <tr r="C47" s="3"/>
        <tr r="C47" s="3"/>
        <tr r="C47" s="3"/>
        <tr r="C47" s="3"/>
      </tp>
      <tp t="s">
        <v>SPDR S&amp;P Aerospace &amp; Defense ETF</v>
        <stp/>
        <stp>ContractData</stp>
        <stp>S.XAR</stp>
        <stp>LongDescription</stp>
        <stp/>
        <stp>T</stp>
        <tr r="C37" s="3"/>
        <tr r="C37" s="3"/>
        <tr r="C37" s="3"/>
        <tr r="C37" s="3"/>
        <tr r="Y4" s="5"/>
      </tp>
      <tp t="s">
        <v>SPDR S&amp;P Biotech ETF</v>
        <stp/>
        <stp>ContractData</stp>
        <stp>S.XBI</stp>
        <stp>LongDescription</stp>
        <stp/>
        <stp>T</stp>
        <tr r="C39" s="3"/>
        <tr r="C39" s="3"/>
        <tr r="C39" s="3"/>
        <tr r="C39" s="3"/>
      </tp>
      <tp t="s">
        <v>SPDR S&amp;P Telecom ETF</v>
        <stp/>
        <stp>ContractData</stp>
        <stp>S.XTL</stp>
        <stp>LongDescription</stp>
        <stp/>
        <stp>T</stp>
        <tr r="K19" s="2"/>
        <tr r="C53" s="3"/>
        <tr r="C53" s="3"/>
        <tr r="C53" s="3"/>
        <tr r="C53" s="3"/>
      </tp>
      <tp t="s">
        <v>SPDR S&amp;P Transportation ETF</v>
        <stp/>
        <stp>ContractData</stp>
        <stp>S.XTN</stp>
        <stp>LongDescription</stp>
        <stp/>
        <stp>T</stp>
        <tr r="C54" s="3"/>
        <tr r="C54" s="3"/>
        <tr r="C54" s="3"/>
        <tr r="C54" s="3"/>
      </tp>
      <tp t="s">
        <v>SPDR S&amp;P Pharmaceuticals ETF</v>
        <stp/>
        <stp>ContractData</stp>
        <stp>S.XPH</stp>
        <stp>LongDescription</stp>
        <stp/>
        <stp>T</stp>
        <tr r="C48" s="3"/>
        <tr r="C48" s="3"/>
        <tr r="C48" s="3"/>
        <tr r="C48" s="3"/>
      </tp>
      <tp t="s">
        <v>SPDR S&amp;P Software &amp; Services ETF</v>
        <stp/>
        <stp>ContractData</stp>
        <stp>S.XSW</stp>
        <stp>LongDescription</stp>
        <stp/>
        <stp>T</stp>
        <tr r="C52" s="3"/>
        <tr r="C52" s="3"/>
        <tr r="C52" s="3"/>
        <tr r="C52" s="3"/>
      </tp>
      <tp t="s">
        <v>SPDR S&amp;P Semiconductor ETF</v>
        <stp/>
        <stp>ContractData</stp>
        <stp>S.XSD</stp>
        <stp>LongDescription</stp>
        <stp/>
        <stp>T</stp>
        <tr r="C51" s="3"/>
        <tr r="C51" s="3"/>
        <tr r="C51" s="3"/>
        <tr r="C51" s="3"/>
      </tp>
      <tp t="s">
        <v>SPDR S&amp;P Retail ETF</v>
        <stp/>
        <stp>ContractData</stp>
        <stp>S.XRT</stp>
        <stp>LongDescription</stp>
        <stp/>
        <stp>T</stp>
        <tr r="C50" s="3"/>
        <tr r="C50" s="3"/>
        <tr r="C50" s="3"/>
        <tr r="C50" s="3"/>
      </tp>
      <tp t="s">
        <v>SPDR S&amp;P 600 Small Cap ETF</v>
        <stp/>
        <stp>ContractData</stp>
        <stp>S.SLY</stp>
        <stp>LongDescription</stp>
        <stp/>
        <stp>T</stp>
        <tr r="C11" s="3"/>
      </tp>
      <tp t="s">
        <v>SPDR S&amp;P 500 ETF Trust</v>
        <stp/>
        <stp>ContractData</stp>
        <stp>S.SPY</stp>
        <stp>LongDescription</stp>
        <stp/>
        <stp>T</stp>
        <tr r="C4" s="2"/>
        <tr r="C6" s="3"/>
      </tp>
      <tp>
        <v>210.04</v>
        <stp/>
        <stp>StudyData</stp>
        <stp>SPY</stp>
        <stp>Bar</stp>
        <stp/>
        <stp>Close</stp>
        <stp>D</stp>
        <stp>-147</stp>
        <stp>All</stp>
        <stp/>
        <stp/>
        <stp>TRUE</stp>
        <stp>T</stp>
        <tr r="G149" s="5"/>
      </tp>
      <tp>
        <v>210.59</v>
        <stp/>
        <stp>StudyData</stp>
        <stp>SPY</stp>
        <stp>Bar</stp>
        <stp/>
        <stp>Close</stp>
        <stp>D</stp>
        <stp>-247</stp>
        <stp>All</stp>
        <stp/>
        <stp/>
        <stp>TRUE</stp>
        <stp>T</stp>
        <tr r="G249" s="5"/>
      </tp>
      <tp>
        <v>208.08</v>
        <stp/>
        <stp>StudyData</stp>
        <stp>SPY</stp>
        <stp>Bar</stp>
        <stp/>
        <stp>Close</stp>
        <stp>D</stp>
        <stp>-146</stp>
        <stp>All</stp>
        <stp/>
        <stp/>
        <stp>TRUE</stp>
        <stp>T</stp>
        <tr r="G148" s="5"/>
      </tp>
      <tp>
        <v>212.78</v>
        <stp/>
        <stp>StudyData</stp>
        <stp>SPY</stp>
        <stp>Bar</stp>
        <stp/>
        <stp>Close</stp>
        <stp>D</stp>
        <stp>-246</stp>
        <stp>All</stp>
        <stp/>
        <stp/>
        <stp>TRUE</stp>
        <stp>T</stp>
        <tr r="G248" s="5"/>
      </tp>
      <tp>
        <v>208.56</v>
        <stp/>
        <stp>StudyData</stp>
        <stp>SPY</stp>
        <stp>Bar</stp>
        <stp/>
        <stp>Close</stp>
        <stp>D</stp>
        <stp>-145</stp>
        <stp>All</stp>
        <stp/>
        <stp/>
        <stp>TRUE</stp>
        <stp>T</stp>
        <tr r="G147" s="5"/>
      </tp>
      <tp>
        <v>210.81</v>
        <stp/>
        <stp>StudyData</stp>
        <stp>SPY</stp>
        <stp>Bar</stp>
        <stp/>
        <stp>Close</stp>
        <stp>D</stp>
        <stp>-245</stp>
        <stp>All</stp>
        <stp/>
        <stp/>
        <stp>TRUE</stp>
        <stp>T</stp>
        <tr r="G247" s="5"/>
      </tp>
      <tp>
        <v>207.74</v>
        <stp/>
        <stp>StudyData</stp>
        <stp>SPY</stp>
        <stp>Bar</stp>
        <stp/>
        <stp>Close</stp>
        <stp>D</stp>
        <stp>-144</stp>
        <stp>All</stp>
        <stp/>
        <stp/>
        <stp>TRUE</stp>
        <stp>T</stp>
        <tr r="G146" s="5"/>
      </tp>
      <tp>
        <v>211.89</v>
        <stp/>
        <stp>StudyData</stp>
        <stp>SPY</stp>
        <stp>Bar</stp>
        <stp/>
        <stp>Close</stp>
        <stp>D</stp>
        <stp>-244</stp>
        <stp>All</stp>
        <stp/>
        <stp/>
        <stp>TRUE</stp>
        <stp>T</stp>
        <tr r="G246" s="5"/>
      </tp>
      <tp>
        <v>204.84</v>
        <stp/>
        <stp>StudyData</stp>
        <stp>SPY</stp>
        <stp>Bar</stp>
        <stp/>
        <stp>Close</stp>
        <stp>D</stp>
        <stp>-143</stp>
        <stp>All</stp>
        <stp/>
        <stp/>
        <stp>TRUE</stp>
        <stp>T</stp>
        <tr r="G145" s="5"/>
      </tp>
      <tp>
        <v>212.04</v>
        <stp/>
        <stp>StudyData</stp>
        <stp>SPY</stp>
        <stp>Bar</stp>
        <stp/>
        <stp>Close</stp>
        <stp>D</stp>
        <stp>-243</stp>
        <stp>All</stp>
        <stp/>
        <stp/>
        <stp>TRUE</stp>
        <stp>T</stp>
        <tr r="G245" s="5"/>
      </tp>
      <tp>
        <v>202.54</v>
        <stp/>
        <stp>StudyData</stp>
        <stp>SPY</stp>
        <stp>Bar</stp>
        <stp/>
        <stp>Close</stp>
        <stp>D</stp>
        <stp>-142</stp>
        <stp>All</stp>
        <stp/>
        <stp/>
        <stp>TRUE</stp>
        <stp>T</stp>
        <tr r="G144" s="5"/>
      </tp>
      <tp>
        <v>210.5</v>
        <stp/>
        <stp>StudyData</stp>
        <stp>SPY</stp>
        <stp>Bar</stp>
        <stp/>
        <stp>Close</stp>
        <stp>D</stp>
        <stp>-242</stp>
        <stp>All</stp>
        <stp/>
        <stp/>
        <stp>TRUE</stp>
        <stp>T</stp>
        <tr r="G244" s="5"/>
      </tp>
      <tp>
        <v>205.62</v>
        <stp/>
        <stp>StudyData</stp>
        <stp>SPY</stp>
        <stp>Bar</stp>
        <stp/>
        <stp>Close</stp>
        <stp>D</stp>
        <stp>-141</stp>
        <stp>All</stp>
        <stp/>
        <stp/>
        <stp>TRUE</stp>
        <stp>T</stp>
        <tr r="G143" s="5"/>
      </tp>
      <tp>
        <v>209.86</v>
        <stp/>
        <stp>StudyData</stp>
        <stp>SPY</stp>
        <stp>Bar</stp>
        <stp/>
        <stp>Close</stp>
        <stp>D</stp>
        <stp>-241</stp>
        <stp>All</stp>
        <stp/>
        <stp/>
        <stp>TRUE</stp>
        <stp>T</stp>
        <tr r="G243" s="5"/>
      </tp>
      <tp>
        <v>205.47</v>
        <stp/>
        <stp>StudyData</stp>
        <stp>SPY</stp>
        <stp>Bar</stp>
        <stp/>
        <stp>Close</stp>
        <stp>D</stp>
        <stp>-140</stp>
        <stp>All</stp>
        <stp/>
        <stp/>
        <stp>TRUE</stp>
        <stp>T</stp>
        <tr r="G142" s="5"/>
      </tp>
      <tp>
        <v>209.82</v>
        <stp/>
        <stp>StudyData</stp>
        <stp>SPY</stp>
        <stp>Bar</stp>
        <stp/>
        <stp>Close</stp>
        <stp>D</stp>
        <stp>-240</stp>
        <stp>All</stp>
        <stp/>
        <stp/>
        <stp>TRUE</stp>
        <stp>T</stp>
        <tr r="G242" s="5"/>
      </tp>
      <tp>
        <v>210.36</v>
        <stp/>
        <stp>StudyData</stp>
        <stp>SPY</stp>
        <stp>Bar</stp>
        <stp/>
        <stp>Close</stp>
        <stp>D</stp>
        <stp>-149</stp>
        <stp>All</stp>
        <stp/>
        <stp/>
        <stp>TRUE</stp>
        <stp>T</stp>
        <tr r="G151" s="5"/>
      </tp>
      <tp>
        <v>209.11</v>
        <stp/>
        <stp>StudyData</stp>
        <stp>SPY</stp>
        <stp>Bar</stp>
        <stp/>
        <stp>Close</stp>
        <stp>D</stp>
        <stp>-249</stp>
        <stp>All</stp>
        <stp/>
        <stp/>
        <stp>TRUE</stp>
        <stp>T</stp>
        <tr r="G251" s="5"/>
      </tp>
      <tp>
        <v>210.15</v>
        <stp/>
        <stp>StudyData</stp>
        <stp>SPY</stp>
        <stp>Bar</stp>
        <stp/>
        <stp>Close</stp>
        <stp>D</stp>
        <stp>-148</stp>
        <stp>All</stp>
        <stp/>
        <stp/>
        <stp>TRUE</stp>
        <stp>T</stp>
        <tr r="G150" s="5"/>
      </tp>
      <tp>
        <v>210.25</v>
        <stp/>
        <stp>StudyData</stp>
        <stp>SPY</stp>
        <stp>Bar</stp>
        <stp/>
        <stp>Close</stp>
        <stp>D</stp>
        <stp>-248</stp>
        <stp>All</stp>
        <stp/>
        <stp/>
        <stp>TRUE</stp>
        <stp>T</stp>
        <tr r="G250" s="5"/>
      </tp>
      <tp>
        <v>45.730000000000004</v>
        <stp/>
        <stp>ContractData</stp>
        <stp>S.XTN</stp>
        <stp>LastQuoteToday</stp>
        <stp/>
        <stp>T</stp>
        <tr r="G54" s="3"/>
      </tp>
      <tp t="s">
        <v/>
        <stp/>
        <stp>StudyData</stp>
        <stp>S.XAR</stp>
        <stp>Bar</stp>
        <stp/>
        <stp>Low</stp>
        <stp>D</stp>
        <stp>-218</stp>
        <stp>All</stp>
        <stp/>
        <stp/>
        <stp>TRUE</stp>
        <stp>T</stp>
        <tr r="U220" s="5"/>
      </tp>
      <tp>
        <v>51.15</v>
        <stp/>
        <stp>StudyData</stp>
        <stp>S.XAR</stp>
        <stp>Bar</stp>
        <stp/>
        <stp>Low</stp>
        <stp>D</stp>
        <stp>-118</stp>
        <stp>All</stp>
        <stp/>
        <stp/>
        <stp>TRUE</stp>
        <stp>T</stp>
        <tr r="U120" s="5"/>
      </tp>
      <tp t="s">
        <v/>
        <stp/>
        <stp>StudyData</stp>
        <stp>S.XAR</stp>
        <stp>Bar</stp>
        <stp/>
        <stp>Low</stp>
        <stp>D</stp>
        <stp>-219</stp>
        <stp>All</stp>
        <stp/>
        <stp/>
        <stp>TRUE</stp>
        <stp>T</stp>
        <tr r="U221" s="5"/>
      </tp>
      <tp>
        <v>52.81</v>
        <stp/>
        <stp>StudyData</stp>
        <stp>S.XAR</stp>
        <stp>Bar</stp>
        <stp/>
        <stp>Low</stp>
        <stp>D</stp>
        <stp>-119</stp>
        <stp>All</stp>
        <stp/>
        <stp/>
        <stp>TRUE</stp>
        <stp>T</stp>
        <tr r="U121" s="5"/>
      </tp>
      <tp t="s">
        <v/>
        <stp/>
        <stp>StudyData</stp>
        <stp>S.XAR</stp>
        <stp>Bar</stp>
        <stp/>
        <stp>Low</stp>
        <stp>D</stp>
        <stp>-214</stp>
        <stp>All</stp>
        <stp/>
        <stp/>
        <stp>TRUE</stp>
        <stp>T</stp>
        <tr r="U216" s="5"/>
      </tp>
      <tp>
        <v>52.75</v>
        <stp/>
        <stp>StudyData</stp>
        <stp>S.XAR</stp>
        <stp>Bar</stp>
        <stp/>
        <stp>Low</stp>
        <stp>D</stp>
        <stp>-114</stp>
        <stp>All</stp>
        <stp/>
        <stp/>
        <stp>TRUE</stp>
        <stp>T</stp>
        <tr r="U116" s="5"/>
      </tp>
      <tp t="s">
        <v/>
        <stp/>
        <stp>StudyData</stp>
        <stp>S.XAR</stp>
        <stp>Bar</stp>
        <stp/>
        <stp>Low</stp>
        <stp>D</stp>
        <stp>-215</stp>
        <stp>All</stp>
        <stp/>
        <stp/>
        <stp>TRUE</stp>
        <stp>T</stp>
        <tr r="U217" s="5"/>
      </tp>
      <tp>
        <v>52.56</v>
        <stp/>
        <stp>StudyData</stp>
        <stp>S.XAR</stp>
        <stp>Bar</stp>
        <stp/>
        <stp>Low</stp>
        <stp>D</stp>
        <stp>-115</stp>
        <stp>All</stp>
        <stp/>
        <stp/>
        <stp>TRUE</stp>
        <stp>T</stp>
        <tr r="U117" s="5"/>
      </tp>
      <tp t="s">
        <v/>
        <stp/>
        <stp>StudyData</stp>
        <stp>S.XAR</stp>
        <stp>Bar</stp>
        <stp/>
        <stp>Low</stp>
        <stp>D</stp>
        <stp>-216</stp>
        <stp>All</stp>
        <stp/>
        <stp/>
        <stp>TRUE</stp>
        <stp>T</stp>
        <tr r="U218" s="5"/>
      </tp>
      <tp>
        <v>51.84</v>
        <stp/>
        <stp>StudyData</stp>
        <stp>S.XAR</stp>
        <stp>Bar</stp>
        <stp/>
        <stp>Low</stp>
        <stp>D</stp>
        <stp>-116</stp>
        <stp>All</stp>
        <stp/>
        <stp/>
        <stp>TRUE</stp>
        <stp>T</stp>
        <tr r="U118" s="5"/>
      </tp>
      <tp t="s">
        <v/>
        <stp/>
        <stp>StudyData</stp>
        <stp>S.XAR</stp>
        <stp>Bar</stp>
        <stp/>
        <stp>Low</stp>
        <stp>D</stp>
        <stp>-217</stp>
        <stp>All</stp>
        <stp/>
        <stp/>
        <stp>TRUE</stp>
        <stp>T</stp>
        <tr r="U219" s="5"/>
      </tp>
      <tp>
        <v>51.55</v>
        <stp/>
        <stp>StudyData</stp>
        <stp>S.XAR</stp>
        <stp>Bar</stp>
        <stp/>
        <stp>Low</stp>
        <stp>D</stp>
        <stp>-117</stp>
        <stp>All</stp>
        <stp/>
        <stp/>
        <stp>TRUE</stp>
        <stp>T</stp>
        <tr r="U119" s="5"/>
      </tp>
      <tp t="s">
        <v/>
        <stp/>
        <stp>StudyData</stp>
        <stp>S.XAR</stp>
        <stp>Bar</stp>
        <stp/>
        <stp>Low</stp>
        <stp>D</stp>
        <stp>-210</stp>
        <stp>All</stp>
        <stp/>
        <stp/>
        <stp>TRUE</stp>
        <stp>T</stp>
        <tr r="U212" s="5"/>
      </tp>
      <tp>
        <v>52.8</v>
        <stp/>
        <stp>StudyData</stp>
        <stp>S.XAR</stp>
        <stp>Bar</stp>
        <stp/>
        <stp>Low</stp>
        <stp>D</stp>
        <stp>-110</stp>
        <stp>All</stp>
        <stp/>
        <stp/>
        <stp>TRUE</stp>
        <stp>T</stp>
        <tr r="U112" s="5"/>
      </tp>
      <tp t="s">
        <v/>
        <stp/>
        <stp>StudyData</stp>
        <stp>S.XAR</stp>
        <stp>Bar</stp>
        <stp/>
        <stp>Low</stp>
        <stp>D</stp>
        <stp>-211</stp>
        <stp>All</stp>
        <stp/>
        <stp/>
        <stp>TRUE</stp>
        <stp>T</stp>
        <tr r="U213" s="5"/>
      </tp>
      <tp>
        <v>53.14</v>
        <stp/>
        <stp>StudyData</stp>
        <stp>S.XAR</stp>
        <stp>Bar</stp>
        <stp/>
        <stp>Low</stp>
        <stp>D</stp>
        <stp>-111</stp>
        <stp>All</stp>
        <stp/>
        <stp/>
        <stp>TRUE</stp>
        <stp>T</stp>
        <tr r="U113" s="5"/>
      </tp>
      <tp t="s">
        <v/>
        <stp/>
        <stp>StudyData</stp>
        <stp>S.XAR</stp>
        <stp>Bar</stp>
        <stp/>
        <stp>Low</stp>
        <stp>D</stp>
        <stp>-212</stp>
        <stp>All</stp>
        <stp/>
        <stp/>
        <stp>TRUE</stp>
        <stp>T</stp>
        <tr r="U214" s="5"/>
      </tp>
      <tp>
        <v>52.78</v>
        <stp/>
        <stp>StudyData</stp>
        <stp>S.XAR</stp>
        <stp>Bar</stp>
        <stp/>
        <stp>Low</stp>
        <stp>D</stp>
        <stp>-112</stp>
        <stp>All</stp>
        <stp/>
        <stp/>
        <stp>TRUE</stp>
        <stp>T</stp>
        <tr r="U114" s="5"/>
      </tp>
      <tp t="s">
        <v/>
        <stp/>
        <stp>StudyData</stp>
        <stp>S.XAR</stp>
        <stp>Bar</stp>
        <stp/>
        <stp>Low</stp>
        <stp>D</stp>
        <stp>-213</stp>
        <stp>All</stp>
        <stp/>
        <stp/>
        <stp>TRUE</stp>
        <stp>T</stp>
        <tr r="U215" s="5"/>
      </tp>
      <tp>
        <v>52.23</v>
        <stp/>
        <stp>StudyData</stp>
        <stp>S.XAR</stp>
        <stp>Bar</stp>
        <stp/>
        <stp>Low</stp>
        <stp>D</stp>
        <stp>-113</stp>
        <stp>All</stp>
        <stp/>
        <stp/>
        <stp>TRUE</stp>
        <stp>T</stp>
        <tr r="U115" s="5"/>
      </tp>
      <tp>
        <v>192.85</v>
        <stp/>
        <stp>StudyData</stp>
        <stp>SPY</stp>
        <stp>Bar</stp>
        <stp/>
        <stp>Close</stp>
        <stp>D</stp>
        <stp>-177</stp>
        <stp>All</stp>
        <stp/>
        <stp/>
        <stp>TRUE</stp>
        <stp>T</stp>
        <tr r="G179" s="5"/>
      </tp>
      <tp>
        <v>208.9</v>
        <stp/>
        <stp>StudyData</stp>
        <stp>SPY</stp>
        <stp>Bar</stp>
        <stp/>
        <stp>Close</stp>
        <stp>D</stp>
        <stp>-277</stp>
        <stp>All</stp>
        <stp/>
        <stp/>
        <stp>TRUE</stp>
        <stp>T</stp>
        <tr r="G279" s="5"/>
      </tp>
      <tp>
        <v>188.01</v>
        <stp/>
        <stp>StudyData</stp>
        <stp>SPY</stp>
        <stp>Bar</stp>
        <stp/>
        <stp>Close</stp>
        <stp>D</stp>
        <stp>-176</stp>
        <stp>All</stp>
        <stp/>
        <stp/>
        <stp>TRUE</stp>
        <stp>T</stp>
        <tr r="G178" s="5"/>
      </tp>
      <tp>
        <v>208.04</v>
        <stp/>
        <stp>StudyData</stp>
        <stp>SPY</stp>
        <stp>Bar</stp>
        <stp/>
        <stp>Close</stp>
        <stp>D</stp>
        <stp>-276</stp>
        <stp>All</stp>
        <stp/>
        <stp/>
        <stp>TRUE</stp>
        <stp>T</stp>
        <tr r="G278" s="5"/>
      </tp>
      <tp>
        <v>188.12</v>
        <stp/>
        <stp>StudyData</stp>
        <stp>SPY</stp>
        <stp>Bar</stp>
        <stp/>
        <stp>Close</stp>
        <stp>D</stp>
        <stp>-175</stp>
        <stp>All</stp>
        <stp/>
        <stp/>
        <stp>TRUE</stp>
        <stp>T</stp>
        <tr r="G177" s="5"/>
      </tp>
      <tp>
        <v>208.87</v>
        <stp/>
        <stp>StudyData</stp>
        <stp>SPY</stp>
        <stp>Bar</stp>
        <stp/>
        <stp>Close</stp>
        <stp>D</stp>
        <stp>-275</stp>
        <stp>All</stp>
        <stp/>
        <stp/>
        <stp>TRUE</stp>
        <stp>T</stp>
        <tr r="G277" s="5"/>
      </tp>
      <tp>
        <v>191.63</v>
        <stp/>
        <stp>StudyData</stp>
        <stp>SPY</stp>
        <stp>Bar</stp>
        <stp/>
        <stp>Close</stp>
        <stp>D</stp>
        <stp>-174</stp>
        <stp>All</stp>
        <stp/>
        <stp/>
        <stp>TRUE</stp>
        <stp>T</stp>
        <tr r="G176" s="5"/>
      </tp>
      <tp>
        <v>211.62</v>
        <stp/>
        <stp>StudyData</stp>
        <stp>SPY</stp>
        <stp>Bar</stp>
        <stp/>
        <stp>Close</stp>
        <stp>D</stp>
        <stp>-274</stp>
        <stp>All</stp>
        <stp/>
        <stp/>
        <stp>TRUE</stp>
        <stp>T</stp>
        <tr r="G276" s="5"/>
      </tp>
      <tp>
        <v>192.13</v>
        <stp/>
        <stp>StudyData</stp>
        <stp>SPY</stp>
        <stp>Bar</stp>
        <stp/>
        <stp>Close</stp>
        <stp>D</stp>
        <stp>-173</stp>
        <stp>All</stp>
        <stp/>
        <stp/>
        <stp>TRUE</stp>
        <stp>T</stp>
        <tr r="G175" s="5"/>
      </tp>
      <tp>
        <v>210.6</v>
        <stp/>
        <stp>StudyData</stp>
        <stp>SPY</stp>
        <stp>Bar</stp>
        <stp/>
        <stp>Close</stp>
        <stp>D</stp>
        <stp>-273</stp>
        <stp>All</stp>
        <stp/>
        <stp/>
        <stp>TRUE</stp>
        <stp>T</stp>
        <tr r="G275" s="5"/>
      </tp>
      <tp>
        <v>195</v>
        <stp/>
        <stp>StudyData</stp>
        <stp>SPY</stp>
        <stp>Bar</stp>
        <stp/>
        <stp>Close</stp>
        <stp>D</stp>
        <stp>-172</stp>
        <stp>All</stp>
        <stp/>
        <stp/>
        <stp>TRUE</stp>
        <stp>T</stp>
        <tr r="G174" s="5"/>
      </tp>
      <tp>
        <v>209.98</v>
        <stp/>
        <stp>StudyData</stp>
        <stp>SPY</stp>
        <stp>Bar</stp>
        <stp/>
        <stp>Close</stp>
        <stp>D</stp>
        <stp>-272</stp>
        <stp>All</stp>
        <stp/>
        <stp/>
        <stp>TRUE</stp>
        <stp>T</stp>
        <tr r="G274" s="5"/>
      </tp>
      <tp>
        <v>198.47</v>
        <stp/>
        <stp>StudyData</stp>
        <stp>SPY</stp>
        <stp>Bar</stp>
        <stp/>
        <stp>Close</stp>
        <stp>D</stp>
        <stp>-171</stp>
        <stp>All</stp>
        <stp/>
        <stp/>
        <stp>TRUE</stp>
        <stp>T</stp>
        <tr r="G173" s="5"/>
      </tp>
      <tp>
        <v>210.02</v>
        <stp/>
        <stp>StudyData</stp>
        <stp>SPY</stp>
        <stp>Bar</stp>
        <stp/>
        <stp>Close</stp>
        <stp>D</stp>
        <stp>-271</stp>
        <stp>All</stp>
        <stp/>
        <stp/>
        <stp>TRUE</stp>
        <stp>T</stp>
        <tr r="G273" s="5"/>
      </tp>
      <tp>
        <v>197.79</v>
        <stp/>
        <stp>StudyData</stp>
        <stp>SPY</stp>
        <stp>Bar</stp>
        <stp/>
        <stp>Close</stp>
        <stp>D</stp>
        <stp>-170</stp>
        <stp>All</stp>
        <stp/>
        <stp/>
        <stp>TRUE</stp>
        <stp>T</stp>
        <tr r="G172" s="5"/>
      </tp>
      <tp>
        <v>212.21</v>
        <stp/>
        <stp>StudyData</stp>
        <stp>SPY</stp>
        <stp>Bar</stp>
        <stp/>
        <stp>Close</stp>
        <stp>D</stp>
        <stp>-270</stp>
        <stp>All</stp>
        <stp/>
        <stp/>
        <stp>TRUE</stp>
        <stp>T</stp>
        <tr r="G272" s="5"/>
      </tp>
      <tp>
        <v>193.6</v>
        <stp/>
        <stp>StudyData</stp>
        <stp>SPY</stp>
        <stp>Bar</stp>
        <stp/>
        <stp>Close</stp>
        <stp>D</stp>
        <stp>-179</stp>
        <stp>All</stp>
        <stp/>
        <stp/>
        <stp>TRUE</stp>
        <stp>T</stp>
        <tr r="G181" s="5"/>
      </tp>
      <tp>
        <v>210.72</v>
        <stp/>
        <stp>StudyData</stp>
        <stp>SPY</stp>
        <stp>Bar</stp>
        <stp/>
        <stp>Close</stp>
        <stp>D</stp>
        <stp>-279</stp>
        <stp>All</stp>
        <stp/>
        <stp/>
        <stp>TRUE</stp>
        <stp>T</stp>
        <tr r="G281" s="5"/>
      </tp>
      <tp>
        <v>192.9</v>
        <stp/>
        <stp>StudyData</stp>
        <stp>SPY</stp>
        <stp>Bar</stp>
        <stp/>
        <stp>Close</stp>
        <stp>D</stp>
        <stp>-178</stp>
        <stp>All</stp>
        <stp/>
        <stp/>
        <stp>TRUE</stp>
        <stp>T</stp>
        <tr r="G180" s="5"/>
      </tp>
      <tp>
        <v>211.32</v>
        <stp/>
        <stp>StudyData</stp>
        <stp>SPY</stp>
        <stp>Bar</stp>
        <stp/>
        <stp>Close</stp>
        <stp>D</stp>
        <stp>-278</stp>
        <stp>All</stp>
        <stp/>
        <stp/>
        <stp>TRUE</stp>
        <stp>T</stp>
        <tr r="G280" s="5"/>
      </tp>
      <tp t="s">
        <v/>
        <stp/>
        <stp>StudyData</stp>
        <stp>S.XAR</stp>
        <stp>Bar</stp>
        <stp/>
        <stp>Low</stp>
        <stp>D</stp>
        <stp>-208</stp>
        <stp>All</stp>
        <stp/>
        <stp/>
        <stp>TRUE</stp>
        <stp>T</stp>
        <tr r="U210" s="5"/>
      </tp>
      <tp>
        <v>52.4</v>
        <stp/>
        <stp>StudyData</stp>
        <stp>S.XAR</stp>
        <stp>Bar</stp>
        <stp/>
        <stp>Low</stp>
        <stp>D</stp>
        <stp>-108</stp>
        <stp>All</stp>
        <stp/>
        <stp/>
        <stp>TRUE</stp>
        <stp>T</stp>
        <tr r="U110" s="5"/>
      </tp>
      <tp t="s">
        <v/>
        <stp/>
        <stp>StudyData</stp>
        <stp>S.XAR</stp>
        <stp>Bar</stp>
        <stp/>
        <stp>Low</stp>
        <stp>D</stp>
        <stp>-209</stp>
        <stp>All</stp>
        <stp/>
        <stp/>
        <stp>TRUE</stp>
        <stp>T</stp>
        <tr r="U211" s="5"/>
      </tp>
      <tp>
        <v>51.74</v>
        <stp/>
        <stp>StudyData</stp>
        <stp>S.XAR</stp>
        <stp>Bar</stp>
        <stp/>
        <stp>Low</stp>
        <stp>D</stp>
        <stp>-109</stp>
        <stp>All</stp>
        <stp/>
        <stp/>
        <stp>TRUE</stp>
        <stp>T</stp>
        <tr r="U111" s="5"/>
      </tp>
      <tp t="s">
        <v/>
        <stp/>
        <stp>StudyData</stp>
        <stp>S.XAR</stp>
        <stp>Bar</stp>
        <stp/>
        <stp>Low</stp>
        <stp>D</stp>
        <stp>-204</stp>
        <stp>All</stp>
        <stp/>
        <stp/>
        <stp>TRUE</stp>
        <stp>T</stp>
        <tr r="U206" s="5"/>
      </tp>
      <tp>
        <v>49.91</v>
        <stp/>
        <stp>StudyData</stp>
        <stp>S.XAR</stp>
        <stp>Bar</stp>
        <stp/>
        <stp>Low</stp>
        <stp>D</stp>
        <stp>-104</stp>
        <stp>All</stp>
        <stp/>
        <stp/>
        <stp>TRUE</stp>
        <stp>T</stp>
        <tr r="U106" s="5"/>
      </tp>
      <tp t="s">
        <v/>
        <stp/>
        <stp>StudyData</stp>
        <stp>S.XAR</stp>
        <stp>Bar</stp>
        <stp/>
        <stp>Low</stp>
        <stp>D</stp>
        <stp>-205</stp>
        <stp>All</stp>
        <stp/>
        <stp/>
        <stp>TRUE</stp>
        <stp>T</stp>
        <tr r="U207" s="5"/>
      </tp>
      <tp>
        <v>50.06</v>
        <stp/>
        <stp>StudyData</stp>
        <stp>S.XAR</stp>
        <stp>Bar</stp>
        <stp/>
        <stp>Low</stp>
        <stp>D</stp>
        <stp>-105</stp>
        <stp>All</stp>
        <stp/>
        <stp/>
        <stp>TRUE</stp>
        <stp>T</stp>
        <tr r="U107" s="5"/>
      </tp>
      <tp t="s">
        <v/>
        <stp/>
        <stp>StudyData</stp>
        <stp>S.XAR</stp>
        <stp>Bar</stp>
        <stp/>
        <stp>Low</stp>
        <stp>D</stp>
        <stp>-206</stp>
        <stp>All</stp>
        <stp/>
        <stp/>
        <stp>TRUE</stp>
        <stp>T</stp>
        <tr r="U208" s="5"/>
      </tp>
      <tp>
        <v>50.71</v>
        <stp/>
        <stp>StudyData</stp>
        <stp>S.XAR</stp>
        <stp>Bar</stp>
        <stp/>
        <stp>Low</stp>
        <stp>D</stp>
        <stp>-106</stp>
        <stp>All</stp>
        <stp/>
        <stp/>
        <stp>TRUE</stp>
        <stp>T</stp>
        <tr r="U108" s="5"/>
      </tp>
      <tp t="s">
        <v/>
        <stp/>
        <stp>StudyData</stp>
        <stp>S.XAR</stp>
        <stp>Bar</stp>
        <stp/>
        <stp>Low</stp>
        <stp>D</stp>
        <stp>-207</stp>
        <stp>All</stp>
        <stp/>
        <stp/>
        <stp>TRUE</stp>
        <stp>T</stp>
        <tr r="U209" s="5"/>
      </tp>
      <tp>
        <v>51.78</v>
        <stp/>
        <stp>StudyData</stp>
        <stp>S.XAR</stp>
        <stp>Bar</stp>
        <stp/>
        <stp>Low</stp>
        <stp>D</stp>
        <stp>-107</stp>
        <stp>All</stp>
        <stp/>
        <stp/>
        <stp>TRUE</stp>
        <stp>T</stp>
        <tr r="U109" s="5"/>
      </tp>
      <tp t="s">
        <v/>
        <stp/>
        <stp>StudyData</stp>
        <stp>S.XAR</stp>
        <stp>Bar</stp>
        <stp/>
        <stp>Low</stp>
        <stp>D</stp>
        <stp>-200</stp>
        <stp>All</stp>
        <stp/>
        <stp/>
        <stp>TRUE</stp>
        <stp>T</stp>
        <tr r="U202" s="5"/>
      </tp>
      <tp t="s">
        <v/>
        <stp/>
        <stp>StudyData</stp>
        <stp>S.XAR</stp>
        <stp>Bar</stp>
        <stp/>
        <stp>Low</stp>
        <stp>D</stp>
        <stp>-300</stp>
        <stp>All</stp>
        <stp/>
        <stp/>
        <stp>TRUE</stp>
        <stp>T</stp>
        <tr r="U302" s="5"/>
      </tp>
      <tp>
        <v>47.66</v>
        <stp/>
        <stp>StudyData</stp>
        <stp>S.XAR</stp>
        <stp>Bar</stp>
        <stp/>
        <stp>Low</stp>
        <stp>D</stp>
        <stp>-100</stp>
        <stp>All</stp>
        <stp/>
        <stp/>
        <stp>TRUE</stp>
        <stp>T</stp>
        <tr r="U102" s="5"/>
      </tp>
      <tp t="s">
        <v/>
        <stp/>
        <stp>StudyData</stp>
        <stp>S.XAR</stp>
        <stp>Bar</stp>
        <stp/>
        <stp>Low</stp>
        <stp>D</stp>
        <stp>-201</stp>
        <stp>All</stp>
        <stp/>
        <stp/>
        <stp>TRUE</stp>
        <stp>T</stp>
        <tr r="U203" s="5"/>
      </tp>
      <tp>
        <v>48.57</v>
        <stp/>
        <stp>StudyData</stp>
        <stp>S.XAR</stp>
        <stp>Bar</stp>
        <stp/>
        <stp>Low</stp>
        <stp>D</stp>
        <stp>-101</stp>
        <stp>All</stp>
        <stp/>
        <stp/>
        <stp>TRUE</stp>
        <stp>T</stp>
        <tr r="U103" s="5"/>
      </tp>
      <tp t="s">
        <v/>
        <stp/>
        <stp>StudyData</stp>
        <stp>S.XAR</stp>
        <stp>Bar</stp>
        <stp/>
        <stp>Low</stp>
        <stp>D</stp>
        <stp>-202</stp>
        <stp>All</stp>
        <stp/>
        <stp/>
        <stp>TRUE</stp>
        <stp>T</stp>
        <tr r="U204" s="5"/>
      </tp>
      <tp>
        <v>49.04</v>
        <stp/>
        <stp>StudyData</stp>
        <stp>S.XAR</stp>
        <stp>Bar</stp>
        <stp/>
        <stp>Low</stp>
        <stp>D</stp>
        <stp>-102</stp>
        <stp>All</stp>
        <stp/>
        <stp/>
        <stp>TRUE</stp>
        <stp>T</stp>
        <tr r="U104" s="5"/>
      </tp>
      <tp t="s">
        <v/>
        <stp/>
        <stp>StudyData</stp>
        <stp>S.XAR</stp>
        <stp>Bar</stp>
        <stp/>
        <stp>Low</stp>
        <stp>D</stp>
        <stp>-203</stp>
        <stp>All</stp>
        <stp/>
        <stp/>
        <stp>TRUE</stp>
        <stp>T</stp>
        <tr r="U205" s="5"/>
      </tp>
      <tp>
        <v>49.97</v>
        <stp/>
        <stp>StudyData</stp>
        <stp>S.XAR</stp>
        <stp>Bar</stp>
        <stp/>
        <stp>Low</stp>
        <stp>D</stp>
        <stp>-103</stp>
        <stp>All</stp>
        <stp/>
        <stp/>
        <stp>TRUE</stp>
        <stp>T</stp>
        <tr r="U105" s="5"/>
      </tp>
      <tp>
        <v>201.33</v>
        <stp/>
        <stp>StudyData</stp>
        <stp>SPY</stp>
        <stp>Bar</stp>
        <stp/>
        <stp>Close</stp>
        <stp>D</stp>
        <stp>-167</stp>
        <stp>All</stp>
        <stp/>
        <stp/>
        <stp>TRUE</stp>
        <stp>T</stp>
        <tr r="G169" s="5"/>
      </tp>
      <tp>
        <v>213.03</v>
        <stp/>
        <stp>StudyData</stp>
        <stp>SPY</stp>
        <stp>Bar</stp>
        <stp/>
        <stp>Close</stp>
        <stp>D</stp>
        <stp>-267</stp>
        <stp>All</stp>
        <stp/>
        <stp/>
        <stp>TRUE</stp>
        <stp>T</stp>
        <tr r="G269" s="5"/>
      </tp>
      <tp>
        <v>201.52</v>
        <stp/>
        <stp>StudyData</stp>
        <stp>SPY</stp>
        <stp>Bar</stp>
        <stp/>
        <stp>Close</stp>
        <stp>D</stp>
        <stp>-166</stp>
        <stp>All</stp>
        <stp/>
        <stp/>
        <stp>TRUE</stp>
        <stp>T</stp>
        <tr r="G168" s="5"/>
      </tp>
      <tp>
        <v>212.88</v>
        <stp/>
        <stp>StudyData</stp>
        <stp>SPY</stp>
        <stp>Bar</stp>
        <stp/>
        <stp>Close</stp>
        <stp>D</stp>
        <stp>-266</stp>
        <stp>All</stp>
        <stp/>
        <stp/>
        <stp>TRUE</stp>
        <stp>T</stp>
        <tr r="G268" s="5"/>
      </tp>
      <tp>
        <v>200.25</v>
        <stp/>
        <stp>StudyData</stp>
        <stp>SPY</stp>
        <stp>Bar</stp>
        <stp/>
        <stp>Close</stp>
        <stp>D</stp>
        <stp>-165</stp>
        <stp>All</stp>
        <stp/>
        <stp/>
        <stp>TRUE</stp>
        <stp>T</stp>
        <tr r="G167" s="5"/>
      </tp>
      <tp>
        <v>213.5</v>
        <stp/>
        <stp>StudyData</stp>
        <stp>SPY</stp>
        <stp>Bar</stp>
        <stp/>
        <stp>Close</stp>
        <stp>D</stp>
        <stp>-265</stp>
        <stp>All</stp>
        <stp/>
        <stp/>
        <stp>TRUE</stp>
        <stp>T</stp>
        <tr r="G267" s="5"/>
      </tp>
      <tp>
        <v>199.29</v>
        <stp/>
        <stp>StudyData</stp>
        <stp>SPY</stp>
        <stp>Bar</stp>
        <stp/>
        <stp>Close</stp>
        <stp>D</stp>
        <stp>-164</stp>
        <stp>All</stp>
        <stp/>
        <stp/>
        <stp>TRUE</stp>
        <stp>T</stp>
        <tr r="G166" s="5"/>
      </tp>
      <tp>
        <v>212.99</v>
        <stp/>
        <stp>StudyData</stp>
        <stp>SPY</stp>
        <stp>Bar</stp>
        <stp/>
        <stp>Close</stp>
        <stp>D</stp>
        <stp>-264</stp>
        <stp>All</stp>
        <stp/>
        <stp/>
        <stp>TRUE</stp>
        <stp>T</stp>
        <tr r="G266" s="5"/>
      </tp>
      <tp>
        <v>202.35</v>
        <stp/>
        <stp>StudyData</stp>
        <stp>SPY</stp>
        <stp>Bar</stp>
        <stp/>
        <stp>Close</stp>
        <stp>D</stp>
        <stp>-163</stp>
        <stp>All</stp>
        <stp/>
        <stp/>
        <stp>TRUE</stp>
        <stp>T</stp>
        <tr r="G165" s="5"/>
      </tp>
      <tp>
        <v>210.7</v>
        <stp/>
        <stp>StudyData</stp>
        <stp>SPY</stp>
        <stp>Bar</stp>
        <stp/>
        <stp>Close</stp>
        <stp>D</stp>
        <stp>-263</stp>
        <stp>All</stp>
        <stp/>
        <stp/>
        <stp>TRUE</stp>
        <stp>T</stp>
        <tr r="G265" s="5"/>
      </tp>
      <tp>
        <v>203.27</v>
        <stp/>
        <stp>StudyData</stp>
        <stp>SPY</stp>
        <stp>Bar</stp>
        <stp/>
        <stp>Close</stp>
        <stp>D</stp>
        <stp>-162</stp>
        <stp>All</stp>
        <stp/>
        <stp/>
        <stp>TRUE</stp>
        <stp>T</stp>
        <tr r="G164" s="5"/>
      </tp>
      <tp>
        <v>212.7</v>
        <stp/>
        <stp>StudyData</stp>
        <stp>SPY</stp>
        <stp>Bar</stp>
        <stp/>
        <stp>Close</stp>
        <stp>D</stp>
        <stp>-262</stp>
        <stp>All</stp>
        <stp/>
        <stp/>
        <stp>TRUE</stp>
        <stp>T</stp>
        <tr r="G264" s="5"/>
      </tp>
      <tp>
        <v>203.37</v>
        <stp/>
        <stp>StudyData</stp>
        <stp>SPY</stp>
        <stp>Bar</stp>
        <stp/>
        <stp>Close</stp>
        <stp>D</stp>
        <stp>-161</stp>
        <stp>All</stp>
        <stp/>
        <stp/>
        <stp>TRUE</stp>
        <stp>T</stp>
        <tr r="G163" s="5"/>
      </tp>
      <tp>
        <v>212.46</v>
        <stp/>
        <stp>StudyData</stp>
        <stp>SPY</stp>
        <stp>Bar</stp>
        <stp/>
        <stp>Close</stp>
        <stp>D</stp>
        <stp>-261</stp>
        <stp>All</stp>
        <stp/>
        <stp/>
        <stp>TRUE</stp>
        <stp>T</stp>
        <tr r="G263" s="5"/>
      </tp>
      <tp>
        <v>203.09</v>
        <stp/>
        <stp>StudyData</stp>
        <stp>SPY</stp>
        <stp>Bar</stp>
        <stp/>
        <stp>Close</stp>
        <stp>D</stp>
        <stp>-160</stp>
        <stp>All</stp>
        <stp/>
        <stp/>
        <stp>TRUE</stp>
        <stp>T</stp>
        <tr r="G162" s="5"/>
      </tp>
      <tp>
        <v>211.14</v>
        <stp/>
        <stp>StudyData</stp>
        <stp>SPY</stp>
        <stp>Bar</stp>
        <stp/>
        <stp>Close</stp>
        <stp>D</stp>
        <stp>-260</stp>
        <stp>All</stp>
        <stp/>
        <stp/>
        <stp>TRUE</stp>
        <stp>T</stp>
        <tr r="G262" s="5"/>
      </tp>
      <tp>
        <v>199.41</v>
        <stp/>
        <stp>StudyData</stp>
        <stp>SPY</stp>
        <stp>Bar</stp>
        <stp/>
        <stp>Close</stp>
        <stp>D</stp>
        <stp>-169</stp>
        <stp>All</stp>
        <stp/>
        <stp/>
        <stp>TRUE</stp>
        <stp>T</stp>
        <tr r="G171" s="5"/>
      </tp>
      <tp>
        <v>212.44</v>
        <stp/>
        <stp>StudyData</stp>
        <stp>SPY</stp>
        <stp>Bar</stp>
        <stp/>
        <stp>Close</stp>
        <stp>D</stp>
        <stp>-269</stp>
        <stp>All</stp>
        <stp/>
        <stp/>
        <stp>TRUE</stp>
        <stp>T</stp>
        <tr r="G271" s="5"/>
      </tp>
      <tp>
        <v>201.21</v>
        <stp/>
        <stp>StudyData</stp>
        <stp>SPY</stp>
        <stp>Bar</stp>
        <stp/>
        <stp>Close</stp>
        <stp>D</stp>
        <stp>-168</stp>
        <stp>All</stp>
        <stp/>
        <stp/>
        <stp>TRUE</stp>
        <stp>T</stp>
        <tr r="G170" s="5"/>
      </tp>
      <tp>
        <v>213.1</v>
        <stp/>
        <stp>StudyData</stp>
        <stp>SPY</stp>
        <stp>Bar</stp>
        <stp/>
        <stp>Close</stp>
        <stp>D</stp>
        <stp>-268</stp>
        <stp>All</stp>
        <stp/>
        <stp/>
        <stp>TRUE</stp>
        <stp>T</stp>
        <tr r="G270" s="5"/>
      </tp>
      <tp>
        <v>44.72</v>
        <stp/>
        <stp>ContractData</stp>
        <stp>S.XPH</stp>
        <stp>LastQuoteToday</stp>
        <stp/>
        <stp>T</stp>
        <tr r="G48" s="3"/>
      </tp>
      <tp t="s">
        <v/>
        <stp/>
        <stp>StudyData</stp>
        <stp>S.XAR</stp>
        <stp>Bar</stp>
        <stp/>
        <stp>Low</stp>
        <stp>D</stp>
        <stp>-278</stp>
        <stp>All</stp>
        <stp/>
        <stp/>
        <stp>TRUE</stp>
        <stp>T</stp>
        <tr r="U280" s="5"/>
      </tp>
      <tp>
        <v>49.81</v>
        <stp/>
        <stp>StudyData</stp>
        <stp>S.XAR</stp>
        <stp>Bar</stp>
        <stp/>
        <stp>Low</stp>
        <stp>D</stp>
        <stp>-178</stp>
        <stp>All</stp>
        <stp/>
        <stp/>
        <stp>TRUE</stp>
        <stp>T</stp>
        <tr r="U180" s="5"/>
      </tp>
      <tp t="s">
        <v/>
        <stp/>
        <stp>StudyData</stp>
        <stp>S.XAR</stp>
        <stp>Bar</stp>
        <stp/>
        <stp>Low</stp>
        <stp>D</stp>
        <stp>-279</stp>
        <stp>All</stp>
        <stp/>
        <stp/>
        <stp>TRUE</stp>
        <stp>T</stp>
        <tr r="U281" s="5"/>
      </tp>
      <tp>
        <v>50.71</v>
        <stp/>
        <stp>StudyData</stp>
        <stp>S.XAR</stp>
        <stp>Bar</stp>
        <stp/>
        <stp>Low</stp>
        <stp>D</stp>
        <stp>-179</stp>
        <stp>All</stp>
        <stp/>
        <stp/>
        <stp>TRUE</stp>
        <stp>T</stp>
        <tr r="U181" s="5"/>
      </tp>
      <tp t="s">
        <v/>
        <stp/>
        <stp>StudyData</stp>
        <stp>S.XAR</stp>
        <stp>Bar</stp>
        <stp/>
        <stp>Low</stp>
        <stp>D</stp>
        <stp>-274</stp>
        <stp>All</stp>
        <stp/>
        <stp/>
        <stp>TRUE</stp>
        <stp>T</stp>
        <tr r="U276" s="5"/>
      </tp>
      <tp>
        <v>49.47</v>
        <stp/>
        <stp>StudyData</stp>
        <stp>S.XAR</stp>
        <stp>Bar</stp>
        <stp/>
        <stp>Low</stp>
        <stp>D</stp>
        <stp>-174</stp>
        <stp>All</stp>
        <stp/>
        <stp/>
        <stp>TRUE</stp>
        <stp>T</stp>
        <tr r="U176" s="5"/>
      </tp>
      <tp t="s">
        <v/>
        <stp/>
        <stp>StudyData</stp>
        <stp>S.XAR</stp>
        <stp>Bar</stp>
        <stp/>
        <stp>Low</stp>
        <stp>D</stp>
        <stp>-275</stp>
        <stp>All</stp>
        <stp/>
        <stp/>
        <stp>TRUE</stp>
        <stp>T</stp>
        <tr r="U277" s="5"/>
      </tp>
      <tp>
        <v>48.96</v>
        <stp/>
        <stp>StudyData</stp>
        <stp>S.XAR</stp>
        <stp>Bar</stp>
        <stp/>
        <stp>Low</stp>
        <stp>D</stp>
        <stp>-175</stp>
        <stp>All</stp>
        <stp/>
        <stp/>
        <stp>TRUE</stp>
        <stp>T</stp>
        <tr r="U177" s="5"/>
      </tp>
      <tp t="s">
        <v/>
        <stp/>
        <stp>StudyData</stp>
        <stp>S.XAR</stp>
        <stp>Bar</stp>
        <stp/>
        <stp>Low</stp>
        <stp>D</stp>
        <stp>-276</stp>
        <stp>All</stp>
        <stp/>
        <stp/>
        <stp>TRUE</stp>
        <stp>T</stp>
        <tr r="U278" s="5"/>
      </tp>
      <tp>
        <v>49.25</v>
        <stp/>
        <stp>StudyData</stp>
        <stp>S.XAR</stp>
        <stp>Bar</stp>
        <stp/>
        <stp>Low</stp>
        <stp>D</stp>
        <stp>-176</stp>
        <stp>All</stp>
        <stp/>
        <stp/>
        <stp>TRUE</stp>
        <stp>T</stp>
        <tr r="U178" s="5"/>
      </tp>
      <tp t="s">
        <v/>
        <stp/>
        <stp>StudyData</stp>
        <stp>S.XAR</stp>
        <stp>Bar</stp>
        <stp/>
        <stp>Low</stp>
        <stp>D</stp>
        <stp>-277</stp>
        <stp>All</stp>
        <stp/>
        <stp/>
        <stp>TRUE</stp>
        <stp>T</stp>
        <tr r="U279" s="5"/>
      </tp>
      <tp>
        <v>50.01</v>
        <stp/>
        <stp>StudyData</stp>
        <stp>S.XAR</stp>
        <stp>Bar</stp>
        <stp/>
        <stp>Low</stp>
        <stp>D</stp>
        <stp>-177</stp>
        <stp>All</stp>
        <stp/>
        <stp/>
        <stp>TRUE</stp>
        <stp>T</stp>
        <tr r="U179" s="5"/>
      </tp>
      <tp t="s">
        <v/>
        <stp/>
        <stp>StudyData</stp>
        <stp>S.XAR</stp>
        <stp>Bar</stp>
        <stp/>
        <stp>Low</stp>
        <stp>D</stp>
        <stp>-270</stp>
        <stp>All</stp>
        <stp/>
        <stp/>
        <stp>TRUE</stp>
        <stp>T</stp>
        <tr r="U272" s="5"/>
      </tp>
      <tp>
        <v>51.29</v>
        <stp/>
        <stp>StudyData</stp>
        <stp>S.XAR</stp>
        <stp>Bar</stp>
        <stp/>
        <stp>Low</stp>
        <stp>D</stp>
        <stp>-170</stp>
        <stp>All</stp>
        <stp/>
        <stp/>
        <stp>TRUE</stp>
        <stp>T</stp>
        <tr r="U172" s="5"/>
      </tp>
      <tp t="s">
        <v/>
        <stp/>
        <stp>StudyData</stp>
        <stp>S.XAR</stp>
        <stp>Bar</stp>
        <stp/>
        <stp>Low</stp>
        <stp>D</stp>
        <stp>-271</stp>
        <stp>All</stp>
        <stp/>
        <stp/>
        <stp>TRUE</stp>
        <stp>T</stp>
        <tr r="U273" s="5"/>
      </tp>
      <tp>
        <v>50.62</v>
        <stp/>
        <stp>StudyData</stp>
        <stp>S.XAR</stp>
        <stp>Bar</stp>
        <stp/>
        <stp>Low</stp>
        <stp>D</stp>
        <stp>-171</stp>
        <stp>All</stp>
        <stp/>
        <stp/>
        <stp>TRUE</stp>
        <stp>T</stp>
        <tr r="U173" s="5"/>
      </tp>
      <tp t="s">
        <v/>
        <stp/>
        <stp>StudyData</stp>
        <stp>S.XAR</stp>
        <stp>Bar</stp>
        <stp/>
        <stp>Low</stp>
        <stp>D</stp>
        <stp>-272</stp>
        <stp>All</stp>
        <stp/>
        <stp/>
        <stp>TRUE</stp>
        <stp>T</stp>
        <tr r="U274" s="5"/>
      </tp>
      <tp>
        <v>49.1</v>
        <stp/>
        <stp>StudyData</stp>
        <stp>S.XAR</stp>
        <stp>Bar</stp>
        <stp/>
        <stp>Low</stp>
        <stp>D</stp>
        <stp>-172</stp>
        <stp>All</stp>
        <stp/>
        <stp/>
        <stp>TRUE</stp>
        <stp>T</stp>
        <tr r="U174" s="5"/>
      </tp>
      <tp t="s">
        <v/>
        <stp/>
        <stp>StudyData</stp>
        <stp>S.XAR</stp>
        <stp>Bar</stp>
        <stp/>
        <stp>Low</stp>
        <stp>D</stp>
        <stp>-273</stp>
        <stp>All</stp>
        <stp/>
        <stp/>
        <stp>TRUE</stp>
        <stp>T</stp>
        <tr r="U275" s="5"/>
      </tp>
      <tp>
        <v>49.28</v>
        <stp/>
        <stp>StudyData</stp>
        <stp>S.XAR</stp>
        <stp>Bar</stp>
        <stp/>
        <stp>Low</stp>
        <stp>D</stp>
        <stp>-173</stp>
        <stp>All</stp>
        <stp/>
        <stp/>
        <stp>TRUE</stp>
        <stp>T</stp>
        <tr r="U175" s="5"/>
      </tp>
      <tp>
        <v>201.67</v>
        <stp/>
        <stp>StudyData</stp>
        <stp>SPY</stp>
        <stp>Bar</stp>
        <stp/>
        <stp>Close</stp>
        <stp>D</stp>
        <stp>-117</stp>
        <stp>All</stp>
        <stp/>
        <stp/>
        <stp>TRUE</stp>
        <stp>T</stp>
        <tr r="G119" s="5"/>
      </tp>
      <tp>
        <v>210.82</v>
        <stp/>
        <stp>StudyData</stp>
        <stp>SPY</stp>
        <stp>Bar</stp>
        <stp/>
        <stp>Close</stp>
        <stp>D</stp>
        <stp>-217</stp>
        <stp>All</stp>
        <stp/>
        <stp/>
        <stp>TRUE</stp>
        <stp>T</stp>
        <tr r="G219" s="5"/>
      </tp>
      <tp>
        <v>203.5</v>
        <stp/>
        <stp>StudyData</stp>
        <stp>SPY</stp>
        <stp>Bar</stp>
        <stp/>
        <stp>Close</stp>
        <stp>D</stp>
        <stp>-116</stp>
        <stp>All</stp>
        <stp/>
        <stp/>
        <stp>TRUE</stp>
        <stp>T</stp>
        <tr r="G118" s="5"/>
      </tp>
      <tp>
        <v>210.5</v>
        <stp/>
        <stp>StudyData</stp>
        <stp>SPY</stp>
        <stp>Bar</stp>
        <stp/>
        <stp>Close</stp>
        <stp>D</stp>
        <stp>-216</stp>
        <stp>All</stp>
        <stp/>
        <stp/>
        <stp>TRUE</stp>
        <stp>T</stp>
        <tr r="G218" s="5"/>
      </tp>
      <tp>
        <v>206.02</v>
        <stp/>
        <stp>StudyData</stp>
        <stp>SPY</stp>
        <stp>Bar</stp>
        <stp/>
        <stp>Close</stp>
        <stp>D</stp>
        <stp>-115</stp>
        <stp>All</stp>
        <stp/>
        <stp/>
        <stp>TRUE</stp>
        <stp>T</stp>
        <tr r="G117" s="5"/>
      </tp>
      <tp>
        <v>209.79</v>
        <stp/>
        <stp>StudyData</stp>
        <stp>SPY</stp>
        <stp>Bar</stp>
        <stp/>
        <stp>Close</stp>
        <stp>D</stp>
        <stp>-215</stp>
        <stp>All</stp>
        <stp/>
        <stp/>
        <stp>TRUE</stp>
        <stp>T</stp>
        <tr r="G217" s="5"/>
      </tp>
      <tp>
        <v>205.57</v>
        <stp/>
        <stp>StudyData</stp>
        <stp>SPY</stp>
        <stp>Bar</stp>
        <stp/>
        <stp>Close</stp>
        <stp>D</stp>
        <stp>-114</stp>
        <stp>All</stp>
        <stp/>
        <stp/>
        <stp>TRUE</stp>
        <stp>T</stp>
        <tr r="G116" s="5"/>
      </tp>
      <tp>
        <v>209.38</v>
        <stp/>
        <stp>StudyData</stp>
        <stp>SPY</stp>
        <stp>Bar</stp>
        <stp/>
        <stp>Close</stp>
        <stp>D</stp>
        <stp>-214</stp>
        <stp>All</stp>
        <stp/>
        <stp/>
        <stp>TRUE</stp>
        <stp>T</stp>
        <tr r="G216" s="5"/>
      </tp>
      <tp>
        <v>205.21</v>
        <stp/>
        <stp>StudyData</stp>
        <stp>SPY</stp>
        <stp>Bar</stp>
        <stp/>
        <stp>Close</stp>
        <stp>D</stp>
        <stp>-113</stp>
        <stp>All</stp>
        <stp/>
        <stp/>
        <stp>TRUE</stp>
        <stp>T</stp>
        <tr r="G115" s="5"/>
      </tp>
      <tp>
        <v>210.07</v>
        <stp/>
        <stp>StudyData</stp>
        <stp>SPY</stp>
        <stp>Bar</stp>
        <stp/>
        <stp>Close</stp>
        <stp>D</stp>
        <stp>-213</stp>
        <stp>All</stp>
        <stp/>
        <stp/>
        <stp>TRUE</stp>
        <stp>T</stp>
        <tr r="G215" s="5"/>
      </tp>
      <tp>
        <v>207.4</v>
        <stp/>
        <stp>StudyData</stp>
        <stp>SPY</stp>
        <stp>Bar</stp>
        <stp/>
        <stp>Close</stp>
        <stp>D</stp>
        <stp>-112</stp>
        <stp>All</stp>
        <stp/>
        <stp/>
        <stp>TRUE</stp>
        <stp>T</stp>
        <tr r="G114" s="5"/>
      </tp>
      <tp>
        <v>208.35</v>
        <stp/>
        <stp>StudyData</stp>
        <stp>SPY</stp>
        <stp>Bar</stp>
        <stp/>
        <stp>Close</stp>
        <stp>D</stp>
        <stp>-212</stp>
        <stp>All</stp>
        <stp/>
        <stp/>
        <stp>TRUE</stp>
        <stp>T</stp>
        <tr r="G214" s="5"/>
      </tp>
      <tp>
        <v>205.93</v>
        <stp/>
        <stp>StudyData</stp>
        <stp>SPY</stp>
        <stp>Bar</stp>
        <stp/>
        <stp>Close</stp>
        <stp>D</stp>
        <stp>-111</stp>
        <stp>All</stp>
        <stp/>
        <stp/>
        <stp>TRUE</stp>
        <stp>T</stp>
        <tr r="G113" s="5"/>
      </tp>
      <tp>
        <v>207.95</v>
        <stp/>
        <stp>StudyData</stp>
        <stp>SPY</stp>
        <stp>Bar</stp>
        <stp/>
        <stp>Close</stp>
        <stp>D</stp>
        <stp>-211</stp>
        <stp>All</stp>
        <stp/>
        <stp/>
        <stp>TRUE</stp>
        <stp>T</stp>
        <tr r="G213" s="5"/>
      </tp>
      <tp>
        <v>203.87</v>
        <stp/>
        <stp>StudyData</stp>
        <stp>SPY</stp>
        <stp>Bar</stp>
        <stp/>
        <stp>Close</stp>
        <stp>D</stp>
        <stp>-110</stp>
        <stp>All</stp>
        <stp/>
        <stp/>
        <stp>TRUE</stp>
        <stp>T</stp>
        <tr r="G112" s="5"/>
      </tp>
      <tp>
        <v>210.57</v>
        <stp/>
        <stp>StudyData</stp>
        <stp>SPY</stp>
        <stp>Bar</stp>
        <stp/>
        <stp>Close</stp>
        <stp>D</stp>
        <stp>-210</stp>
        <stp>All</stp>
        <stp/>
        <stp/>
        <stp>TRUE</stp>
        <stp>T</stp>
        <tr r="G212" s="5"/>
      </tp>
      <tp>
        <v>204.86</v>
        <stp/>
        <stp>StudyData</stp>
        <stp>SPY</stp>
        <stp>Bar</stp>
        <stp/>
        <stp>Close</stp>
        <stp>D</stp>
        <stp>-119</stp>
        <stp>All</stp>
        <stp/>
        <stp/>
        <stp>TRUE</stp>
        <stp>T</stp>
        <tr r="G121" s="5"/>
      </tp>
      <tp>
        <v>209.33</v>
        <stp/>
        <stp>StudyData</stp>
        <stp>SPY</stp>
        <stp>Bar</stp>
        <stp/>
        <stp>Close</stp>
        <stp>D</stp>
        <stp>-219</stp>
        <stp>All</stp>
        <stp/>
        <stp/>
        <stp>TRUE</stp>
        <stp>T</stp>
        <tr r="G221" s="5"/>
      </tp>
      <tp>
        <v>200.02</v>
        <stp/>
        <stp>StudyData</stp>
        <stp>SPY</stp>
        <stp>Bar</stp>
        <stp/>
        <stp>Close</stp>
        <stp>D</stp>
        <stp>-118</stp>
        <stp>All</stp>
        <stp/>
        <stp/>
        <stp>TRUE</stp>
        <stp>T</stp>
        <tr r="G120" s="5"/>
      </tp>
      <tp>
        <v>210.77</v>
        <stp/>
        <stp>StudyData</stp>
        <stp>SPY</stp>
        <stp>Bar</stp>
        <stp/>
        <stp>Close</stp>
        <stp>D</stp>
        <stp>-218</stp>
        <stp>All</stp>
        <stp/>
        <stp/>
        <stp>TRUE</stp>
        <stp>T</stp>
        <tr r="G220" s="5"/>
      </tp>
      <tp>
        <v>56.89</v>
        <stp/>
        <stp>ContractData</stp>
        <stp>S.XLI</stp>
        <stp>LastQuoteToday</stp>
        <stp/>
        <stp>T</stp>
        <tr r="G30" s="3"/>
      </tp>
      <tp>
        <v>58.22</v>
        <stp/>
        <stp>ContractData</stp>
        <stp>S.XBI</stp>
        <stp>LastQuoteToday</stp>
        <stp/>
        <stp>T</stp>
        <tr r="G39" s="3"/>
      </tp>
      <tp t="s">
        <v/>
        <stp/>
        <stp>StudyData</stp>
        <stp>S.XAR</stp>
        <stp>Bar</stp>
        <stp/>
        <stp>Low</stp>
        <stp>D</stp>
        <stp>-268</stp>
        <stp>All</stp>
        <stp/>
        <stp/>
        <stp>TRUE</stp>
        <stp>T</stp>
        <tr r="U270" s="5"/>
      </tp>
      <tp>
        <v>52.3</v>
        <stp/>
        <stp>StudyData</stp>
        <stp>S.XAR</stp>
        <stp>Bar</stp>
        <stp/>
        <stp>Low</stp>
        <stp>D</stp>
        <stp>-168</stp>
        <stp>All</stp>
        <stp/>
        <stp/>
        <stp>TRUE</stp>
        <stp>T</stp>
        <tr r="U170" s="5"/>
      </tp>
      <tp t="s">
        <v/>
        <stp/>
        <stp>StudyData</stp>
        <stp>S.XAR</stp>
        <stp>Bar</stp>
        <stp/>
        <stp>Low</stp>
        <stp>D</stp>
        <stp>-269</stp>
        <stp>All</stp>
        <stp/>
        <stp/>
        <stp>TRUE</stp>
        <stp>T</stp>
        <tr r="U271" s="5"/>
      </tp>
      <tp>
        <v>51.83</v>
        <stp/>
        <stp>StudyData</stp>
        <stp>S.XAR</stp>
        <stp>Bar</stp>
        <stp/>
        <stp>Low</stp>
        <stp>D</stp>
        <stp>-169</stp>
        <stp>All</stp>
        <stp/>
        <stp/>
        <stp>TRUE</stp>
        <stp>T</stp>
        <tr r="U171" s="5"/>
      </tp>
      <tp t="s">
        <v/>
        <stp/>
        <stp>StudyData</stp>
        <stp>S.XAR</stp>
        <stp>Bar</stp>
        <stp/>
        <stp>Low</stp>
        <stp>D</stp>
        <stp>-264</stp>
        <stp>All</stp>
        <stp/>
        <stp/>
        <stp>TRUE</stp>
        <stp>T</stp>
        <tr r="U266" s="5"/>
      </tp>
      <tp>
        <v>51.47</v>
        <stp/>
        <stp>StudyData</stp>
        <stp>S.XAR</stp>
        <stp>Bar</stp>
        <stp/>
        <stp>Low</stp>
        <stp>D</stp>
        <stp>-164</stp>
        <stp>All</stp>
        <stp/>
        <stp/>
        <stp>TRUE</stp>
        <stp>T</stp>
        <tr r="U166" s="5"/>
      </tp>
      <tp t="s">
        <v/>
        <stp/>
        <stp>StudyData</stp>
        <stp>S.XAR</stp>
        <stp>Bar</stp>
        <stp/>
        <stp>Low</stp>
        <stp>D</stp>
        <stp>-265</stp>
        <stp>All</stp>
        <stp/>
        <stp/>
        <stp>TRUE</stp>
        <stp>T</stp>
        <tr r="U267" s="5"/>
      </tp>
      <tp>
        <v>52.55</v>
        <stp/>
        <stp>StudyData</stp>
        <stp>S.XAR</stp>
        <stp>Bar</stp>
        <stp/>
        <stp>Low</stp>
        <stp>D</stp>
        <stp>-165</stp>
        <stp>All</stp>
        <stp/>
        <stp/>
        <stp>TRUE</stp>
        <stp>T</stp>
        <tr r="U167" s="5"/>
      </tp>
      <tp t="s">
        <v/>
        <stp/>
        <stp>StudyData</stp>
        <stp>S.XAR</stp>
        <stp>Bar</stp>
        <stp/>
        <stp>Low</stp>
        <stp>D</stp>
        <stp>-266</stp>
        <stp>All</stp>
        <stp/>
        <stp/>
        <stp>TRUE</stp>
        <stp>T</stp>
        <tr r="U268" s="5"/>
      </tp>
      <tp>
        <v>53.09</v>
        <stp/>
        <stp>StudyData</stp>
        <stp>S.XAR</stp>
        <stp>Bar</stp>
        <stp/>
        <stp>Low</stp>
        <stp>D</stp>
        <stp>-166</stp>
        <stp>All</stp>
        <stp/>
        <stp/>
        <stp>TRUE</stp>
        <stp>T</stp>
        <tr r="U168" s="5"/>
      </tp>
      <tp t="s">
        <v/>
        <stp/>
        <stp>StudyData</stp>
        <stp>S.XAR</stp>
        <stp>Bar</stp>
        <stp/>
        <stp>Low</stp>
        <stp>D</stp>
        <stp>-267</stp>
        <stp>All</stp>
        <stp/>
        <stp/>
        <stp>TRUE</stp>
        <stp>T</stp>
        <tr r="U269" s="5"/>
      </tp>
      <tp>
        <v>53.09</v>
        <stp/>
        <stp>StudyData</stp>
        <stp>S.XAR</stp>
        <stp>Bar</stp>
        <stp/>
        <stp>Low</stp>
        <stp>D</stp>
        <stp>-167</stp>
        <stp>All</stp>
        <stp/>
        <stp/>
        <stp>TRUE</stp>
        <stp>T</stp>
        <tr r="U169" s="5"/>
      </tp>
      <tp t="s">
        <v/>
        <stp/>
        <stp>StudyData</stp>
        <stp>S.XAR</stp>
        <stp>Bar</stp>
        <stp/>
        <stp>Low</stp>
        <stp>D</stp>
        <stp>-260</stp>
        <stp>All</stp>
        <stp/>
        <stp/>
        <stp>TRUE</stp>
        <stp>T</stp>
        <tr r="U262" s="5"/>
      </tp>
      <tp>
        <v>51.4</v>
        <stp/>
        <stp>StudyData</stp>
        <stp>S.XAR</stp>
        <stp>Bar</stp>
        <stp/>
        <stp>Low</stp>
        <stp>D</stp>
        <stp>-160</stp>
        <stp>All</stp>
        <stp/>
        <stp/>
        <stp>TRUE</stp>
        <stp>T</stp>
        <tr r="U162" s="5"/>
      </tp>
      <tp t="s">
        <v/>
        <stp/>
        <stp>StudyData</stp>
        <stp>S.XAR</stp>
        <stp>Bar</stp>
        <stp/>
        <stp>Low</stp>
        <stp>D</stp>
        <stp>-261</stp>
        <stp>All</stp>
        <stp/>
        <stp/>
        <stp>TRUE</stp>
        <stp>T</stp>
        <tr r="U263" s="5"/>
      </tp>
      <tp>
        <v>51.4</v>
        <stp/>
        <stp>StudyData</stp>
        <stp>S.XAR</stp>
        <stp>Bar</stp>
        <stp/>
        <stp>Low</stp>
        <stp>D</stp>
        <stp>-161</stp>
        <stp>All</stp>
        <stp/>
        <stp/>
        <stp>TRUE</stp>
        <stp>T</stp>
        <tr r="U163" s="5"/>
      </tp>
      <tp t="s">
        <v/>
        <stp/>
        <stp>StudyData</stp>
        <stp>S.XAR</stp>
        <stp>Bar</stp>
        <stp/>
        <stp>Low</stp>
        <stp>D</stp>
        <stp>-262</stp>
        <stp>All</stp>
        <stp/>
        <stp/>
        <stp>TRUE</stp>
        <stp>T</stp>
        <tr r="U264" s="5"/>
      </tp>
      <tp>
        <v>51.46</v>
        <stp/>
        <stp>StudyData</stp>
        <stp>S.XAR</stp>
        <stp>Bar</stp>
        <stp/>
        <stp>Low</stp>
        <stp>D</stp>
        <stp>-162</stp>
        <stp>All</stp>
        <stp/>
        <stp/>
        <stp>TRUE</stp>
        <stp>T</stp>
        <tr r="U164" s="5"/>
      </tp>
      <tp t="s">
        <v/>
        <stp/>
        <stp>StudyData</stp>
        <stp>S.XAR</stp>
        <stp>Bar</stp>
        <stp/>
        <stp>Low</stp>
        <stp>D</stp>
        <stp>-263</stp>
        <stp>All</stp>
        <stp/>
        <stp/>
        <stp>TRUE</stp>
        <stp>T</stp>
        <tr r="U265" s="5"/>
      </tp>
      <tp>
        <v>51.41</v>
        <stp/>
        <stp>StudyData</stp>
        <stp>S.XAR</stp>
        <stp>Bar</stp>
        <stp/>
        <stp>Low</stp>
        <stp>D</stp>
        <stp>-163</stp>
        <stp>All</stp>
        <stp/>
        <stp/>
        <stp>TRUE</stp>
        <stp>T</stp>
        <tr r="U165" s="5"/>
      </tp>
      <tp>
        <v>198.82</v>
        <stp/>
        <stp>StudyData</stp>
        <stp>SPY</stp>
        <stp>Bar</stp>
        <stp/>
        <stp>Close</stp>
        <stp>D</stp>
        <stp>-107</stp>
        <stp>All</stp>
        <stp/>
        <stp/>
        <stp>TRUE</stp>
        <stp>T</stp>
        <tr r="G109" s="5"/>
      </tp>
      <tp>
        <v>208.66</v>
        <stp/>
        <stp>StudyData</stp>
        <stp>SPY</stp>
        <stp>Bar</stp>
        <stp/>
        <stp>Close</stp>
        <stp>D</stp>
        <stp>-207</stp>
        <stp>All</stp>
        <stp/>
        <stp/>
        <stp>TRUE</stp>
        <stp>T</stp>
        <tr r="G209" s="5"/>
      </tp>
      <tp>
        <v>194.05</v>
        <stp/>
        <stp>StudyData</stp>
        <stp>SPY</stp>
        <stp>Bar</stp>
        <stp/>
        <stp>Close</stp>
        <stp>D</stp>
        <stp>-106</stp>
        <stp>All</stp>
        <stp/>
        <stp/>
        <stp>TRUE</stp>
        <stp>T</stp>
        <tr r="G108" s="5"/>
      </tp>
      <tp>
        <v>209.42</v>
        <stp/>
        <stp>StudyData</stp>
        <stp>SPY</stp>
        <stp>Bar</stp>
        <stp/>
        <stp>Close</stp>
        <stp>D</stp>
        <stp>-206</stp>
        <stp>All</stp>
        <stp/>
        <stp/>
        <stp>TRUE</stp>
        <stp>T</stp>
        <tr r="G208" s="5"/>
      </tp>
      <tp>
        <v>191.92</v>
        <stp/>
        <stp>StudyData</stp>
        <stp>SPY</stp>
        <stp>Bar</stp>
        <stp/>
        <stp>Close</stp>
        <stp>D</stp>
        <stp>-105</stp>
        <stp>All</stp>
        <stp/>
        <stp/>
        <stp>TRUE</stp>
        <stp>T</stp>
        <tr r="G107" s="5"/>
      </tp>
      <tp>
        <v>210.59</v>
        <stp/>
        <stp>StudyData</stp>
        <stp>SPY</stp>
        <stp>Bar</stp>
        <stp/>
        <stp>Close</stp>
        <stp>D</stp>
        <stp>-205</stp>
        <stp>All</stp>
        <stp/>
        <stp/>
        <stp>TRUE</stp>
        <stp>T</stp>
        <tr r="G207" s="5"/>
      </tp>
      <tp>
        <v>192.11</v>
        <stp/>
        <stp>StudyData</stp>
        <stp>SPY</stp>
        <stp>Bar</stp>
        <stp/>
        <stp>Close</stp>
        <stp>D</stp>
        <stp>-104</stp>
        <stp>All</stp>
        <stp/>
        <stp/>
        <stp>TRUE</stp>
        <stp>T</stp>
        <tr r="G106" s="5"/>
      </tp>
      <tp>
        <v>209.98</v>
        <stp/>
        <stp>StudyData</stp>
        <stp>SPY</stp>
        <stp>Bar</stp>
        <stp/>
        <stp>Close</stp>
        <stp>D</stp>
        <stp>-204</stp>
        <stp>All</stp>
        <stp/>
        <stp/>
        <stp>TRUE</stp>
        <stp>T</stp>
        <tr r="G206" s="5"/>
      </tp>
      <tp>
        <v>193.66</v>
        <stp/>
        <stp>StudyData</stp>
        <stp>SPY</stp>
        <stp>Bar</stp>
        <stp/>
        <stp>Close</stp>
        <stp>D</stp>
        <stp>-103</stp>
        <stp>All</stp>
        <stp/>
        <stp/>
        <stp>TRUE</stp>
        <stp>T</stp>
        <tr r="G105" s="5"/>
      </tp>
      <tp>
        <v>208.32</v>
        <stp/>
        <stp>StudyData</stp>
        <stp>SPY</stp>
        <stp>Bar</stp>
        <stp/>
        <stp>Close</stp>
        <stp>D</stp>
        <stp>-203</stp>
        <stp>All</stp>
        <stp/>
        <stp/>
        <stp>TRUE</stp>
        <stp>T</stp>
        <tr r="G205" s="5"/>
      </tp>
      <tp>
        <v>188.83</v>
        <stp/>
        <stp>StudyData</stp>
        <stp>SPY</stp>
        <stp>Bar</stp>
        <stp/>
        <stp>Close</stp>
        <stp>D</stp>
        <stp>-102</stp>
        <stp>All</stp>
        <stp/>
        <stp/>
        <stp>TRUE</stp>
        <stp>T</stp>
        <tr r="G104" s="5"/>
      </tp>
      <tp>
        <v>203.97</v>
        <stp/>
        <stp>StudyData</stp>
        <stp>SPY</stp>
        <stp>Bar</stp>
        <stp/>
        <stp>Close</stp>
        <stp>D</stp>
        <stp>-202</stp>
        <stp>All</stp>
        <stp/>
        <stp/>
        <stp>TRUE</stp>
        <stp>T</stp>
        <tr r="G204" s="5"/>
      </tp>
      <tp>
        <v>191.93</v>
        <stp/>
        <stp>StudyData</stp>
        <stp>SPY</stp>
        <stp>Bar</stp>
        <stp/>
        <stp>Close</stp>
        <stp>D</stp>
        <stp>-101</stp>
        <stp>All</stp>
        <stp/>
        <stp/>
        <stp>TRUE</stp>
        <stp>T</stp>
        <tr r="G103" s="5"/>
      </tp>
      <tp>
        <v>197.63</v>
        <stp/>
        <stp>StudyData</stp>
        <stp>SPY</stp>
        <stp>Bar</stp>
        <stp/>
        <stp>Close</stp>
        <stp>D</stp>
        <stp>-201</stp>
        <stp>All</stp>
        <stp/>
        <stp/>
        <stp>TRUE</stp>
        <stp>T</stp>
        <tr r="G203" s="5"/>
      </tp>
      <tp>
        <v>187.81</v>
        <stp/>
        <stp>StudyData</stp>
        <stp>SPY</stp>
        <stp>Bar</stp>
        <stp/>
        <stp>Close</stp>
        <stp>D</stp>
        <stp>-100</stp>
        <stp>All</stp>
        <stp/>
        <stp/>
        <stp>TRUE</stp>
        <stp>T</stp>
        <tr r="G102" s="5"/>
      </tp>
      <tp>
        <v>189.55</v>
        <stp/>
        <stp>StudyData</stp>
        <stp>SPY</stp>
        <stp>Bar</stp>
        <stp/>
        <stp>Close</stp>
        <stp>D</stp>
        <stp>-200</stp>
        <stp>All</stp>
        <stp/>
        <stp/>
        <stp>TRUE</stp>
        <stp>T</stp>
        <tr r="G202" s="5"/>
      </tp>
      <tp>
        <v>205.7</v>
        <stp/>
        <stp>StudyData</stp>
        <stp>SPY</stp>
        <stp>Bar</stp>
        <stp/>
        <stp>Close</stp>
        <stp>D</stp>
        <stp>-300</stp>
        <stp>All</stp>
        <stp/>
        <stp/>
        <stp>TRUE</stp>
        <stp>T</stp>
        <tr r="G302" s="5"/>
      </tp>
      <tp>
        <v>201.01</v>
        <stp/>
        <stp>StudyData</stp>
        <stp>SPY</stp>
        <stp>Bar</stp>
        <stp/>
        <stp>Close</stp>
        <stp>D</stp>
        <stp>-109</stp>
        <stp>All</stp>
        <stp/>
        <stp/>
        <stp>TRUE</stp>
        <stp>T</stp>
        <tr r="G111" s="5"/>
      </tp>
      <tp>
        <v>208.67</v>
        <stp/>
        <stp>StudyData</stp>
        <stp>SPY</stp>
        <stp>Bar</stp>
        <stp/>
        <stp>Close</stp>
        <stp>D</stp>
        <stp>-209</stp>
        <stp>All</stp>
        <stp/>
        <stp/>
        <stp>TRUE</stp>
        <stp>T</stp>
        <tr r="G211" s="5"/>
      </tp>
      <tp>
        <v>201.36</v>
        <stp/>
        <stp>StudyData</stp>
        <stp>SPY</stp>
        <stp>Bar</stp>
        <stp/>
        <stp>Close</stp>
        <stp>D</stp>
        <stp>-108</stp>
        <stp>All</stp>
        <stp/>
        <stp/>
        <stp>TRUE</stp>
        <stp>T</stp>
        <tr r="G110" s="5"/>
      </tp>
      <tp>
        <v>208.92</v>
        <stp/>
        <stp>StudyData</stp>
        <stp>SPY</stp>
        <stp>Bar</stp>
        <stp/>
        <stp>Close</stp>
        <stp>D</stp>
        <stp>-208</stp>
        <stp>All</stp>
        <stp/>
        <stp/>
        <stp>TRUE</stp>
        <stp>T</stp>
        <tr r="G210" s="5"/>
      </tp>
      <tp t="s">
        <v/>
        <stp/>
        <stp>StudyData</stp>
        <stp>S.XAR</stp>
        <stp>Bar</stp>
        <stp/>
        <stp>Low</stp>
        <stp>D</stp>
        <stp>-258</stp>
        <stp>All</stp>
        <stp/>
        <stp/>
        <stp>TRUE</stp>
        <stp>T</stp>
        <tr r="U260" s="5"/>
      </tp>
      <tp>
        <v>51.78</v>
        <stp/>
        <stp>StudyData</stp>
        <stp>S.XAR</stp>
        <stp>Bar</stp>
        <stp/>
        <stp>Low</stp>
        <stp>D</stp>
        <stp>-158</stp>
        <stp>All</stp>
        <stp/>
        <stp/>
        <stp>TRUE</stp>
        <stp>T</stp>
        <tr r="U160" s="5"/>
      </tp>
      <tp t="s">
        <v/>
        <stp/>
        <stp>StudyData</stp>
        <stp>S.XAR</stp>
        <stp>Bar</stp>
        <stp/>
        <stp>Low</stp>
        <stp>D</stp>
        <stp>-259</stp>
        <stp>All</stp>
        <stp/>
        <stp/>
        <stp>TRUE</stp>
        <stp>T</stp>
        <tr r="U261" s="5"/>
      </tp>
      <tp>
        <v>51.63</v>
        <stp/>
        <stp>StudyData</stp>
        <stp>S.XAR</stp>
        <stp>Bar</stp>
        <stp/>
        <stp>Low</stp>
        <stp>D</stp>
        <stp>-159</stp>
        <stp>All</stp>
        <stp/>
        <stp/>
        <stp>TRUE</stp>
        <stp>T</stp>
        <tr r="U161" s="5"/>
      </tp>
      <tp t="s">
        <v/>
        <stp/>
        <stp>StudyData</stp>
        <stp>S.XAR</stp>
        <stp>Bar</stp>
        <stp/>
        <stp>Low</stp>
        <stp>D</stp>
        <stp>-254</stp>
        <stp>All</stp>
        <stp/>
        <stp/>
        <stp>TRUE</stp>
        <stp>T</stp>
        <tr r="U256" s="5"/>
      </tp>
      <tp>
        <v>53.31</v>
        <stp/>
        <stp>StudyData</stp>
        <stp>S.XAR</stp>
        <stp>Bar</stp>
        <stp/>
        <stp>Low</stp>
        <stp>D</stp>
        <stp>-154</stp>
        <stp>All</stp>
        <stp/>
        <stp/>
        <stp>TRUE</stp>
        <stp>T</stp>
        <tr r="U156" s="5"/>
      </tp>
      <tp t="s">
        <v/>
        <stp/>
        <stp>StudyData</stp>
        <stp>S.XAR</stp>
        <stp>Bar</stp>
        <stp/>
        <stp>Low</stp>
        <stp>D</stp>
        <stp>-255</stp>
        <stp>All</stp>
        <stp/>
        <stp/>
        <stp>TRUE</stp>
        <stp>T</stp>
        <tr r="U257" s="5"/>
      </tp>
      <tp>
        <v>52.92</v>
        <stp/>
        <stp>StudyData</stp>
        <stp>S.XAR</stp>
        <stp>Bar</stp>
        <stp/>
        <stp>Low</stp>
        <stp>D</stp>
        <stp>-155</stp>
        <stp>All</stp>
        <stp/>
        <stp/>
        <stp>TRUE</stp>
        <stp>T</stp>
        <tr r="U157" s="5"/>
      </tp>
      <tp t="s">
        <v/>
        <stp/>
        <stp>StudyData</stp>
        <stp>S.XAR</stp>
        <stp>Bar</stp>
        <stp/>
        <stp>Low</stp>
        <stp>D</stp>
        <stp>-256</stp>
        <stp>All</stp>
        <stp/>
        <stp/>
        <stp>TRUE</stp>
        <stp>T</stp>
        <tr r="U258" s="5"/>
      </tp>
      <tp>
        <v>52.91</v>
        <stp/>
        <stp>StudyData</stp>
        <stp>S.XAR</stp>
        <stp>Bar</stp>
        <stp/>
        <stp>Low</stp>
        <stp>D</stp>
        <stp>-156</stp>
        <stp>All</stp>
        <stp/>
        <stp/>
        <stp>TRUE</stp>
        <stp>T</stp>
        <tr r="U158" s="5"/>
      </tp>
      <tp t="s">
        <v/>
        <stp/>
        <stp>StudyData</stp>
        <stp>S.XAR</stp>
        <stp>Bar</stp>
        <stp/>
        <stp>Low</stp>
        <stp>D</stp>
        <stp>-257</stp>
        <stp>All</stp>
        <stp/>
        <stp/>
        <stp>TRUE</stp>
        <stp>T</stp>
        <tr r="U259" s="5"/>
      </tp>
      <tp>
        <v>52.86</v>
        <stp/>
        <stp>StudyData</stp>
        <stp>S.XAR</stp>
        <stp>Bar</stp>
        <stp/>
        <stp>Low</stp>
        <stp>D</stp>
        <stp>-157</stp>
        <stp>All</stp>
        <stp/>
        <stp/>
        <stp>TRUE</stp>
        <stp>T</stp>
        <tr r="U159" s="5"/>
      </tp>
      <tp t="s">
        <v/>
        <stp/>
        <stp>StudyData</stp>
        <stp>S.XAR</stp>
        <stp>Bar</stp>
        <stp/>
        <stp>Low</stp>
        <stp>D</stp>
        <stp>-250</stp>
        <stp>All</stp>
        <stp/>
        <stp/>
        <stp>TRUE</stp>
        <stp>T</stp>
        <tr r="U252" s="5"/>
      </tp>
      <tp>
        <v>54.35</v>
        <stp/>
        <stp>StudyData</stp>
        <stp>S.XAR</stp>
        <stp>Bar</stp>
        <stp/>
        <stp>Low</stp>
        <stp>D</stp>
        <stp>-150</stp>
        <stp>All</stp>
        <stp/>
        <stp/>
        <stp>TRUE</stp>
        <stp>T</stp>
        <tr r="U152" s="5"/>
      </tp>
      <tp t="s">
        <v/>
        <stp/>
        <stp>StudyData</stp>
        <stp>S.XAR</stp>
        <stp>Bar</stp>
        <stp/>
        <stp>Low</stp>
        <stp>D</stp>
        <stp>-251</stp>
        <stp>All</stp>
        <stp/>
        <stp/>
        <stp>TRUE</stp>
        <stp>T</stp>
        <tr r="U253" s="5"/>
      </tp>
      <tp>
        <v>54.07</v>
        <stp/>
        <stp>StudyData</stp>
        <stp>S.XAR</stp>
        <stp>Bar</stp>
        <stp/>
        <stp>Low</stp>
        <stp>D</stp>
        <stp>-151</stp>
        <stp>All</stp>
        <stp/>
        <stp/>
        <stp>TRUE</stp>
        <stp>T</stp>
        <tr r="U153" s="5"/>
      </tp>
      <tp t="s">
        <v/>
        <stp/>
        <stp>StudyData</stp>
        <stp>S.XAR</stp>
        <stp>Bar</stp>
        <stp/>
        <stp>Low</stp>
        <stp>D</stp>
        <stp>-252</stp>
        <stp>All</stp>
        <stp/>
        <stp/>
        <stp>TRUE</stp>
        <stp>T</stp>
        <tr r="U254" s="5"/>
      </tp>
      <tp>
        <v>53.89</v>
        <stp/>
        <stp>StudyData</stp>
        <stp>S.XAR</stp>
        <stp>Bar</stp>
        <stp/>
        <stp>Low</stp>
        <stp>D</stp>
        <stp>-152</stp>
        <stp>All</stp>
        <stp/>
        <stp/>
        <stp>TRUE</stp>
        <stp>T</stp>
        <tr r="U154" s="5"/>
      </tp>
      <tp t="s">
        <v/>
        <stp/>
        <stp>StudyData</stp>
        <stp>S.XAR</stp>
        <stp>Bar</stp>
        <stp/>
        <stp>Low</stp>
        <stp>D</stp>
        <stp>-253</stp>
        <stp>All</stp>
        <stp/>
        <stp/>
        <stp>TRUE</stp>
        <stp>T</stp>
        <tr r="U255" s="5"/>
      </tp>
      <tp>
        <v>54.1</v>
        <stp/>
        <stp>StudyData</stp>
        <stp>S.XAR</stp>
        <stp>Bar</stp>
        <stp/>
        <stp>Low</stp>
        <stp>D</stp>
        <stp>-153</stp>
        <stp>All</stp>
        <stp/>
        <stp/>
        <stp>TRUE</stp>
        <stp>T</stp>
        <tr r="U155" s="5"/>
      </tp>
      <tp>
        <v>209.31</v>
        <stp/>
        <stp>StudyData</stp>
        <stp>SPY</stp>
        <stp>Bar</stp>
        <stp/>
        <stp>Close</stp>
        <stp>D</stp>
        <stp>-137</stp>
        <stp>All</stp>
        <stp/>
        <stp/>
        <stp>TRUE</stp>
        <stp>T</stp>
        <tr r="G139" s="5"/>
      </tp>
      <tp>
        <v>207.5</v>
        <stp/>
        <stp>StudyData</stp>
        <stp>SPY</stp>
        <stp>Bar</stp>
        <stp/>
        <stp>Close</stp>
        <stp>D</stp>
        <stp>-237</stp>
        <stp>All</stp>
        <stp/>
        <stp/>
        <stp>TRUE</stp>
        <stp>T</stp>
        <tr r="G239" s="5"/>
      </tp>
      <tp>
        <v>209.07</v>
        <stp/>
        <stp>StudyData</stp>
        <stp>SPY</stp>
        <stp>Bar</stp>
        <stp/>
        <stp>Close</stp>
        <stp>D</stp>
        <stp>-136</stp>
        <stp>All</stp>
        <stp/>
        <stp/>
        <stp>TRUE</stp>
        <stp>T</stp>
        <tr r="G138" s="5"/>
      </tp>
      <tp>
        <v>207.31</v>
        <stp/>
        <stp>StudyData</stp>
        <stp>SPY</stp>
        <stp>Bar</stp>
        <stp/>
        <stp>Close</stp>
        <stp>D</stp>
        <stp>-236</stp>
        <stp>All</stp>
        <stp/>
        <stp/>
        <stp>TRUE</stp>
        <stp>T</stp>
        <tr r="G238" s="5"/>
      </tp>
      <tp>
        <v>209.35</v>
        <stp/>
        <stp>StudyData</stp>
        <stp>SPY</stp>
        <stp>Bar</stp>
        <stp/>
        <stp>Close</stp>
        <stp>D</stp>
        <stp>-135</stp>
        <stp>All</stp>
        <stp/>
        <stp/>
        <stp>TRUE</stp>
        <stp>T</stp>
        <tr r="G137" s="5"/>
      </tp>
      <tp>
        <v>206.72</v>
        <stp/>
        <stp>StudyData</stp>
        <stp>SPY</stp>
        <stp>Bar</stp>
        <stp/>
        <stp>Close</stp>
        <stp>D</stp>
        <stp>-235</stp>
        <stp>All</stp>
        <stp/>
        <stp/>
        <stp>TRUE</stp>
        <stp>T</stp>
        <tr r="G237" s="5"/>
      </tp>
      <tp>
        <v>209.32</v>
        <stp/>
        <stp>StudyData</stp>
        <stp>SPY</stp>
        <stp>Bar</stp>
        <stp/>
        <stp>Close</stp>
        <stp>D</stp>
        <stp>-134</stp>
        <stp>All</stp>
        <stp/>
        <stp/>
        <stp>TRUE</stp>
        <stp>T</stp>
        <tr r="G136" s="5"/>
      </tp>
      <tp>
        <v>208.02</v>
        <stp/>
        <stp>StudyData</stp>
        <stp>SPY</stp>
        <stp>Bar</stp>
        <stp/>
        <stp>Close</stp>
        <stp>D</stp>
        <stp>-234</stp>
        <stp>All</stp>
        <stp/>
        <stp/>
        <stp>TRUE</stp>
        <stp>T</stp>
        <tr r="G236" s="5"/>
      </tp>
      <tp>
        <v>209.53</v>
        <stp/>
        <stp>StudyData</stp>
        <stp>SPY</stp>
        <stp>Bar</stp>
        <stp/>
        <stp>Close</stp>
        <stp>D</stp>
        <stp>-133</stp>
        <stp>All</stp>
        <stp/>
        <stp/>
        <stp>TRUE</stp>
        <stp>T</stp>
        <tr r="G135" s="5"/>
      </tp>
      <tp>
        <v>204.53</v>
        <stp/>
        <stp>StudyData</stp>
        <stp>SPY</stp>
        <stp>Bar</stp>
        <stp/>
        <stp>Close</stp>
        <stp>D</stp>
        <stp>-233</stp>
        <stp>All</stp>
        <stp/>
        <stp/>
        <stp>TRUE</stp>
        <stp>T</stp>
        <tr r="G235" s="5"/>
      </tp>
      <tp>
        <v>208.69</v>
        <stp/>
        <stp>StudyData</stp>
        <stp>SPY</stp>
        <stp>Bar</stp>
        <stp/>
        <stp>Close</stp>
        <stp>D</stp>
        <stp>-132</stp>
        <stp>All</stp>
        <stp/>
        <stp/>
        <stp>TRUE</stp>
        <stp>T</stp>
        <tr r="G134" s="5"/>
      </tp>
      <tp>
        <v>204.9</v>
        <stp/>
        <stp>StudyData</stp>
        <stp>SPY</stp>
        <stp>Bar</stp>
        <stp/>
        <stp>Close</stp>
        <stp>D</stp>
        <stp>-232</stp>
        <stp>All</stp>
        <stp/>
        <stp/>
        <stp>TRUE</stp>
        <stp>T</stp>
        <tr r="G234" s="5"/>
      </tp>
      <tp>
        <v>210.68</v>
        <stp/>
        <stp>StudyData</stp>
        <stp>SPY</stp>
        <stp>Bar</stp>
        <stp/>
        <stp>Close</stp>
        <stp>D</stp>
        <stp>-131</stp>
        <stp>All</stp>
        <stp/>
        <stp/>
        <stp>TRUE</stp>
        <stp>T</stp>
        <tr r="G133" s="5"/>
      </tp>
      <tp>
        <v>207.48</v>
        <stp/>
        <stp>StudyData</stp>
        <stp>SPY</stp>
        <stp>Bar</stp>
        <stp/>
        <stp>Close</stp>
        <stp>D</stp>
        <stp>-231</stp>
        <stp>All</stp>
        <stp/>
        <stp/>
        <stp>TRUE</stp>
        <stp>T</stp>
        <tr r="G233" s="5"/>
      </tp>
      <tp>
        <v>208.52</v>
        <stp/>
        <stp>StudyData</stp>
        <stp>SPY</stp>
        <stp>Bar</stp>
        <stp/>
        <stp>Close</stp>
        <stp>D</stp>
        <stp>-130</stp>
        <stp>All</stp>
        <stp/>
        <stp/>
        <stp>TRUE</stp>
        <stp>T</stp>
        <tr r="G132" s="5"/>
      </tp>
      <tp>
        <v>209.77</v>
        <stp/>
        <stp>StudyData</stp>
        <stp>SPY</stp>
        <stp>Bar</stp>
        <stp/>
        <stp>Close</stp>
        <stp>D</stp>
        <stp>-230</stp>
        <stp>All</stp>
        <stp/>
        <stp/>
        <stp>TRUE</stp>
        <stp>T</stp>
        <tr r="G232" s="5"/>
      </tp>
      <tp>
        <v>208.73</v>
        <stp/>
        <stp>StudyData</stp>
        <stp>SPY</stp>
        <stp>Bar</stp>
        <stp/>
        <stp>Close</stp>
        <stp>D</stp>
        <stp>-139</stp>
        <stp>All</stp>
        <stp/>
        <stp/>
        <stp>TRUE</stp>
        <stp>T</stp>
        <tr r="G141" s="5"/>
      </tp>
      <tp>
        <v>205.42</v>
        <stp/>
        <stp>StudyData</stp>
        <stp>SPY</stp>
        <stp>Bar</stp>
        <stp/>
        <stp>Close</stp>
        <stp>D</stp>
        <stp>-239</stp>
        <stp>All</stp>
        <stp/>
        <stp/>
        <stp>TRUE</stp>
        <stp>T</stp>
        <tr r="G241" s="5"/>
      </tp>
      <tp>
        <v>208.55</v>
        <stp/>
        <stp>StudyData</stp>
        <stp>SPY</stp>
        <stp>Bar</stp>
        <stp/>
        <stp>Close</stp>
        <stp>D</stp>
        <stp>-138</stp>
        <stp>All</stp>
        <stp/>
        <stp/>
        <stp>TRUE</stp>
        <stp>T</stp>
        <tr r="G140" s="5"/>
      </tp>
      <tp>
        <v>205.85</v>
        <stp/>
        <stp>StudyData</stp>
        <stp>SPY</stp>
        <stp>Bar</stp>
        <stp/>
        <stp>Close</stp>
        <stp>D</stp>
        <stp>-238</stp>
        <stp>All</stp>
        <stp/>
        <stp/>
        <stp>TRUE</stp>
        <stp>T</stp>
        <tr r="G240" s="5"/>
      </tp>
      <tp>
        <v>44.25</v>
        <stp/>
        <stp>ContractData</stp>
        <stp>S.XLK</stp>
        <stp>LastQuoteToday</stp>
        <stp/>
        <stp>T</stp>
        <tr r="G32" s="3"/>
      </tp>
      <tp>
        <v>54.51</v>
        <stp/>
        <stp>ContractData</stp>
        <stp>S.MTK</stp>
        <stp>LastQuoteToday</stp>
        <stp/>
        <stp>T</stp>
        <tr r="G45" s="3"/>
      </tp>
      <tp t="s">
        <v/>
        <stp/>
        <stp>StudyData</stp>
        <stp>S.XAR</stp>
        <stp>Bar</stp>
        <stp/>
        <stp>Low</stp>
        <stp>D</stp>
        <stp>-248</stp>
        <stp>All</stp>
        <stp/>
        <stp/>
        <stp>TRUE</stp>
        <stp>T</stp>
        <tr r="U250" s="5"/>
      </tp>
      <tp>
        <v>54.33</v>
        <stp/>
        <stp>StudyData</stp>
        <stp>S.XAR</stp>
        <stp>Bar</stp>
        <stp/>
        <stp>Low</stp>
        <stp>D</stp>
        <stp>-148</stp>
        <stp>All</stp>
        <stp/>
        <stp/>
        <stp>TRUE</stp>
        <stp>T</stp>
        <tr r="U150" s="5"/>
      </tp>
      <tp t="s">
        <v/>
        <stp/>
        <stp>StudyData</stp>
        <stp>S.XAR</stp>
        <stp>Bar</stp>
        <stp/>
        <stp>Low</stp>
        <stp>D</stp>
        <stp>-249</stp>
        <stp>All</stp>
        <stp/>
        <stp/>
        <stp>TRUE</stp>
        <stp>T</stp>
        <tr r="U251" s="5"/>
      </tp>
      <tp>
        <v>54.39</v>
        <stp/>
        <stp>StudyData</stp>
        <stp>S.XAR</stp>
        <stp>Bar</stp>
        <stp/>
        <stp>Low</stp>
        <stp>D</stp>
        <stp>-149</stp>
        <stp>All</stp>
        <stp/>
        <stp/>
        <stp>TRUE</stp>
        <stp>T</stp>
        <tr r="U151" s="5"/>
      </tp>
      <tp t="s">
        <v/>
        <stp/>
        <stp>StudyData</stp>
        <stp>S.XAR</stp>
        <stp>Bar</stp>
        <stp/>
        <stp>Low</stp>
        <stp>D</stp>
        <stp>-244</stp>
        <stp>All</stp>
        <stp/>
        <stp/>
        <stp>TRUE</stp>
        <stp>T</stp>
        <tr r="U246" s="5"/>
      </tp>
      <tp>
        <v>53.49</v>
        <stp/>
        <stp>StudyData</stp>
        <stp>S.XAR</stp>
        <stp>Bar</stp>
        <stp/>
        <stp>Low</stp>
        <stp>D</stp>
        <stp>-144</stp>
        <stp>All</stp>
        <stp/>
        <stp/>
        <stp>TRUE</stp>
        <stp>T</stp>
        <tr r="U146" s="5"/>
      </tp>
      <tp t="s">
        <v/>
        <stp/>
        <stp>StudyData</stp>
        <stp>S.XAR</stp>
        <stp>Bar</stp>
        <stp/>
        <stp>Low</stp>
        <stp>D</stp>
        <stp>-245</stp>
        <stp>All</stp>
        <stp/>
        <stp/>
        <stp>TRUE</stp>
        <stp>T</stp>
        <tr r="U247" s="5"/>
      </tp>
      <tp>
        <v>53.47</v>
        <stp/>
        <stp>StudyData</stp>
        <stp>S.XAR</stp>
        <stp>Bar</stp>
        <stp/>
        <stp>Low</stp>
        <stp>D</stp>
        <stp>-145</stp>
        <stp>All</stp>
        <stp/>
        <stp/>
        <stp>TRUE</stp>
        <stp>T</stp>
        <tr r="U147" s="5"/>
      </tp>
      <tp t="s">
        <v/>
        <stp/>
        <stp>StudyData</stp>
        <stp>S.XAR</stp>
        <stp>Bar</stp>
        <stp/>
        <stp>Low</stp>
        <stp>D</stp>
        <stp>-246</stp>
        <stp>All</stp>
        <stp/>
        <stp/>
        <stp>TRUE</stp>
        <stp>T</stp>
        <tr r="U248" s="5"/>
      </tp>
      <tp>
        <v>53.64</v>
        <stp/>
        <stp>StudyData</stp>
        <stp>S.XAR</stp>
        <stp>Bar</stp>
        <stp/>
        <stp>Low</stp>
        <stp>D</stp>
        <stp>-146</stp>
        <stp>All</stp>
        <stp/>
        <stp/>
        <stp>TRUE</stp>
        <stp>T</stp>
        <tr r="U148" s="5"/>
      </tp>
      <tp t="s">
        <v/>
        <stp/>
        <stp>StudyData</stp>
        <stp>S.XAR</stp>
        <stp>Bar</stp>
        <stp/>
        <stp>Low</stp>
        <stp>D</stp>
        <stp>-247</stp>
        <stp>All</stp>
        <stp/>
        <stp/>
        <stp>TRUE</stp>
        <stp>T</stp>
        <tr r="U249" s="5"/>
      </tp>
      <tp>
        <v>54.26</v>
        <stp/>
        <stp>StudyData</stp>
        <stp>S.XAR</stp>
        <stp>Bar</stp>
        <stp/>
        <stp>Low</stp>
        <stp>D</stp>
        <stp>-147</stp>
        <stp>All</stp>
        <stp/>
        <stp/>
        <stp>TRUE</stp>
        <stp>T</stp>
        <tr r="U149" s="5"/>
      </tp>
      <tp t="s">
        <v/>
        <stp/>
        <stp>StudyData</stp>
        <stp>S.XAR</stp>
        <stp>Bar</stp>
        <stp/>
        <stp>Low</stp>
        <stp>D</stp>
        <stp>-240</stp>
        <stp>All</stp>
        <stp/>
        <stp/>
        <stp>TRUE</stp>
        <stp>T</stp>
        <tr r="U242" s="5"/>
      </tp>
      <tp>
        <v>53.1</v>
        <stp/>
        <stp>StudyData</stp>
        <stp>S.XAR</stp>
        <stp>Bar</stp>
        <stp/>
        <stp>Low</stp>
        <stp>D</stp>
        <stp>-140</stp>
        <stp>All</stp>
        <stp/>
        <stp/>
        <stp>TRUE</stp>
        <stp>T</stp>
        <tr r="U142" s="5"/>
      </tp>
      <tp t="s">
        <v/>
        <stp/>
        <stp>StudyData</stp>
        <stp>S.XAR</stp>
        <stp>Bar</stp>
        <stp/>
        <stp>Low</stp>
        <stp>D</stp>
        <stp>-241</stp>
        <stp>All</stp>
        <stp/>
        <stp/>
        <stp>TRUE</stp>
        <stp>T</stp>
        <tr r="U243" s="5"/>
      </tp>
      <tp>
        <v>52</v>
        <stp/>
        <stp>StudyData</stp>
        <stp>S.XAR</stp>
        <stp>Bar</stp>
        <stp/>
        <stp>Low</stp>
        <stp>D</stp>
        <stp>-141</stp>
        <stp>All</stp>
        <stp/>
        <stp/>
        <stp>TRUE</stp>
        <stp>T</stp>
        <tr r="U143" s="5"/>
      </tp>
      <tp t="s">
        <v/>
        <stp/>
        <stp>StudyData</stp>
        <stp>S.XAR</stp>
        <stp>Bar</stp>
        <stp/>
        <stp>Low</stp>
        <stp>D</stp>
        <stp>-242</stp>
        <stp>All</stp>
        <stp/>
        <stp/>
        <stp>TRUE</stp>
        <stp>T</stp>
        <tr r="U244" s="5"/>
      </tp>
      <tp>
        <v>51.88</v>
        <stp/>
        <stp>StudyData</stp>
        <stp>S.XAR</stp>
        <stp>Bar</stp>
        <stp/>
        <stp>Low</stp>
        <stp>D</stp>
        <stp>-142</stp>
        <stp>All</stp>
        <stp/>
        <stp/>
        <stp>TRUE</stp>
        <stp>T</stp>
        <tr r="U144" s="5"/>
      </tp>
      <tp t="s">
        <v/>
        <stp/>
        <stp>StudyData</stp>
        <stp>S.XAR</stp>
        <stp>Bar</stp>
        <stp/>
        <stp>Low</stp>
        <stp>D</stp>
        <stp>-243</stp>
        <stp>All</stp>
        <stp/>
        <stp/>
        <stp>TRUE</stp>
        <stp>T</stp>
        <tr r="U245" s="5"/>
      </tp>
      <tp>
        <v>52.29</v>
        <stp/>
        <stp>StudyData</stp>
        <stp>S.XAR</stp>
        <stp>Bar</stp>
        <stp/>
        <stp>Low</stp>
        <stp>D</stp>
        <stp>-143</stp>
        <stp>All</stp>
        <stp/>
        <stp/>
        <stp>TRUE</stp>
        <stp>T</stp>
        <tr r="U145" s="5"/>
      </tp>
      <tp>
        <v>208.35</v>
        <stp/>
        <stp>StudyData</stp>
        <stp>SPY</stp>
        <stp>Bar</stp>
        <stp/>
        <stp>Close</stp>
        <stp>D</stp>
        <stp>-127</stp>
        <stp>All</stp>
        <stp/>
        <stp/>
        <stp>TRUE</stp>
        <stp>T</stp>
        <tr r="G129" s="5"/>
      </tp>
      <tp>
        <v>212.3</v>
        <stp/>
        <stp>StudyData</stp>
        <stp>SPY</stp>
        <stp>Bar</stp>
        <stp/>
        <stp>Close</stp>
        <stp>D</stp>
        <stp>-227</stp>
        <stp>All</stp>
        <stp/>
        <stp/>
        <stp>TRUE</stp>
        <stp>T</stp>
        <tr r="G229" s="5"/>
      </tp>
      <tp>
        <v>206.94</v>
        <stp/>
        <stp>StudyData</stp>
        <stp>SPY</stp>
        <stp>Bar</stp>
        <stp/>
        <stp>Close</stp>
        <stp>D</stp>
        <stp>-126</stp>
        <stp>All</stp>
        <stp/>
        <stp/>
        <stp>TRUE</stp>
        <stp>T</stp>
        <tr r="G128" s="5"/>
      </tp>
      <tp>
        <v>212.48</v>
        <stp/>
        <stp>StudyData</stp>
        <stp>SPY</stp>
        <stp>Bar</stp>
        <stp/>
        <stp>Close</stp>
        <stp>D</stp>
        <stp>-226</stp>
        <stp>All</stp>
        <stp/>
        <stp/>
        <stp>TRUE</stp>
        <stp>T</stp>
        <tr r="G228" s="5"/>
      </tp>
      <tp>
        <v>205.34</v>
        <stp/>
        <stp>StudyData</stp>
        <stp>SPY</stp>
        <stp>Bar</stp>
        <stp/>
        <stp>Close</stp>
        <stp>D</stp>
        <stp>-125</stp>
        <stp>All</stp>
        <stp/>
        <stp/>
        <stp>TRUE</stp>
        <stp>T</stp>
        <tr r="G127" s="5"/>
      </tp>
      <tp>
        <v>212.59</v>
        <stp/>
        <stp>StudyData</stp>
        <stp>SPY</stp>
        <stp>Bar</stp>
        <stp/>
        <stp>Close</stp>
        <stp>D</stp>
        <stp>-225</stp>
        <stp>All</stp>
        <stp/>
        <stp/>
        <stp>TRUE</stp>
        <stp>T</stp>
        <tr r="G227" s="5"/>
      </tp>
      <tp>
        <v>205.87</v>
        <stp/>
        <stp>StudyData</stp>
        <stp>SPY</stp>
        <stp>Bar</stp>
        <stp/>
        <stp>Close</stp>
        <stp>D</stp>
        <stp>-124</stp>
        <stp>All</stp>
        <stp/>
        <stp/>
        <stp>TRUE</stp>
        <stp>T</stp>
        <tr r="G126" s="5"/>
      </tp>
      <tp>
        <v>211.75</v>
        <stp/>
        <stp>StudyData</stp>
        <stp>SPY</stp>
        <stp>Bar</stp>
        <stp/>
        <stp>Close</stp>
        <stp>D</stp>
        <stp>-224</stp>
        <stp>All</stp>
        <stp/>
        <stp/>
        <stp>TRUE</stp>
        <stp>T</stp>
        <tr r="G226" s="5"/>
      </tp>
      <tp>
        <v>201.88</v>
        <stp/>
        <stp>StudyData</stp>
        <stp>SPY</stp>
        <stp>Bar</stp>
        <stp/>
        <stp>Close</stp>
        <stp>D</stp>
        <stp>-123</stp>
        <stp>All</stp>
        <stp/>
        <stp/>
        <stp>TRUE</stp>
        <stp>T</stp>
        <tr r="G125" s="5"/>
      </tp>
      <tp>
        <v>211.37</v>
        <stp/>
        <stp>StudyData</stp>
        <stp>SPY</stp>
        <stp>Bar</stp>
        <stp/>
        <stp>Close</stp>
        <stp>D</stp>
        <stp>-223</stp>
        <stp>All</stp>
        <stp/>
        <stp/>
        <stp>TRUE</stp>
        <stp>T</stp>
        <tr r="G225" s="5"/>
      </tp>
      <tp>
        <v>202.9</v>
        <stp/>
        <stp>StudyData</stp>
        <stp>SPY</stp>
        <stp>Bar</stp>
        <stp/>
        <stp>Close</stp>
        <stp>D</stp>
        <stp>-122</stp>
        <stp>All</stp>
        <stp/>
        <stp/>
        <stp>TRUE</stp>
        <stp>T</stp>
        <tr r="G124" s="5"/>
      </tp>
      <tp>
        <v>210.18</v>
        <stp/>
        <stp>StudyData</stp>
        <stp>SPY</stp>
        <stp>Bar</stp>
        <stp/>
        <stp>Close</stp>
        <stp>D</stp>
        <stp>-222</stp>
        <stp>All</stp>
        <stp/>
        <stp/>
        <stp>TRUE</stp>
        <stp>T</stp>
        <tr r="G224" s="5"/>
      </tp>
      <tp>
        <v>205.03</v>
        <stp/>
        <stp>StudyData</stp>
        <stp>SPY</stp>
        <stp>Bar</stp>
        <stp/>
        <stp>Close</stp>
        <stp>D</stp>
        <stp>-121</stp>
        <stp>All</stp>
        <stp/>
        <stp/>
        <stp>TRUE</stp>
        <stp>T</stp>
        <tr r="G123" s="5"/>
      </tp>
      <tp>
        <v>208</v>
        <stp/>
        <stp>StudyData</stp>
        <stp>SPY</stp>
        <stp>Bar</stp>
        <stp/>
        <stp>Close</stp>
        <stp>D</stp>
        <stp>-221</stp>
        <stp>All</stp>
        <stp/>
        <stp/>
        <stp>TRUE</stp>
        <stp>T</stp>
        <tr r="G223" s="5"/>
      </tp>
      <tp>
        <v>208.03</v>
        <stp/>
        <stp>StudyData</stp>
        <stp>SPY</stp>
        <stp>Bar</stp>
        <stp/>
        <stp>Close</stp>
        <stp>D</stp>
        <stp>-120</stp>
        <stp>All</stp>
        <stp/>
        <stp/>
        <stp>TRUE</stp>
        <stp>T</stp>
        <tr r="G122" s="5"/>
      </tp>
      <tp>
        <v>206.79</v>
        <stp/>
        <stp>StudyData</stp>
        <stp>SPY</stp>
        <stp>Bar</stp>
        <stp/>
        <stp>Close</stp>
        <stp>D</stp>
        <stp>-220</stp>
        <stp>All</stp>
        <stp/>
        <stp/>
        <stp>TRUE</stp>
        <stp>T</stp>
        <tr r="G222" s="5"/>
      </tp>
      <tp>
        <v>205.61</v>
        <stp/>
        <stp>StudyData</stp>
        <stp>SPY</stp>
        <stp>Bar</stp>
        <stp/>
        <stp>Close</stp>
        <stp>D</stp>
        <stp>-129</stp>
        <stp>All</stp>
        <stp/>
        <stp/>
        <stp>TRUE</stp>
        <stp>T</stp>
        <tr r="G131" s="5"/>
      </tp>
      <tp>
        <v>210.68</v>
        <stp/>
        <stp>StudyData</stp>
        <stp>SPY</stp>
        <stp>Bar</stp>
        <stp/>
        <stp>Close</stp>
        <stp>D</stp>
        <stp>-229</stp>
        <stp>All</stp>
        <stp/>
        <stp/>
        <stp>TRUE</stp>
        <stp>T</stp>
        <tr r="G231" s="5"/>
      </tp>
      <tp>
        <v>209.62</v>
        <stp/>
        <stp>StudyData</stp>
        <stp>SPY</stp>
        <stp>Bar</stp>
        <stp/>
        <stp>Close</stp>
        <stp>D</stp>
        <stp>-128</stp>
        <stp>All</stp>
        <stp/>
        <stp/>
        <stp>TRUE</stp>
        <stp>T</stp>
        <tr r="G130" s="5"/>
      </tp>
      <tp>
        <v>210.61</v>
        <stp/>
        <stp>StudyData</stp>
        <stp>SPY</stp>
        <stp>Bar</stp>
        <stp/>
        <stp>Close</stp>
        <stp>D</stp>
        <stp>-228</stp>
        <stp>All</stp>
        <stp/>
        <stp/>
        <stp>TRUE</stp>
        <stp>T</stp>
        <tr r="G230" s="5"/>
      </tp>
      <tp>
        <v>45.92</v>
        <stp/>
        <stp>ContractData</stp>
        <stp>S.XSD</stp>
        <stp>LastQuoteToday</stp>
        <stp/>
        <stp>T</stp>
        <tr r="G51" s="3"/>
      </tp>
      <tp>
        <v>68.930000000000007</v>
        <stp/>
        <stp>ContractData</stp>
        <stp>S.XLE</stp>
        <stp>LastQuoteToday</stp>
        <stp/>
        <stp>T</stp>
        <tr r="G27" s="3"/>
      </tp>
      <tp>
        <v>23.69</v>
        <stp/>
        <stp>ContractData</stp>
        <stp>S.XME</stp>
        <stp>LastQuoteToday</stp>
        <stp/>
        <stp>T</stp>
        <tr r="G44" s="3"/>
      </tp>
      <tp>
        <v>47.17</v>
        <stp/>
        <stp>ContractData</stp>
        <stp>S.XHE</stp>
        <stp>LastQuoteToday</stp>
        <stp/>
        <stp>T</stp>
        <tr r="G41" s="3"/>
      </tp>
      <tp>
        <v>72.350000000000009</v>
        <stp/>
        <stp>ContractData</stp>
        <stp>S.KIE</stp>
        <stp>LastQuoteToday</stp>
        <stp/>
        <stp>T</stp>
        <tr r="G43" s="3"/>
      </tp>
      <tp>
        <v>32.54</v>
        <stp/>
        <stp>ContractData</stp>
        <stp>S.KBE</stp>
        <stp>LastQuoteToday</stp>
        <stp/>
        <stp>T</stp>
        <tr r="G38" s="3"/>
      </tp>
      <tp>
        <v>39.880000000000003</v>
        <stp/>
        <stp>ContractData</stp>
        <stp>S.KCE</stp>
        <stp>LastQuoteToday</stp>
        <stp/>
        <stp>T</stp>
        <tr r="G40" s="3"/>
      </tp>
      <tp>
        <v>40.83</v>
        <stp/>
        <stp>ContractData</stp>
        <stp>S.KRE</stp>
        <stp>LastQuoteToday</stp>
        <stp/>
        <stp>T</stp>
        <tr r="G49" s="3"/>
      </tp>
      <tp>
        <v>23.37</v>
        <stp/>
        <stp>ContractData</stp>
        <stp>S.XLF</stp>
        <stp>LastQuoteToday</stp>
        <stp/>
        <stp>T</stp>
        <tr r="G28" s="3"/>
      </tp>
      <tp t="s">
        <v/>
        <stp/>
        <stp>StudyData</stp>
        <stp>S.XAR</stp>
        <stp>Bar</stp>
        <stp/>
        <stp>Low</stp>
        <stp>D</stp>
        <stp>-298</stp>
        <stp>All</stp>
        <stp/>
        <stp/>
        <stp>TRUE</stp>
        <stp>T</stp>
        <tr r="U300" s="5"/>
      </tp>
      <tp t="s">
        <v/>
        <stp/>
        <stp>StudyData</stp>
        <stp>S.XAR</stp>
        <stp>Bar</stp>
        <stp/>
        <stp>Low</stp>
        <stp>D</stp>
        <stp>-198</stp>
        <stp>All</stp>
        <stp/>
        <stp/>
        <stp>TRUE</stp>
        <stp>T</stp>
        <tr r="U200" s="5"/>
      </tp>
      <tp t="s">
        <v/>
        <stp/>
        <stp>StudyData</stp>
        <stp>S.XAR</stp>
        <stp>Bar</stp>
        <stp/>
        <stp>Low</stp>
        <stp>D</stp>
        <stp>-299</stp>
        <stp>All</stp>
        <stp/>
        <stp/>
        <stp>TRUE</stp>
        <stp>T</stp>
        <tr r="U301" s="5"/>
      </tp>
      <tp t="s">
        <v/>
        <stp/>
        <stp>StudyData</stp>
        <stp>S.XAR</stp>
        <stp>Bar</stp>
        <stp/>
        <stp>Low</stp>
        <stp>D</stp>
        <stp>-199</stp>
        <stp>All</stp>
        <stp/>
        <stp/>
        <stp>TRUE</stp>
        <stp>T</stp>
        <tr r="U201" s="5"/>
      </tp>
      <tp t="s">
        <v/>
        <stp/>
        <stp>StudyData</stp>
        <stp>S.XAR</stp>
        <stp>Bar</stp>
        <stp/>
        <stp>Low</stp>
        <stp>D</stp>
        <stp>-294</stp>
        <stp>All</stp>
        <stp/>
        <stp/>
        <stp>TRUE</stp>
        <stp>T</stp>
        <tr r="U296" s="5"/>
      </tp>
      <tp t="s">
        <v/>
        <stp/>
        <stp>StudyData</stp>
        <stp>S.XAR</stp>
        <stp>Bar</stp>
        <stp/>
        <stp>Low</stp>
        <stp>D</stp>
        <stp>-194</stp>
        <stp>All</stp>
        <stp/>
        <stp/>
        <stp>TRUE</stp>
        <stp>T</stp>
        <tr r="U196" s="5"/>
      </tp>
      <tp t="s">
        <v/>
        <stp/>
        <stp>StudyData</stp>
        <stp>S.XAR</stp>
        <stp>Bar</stp>
        <stp/>
        <stp>Low</stp>
        <stp>D</stp>
        <stp>-295</stp>
        <stp>All</stp>
        <stp/>
        <stp/>
        <stp>TRUE</stp>
        <stp>T</stp>
        <tr r="U297" s="5"/>
      </tp>
      <tp t="s">
        <v/>
        <stp/>
        <stp>StudyData</stp>
        <stp>S.XAR</stp>
        <stp>Bar</stp>
        <stp/>
        <stp>Low</stp>
        <stp>D</stp>
        <stp>-195</stp>
        <stp>All</stp>
        <stp/>
        <stp/>
        <stp>TRUE</stp>
        <stp>T</stp>
        <tr r="U197" s="5"/>
      </tp>
      <tp t="s">
        <v/>
        <stp/>
        <stp>StudyData</stp>
        <stp>S.XAR</stp>
        <stp>Bar</stp>
        <stp/>
        <stp>Low</stp>
        <stp>D</stp>
        <stp>-296</stp>
        <stp>All</stp>
        <stp/>
        <stp/>
        <stp>TRUE</stp>
        <stp>T</stp>
        <tr r="U298" s="5"/>
      </tp>
      <tp t="s">
        <v/>
        <stp/>
        <stp>StudyData</stp>
        <stp>S.XAR</stp>
        <stp>Bar</stp>
        <stp/>
        <stp>Low</stp>
        <stp>D</stp>
        <stp>-196</stp>
        <stp>All</stp>
        <stp/>
        <stp/>
        <stp>TRUE</stp>
        <stp>T</stp>
        <tr r="U198" s="5"/>
      </tp>
      <tp t="s">
        <v/>
        <stp/>
        <stp>StudyData</stp>
        <stp>S.XAR</stp>
        <stp>Bar</stp>
        <stp/>
        <stp>Low</stp>
        <stp>D</stp>
        <stp>-297</stp>
        <stp>All</stp>
        <stp/>
        <stp/>
        <stp>TRUE</stp>
        <stp>T</stp>
        <tr r="U299" s="5"/>
      </tp>
      <tp t="s">
        <v/>
        <stp/>
        <stp>StudyData</stp>
        <stp>S.XAR</stp>
        <stp>Bar</stp>
        <stp/>
        <stp>Low</stp>
        <stp>D</stp>
        <stp>-197</stp>
        <stp>All</stp>
        <stp/>
        <stp/>
        <stp>TRUE</stp>
        <stp>T</stp>
        <tr r="U199" s="5"/>
      </tp>
      <tp t="s">
        <v/>
        <stp/>
        <stp>StudyData</stp>
        <stp>S.XAR</stp>
        <stp>Bar</stp>
        <stp/>
        <stp>Low</stp>
        <stp>D</stp>
        <stp>-290</stp>
        <stp>All</stp>
        <stp/>
        <stp/>
        <stp>TRUE</stp>
        <stp>T</stp>
        <tr r="U292" s="5"/>
      </tp>
      <tp t="s">
        <v/>
        <stp/>
        <stp>StudyData</stp>
        <stp>S.XAR</stp>
        <stp>Bar</stp>
        <stp/>
        <stp>Low</stp>
        <stp>D</stp>
        <stp>-190</stp>
        <stp>All</stp>
        <stp/>
        <stp/>
        <stp>TRUE</stp>
        <stp>T</stp>
        <tr r="U192" s="5"/>
      </tp>
      <tp t="s">
        <v/>
        <stp/>
        <stp>StudyData</stp>
        <stp>S.XAR</stp>
        <stp>Bar</stp>
        <stp/>
        <stp>Low</stp>
        <stp>D</stp>
        <stp>-291</stp>
        <stp>All</stp>
        <stp/>
        <stp/>
        <stp>TRUE</stp>
        <stp>T</stp>
        <tr r="U293" s="5"/>
      </tp>
      <tp t="s">
        <v/>
        <stp/>
        <stp>StudyData</stp>
        <stp>S.XAR</stp>
        <stp>Bar</stp>
        <stp/>
        <stp>Low</stp>
        <stp>D</stp>
        <stp>-191</stp>
        <stp>All</stp>
        <stp/>
        <stp/>
        <stp>TRUE</stp>
        <stp>T</stp>
        <tr r="U193" s="5"/>
      </tp>
      <tp t="s">
        <v/>
        <stp/>
        <stp>StudyData</stp>
        <stp>S.XAR</stp>
        <stp>Bar</stp>
        <stp/>
        <stp>Low</stp>
        <stp>D</stp>
        <stp>-292</stp>
        <stp>All</stp>
        <stp/>
        <stp/>
        <stp>TRUE</stp>
        <stp>T</stp>
        <tr r="U294" s="5"/>
      </tp>
      <tp t="s">
        <v/>
        <stp/>
        <stp>StudyData</stp>
        <stp>S.XAR</stp>
        <stp>Bar</stp>
        <stp/>
        <stp>Low</stp>
        <stp>D</stp>
        <stp>-192</stp>
        <stp>All</stp>
        <stp/>
        <stp/>
        <stp>TRUE</stp>
        <stp>T</stp>
        <tr r="U194" s="5"/>
      </tp>
      <tp t="s">
        <v/>
        <stp/>
        <stp>StudyData</stp>
        <stp>S.XAR</stp>
        <stp>Bar</stp>
        <stp/>
        <stp>Low</stp>
        <stp>D</stp>
        <stp>-293</stp>
        <stp>All</stp>
        <stp/>
        <stp/>
        <stp>TRUE</stp>
        <stp>T</stp>
        <tr r="U295" s="5"/>
      </tp>
      <tp t="s">
        <v/>
        <stp/>
        <stp>StudyData</stp>
        <stp>S.XAR</stp>
        <stp>Bar</stp>
        <stp/>
        <stp>Low</stp>
        <stp>D</stp>
        <stp>-193</stp>
        <stp>All</stp>
        <stp/>
        <stp/>
        <stp>TRUE</stp>
        <stp>T</stp>
        <tr r="U195" s="5"/>
      </tp>
      <tp t="s">
        <v/>
        <stp/>
        <stp>StudyData</stp>
        <stp>S.XAR</stp>
        <stp>Bar</stp>
        <stp/>
        <stp>Low</stp>
        <stp>D</stp>
        <stp>-288</stp>
        <stp>All</stp>
        <stp/>
        <stp/>
        <stp>TRUE</stp>
        <stp>T</stp>
        <tr r="U290" s="5"/>
      </tp>
      <tp>
        <v>53.2</v>
        <stp/>
        <stp>StudyData</stp>
        <stp>S.XAR</stp>
        <stp>Bar</stp>
        <stp/>
        <stp>Low</stp>
        <stp>D</stp>
        <stp>-188</stp>
        <stp>All</stp>
        <stp/>
        <stp/>
        <stp>TRUE</stp>
        <stp>T</stp>
        <tr r="U190" s="5"/>
      </tp>
      <tp t="s">
        <v/>
        <stp/>
        <stp>StudyData</stp>
        <stp>S.XAR</stp>
        <stp>Bar</stp>
        <stp/>
        <stp>Low</stp>
        <stp>D</stp>
        <stp>-289</stp>
        <stp>All</stp>
        <stp/>
        <stp/>
        <stp>TRUE</stp>
        <stp>T</stp>
        <tr r="U291" s="5"/>
      </tp>
      <tp t="s">
        <v/>
        <stp/>
        <stp>StudyData</stp>
        <stp>S.XAR</stp>
        <stp>Bar</stp>
        <stp/>
        <stp>Low</stp>
        <stp>D</stp>
        <stp>-189</stp>
        <stp>All</stp>
        <stp/>
        <stp/>
        <stp>TRUE</stp>
        <stp>T</stp>
        <tr r="U191" s="5"/>
      </tp>
      <tp t="s">
        <v/>
        <stp/>
        <stp>StudyData</stp>
        <stp>S.XAR</stp>
        <stp>Bar</stp>
        <stp/>
        <stp>Low</stp>
        <stp>D</stp>
        <stp>-284</stp>
        <stp>All</stp>
        <stp/>
        <stp/>
        <stp>TRUE</stp>
        <stp>T</stp>
        <tr r="U286" s="5"/>
      </tp>
      <tp>
        <v>53.46</v>
        <stp/>
        <stp>StudyData</stp>
        <stp>S.XAR</stp>
        <stp>Bar</stp>
        <stp/>
        <stp>Low</stp>
        <stp>D</stp>
        <stp>-184</stp>
        <stp>All</stp>
        <stp/>
        <stp/>
        <stp>TRUE</stp>
        <stp>T</stp>
        <tr r="U186" s="5"/>
      </tp>
      <tp t="s">
        <v/>
        <stp/>
        <stp>StudyData</stp>
        <stp>S.XAR</stp>
        <stp>Bar</stp>
        <stp/>
        <stp>Low</stp>
        <stp>D</stp>
        <stp>-285</stp>
        <stp>All</stp>
        <stp/>
        <stp/>
        <stp>TRUE</stp>
        <stp>T</stp>
        <tr r="U287" s="5"/>
      </tp>
      <tp>
        <v>53</v>
        <stp/>
        <stp>StudyData</stp>
        <stp>S.XAR</stp>
        <stp>Bar</stp>
        <stp/>
        <stp>Low</stp>
        <stp>D</stp>
        <stp>-185</stp>
        <stp>All</stp>
        <stp/>
        <stp/>
        <stp>TRUE</stp>
        <stp>T</stp>
        <tr r="U187" s="5"/>
      </tp>
      <tp t="s">
        <v/>
        <stp/>
        <stp>StudyData</stp>
        <stp>S.XAR</stp>
        <stp>Bar</stp>
        <stp/>
        <stp>Low</stp>
        <stp>D</stp>
        <stp>-286</stp>
        <stp>All</stp>
        <stp/>
        <stp/>
        <stp>TRUE</stp>
        <stp>T</stp>
        <tr r="U288" s="5"/>
      </tp>
      <tp>
        <v>52.99</v>
        <stp/>
        <stp>StudyData</stp>
        <stp>S.XAR</stp>
        <stp>Bar</stp>
        <stp/>
        <stp>Low</stp>
        <stp>D</stp>
        <stp>-186</stp>
        <stp>All</stp>
        <stp/>
        <stp/>
        <stp>TRUE</stp>
        <stp>T</stp>
        <tr r="U188" s="5"/>
      </tp>
      <tp t="s">
        <v/>
        <stp/>
        <stp>StudyData</stp>
        <stp>S.XAR</stp>
        <stp>Bar</stp>
        <stp/>
        <stp>Low</stp>
        <stp>D</stp>
        <stp>-287</stp>
        <stp>All</stp>
        <stp/>
        <stp/>
        <stp>TRUE</stp>
        <stp>T</stp>
        <tr r="U289" s="5"/>
      </tp>
      <tp>
        <v>52.92</v>
        <stp/>
        <stp>StudyData</stp>
        <stp>S.XAR</stp>
        <stp>Bar</stp>
        <stp/>
        <stp>Low</stp>
        <stp>D</stp>
        <stp>-187</stp>
        <stp>All</stp>
        <stp/>
        <stp/>
        <stp>TRUE</stp>
        <stp>T</stp>
        <tr r="U189" s="5"/>
      </tp>
      <tp t="s">
        <v/>
        <stp/>
        <stp>StudyData</stp>
        <stp>S.XAR</stp>
        <stp>Bar</stp>
        <stp/>
        <stp>Low</stp>
        <stp>D</stp>
        <stp>-280</stp>
        <stp>All</stp>
        <stp/>
        <stp/>
        <stp>TRUE</stp>
        <stp>T</stp>
        <tr r="U282" s="5"/>
      </tp>
      <tp>
        <v>51.24</v>
        <stp/>
        <stp>StudyData</stp>
        <stp>S.XAR</stp>
        <stp>Bar</stp>
        <stp/>
        <stp>Low</stp>
        <stp>D</stp>
        <stp>-180</stp>
        <stp>All</stp>
        <stp/>
        <stp/>
        <stp>TRUE</stp>
        <stp>T</stp>
        <tr r="U182" s="5"/>
      </tp>
      <tp t="s">
        <v/>
        <stp/>
        <stp>StudyData</stp>
        <stp>S.XAR</stp>
        <stp>Bar</stp>
        <stp/>
        <stp>Low</stp>
        <stp>D</stp>
        <stp>-281</stp>
        <stp>All</stp>
        <stp/>
        <stp/>
        <stp>TRUE</stp>
        <stp>T</stp>
        <tr r="U283" s="5"/>
      </tp>
      <tp>
        <v>52.44</v>
        <stp/>
        <stp>StudyData</stp>
        <stp>S.XAR</stp>
        <stp>Bar</stp>
        <stp/>
        <stp>Low</stp>
        <stp>D</stp>
        <stp>-181</stp>
        <stp>All</stp>
        <stp/>
        <stp/>
        <stp>TRUE</stp>
        <stp>T</stp>
        <tr r="U183" s="5"/>
      </tp>
      <tp t="s">
        <v/>
        <stp/>
        <stp>StudyData</stp>
        <stp>S.XAR</stp>
        <stp>Bar</stp>
        <stp/>
        <stp>Low</stp>
        <stp>D</stp>
        <stp>-282</stp>
        <stp>All</stp>
        <stp/>
        <stp/>
        <stp>TRUE</stp>
        <stp>T</stp>
        <tr r="U284" s="5"/>
      </tp>
      <tp>
        <v>52.41</v>
        <stp/>
        <stp>StudyData</stp>
        <stp>S.XAR</stp>
        <stp>Bar</stp>
        <stp/>
        <stp>Low</stp>
        <stp>D</stp>
        <stp>-182</stp>
        <stp>All</stp>
        <stp/>
        <stp/>
        <stp>TRUE</stp>
        <stp>T</stp>
        <tr r="U184" s="5"/>
      </tp>
      <tp t="s">
        <v/>
        <stp/>
        <stp>StudyData</stp>
        <stp>S.XAR</stp>
        <stp>Bar</stp>
        <stp/>
        <stp>Low</stp>
        <stp>D</stp>
        <stp>-283</stp>
        <stp>All</stp>
        <stp/>
        <stp/>
        <stp>TRUE</stp>
        <stp>T</stp>
        <tr r="U285" s="5"/>
      </tp>
      <tp>
        <v>53.36</v>
        <stp/>
        <stp>StudyData</stp>
        <stp>S.XAR</stp>
        <stp>Bar</stp>
        <stp/>
        <stp>Low</stp>
        <stp>D</stp>
        <stp>-183</stp>
        <stp>All</stp>
        <stp/>
        <stp/>
        <stp>TRUE</stp>
        <stp>T</stp>
        <tr r="U185" s="5"/>
      </tp>
      <tp t="s">
        <v>SPDR S&amp;P Health Care Equipment ETF</v>
        <stp/>
        <stp>ContractData</stp>
        <stp>XHE</stp>
        <stp>LongDescription</stp>
        <stp/>
        <stp>T</stp>
        <tr r="K8" s="2"/>
      </tp>
      <tp t="s">
        <v>SPDR S&amp;P Homebuilders ETF</v>
        <stp/>
        <stp>ContractData</stp>
        <stp>XHB</stp>
        <stp>LongDescription</stp>
        <stp/>
        <stp>T</stp>
        <tr r="K9" s="2"/>
      </tp>
      <tp t="s">
        <v>Consumer Discretionary Select SectorSPDR</v>
        <stp/>
        <stp>ContractData</stp>
        <stp>XLY</stp>
        <stp>LongDescription</stp>
        <stp/>
        <stp>T</stp>
        <tr r="C18" s="2"/>
      </tp>
      <tp t="s">
        <v>Health Care Select Sector SPDR</v>
        <stp/>
        <stp>ContractData</stp>
        <stp>XLV</stp>
        <stp>LongDescription</stp>
        <stp/>
        <stp>T</stp>
        <tr r="C22" s="2"/>
      </tp>
      <tp t="s">
        <v>Utilities Sector SPDR Fund</v>
        <stp/>
        <stp>ContractData</stp>
        <stp>XLU</stp>
        <stp>LongDescription</stp>
        <stp/>
        <stp>T</stp>
        <tr r="C26" s="2"/>
      </tp>
      <tp t="s">
        <v>Consumer Staples Select Sect. SPDR (ETF)</v>
        <stp/>
        <stp>ContractData</stp>
        <stp>XLP</stp>
        <stp>LongDescription</stp>
        <stp/>
        <stp>T</stp>
        <tr r="C19" s="2"/>
      </tp>
      <tp t="s">
        <v>Technology Sector SPDR Fund</v>
        <stp/>
        <stp>ContractData</stp>
        <stp>XLK</stp>
        <stp>LongDescription</stp>
        <stp/>
        <stp>T</stp>
        <tr r="C25" s="2"/>
      </tp>
      <tp t="s">
        <v>Industrial Select Sector SPDR</v>
        <stp/>
        <stp>ContractData</stp>
        <stp>XLI</stp>
        <stp>LongDescription</stp>
        <stp/>
        <stp>T</stp>
        <tr r="C23" s="2"/>
      </tp>
      <tp t="s">
        <v>The Financial SPDR</v>
        <stp/>
        <stp>ContractData</stp>
        <stp>XLF</stp>
        <stp>LongDescription</stp>
        <stp/>
        <stp>T</stp>
        <tr r="C21" s="2"/>
      </tp>
      <tp t="s">
        <v>The Energy SPDR</v>
        <stp/>
        <stp>ContractData</stp>
        <stp>XLE</stp>
        <stp>LongDescription</stp>
        <stp/>
        <stp>T</stp>
        <tr r="C20" s="2"/>
      </tp>
      <tp t="s">
        <v>Materials Select Sector SPDR</v>
        <stp/>
        <stp>ContractData</stp>
        <stp>XLB</stp>
        <stp>LongDescription</stp>
        <stp/>
        <stp>T</stp>
        <tr r="C24" s="2"/>
      </tp>
      <tp t="s">
        <v>SPDR S&amp;P Metals &amp; Mining ETF</v>
        <stp/>
        <stp>ContractData</stp>
        <stp>XME</stp>
        <stp>LongDescription</stp>
        <stp/>
        <stp>T</stp>
        <tr r="K11" s="2"/>
      </tp>
      <tp t="s">
        <v>SPDR S&amp;P Oil &amp; Gas E&amp;P ETF</v>
        <stp/>
        <stp>ContractData</stp>
        <stp>XOP</stp>
        <stp>LongDescription</stp>
        <stp/>
        <stp>T</stp>
        <tr r="K13" s="2"/>
      </tp>
      <tp t="s">
        <v>SPDR S&amp;P Aerospace &amp; Defense ETF</v>
        <stp/>
        <stp>ContractData</stp>
        <stp>XAR</stp>
        <stp>LongDescription</stp>
        <stp/>
        <stp>T</stp>
        <tr r="K4" s="2"/>
      </tp>
      <tp t="s">
        <v>SPDR S&amp;P Biotech ETF</v>
        <stp/>
        <stp>ContractData</stp>
        <stp>XBI</stp>
        <stp>LongDescription</stp>
        <stp/>
        <stp>T</stp>
        <tr r="K6" s="2"/>
      </tp>
      <tp t="s">
        <v>SPDR S&amp;P Oil &amp; Gas Equip.&amp; Services ETF</v>
        <stp/>
        <stp>ContractData</stp>
        <stp>XES</stp>
        <stp>LongDescription</stp>
        <stp/>
        <stp>T</stp>
        <tr r="K12" s="2"/>
      </tp>
      <tp t="s">
        <v>SPDR S&amp;P Pharmaceuticals ETF</v>
        <stp/>
        <stp>ContractData</stp>
        <stp>XPH</stp>
        <stp>LongDescription</stp>
        <stp/>
        <stp>T</stp>
        <tr r="K14" s="2"/>
      </tp>
      <tp t="s">
        <v>SPDR S&amp;P Retail ETF</v>
        <stp/>
        <stp>ContractData</stp>
        <stp>XRT</stp>
        <stp>LongDescription</stp>
        <stp/>
        <stp>T</stp>
        <tr r="K16" s="2"/>
      </tp>
      <tp t="s">
        <v>SPDR S&amp;P Software &amp; Services ETF</v>
        <stp/>
        <stp>ContractData</stp>
        <stp>XSW</stp>
        <stp>LongDescription</stp>
        <stp/>
        <stp>T</stp>
        <tr r="K18" s="2"/>
      </tp>
      <tp t="s">
        <v>SPDR S&amp;P Semiconductor ETF</v>
        <stp/>
        <stp>ContractData</stp>
        <stp>XSD</stp>
        <stp>LongDescription</stp>
        <stp/>
        <stp>T</stp>
        <tr r="K17" s="2"/>
      </tp>
      <tp t="s">
        <v>SPDR S&amp;P Transportation ETF</v>
        <stp/>
        <stp>ContractData</stp>
        <stp>XTN</stp>
        <stp>LongDescription</stp>
        <stp/>
        <stp>T</stp>
        <tr r="K20" s="2"/>
      </tp>
      <tp t="s">
        <v>SPDR S&amp;P 600 Small Cap ETF</v>
        <stp/>
        <stp>ContractData</stp>
        <stp>SLY</stp>
        <stp>LongDescription</stp>
        <stp/>
        <stp>T</stp>
        <tr r="C8" s="2"/>
      </tp>
      <tp t="s">
        <v>SPDR S&amp;P 500 ETF Trust</v>
        <stp/>
        <stp>ContractData</stp>
        <stp>SPY</stp>
        <stp>LongDescription</stp>
        <stp/>
        <stp>T</stp>
        <tr r="J4" s="5"/>
      </tp>
      <tp t="s">
        <v>SPDR S&amp;P MidCap 400 ETF Trust</v>
        <stp/>
        <stp>ContractData</stp>
        <stp>MDY</stp>
        <stp>LongDescription</stp>
        <stp/>
        <stp>T</stp>
        <tr r="C9" s="2"/>
      </tp>
      <tp t="s">
        <v>SPDR Morgan Stanley Tech ETF</v>
        <stp/>
        <stp>ContractData</stp>
        <stp>MTK</stp>
        <stp>LongDescription</stp>
        <stp/>
        <stp>T</stp>
        <tr r="K3" s="2"/>
      </tp>
      <tp t="s">
        <v>SPDR S&amp;P Insurance ETF</v>
        <stp/>
        <stp>ContractData</stp>
        <stp>KIE</stp>
        <stp>LongDescription</stp>
        <stp/>
        <stp>T</stp>
        <tr r="K10" s="2"/>
      </tp>
      <tp t="s">
        <v>SPDR S&amp;P Bank ETF</v>
        <stp/>
        <stp>ContractData</stp>
        <stp>KBE</stp>
        <stp>LongDescription</stp>
        <stp/>
        <stp>T</stp>
        <tr r="K5" s="2"/>
      </tp>
      <tp t="s">
        <v>SPDR S&amp;P Regional Banking ETF</v>
        <stp/>
        <stp>ContractData</stp>
        <stp>KRE</stp>
        <stp>LongDescription</stp>
        <stp/>
        <stp>T</stp>
        <tr r="K15" s="2"/>
      </tp>
      <tp>
        <v>199.27</v>
        <stp/>
        <stp>StudyData</stp>
        <stp>SPY</stp>
        <stp>Bar</stp>
        <stp/>
        <stp>Close</stp>
        <stp>D</stp>
        <stp>-197</stp>
        <stp>All</stp>
        <stp/>
        <stp/>
        <stp>TRUE</stp>
        <stp>T</stp>
        <tr r="G199" s="5"/>
      </tp>
      <tp>
        <v>207.28</v>
        <stp/>
        <stp>StudyData</stp>
        <stp>SPY</stp>
        <stp>Bar</stp>
        <stp/>
        <stp>Close</stp>
        <stp>D</stp>
        <stp>-297</stp>
        <stp>All</stp>
        <stp/>
        <stp/>
        <stp>TRUE</stp>
        <stp>T</stp>
        <tr r="G299" s="5"/>
      </tp>
      <tp>
        <v>199.28</v>
        <stp/>
        <stp>StudyData</stp>
        <stp>SPY</stp>
        <stp>Bar</stp>
        <stp/>
        <stp>Close</stp>
        <stp>D</stp>
        <stp>-196</stp>
        <stp>All</stp>
        <stp/>
        <stp/>
        <stp>TRUE</stp>
        <stp>T</stp>
        <tr r="G198" s="5"/>
      </tp>
      <tp>
        <v>207.97</v>
        <stp/>
        <stp>StudyData</stp>
        <stp>SPY</stp>
        <stp>Bar</stp>
        <stp/>
        <stp>Close</stp>
        <stp>D</stp>
        <stp>-296</stp>
        <stp>All</stp>
        <stp/>
        <stp/>
        <stp>TRUE</stp>
        <stp>T</stp>
        <tr r="G298" s="5"/>
      </tp>
      <tp>
        <v>197.67</v>
        <stp/>
        <stp>StudyData</stp>
        <stp>SPY</stp>
        <stp>Bar</stp>
        <stp/>
        <stp>Close</stp>
        <stp>D</stp>
        <stp>-195</stp>
        <stp>All</stp>
        <stp/>
        <stp/>
        <stp>TRUE</stp>
        <stp>T</stp>
        <tr r="G197" s="5"/>
      </tp>
      <tp>
        <v>208.9</v>
        <stp/>
        <stp>StudyData</stp>
        <stp>SPY</stp>
        <stp>Bar</stp>
        <stp/>
        <stp>Close</stp>
        <stp>D</stp>
        <stp>-295</stp>
        <stp>All</stp>
        <stp/>
        <stp/>
        <stp>TRUE</stp>
        <stp>T</stp>
        <tr r="G297" s="5"/>
      </tp>
      <tp>
        <v>191.77</v>
        <stp/>
        <stp>StudyData</stp>
        <stp>SPY</stp>
        <stp>Bar</stp>
        <stp/>
        <stp>Close</stp>
        <stp>D</stp>
        <stp>-194</stp>
        <stp>All</stp>
        <stp/>
        <stp/>
        <stp>TRUE</stp>
        <stp>T</stp>
        <tr r="G196" s="5"/>
      </tp>
      <tp>
        <v>210.04</v>
        <stp/>
        <stp>StudyData</stp>
        <stp>SPY</stp>
        <stp>Bar</stp>
        <stp/>
        <stp>Close</stp>
        <stp>D</stp>
        <stp>-294</stp>
        <stp>All</stp>
        <stp/>
        <stp/>
        <stp>TRUE</stp>
        <stp>T</stp>
        <tr r="G296" s="5"/>
      </tp>
      <tp>
        <v>195.41</v>
        <stp/>
        <stp>StudyData</stp>
        <stp>SPY</stp>
        <stp>Bar</stp>
        <stp/>
        <stp>Close</stp>
        <stp>D</stp>
        <stp>-193</stp>
        <stp>All</stp>
        <stp/>
        <stp/>
        <stp>TRUE</stp>
        <stp>T</stp>
        <tr r="G195" s="5"/>
      </tp>
      <tp>
        <v>209.09</v>
        <stp/>
        <stp>StudyData</stp>
        <stp>SPY</stp>
        <stp>Bar</stp>
        <stp/>
        <stp>Close</stp>
        <stp>D</stp>
        <stp>-293</stp>
        <stp>All</stp>
        <stp/>
        <stp/>
        <stp>TRUE</stp>
        <stp>T</stp>
        <tr r="G295" s="5"/>
      </tp>
      <tp>
        <v>195.55</v>
        <stp/>
        <stp>StudyData</stp>
        <stp>SPY</stp>
        <stp>Bar</stp>
        <stp/>
        <stp>Close</stp>
        <stp>D</stp>
        <stp>-192</stp>
        <stp>All</stp>
        <stp/>
        <stp/>
        <stp>TRUE</stp>
        <stp>T</stp>
        <tr r="G194" s="5"/>
      </tp>
      <tp>
        <v>209.49</v>
        <stp/>
        <stp>StudyData</stp>
        <stp>SPY</stp>
        <stp>Bar</stp>
        <stp/>
        <stp>Close</stp>
        <stp>D</stp>
        <stp>-292</stp>
        <stp>All</stp>
        <stp/>
        <stp/>
        <stp>TRUE</stp>
        <stp>T</stp>
        <tr r="G294" s="5"/>
      </tp>
      <tp>
        <v>192.59</v>
        <stp/>
        <stp>StudyData</stp>
        <stp>SPY</stp>
        <stp>Bar</stp>
        <stp/>
        <stp>Close</stp>
        <stp>D</stp>
        <stp>-191</stp>
        <stp>All</stp>
        <stp/>
        <stp/>
        <stp>TRUE</stp>
        <stp>T</stp>
        <tr r="G193" s="5"/>
      </tp>
      <tp>
        <v>210.43</v>
        <stp/>
        <stp>StudyData</stp>
        <stp>SPY</stp>
        <stp>Bar</stp>
        <stp/>
        <stp>Close</stp>
        <stp>D</stp>
        <stp>-291</stp>
        <stp>All</stp>
        <stp/>
        <stp/>
        <stp>TRUE</stp>
        <stp>T</stp>
        <tr r="G293" s="5"/>
      </tp>
      <tp>
        <v>197.43</v>
        <stp/>
        <stp>StudyData</stp>
        <stp>SPY</stp>
        <stp>Bar</stp>
        <stp/>
        <stp>Close</stp>
        <stp>D</stp>
        <stp>-190</stp>
        <stp>All</stp>
        <stp/>
        <stp/>
        <stp>TRUE</stp>
        <stp>T</stp>
        <tr r="G192" s="5"/>
      </tp>
      <tp>
        <v>210.37</v>
        <stp/>
        <stp>StudyData</stp>
        <stp>SPY</stp>
        <stp>Bar</stp>
        <stp/>
        <stp>Close</stp>
        <stp>D</stp>
        <stp>-290</stp>
        <stp>All</stp>
        <stp/>
        <stp/>
        <stp>TRUE</stp>
        <stp>T</stp>
        <tr r="G292" s="5"/>
      </tp>
      <tp>
        <v>187.27</v>
        <stp/>
        <stp>StudyData</stp>
        <stp>SPY</stp>
        <stp>Bar</stp>
        <stp/>
        <stp>Close</stp>
        <stp>D</stp>
        <stp>-199</stp>
        <stp>All</stp>
        <stp/>
        <stp/>
        <stp>TRUE</stp>
        <stp>T</stp>
        <tr r="G201" s="5"/>
      </tp>
      <tp>
        <v>206.43</v>
        <stp/>
        <stp>StudyData</stp>
        <stp>SPY</stp>
        <stp>Bar</stp>
        <stp/>
        <stp>Close</stp>
        <stp>D</stp>
        <stp>-299</stp>
        <stp>All</stp>
        <stp/>
        <stp/>
        <stp>TRUE</stp>
        <stp>T</stp>
        <tr r="G301" s="5"/>
      </tp>
      <tp>
        <v>194.46</v>
        <stp/>
        <stp>StudyData</stp>
        <stp>SPY</stp>
        <stp>Bar</stp>
        <stp/>
        <stp>Close</stp>
        <stp>D</stp>
        <stp>-198</stp>
        <stp>All</stp>
        <stp/>
        <stp/>
        <stp>TRUE</stp>
        <stp>T</stp>
        <tr r="G200" s="5"/>
      </tp>
      <tp>
        <v>207.83</v>
        <stp/>
        <stp>StudyData</stp>
        <stp>SPY</stp>
        <stp>Bar</stp>
        <stp/>
        <stp>Close</stp>
        <stp>D</stp>
        <stp>-298</stp>
        <stp>All</stp>
        <stp/>
        <stp/>
        <stp>TRUE</stp>
        <stp>T</stp>
        <tr r="G300" s="5"/>
      </tp>
      <tp>
        <v>179.54</v>
        <stp/>
        <stp>ContractData</stp>
        <stp>S.DIA</stp>
        <stp>LastQuoteToday</stp>
        <stp/>
        <stp>T</stp>
        <tr r="G7" s="3"/>
      </tp>
      <tp>
        <v>196.74</v>
        <stp/>
        <stp>StudyData</stp>
        <stp>SPY</stp>
        <stp>Bar</stp>
        <stp/>
        <stp>Close</stp>
        <stp>D</stp>
        <stp>-187</stp>
        <stp>All</stp>
        <stp/>
        <stp/>
        <stp>TRUE</stp>
        <stp>T</stp>
        <tr r="G189" s="5"/>
      </tp>
      <tp>
        <v>209.6</v>
        <stp/>
        <stp>StudyData</stp>
        <stp>SPY</stp>
        <stp>Bar</stp>
        <stp/>
        <stp>Close</stp>
        <stp>D</stp>
        <stp>-287</stp>
        <stp>All</stp>
        <stp/>
        <stp/>
        <stp>TRUE</stp>
        <stp>T</stp>
        <tr r="G289" s="5"/>
      </tp>
      <tp>
        <v>196.01</v>
        <stp/>
        <stp>StudyData</stp>
        <stp>SPY</stp>
        <stp>Bar</stp>
        <stp/>
        <stp>Close</stp>
        <stp>D</stp>
        <stp>-186</stp>
        <stp>All</stp>
        <stp/>
        <stp/>
        <stp>TRUE</stp>
        <stp>T</stp>
        <tr r="G188" s="5"/>
      </tp>
      <tp>
        <v>210.63</v>
        <stp/>
        <stp>StudyData</stp>
        <stp>SPY</stp>
        <stp>Bar</stp>
        <stp/>
        <stp>Close</stp>
        <stp>D</stp>
        <stp>-286</stp>
        <stp>All</stp>
        <stp/>
        <stp/>
        <stp>TRUE</stp>
        <stp>T</stp>
        <tr r="G288" s="5"/>
      </tp>
      <tp>
        <v>198.46</v>
        <stp/>
        <stp>StudyData</stp>
        <stp>SPY</stp>
        <stp>Bar</stp>
        <stp/>
        <stp>Close</stp>
        <stp>D</stp>
        <stp>-185</stp>
        <stp>All</stp>
        <stp/>
        <stp/>
        <stp>TRUE</stp>
        <stp>T</stp>
        <tr r="G187" s="5"/>
      </tp>
      <tp>
        <v>211.16</v>
        <stp/>
        <stp>StudyData</stp>
        <stp>SPY</stp>
        <stp>Bar</stp>
        <stp/>
        <stp>Close</stp>
        <stp>D</stp>
        <stp>-285</stp>
        <stp>All</stp>
        <stp/>
        <stp/>
        <stp>TRUE</stp>
        <stp>T</stp>
        <tr r="G287" s="5"/>
      </tp>
      <tp>
        <v>200.18</v>
        <stp/>
        <stp>StudyData</stp>
        <stp>SPY</stp>
        <stp>Bar</stp>
        <stp/>
        <stp>Close</stp>
        <stp>D</stp>
        <stp>-184</stp>
        <stp>All</stp>
        <stp/>
        <stp/>
        <stp>TRUE</stp>
        <stp>T</stp>
        <tr r="G186" s="5"/>
      </tp>
      <tp>
        <v>211.64</v>
        <stp/>
        <stp>StudyData</stp>
        <stp>SPY</stp>
        <stp>Bar</stp>
        <stp/>
        <stp>Close</stp>
        <stp>D</stp>
        <stp>-284</stp>
        <stp>All</stp>
        <stp/>
        <stp/>
        <stp>TRUE</stp>
        <stp>T</stp>
        <tr r="G286" s="5"/>
      </tp>
      <tp>
        <v>199.73</v>
        <stp/>
        <stp>StudyData</stp>
        <stp>SPY</stp>
        <stp>Bar</stp>
        <stp/>
        <stp>Close</stp>
        <stp>D</stp>
        <stp>-183</stp>
        <stp>All</stp>
        <stp/>
        <stp/>
        <stp>TRUE</stp>
        <stp>T</stp>
        <tr r="G185" s="5"/>
      </tp>
      <tp>
        <v>210.77</v>
        <stp/>
        <stp>StudyData</stp>
        <stp>SPY</stp>
        <stp>Bar</stp>
        <stp/>
        <stp>Close</stp>
        <stp>D</stp>
        <stp>-283</stp>
        <stp>All</stp>
        <stp/>
        <stp/>
        <stp>TRUE</stp>
        <stp>T</stp>
        <tr r="G285" s="5"/>
      </tp>
      <tp>
        <v>195.45</v>
        <stp/>
        <stp>StudyData</stp>
        <stp>SPY</stp>
        <stp>Bar</stp>
        <stp/>
        <stp>Close</stp>
        <stp>D</stp>
        <stp>-182</stp>
        <stp>All</stp>
        <stp/>
        <stp/>
        <stp>TRUE</stp>
        <stp>T</stp>
        <tr r="G184" s="5"/>
      </tp>
      <tp>
        <v>211.44</v>
        <stp/>
        <stp>StudyData</stp>
        <stp>SPY</stp>
        <stp>Bar</stp>
        <stp/>
        <stp>Close</stp>
        <stp>D</stp>
        <stp>-282</stp>
        <stp>All</stp>
        <stp/>
        <stp/>
        <stp>TRUE</stp>
        <stp>T</stp>
        <tr r="G284" s="5"/>
      </tp>
      <tp>
        <v>196.46</v>
        <stp/>
        <stp>StudyData</stp>
        <stp>SPY</stp>
        <stp>Bar</stp>
        <stp/>
        <stp>Close</stp>
        <stp>D</stp>
        <stp>-181</stp>
        <stp>All</stp>
        <stp/>
        <stp/>
        <stp>TRUE</stp>
        <stp>T</stp>
        <tr r="G183" s="5"/>
      </tp>
      <tp>
        <v>210.57</v>
        <stp/>
        <stp>StudyData</stp>
        <stp>SPY</stp>
        <stp>Bar</stp>
        <stp/>
        <stp>Close</stp>
        <stp>D</stp>
        <stp>-281</stp>
        <stp>All</stp>
        <stp/>
        <stp/>
        <stp>TRUE</stp>
        <stp>T</stp>
        <tr r="G283" s="5"/>
      </tp>
      <tp>
        <v>193.91</v>
        <stp/>
        <stp>StudyData</stp>
        <stp>SPY</stp>
        <stp>Bar</stp>
        <stp/>
        <stp>Close</stp>
        <stp>D</stp>
        <stp>-180</stp>
        <stp>All</stp>
        <stp/>
        <stp/>
        <stp>TRUE</stp>
        <stp>T</stp>
        <tr r="G182" s="5"/>
      </tp>
      <tp>
        <v>208.46</v>
        <stp/>
        <stp>StudyData</stp>
        <stp>SPY</stp>
        <stp>Bar</stp>
        <stp/>
        <stp>Close</stp>
        <stp>D</stp>
        <stp>-280</stp>
        <stp>All</stp>
        <stp/>
        <stp/>
        <stp>TRUE</stp>
        <stp>T</stp>
        <tr r="G282" s="5"/>
      </tp>
      <tp>
        <v>57.2</v>
        <stp/>
        <stp>StudyData</stp>
        <stp>S.XAR</stp>
        <stp>Bar</stp>
        <stp/>
        <stp>Low</stp>
        <stp>D</stp>
        <stp>0</stp>
        <stp>All</stp>
        <stp/>
        <stp/>
        <stp>TRUE</stp>
        <stp>T</stp>
        <tr r="U2" s="5"/>
      </tp>
      <tp>
        <v>194.79</v>
        <stp/>
        <stp>StudyData</stp>
        <stp>SPY</stp>
        <stp>Bar</stp>
        <stp/>
        <stp>Close</stp>
        <stp>D</stp>
        <stp>-189</stp>
        <stp>All</stp>
        <stp/>
        <stp/>
        <stp>TRUE</stp>
        <stp>T</stp>
        <tr r="G191" s="5"/>
      </tp>
      <tp>
        <v>207.95</v>
        <stp/>
        <stp>StudyData</stp>
        <stp>SPY</stp>
        <stp>Bar</stp>
        <stp/>
        <stp>Close</stp>
        <stp>D</stp>
        <stp>-289</stp>
        <stp>All</stp>
        <stp/>
        <stp/>
        <stp>TRUE</stp>
        <stp>T</stp>
        <tr r="G291" s="5"/>
      </tp>
      <tp>
        <v>195.85</v>
        <stp/>
        <stp>StudyData</stp>
        <stp>SPY</stp>
        <stp>Bar</stp>
        <stp/>
        <stp>Close</stp>
        <stp>D</stp>
        <stp>-188</stp>
        <stp>All</stp>
        <stp/>
        <stp/>
        <stp>TRUE</stp>
        <stp>T</stp>
        <tr r="G190" s="5"/>
      </tp>
      <tp>
        <v>209.85</v>
        <stp/>
        <stp>StudyData</stp>
        <stp>SPY</stp>
        <stp>Bar</stp>
        <stp/>
        <stp>Close</stp>
        <stp>D</stp>
        <stp>-288</stp>
        <stp>All</stp>
        <stp/>
        <stp/>
        <stp>TRUE</stp>
        <stp>T</stp>
        <tr r="G290" s="5"/>
      </tp>
      <tp>
        <v>47.96</v>
        <stp/>
        <stp>ContractData</stp>
        <stp>S.XLB</stp>
        <stp>LastQuoteToday</stp>
        <stp/>
        <stp>T</stp>
        <tr r="G31" s="3"/>
      </tp>
      <tp>
        <v>34.39</v>
        <stp/>
        <stp>ContractData</stp>
        <stp>S.XHB</stp>
        <stp>LastQuoteToday</stp>
        <stp/>
        <stp>T</stp>
        <tr r="G42" s="3"/>
      </tp>
      <tp>
        <v>57.4</v>
        <stp/>
        <stp>StudyData</stp>
        <stp>S.XAR</stp>
        <stp>Bar</stp>
        <stp/>
        <stp>Close</stp>
        <stp>D</stp>
        <stp>0</stp>
        <stp>All</stp>
        <stp/>
        <stp/>
        <stp>TRUE</stp>
        <stp>T</stp>
        <tr r="V2" s="5"/>
      </tp>
      <tp>
        <v>205.12</v>
        <stp/>
        <stp>StudyData</stp>
        <stp>SPY</stp>
        <stp>Bar</stp>
        <stp/>
        <stp>Close</stp>
        <stp>D</stp>
        <stp>-51</stp>
        <stp>All</stp>
        <stp/>
        <stp/>
        <stp>TRUE</stp>
        <stp>T</stp>
        <tr r="G53" s="5"/>
      </tp>
      <tp>
        <v>206.02</v>
        <stp/>
        <stp>StudyData</stp>
        <stp>SPY</stp>
        <stp>Bar</stp>
        <stp/>
        <stp>Close</stp>
        <stp>D</stp>
        <stp>-50</stp>
        <stp>All</stp>
        <stp/>
        <stp/>
        <stp>TRUE</stp>
        <stp>T</stp>
        <tr r="G52" s="5"/>
      </tp>
      <tp>
        <v>203.12</v>
        <stp/>
        <stp>StudyData</stp>
        <stp>SPY</stp>
        <stp>Bar</stp>
        <stp/>
        <stp>Close</stp>
        <stp>D</stp>
        <stp>-53</stp>
        <stp>All</stp>
        <stp/>
        <stp/>
        <stp>TRUE</stp>
        <stp>T</stp>
        <tr r="G55" s="5"/>
      </tp>
      <tp>
        <v>203.24</v>
        <stp/>
        <stp>StudyData</stp>
        <stp>SPY</stp>
        <stp>Bar</stp>
        <stp/>
        <stp>Close</stp>
        <stp>D</stp>
        <stp>-52</stp>
        <stp>All</stp>
        <stp/>
        <stp/>
        <stp>TRUE</stp>
        <stp>T</stp>
        <tr r="G54" s="5"/>
      </tp>
      <tp>
        <v>204.56</v>
        <stp/>
        <stp>StudyData</stp>
        <stp>SPY</stp>
        <stp>Bar</stp>
        <stp/>
        <stp>Close</stp>
        <stp>D</stp>
        <stp>-55</stp>
        <stp>All</stp>
        <stp/>
        <stp/>
        <stp>TRUE</stp>
        <stp>T</stp>
        <tr r="G57" s="5"/>
      </tp>
      <tp>
        <v>203.2</v>
        <stp/>
        <stp>StudyData</stp>
        <stp>SPY</stp>
        <stp>Bar</stp>
        <stp/>
        <stp>Close</stp>
        <stp>D</stp>
        <stp>-54</stp>
        <stp>All</stp>
        <stp/>
        <stp/>
        <stp>TRUE</stp>
        <stp>T</stp>
        <tr r="G56" s="5"/>
      </tp>
      <tp>
        <v>204.38</v>
        <stp/>
        <stp>StudyData</stp>
        <stp>SPY</stp>
        <stp>Bar</stp>
        <stp/>
        <stp>Close</stp>
        <stp>D</stp>
        <stp>-57</stp>
        <stp>All</stp>
        <stp/>
        <stp/>
        <stp>TRUE</stp>
        <stp>T</stp>
        <tr r="G59" s="5"/>
      </tp>
      <tp>
        <v>204.67</v>
        <stp/>
        <stp>StudyData</stp>
        <stp>SPY</stp>
        <stp>Bar</stp>
        <stp/>
        <stp>Close</stp>
        <stp>D</stp>
        <stp>-56</stp>
        <stp>All</stp>
        <stp/>
        <stp/>
        <stp>TRUE</stp>
        <stp>T</stp>
        <tr r="G58" s="5"/>
      </tp>
      <tp>
        <v>203.34</v>
        <stp/>
        <stp>StudyData</stp>
        <stp>SPY</stp>
        <stp>Bar</stp>
        <stp/>
        <stp>Close</stp>
        <stp>D</stp>
        <stp>-59</stp>
        <stp>All</stp>
        <stp/>
        <stp/>
        <stp>TRUE</stp>
        <stp>T</stp>
        <tr r="G61" s="5"/>
      </tp>
      <tp>
        <v>204.63</v>
        <stp/>
        <stp>StudyData</stp>
        <stp>SPY</stp>
        <stp>Bar</stp>
        <stp/>
        <stp>Close</stp>
        <stp>D</stp>
        <stp>-58</stp>
        <stp>All</stp>
        <stp/>
        <stp/>
        <stp>TRUE</stp>
        <stp>T</stp>
        <tr r="G60" s="5"/>
      </tp>
      <tp t="s">
        <v/>
        <stp/>
        <stp>StudyData</stp>
        <stp>S.XAR</stp>
        <stp>Bar</stp>
        <stp/>
        <stp>Close</stp>
        <stp>D</stp>
        <stp>-239</stp>
        <stp>All</stp>
        <stp/>
        <stp/>
        <stp>TRUE</stp>
        <stp>T</stp>
        <tr r="V241" s="5"/>
      </tp>
      <tp>
        <v>53.8</v>
        <stp/>
        <stp>StudyData</stp>
        <stp>S.XAR</stp>
        <stp>Bar</stp>
        <stp/>
        <stp>Close</stp>
        <stp>D</stp>
        <stp>-139</stp>
        <stp>All</stp>
        <stp/>
        <stp/>
        <stp>TRUE</stp>
        <stp>T</stp>
        <tr r="V141" s="5"/>
      </tp>
      <tp t="s">
        <v/>
        <stp/>
        <stp>StudyData</stp>
        <stp>S.XAR</stp>
        <stp>Bar</stp>
        <stp/>
        <stp>Close</stp>
        <stp>D</stp>
        <stp>-238</stp>
        <stp>All</stp>
        <stp/>
        <stp/>
        <stp>TRUE</stp>
        <stp>T</stp>
        <tr r="V240" s="5"/>
      </tp>
      <tp>
        <v>54.08</v>
        <stp/>
        <stp>StudyData</stp>
        <stp>S.XAR</stp>
        <stp>Bar</stp>
        <stp/>
        <stp>Close</stp>
        <stp>D</stp>
        <stp>-138</stp>
        <stp>All</stp>
        <stp/>
        <stp/>
        <stp>TRUE</stp>
        <stp>T</stp>
        <tr r="V140" s="5"/>
      </tp>
      <tp t="s">
        <v/>
        <stp/>
        <stp>StudyData</stp>
        <stp>S.XAR</stp>
        <stp>Bar</stp>
        <stp/>
        <stp>Close</stp>
        <stp>D</stp>
        <stp>-237</stp>
        <stp>All</stp>
        <stp/>
        <stp/>
        <stp>TRUE</stp>
        <stp>T</stp>
        <tr r="V239" s="5"/>
      </tp>
      <tp>
        <v>54.64</v>
        <stp/>
        <stp>StudyData</stp>
        <stp>S.XAR</stp>
        <stp>Bar</stp>
        <stp/>
        <stp>Close</stp>
        <stp>D</stp>
        <stp>-137</stp>
        <stp>All</stp>
        <stp/>
        <stp/>
        <stp>TRUE</stp>
        <stp>T</stp>
        <tr r="V139" s="5"/>
      </tp>
      <tp t="s">
        <v/>
        <stp/>
        <stp>StudyData</stp>
        <stp>S.XAR</stp>
        <stp>Bar</stp>
        <stp/>
        <stp>Close</stp>
        <stp>D</stp>
        <stp>-236</stp>
        <stp>All</stp>
        <stp/>
        <stp/>
        <stp>TRUE</stp>
        <stp>T</stp>
        <tr r="V238" s="5"/>
      </tp>
      <tp>
        <v>54.75</v>
        <stp/>
        <stp>StudyData</stp>
        <stp>S.XAR</stp>
        <stp>Bar</stp>
        <stp/>
        <stp>Close</stp>
        <stp>D</stp>
        <stp>-136</stp>
        <stp>All</stp>
        <stp/>
        <stp/>
        <stp>TRUE</stp>
        <stp>T</stp>
        <tr r="V138" s="5"/>
      </tp>
      <tp t="s">
        <v/>
        <stp/>
        <stp>StudyData</stp>
        <stp>S.XAR</stp>
        <stp>Bar</stp>
        <stp/>
        <stp>Close</stp>
        <stp>D</stp>
        <stp>-235</stp>
        <stp>All</stp>
        <stp/>
        <stp/>
        <stp>TRUE</stp>
        <stp>T</stp>
        <tr r="V237" s="5"/>
      </tp>
      <tp>
        <v>55.06</v>
        <stp/>
        <stp>StudyData</stp>
        <stp>S.XAR</stp>
        <stp>Bar</stp>
        <stp/>
        <stp>Close</stp>
        <stp>D</stp>
        <stp>-135</stp>
        <stp>All</stp>
        <stp/>
        <stp/>
        <stp>TRUE</stp>
        <stp>T</stp>
        <tr r="V137" s="5"/>
      </tp>
      <tp t="s">
        <v/>
        <stp/>
        <stp>StudyData</stp>
        <stp>S.XAR</stp>
        <stp>Bar</stp>
        <stp/>
        <stp>Close</stp>
        <stp>D</stp>
        <stp>-234</stp>
        <stp>All</stp>
        <stp/>
        <stp/>
        <stp>TRUE</stp>
        <stp>T</stp>
        <tr r="V236" s="5"/>
      </tp>
      <tp>
        <v>54.97</v>
        <stp/>
        <stp>StudyData</stp>
        <stp>S.XAR</stp>
        <stp>Bar</stp>
        <stp/>
        <stp>Close</stp>
        <stp>D</stp>
        <stp>-134</stp>
        <stp>All</stp>
        <stp/>
        <stp/>
        <stp>TRUE</stp>
        <stp>T</stp>
        <tr r="V136" s="5"/>
      </tp>
      <tp t="s">
        <v/>
        <stp/>
        <stp>StudyData</stp>
        <stp>S.XAR</stp>
        <stp>Bar</stp>
        <stp/>
        <stp>Close</stp>
        <stp>D</stp>
        <stp>-233</stp>
        <stp>All</stp>
        <stp/>
        <stp/>
        <stp>TRUE</stp>
        <stp>T</stp>
        <tr r="V235" s="5"/>
      </tp>
      <tp>
        <v>54.93</v>
        <stp/>
        <stp>StudyData</stp>
        <stp>S.XAR</stp>
        <stp>Bar</stp>
        <stp/>
        <stp>Close</stp>
        <stp>D</stp>
        <stp>-133</stp>
        <stp>All</stp>
        <stp/>
        <stp/>
        <stp>TRUE</stp>
        <stp>T</stp>
        <tr r="V135" s="5"/>
      </tp>
      <tp t="s">
        <v/>
        <stp/>
        <stp>StudyData</stp>
        <stp>S.XAR</stp>
        <stp>Bar</stp>
        <stp/>
        <stp>Close</stp>
        <stp>D</stp>
        <stp>-232</stp>
        <stp>All</stp>
        <stp/>
        <stp/>
        <stp>TRUE</stp>
        <stp>T</stp>
        <tr r="V234" s="5"/>
      </tp>
      <tp>
        <v>54.71</v>
        <stp/>
        <stp>StudyData</stp>
        <stp>S.XAR</stp>
        <stp>Bar</stp>
        <stp/>
        <stp>Close</stp>
        <stp>D</stp>
        <stp>-132</stp>
        <stp>All</stp>
        <stp/>
        <stp/>
        <stp>TRUE</stp>
        <stp>T</stp>
        <tr r="V134" s="5"/>
      </tp>
      <tp t="s">
        <v/>
        <stp/>
        <stp>StudyData</stp>
        <stp>S.XAR</stp>
        <stp>Bar</stp>
        <stp/>
        <stp>Close</stp>
        <stp>D</stp>
        <stp>-231</stp>
        <stp>All</stp>
        <stp/>
        <stp/>
        <stp>TRUE</stp>
        <stp>T</stp>
        <tr r="V233" s="5"/>
      </tp>
      <tp>
        <v>55.02</v>
        <stp/>
        <stp>StudyData</stp>
        <stp>S.XAR</stp>
        <stp>Bar</stp>
        <stp/>
        <stp>Close</stp>
        <stp>D</stp>
        <stp>-131</stp>
        <stp>All</stp>
        <stp/>
        <stp/>
        <stp>TRUE</stp>
        <stp>T</stp>
        <tr r="V133" s="5"/>
      </tp>
      <tp t="s">
        <v/>
        <stp/>
        <stp>StudyData</stp>
        <stp>S.XAR</stp>
        <stp>Bar</stp>
        <stp/>
        <stp>Close</stp>
        <stp>D</stp>
        <stp>-230</stp>
        <stp>All</stp>
        <stp/>
        <stp/>
        <stp>TRUE</stp>
        <stp>T</stp>
        <tr r="V232" s="5"/>
      </tp>
      <tp>
        <v>54.55</v>
        <stp/>
        <stp>StudyData</stp>
        <stp>S.XAR</stp>
        <stp>Bar</stp>
        <stp/>
        <stp>Close</stp>
        <stp>D</stp>
        <stp>-130</stp>
        <stp>All</stp>
        <stp/>
        <stp/>
        <stp>TRUE</stp>
        <stp>T</stp>
        <tr r="V132" s="5"/>
      </tp>
      <tp>
        <v>205.92</v>
        <stp/>
        <stp>StudyData</stp>
        <stp>SPY</stp>
        <stp>Bar</stp>
        <stp/>
        <stp>Close</stp>
        <stp>D</stp>
        <stp>-41</stp>
        <stp>All</stp>
        <stp/>
        <stp/>
        <stp>TRUE</stp>
        <stp>T</stp>
        <tr r="G43" s="5"/>
      </tp>
      <tp>
        <v>208</v>
        <stp/>
        <stp>StudyData</stp>
        <stp>SPY</stp>
        <stp>Bar</stp>
        <stp/>
        <stp>Close</stp>
        <stp>D</stp>
        <stp>-40</stp>
        <stp>All</stp>
        <stp/>
        <stp/>
        <stp>TRUE</stp>
        <stp>T</stp>
        <tr r="G42" s="5"/>
      </tp>
      <tp>
        <v>204.49</v>
        <stp/>
        <stp>StudyData</stp>
        <stp>SPY</stp>
        <stp>Bar</stp>
        <stp/>
        <stp>Close</stp>
        <stp>D</stp>
        <stp>-43</stp>
        <stp>All</stp>
        <stp/>
        <stp/>
        <stp>TRUE</stp>
        <stp>T</stp>
        <tr r="G45" s="5"/>
      </tp>
      <tp>
        <v>204.02</v>
        <stp/>
        <stp>StudyData</stp>
        <stp>SPY</stp>
        <stp>Bar</stp>
        <stp/>
        <stp>Close</stp>
        <stp>D</stp>
        <stp>-42</stp>
        <stp>All</stp>
        <stp/>
        <stp/>
        <stp>TRUE</stp>
        <stp>T</stp>
        <tr r="G44" s="5"/>
      </tp>
      <tp>
        <v>206.42</v>
        <stp/>
        <stp>StudyData</stp>
        <stp>SPY</stp>
        <stp>Bar</stp>
        <stp/>
        <stp>Close</stp>
        <stp>D</stp>
        <stp>-45</stp>
        <stp>All</stp>
        <stp/>
        <stp/>
        <stp>TRUE</stp>
        <stp>T</stp>
        <tr r="G47" s="5"/>
      </tp>
      <tp>
        <v>203.95</v>
        <stp/>
        <stp>StudyData</stp>
        <stp>SPY</stp>
        <stp>Bar</stp>
        <stp/>
        <stp>Close</stp>
        <stp>D</stp>
        <stp>-44</stp>
        <stp>All</stp>
        <stp/>
        <stp/>
        <stp>TRUE</stp>
        <stp>T</stp>
        <tr r="G46" s="5"/>
      </tp>
      <tp>
        <v>206.25</v>
        <stp/>
        <stp>StudyData</stp>
        <stp>SPY</stp>
        <stp>Bar</stp>
        <stp/>
        <stp>Close</stp>
        <stp>D</stp>
        <stp>-47</stp>
        <stp>All</stp>
        <stp/>
        <stp/>
        <stp>TRUE</stp>
        <stp>T</stp>
        <tr r="G49" s="5"/>
      </tp>
      <tp>
        <v>204.18</v>
        <stp/>
        <stp>StudyData</stp>
        <stp>SPY</stp>
        <stp>Bar</stp>
        <stp/>
        <stp>Close</stp>
        <stp>D</stp>
        <stp>-46</stp>
        <stp>All</stp>
        <stp/>
        <stp/>
        <stp>TRUE</stp>
        <stp>T</stp>
        <tr r="G48" s="5"/>
      </tp>
      <tp>
        <v>205.52</v>
        <stp/>
        <stp>StudyData</stp>
        <stp>SPY</stp>
        <stp>Bar</stp>
        <stp/>
        <stp>Close</stp>
        <stp>D</stp>
        <stp>-49</stp>
        <stp>All</stp>
        <stp/>
        <stp/>
        <stp>TRUE</stp>
        <stp>T</stp>
        <tr r="G51" s="5"/>
      </tp>
      <tp>
        <v>206.92</v>
        <stp/>
        <stp>StudyData</stp>
        <stp>SPY</stp>
        <stp>Bar</stp>
        <stp/>
        <stp>Close</stp>
        <stp>D</stp>
        <stp>-48</stp>
        <stp>All</stp>
        <stp/>
        <stp/>
        <stp>TRUE</stp>
        <stp>T</stp>
        <tr r="G50" s="5"/>
      </tp>
      <tp t="s">
        <v/>
        <stp/>
        <stp>StudyData</stp>
        <stp>S.XAR</stp>
        <stp>Bar</stp>
        <stp/>
        <stp>Close</stp>
        <stp>D</stp>
        <stp>-229</stp>
        <stp>All</stp>
        <stp/>
        <stp/>
        <stp>TRUE</stp>
        <stp>T</stp>
        <tr r="V231" s="5"/>
      </tp>
      <tp>
        <v>53.92</v>
        <stp/>
        <stp>StudyData</stp>
        <stp>S.XAR</stp>
        <stp>Bar</stp>
        <stp/>
        <stp>Close</stp>
        <stp>D</stp>
        <stp>-129</stp>
        <stp>All</stp>
        <stp/>
        <stp/>
        <stp>TRUE</stp>
        <stp>T</stp>
        <tr r="V131" s="5"/>
      </tp>
      <tp t="s">
        <v/>
        <stp/>
        <stp>StudyData</stp>
        <stp>S.XAR</stp>
        <stp>Bar</stp>
        <stp/>
        <stp>Close</stp>
        <stp>D</stp>
        <stp>-228</stp>
        <stp>All</stp>
        <stp/>
        <stp/>
        <stp>TRUE</stp>
        <stp>T</stp>
        <tr r="V230" s="5"/>
      </tp>
      <tp>
        <v>54.65</v>
        <stp/>
        <stp>StudyData</stp>
        <stp>S.XAR</stp>
        <stp>Bar</stp>
        <stp/>
        <stp>Close</stp>
        <stp>D</stp>
        <stp>-128</stp>
        <stp>All</stp>
        <stp/>
        <stp/>
        <stp>TRUE</stp>
        <stp>T</stp>
        <tr r="V130" s="5"/>
      </tp>
      <tp t="s">
        <v/>
        <stp/>
        <stp>StudyData</stp>
        <stp>S.XAR</stp>
        <stp>Bar</stp>
        <stp/>
        <stp>Close</stp>
        <stp>D</stp>
        <stp>-227</stp>
        <stp>All</stp>
        <stp/>
        <stp/>
        <stp>TRUE</stp>
        <stp>T</stp>
        <tr r="V229" s="5"/>
      </tp>
      <tp>
        <v>54.27</v>
        <stp/>
        <stp>StudyData</stp>
        <stp>S.XAR</stp>
        <stp>Bar</stp>
        <stp/>
        <stp>Close</stp>
        <stp>D</stp>
        <stp>-127</stp>
        <stp>All</stp>
        <stp/>
        <stp/>
        <stp>TRUE</stp>
        <stp>T</stp>
        <tr r="V129" s="5"/>
      </tp>
      <tp t="s">
        <v/>
        <stp/>
        <stp>StudyData</stp>
        <stp>S.XAR</stp>
        <stp>Bar</stp>
        <stp/>
        <stp>Close</stp>
        <stp>D</stp>
        <stp>-226</stp>
        <stp>All</stp>
        <stp/>
        <stp/>
        <stp>TRUE</stp>
        <stp>T</stp>
        <tr r="V228" s="5"/>
      </tp>
      <tp>
        <v>53.52</v>
        <stp/>
        <stp>StudyData</stp>
        <stp>S.XAR</stp>
        <stp>Bar</stp>
        <stp/>
        <stp>Close</stp>
        <stp>D</stp>
        <stp>-126</stp>
        <stp>All</stp>
        <stp/>
        <stp/>
        <stp>TRUE</stp>
        <stp>T</stp>
        <tr r="V128" s="5"/>
      </tp>
      <tp t="s">
        <v/>
        <stp/>
        <stp>StudyData</stp>
        <stp>S.XAR</stp>
        <stp>Bar</stp>
        <stp/>
        <stp>Close</stp>
        <stp>D</stp>
        <stp>-225</stp>
        <stp>All</stp>
        <stp/>
        <stp/>
        <stp>TRUE</stp>
        <stp>T</stp>
        <tr r="V227" s="5"/>
      </tp>
      <tp>
        <v>52.98</v>
        <stp/>
        <stp>StudyData</stp>
        <stp>S.XAR</stp>
        <stp>Bar</stp>
        <stp/>
        <stp>Close</stp>
        <stp>D</stp>
        <stp>-125</stp>
        <stp>All</stp>
        <stp/>
        <stp/>
        <stp>TRUE</stp>
        <stp>T</stp>
        <tr r="V127" s="5"/>
      </tp>
      <tp t="s">
        <v/>
        <stp/>
        <stp>StudyData</stp>
        <stp>S.XAR</stp>
        <stp>Bar</stp>
        <stp/>
        <stp>Close</stp>
        <stp>D</stp>
        <stp>-224</stp>
        <stp>All</stp>
        <stp/>
        <stp/>
        <stp>TRUE</stp>
        <stp>T</stp>
        <tr r="V226" s="5"/>
      </tp>
      <tp>
        <v>53.48</v>
        <stp/>
        <stp>StudyData</stp>
        <stp>S.XAR</stp>
        <stp>Bar</stp>
        <stp/>
        <stp>Close</stp>
        <stp>D</stp>
        <stp>-124</stp>
        <stp>All</stp>
        <stp/>
        <stp/>
        <stp>TRUE</stp>
        <stp>T</stp>
        <tr r="V126" s="5"/>
      </tp>
      <tp t="s">
        <v/>
        <stp/>
        <stp>StudyData</stp>
        <stp>S.XAR</stp>
        <stp>Bar</stp>
        <stp/>
        <stp>Close</stp>
        <stp>D</stp>
        <stp>-223</stp>
        <stp>All</stp>
        <stp/>
        <stp/>
        <stp>TRUE</stp>
        <stp>T</stp>
        <tr r="V225" s="5"/>
      </tp>
      <tp>
        <v>52.54</v>
        <stp/>
        <stp>StudyData</stp>
        <stp>S.XAR</stp>
        <stp>Bar</stp>
        <stp/>
        <stp>Close</stp>
        <stp>D</stp>
        <stp>-123</stp>
        <stp>All</stp>
        <stp/>
        <stp/>
        <stp>TRUE</stp>
        <stp>T</stp>
        <tr r="V125" s="5"/>
      </tp>
      <tp t="s">
        <v/>
        <stp/>
        <stp>StudyData</stp>
        <stp>S.XAR</stp>
        <stp>Bar</stp>
        <stp/>
        <stp>Close</stp>
        <stp>D</stp>
        <stp>-222</stp>
        <stp>All</stp>
        <stp/>
        <stp/>
        <stp>TRUE</stp>
        <stp>T</stp>
        <tr r="V224" s="5"/>
      </tp>
      <tp>
        <v>52.18</v>
        <stp/>
        <stp>StudyData</stp>
        <stp>S.XAR</stp>
        <stp>Bar</stp>
        <stp/>
        <stp>Close</stp>
        <stp>D</stp>
        <stp>-122</stp>
        <stp>All</stp>
        <stp/>
        <stp/>
        <stp>TRUE</stp>
        <stp>T</stp>
        <tr r="V124" s="5"/>
      </tp>
      <tp t="s">
        <v/>
        <stp/>
        <stp>StudyData</stp>
        <stp>S.XAR</stp>
        <stp>Bar</stp>
        <stp/>
        <stp>Close</stp>
        <stp>D</stp>
        <stp>-221</stp>
        <stp>All</stp>
        <stp/>
        <stp/>
        <stp>TRUE</stp>
        <stp>T</stp>
        <tr r="V223" s="5"/>
      </tp>
      <tp>
        <v>52.57</v>
        <stp/>
        <stp>StudyData</stp>
        <stp>S.XAR</stp>
        <stp>Bar</stp>
        <stp/>
        <stp>Close</stp>
        <stp>D</stp>
        <stp>-121</stp>
        <stp>All</stp>
        <stp/>
        <stp/>
        <stp>TRUE</stp>
        <stp>T</stp>
        <tr r="V123" s="5"/>
      </tp>
      <tp t="s">
        <v/>
        <stp/>
        <stp>StudyData</stp>
        <stp>S.XAR</stp>
        <stp>Bar</stp>
        <stp/>
        <stp>Close</stp>
        <stp>D</stp>
        <stp>-220</stp>
        <stp>All</stp>
        <stp/>
        <stp/>
        <stp>TRUE</stp>
        <stp>T</stp>
        <tr r="V222" s="5"/>
      </tp>
      <tp>
        <v>53.43</v>
        <stp/>
        <stp>StudyData</stp>
        <stp>S.XAR</stp>
        <stp>Bar</stp>
        <stp/>
        <stp>Close</stp>
        <stp>D</stp>
        <stp>-120</stp>
        <stp>All</stp>
        <stp/>
        <stp/>
        <stp>TRUE</stp>
        <stp>T</stp>
        <tr r="V122" s="5"/>
      </tp>
      <tp>
        <v>193.56</v>
        <stp/>
        <stp>StudyData</stp>
        <stp>SPY</stp>
        <stp>Bar</stp>
        <stp/>
        <stp>Close</stp>
        <stp>D</stp>
        <stp>-71</stp>
        <stp>All</stp>
        <stp/>
        <stp/>
        <stp>TRUE</stp>
        <stp>T</stp>
        <tr r="G73" s="5"/>
      </tp>
      <tp>
        <v>198.11</v>
        <stp/>
        <stp>StudyData</stp>
        <stp>SPY</stp>
        <stp>Bar</stp>
        <stp/>
        <stp>Close</stp>
        <stp>D</stp>
        <stp>-70</stp>
        <stp>All</stp>
        <stp/>
        <stp/>
        <stp>TRUE</stp>
        <stp>T</stp>
        <tr r="G72" s="5"/>
      </tp>
      <tp>
        <v>195.54</v>
        <stp/>
        <stp>StudyData</stp>
        <stp>SPY</stp>
        <stp>Bar</stp>
        <stp/>
        <stp>Close</stp>
        <stp>D</stp>
        <stp>-73</stp>
        <stp>All</stp>
        <stp/>
        <stp/>
        <stp>TRUE</stp>
        <stp>T</stp>
        <tr r="G75" s="5"/>
      </tp>
      <tp>
        <v>195.08</v>
        <stp/>
        <stp>StudyData</stp>
        <stp>SPY</stp>
        <stp>Bar</stp>
        <stp/>
        <stp>Close</stp>
        <stp>D</stp>
        <stp>-72</stp>
        <stp>All</stp>
        <stp/>
        <stp/>
        <stp>TRUE</stp>
        <stp>T</stp>
        <tr r="G74" s="5"/>
      </tp>
      <tp>
        <v>192.32</v>
        <stp/>
        <stp>StudyData</stp>
        <stp>SPY</stp>
        <stp>Bar</stp>
        <stp/>
        <stp>Close</stp>
        <stp>D</stp>
        <stp>-75</stp>
        <stp>All</stp>
        <stp/>
        <stp/>
        <stp>TRUE</stp>
        <stp>T</stp>
        <tr r="G77" s="5"/>
      </tp>
      <tp>
        <v>193.2</v>
        <stp/>
        <stp>StudyData</stp>
        <stp>SPY</stp>
        <stp>Bar</stp>
        <stp/>
        <stp>Close</stp>
        <stp>D</stp>
        <stp>-74</stp>
        <stp>All</stp>
        <stp/>
        <stp/>
        <stp>TRUE</stp>
        <stp>T</stp>
        <tr r="G76" s="5"/>
      </tp>
      <tp>
        <v>192</v>
        <stp/>
        <stp>StudyData</stp>
        <stp>SPY</stp>
        <stp>Bar</stp>
        <stp/>
        <stp>Close</stp>
        <stp>D</stp>
        <stp>-77</stp>
        <stp>All</stp>
        <stp/>
        <stp/>
        <stp>TRUE</stp>
        <stp>T</stp>
        <tr r="G79" s="5"/>
      </tp>
      <tp>
        <v>194.78</v>
        <stp/>
        <stp>StudyData</stp>
        <stp>SPY</stp>
        <stp>Bar</stp>
        <stp/>
        <stp>Close</stp>
        <stp>D</stp>
        <stp>-76</stp>
        <stp>All</stp>
        <stp/>
        <stp/>
        <stp>TRUE</stp>
        <stp>T</stp>
        <tr r="G78" s="5"/>
      </tp>
      <tp>
        <v>192.88</v>
        <stp/>
        <stp>StudyData</stp>
        <stp>SPY</stp>
        <stp>Bar</stp>
        <stp/>
        <stp>Close</stp>
        <stp>D</stp>
        <stp>-79</stp>
        <stp>All</stp>
        <stp/>
        <stp/>
        <stp>TRUE</stp>
        <stp>T</stp>
        <tr r="G81" s="5"/>
      </tp>
      <tp>
        <v>192.09</v>
        <stp/>
        <stp>StudyData</stp>
        <stp>SPY</stp>
        <stp>Bar</stp>
        <stp/>
        <stp>Close</stp>
        <stp>D</stp>
        <stp>-78</stp>
        <stp>All</stp>
        <stp/>
        <stp/>
        <stp>TRUE</stp>
        <stp>T</stp>
        <tr r="G80" s="5"/>
      </tp>
      <tp t="s">
        <v/>
        <stp/>
        <stp>StudyData</stp>
        <stp>S.XAR</stp>
        <stp>Bar</stp>
        <stp/>
        <stp>Close</stp>
        <stp>D</stp>
        <stp>-219</stp>
        <stp>All</stp>
        <stp/>
        <stp/>
        <stp>TRUE</stp>
        <stp>T</stp>
        <tr r="V221" s="5"/>
      </tp>
      <tp>
        <v>52.91</v>
        <stp/>
        <stp>StudyData</stp>
        <stp>S.XAR</stp>
        <stp>Bar</stp>
        <stp/>
        <stp>Close</stp>
        <stp>D</stp>
        <stp>-119</stp>
        <stp>All</stp>
        <stp/>
        <stp/>
        <stp>TRUE</stp>
        <stp>T</stp>
        <tr r="V121" s="5"/>
      </tp>
      <tp t="s">
        <v/>
        <stp/>
        <stp>StudyData</stp>
        <stp>S.XAR</stp>
        <stp>Bar</stp>
        <stp/>
        <stp>Close</stp>
        <stp>D</stp>
        <stp>-218</stp>
        <stp>All</stp>
        <stp/>
        <stp/>
        <stp>TRUE</stp>
        <stp>T</stp>
        <tr r="V220" s="5"/>
      </tp>
      <tp>
        <v>51.43</v>
        <stp/>
        <stp>StudyData</stp>
        <stp>S.XAR</stp>
        <stp>Bar</stp>
        <stp/>
        <stp>Close</stp>
        <stp>D</stp>
        <stp>-118</stp>
        <stp>All</stp>
        <stp/>
        <stp/>
        <stp>TRUE</stp>
        <stp>T</stp>
        <tr r="V120" s="5"/>
      </tp>
      <tp t="s">
        <v/>
        <stp/>
        <stp>StudyData</stp>
        <stp>S.XAR</stp>
        <stp>Bar</stp>
        <stp/>
        <stp>Close</stp>
        <stp>D</stp>
        <stp>-217</stp>
        <stp>All</stp>
        <stp/>
        <stp/>
        <stp>TRUE</stp>
        <stp>T</stp>
        <tr r="V219" s="5"/>
      </tp>
      <tp>
        <v>51.89</v>
        <stp/>
        <stp>StudyData</stp>
        <stp>S.XAR</stp>
        <stp>Bar</stp>
        <stp/>
        <stp>Close</stp>
        <stp>D</stp>
        <stp>-117</stp>
        <stp>All</stp>
        <stp/>
        <stp/>
        <stp>TRUE</stp>
        <stp>T</stp>
        <tr r="V119" s="5"/>
      </tp>
      <tp t="s">
        <v/>
        <stp/>
        <stp>StudyData</stp>
        <stp>S.XAR</stp>
        <stp>Bar</stp>
        <stp/>
        <stp>Close</stp>
        <stp>D</stp>
        <stp>-216</stp>
        <stp>All</stp>
        <stp/>
        <stp/>
        <stp>TRUE</stp>
        <stp>T</stp>
        <tr r="V218" s="5"/>
      </tp>
      <tp>
        <v>52.35</v>
        <stp/>
        <stp>StudyData</stp>
        <stp>S.XAR</stp>
        <stp>Bar</stp>
        <stp/>
        <stp>Close</stp>
        <stp>D</stp>
        <stp>-116</stp>
        <stp>All</stp>
        <stp/>
        <stp/>
        <stp>TRUE</stp>
        <stp>T</stp>
        <tr r="V118" s="5"/>
      </tp>
      <tp t="s">
        <v/>
        <stp/>
        <stp>StudyData</stp>
        <stp>S.XAR</stp>
        <stp>Bar</stp>
        <stp/>
        <stp>Close</stp>
        <stp>D</stp>
        <stp>-215</stp>
        <stp>All</stp>
        <stp/>
        <stp/>
        <stp>TRUE</stp>
        <stp>T</stp>
        <tr r="V217" s="5"/>
      </tp>
      <tp>
        <v>52.83</v>
        <stp/>
        <stp>StudyData</stp>
        <stp>S.XAR</stp>
        <stp>Bar</stp>
        <stp/>
        <stp>Close</stp>
        <stp>D</stp>
        <stp>-115</stp>
        <stp>All</stp>
        <stp/>
        <stp/>
        <stp>TRUE</stp>
        <stp>T</stp>
        <tr r="V117" s="5"/>
      </tp>
      <tp t="s">
        <v/>
        <stp/>
        <stp>StudyData</stp>
        <stp>S.XAR</stp>
        <stp>Bar</stp>
        <stp/>
        <stp>Close</stp>
        <stp>D</stp>
        <stp>-214</stp>
        <stp>All</stp>
        <stp/>
        <stp/>
        <stp>TRUE</stp>
        <stp>T</stp>
        <tr r="V216" s="5"/>
      </tp>
      <tp>
        <v>52.91</v>
        <stp/>
        <stp>StudyData</stp>
        <stp>S.XAR</stp>
        <stp>Bar</stp>
        <stp/>
        <stp>Close</stp>
        <stp>D</stp>
        <stp>-114</stp>
        <stp>All</stp>
        <stp/>
        <stp/>
        <stp>TRUE</stp>
        <stp>T</stp>
        <tr r="V116" s="5"/>
      </tp>
      <tp t="s">
        <v/>
        <stp/>
        <stp>StudyData</stp>
        <stp>S.XAR</stp>
        <stp>Bar</stp>
        <stp/>
        <stp>Close</stp>
        <stp>D</stp>
        <stp>-213</stp>
        <stp>All</stp>
        <stp/>
        <stp/>
        <stp>TRUE</stp>
        <stp>T</stp>
        <tr r="V215" s="5"/>
      </tp>
      <tp>
        <v>52.49</v>
        <stp/>
        <stp>StudyData</stp>
        <stp>S.XAR</stp>
        <stp>Bar</stp>
        <stp/>
        <stp>Close</stp>
        <stp>D</stp>
        <stp>-113</stp>
        <stp>All</stp>
        <stp/>
        <stp/>
        <stp>TRUE</stp>
        <stp>T</stp>
        <tr r="V115" s="5"/>
      </tp>
      <tp t="s">
        <v/>
        <stp/>
        <stp>StudyData</stp>
        <stp>S.XAR</stp>
        <stp>Bar</stp>
        <stp/>
        <stp>Close</stp>
        <stp>D</stp>
        <stp>-212</stp>
        <stp>All</stp>
        <stp/>
        <stp/>
        <stp>TRUE</stp>
        <stp>T</stp>
        <tr r="V214" s="5"/>
      </tp>
      <tp>
        <v>53.55</v>
        <stp/>
        <stp>StudyData</stp>
        <stp>S.XAR</stp>
        <stp>Bar</stp>
        <stp/>
        <stp>Close</stp>
        <stp>D</stp>
        <stp>-112</stp>
        <stp>All</stp>
        <stp/>
        <stp/>
        <stp>TRUE</stp>
        <stp>T</stp>
        <tr r="V114" s="5"/>
      </tp>
      <tp t="s">
        <v/>
        <stp/>
        <stp>StudyData</stp>
        <stp>S.XAR</stp>
        <stp>Bar</stp>
        <stp/>
        <stp>Close</stp>
        <stp>D</stp>
        <stp>-211</stp>
        <stp>All</stp>
        <stp/>
        <stp/>
        <stp>TRUE</stp>
        <stp>T</stp>
        <tr r="V213" s="5"/>
      </tp>
      <tp>
        <v>53.14</v>
        <stp/>
        <stp>StudyData</stp>
        <stp>S.XAR</stp>
        <stp>Bar</stp>
        <stp/>
        <stp>Close</stp>
        <stp>D</stp>
        <stp>-111</stp>
        <stp>All</stp>
        <stp/>
        <stp/>
        <stp>TRUE</stp>
        <stp>T</stp>
        <tr r="V113" s="5"/>
      </tp>
      <tp t="s">
        <v/>
        <stp/>
        <stp>StudyData</stp>
        <stp>S.XAR</stp>
        <stp>Bar</stp>
        <stp/>
        <stp>Close</stp>
        <stp>D</stp>
        <stp>-210</stp>
        <stp>All</stp>
        <stp/>
        <stp/>
        <stp>TRUE</stp>
        <stp>T</stp>
        <tr r="V212" s="5"/>
      </tp>
      <tp>
        <v>52.88</v>
        <stp/>
        <stp>StudyData</stp>
        <stp>S.XAR</stp>
        <stp>Bar</stp>
        <stp/>
        <stp>Close</stp>
        <stp>D</stp>
        <stp>-110</stp>
        <stp>All</stp>
        <stp/>
        <stp/>
        <stp>TRUE</stp>
        <stp>T</stp>
        <tr r="V112" s="5"/>
      </tp>
      <tp>
        <v>202.5</v>
        <stp/>
        <stp>StudyData</stp>
        <stp>SPY</stp>
        <stp>Bar</stp>
        <stp/>
        <stp>Close</stp>
        <stp>D</stp>
        <stp>-61</stp>
        <stp>All</stp>
        <stp/>
        <stp/>
        <stp>TRUE</stp>
        <stp>T</stp>
        <tr r="G63" s="5"/>
      </tp>
      <tp>
        <v>202.17</v>
        <stp/>
        <stp>StudyData</stp>
        <stp>SPY</stp>
        <stp>Bar</stp>
        <stp/>
        <stp>Close</stp>
        <stp>D</stp>
        <stp>-60</stp>
        <stp>All</stp>
        <stp/>
        <stp/>
        <stp>TRUE</stp>
        <stp>T</stp>
        <tr r="G62" s="5"/>
      </tp>
      <tp>
        <v>199.54</v>
        <stp/>
        <stp>StudyData</stp>
        <stp>SPY</stp>
        <stp>Bar</stp>
        <stp/>
        <stp>Close</stp>
        <stp>D</stp>
        <stp>-63</stp>
        <stp>All</stp>
        <stp/>
        <stp/>
        <stp>TRUE</stp>
        <stp>T</stp>
        <tr r="G65" s="5"/>
      </tp>
      <tp>
        <v>202.76</v>
        <stp/>
        <stp>StudyData</stp>
        <stp>SPY</stp>
        <stp>Bar</stp>
        <stp/>
        <stp>Close</stp>
        <stp>D</stp>
        <stp>-62</stp>
        <stp>All</stp>
        <stp/>
        <stp/>
        <stp>TRUE</stp>
        <stp>T</stp>
        <tr r="G64" s="5"/>
      </tp>
      <tp>
        <v>198.4</v>
        <stp/>
        <stp>StudyData</stp>
        <stp>SPY</stp>
        <stp>Bar</stp>
        <stp/>
        <stp>Close</stp>
        <stp>D</stp>
        <stp>-65</stp>
        <stp>All</stp>
        <stp/>
        <stp/>
        <stp>TRUE</stp>
        <stp>T</stp>
        <tr r="G67" s="5"/>
      </tp>
      <tp>
        <v>199.38</v>
        <stp/>
        <stp>StudyData</stp>
        <stp>SPY</stp>
        <stp>Bar</stp>
        <stp/>
        <stp>Close</stp>
        <stp>D</stp>
        <stp>-64</stp>
        <stp>All</stp>
        <stp/>
        <stp/>
        <stp>TRUE</stp>
        <stp>T</stp>
        <tr r="G66" s="5"/>
      </tp>
      <tp>
        <v>200.43</v>
        <stp/>
        <stp>StudyData</stp>
        <stp>SPY</stp>
        <stp>Bar</stp>
        <stp/>
        <stp>Close</stp>
        <stp>D</stp>
        <stp>-67</stp>
        <stp>All</stp>
        <stp/>
        <stp/>
        <stp>TRUE</stp>
        <stp>T</stp>
        <tr r="G69" s="5"/>
      </tp>
      <tp>
        <v>200.59</v>
        <stp/>
        <stp>StudyData</stp>
        <stp>SPY</stp>
        <stp>Bar</stp>
        <stp/>
        <stp>Close</stp>
        <stp>D</stp>
        <stp>-66</stp>
        <stp>All</stp>
        <stp/>
        <stp/>
        <stp>TRUE</stp>
        <stp>T</stp>
        <tr r="G68" s="5"/>
      </tp>
      <tp>
        <v>199</v>
        <stp/>
        <stp>StudyData</stp>
        <stp>SPY</stp>
        <stp>Bar</stp>
        <stp/>
        <stp>Close</stp>
        <stp>D</stp>
        <stp>-69</stp>
        <stp>All</stp>
        <stp/>
        <stp/>
        <stp>TRUE</stp>
        <stp>T</stp>
        <tr r="G71" s="5"/>
      </tp>
      <tp>
        <v>199.77</v>
        <stp/>
        <stp>StudyData</stp>
        <stp>SPY</stp>
        <stp>Bar</stp>
        <stp/>
        <stp>Close</stp>
        <stp>D</stp>
        <stp>-68</stp>
        <stp>All</stp>
        <stp/>
        <stp/>
        <stp>TRUE</stp>
        <stp>T</stp>
        <tr r="G70" s="5"/>
      </tp>
      <tp t="s">
        <v/>
        <stp/>
        <stp>StudyData</stp>
        <stp>S.XAR</stp>
        <stp>Bar</stp>
        <stp/>
        <stp>Close</stp>
        <stp>D</stp>
        <stp>-209</stp>
        <stp>All</stp>
        <stp/>
        <stp/>
        <stp>TRUE</stp>
        <stp>T</stp>
        <tr r="V211" s="5"/>
      </tp>
      <tp>
        <v>52.23</v>
        <stp/>
        <stp>StudyData</stp>
        <stp>S.XAR</stp>
        <stp>Bar</stp>
        <stp/>
        <stp>Close</stp>
        <stp>D</stp>
        <stp>-109</stp>
        <stp>All</stp>
        <stp/>
        <stp/>
        <stp>TRUE</stp>
        <stp>T</stp>
        <tr r="V111" s="5"/>
      </tp>
      <tp t="s">
        <v/>
        <stp/>
        <stp>StudyData</stp>
        <stp>S.XAR</stp>
        <stp>Bar</stp>
        <stp/>
        <stp>Close</stp>
        <stp>D</stp>
        <stp>-208</stp>
        <stp>All</stp>
        <stp/>
        <stp/>
        <stp>TRUE</stp>
        <stp>T</stp>
        <tr r="V210" s="5"/>
      </tp>
      <tp>
        <v>52.67</v>
        <stp/>
        <stp>StudyData</stp>
        <stp>S.XAR</stp>
        <stp>Bar</stp>
        <stp/>
        <stp>Close</stp>
        <stp>D</stp>
        <stp>-108</stp>
        <stp>All</stp>
        <stp/>
        <stp/>
        <stp>TRUE</stp>
        <stp>T</stp>
        <tr r="V110" s="5"/>
      </tp>
      <tp t="s">
        <v/>
        <stp/>
        <stp>StudyData</stp>
        <stp>S.XAR</stp>
        <stp>Bar</stp>
        <stp/>
        <stp>Close</stp>
        <stp>D</stp>
        <stp>-207</stp>
        <stp>All</stp>
        <stp/>
        <stp/>
        <stp>TRUE</stp>
        <stp>T</stp>
        <tr r="V209" s="5"/>
      </tp>
      <tp>
        <v>52.15</v>
        <stp/>
        <stp>StudyData</stp>
        <stp>S.XAR</stp>
        <stp>Bar</stp>
        <stp/>
        <stp>Close</stp>
        <stp>D</stp>
        <stp>-107</stp>
        <stp>All</stp>
        <stp/>
        <stp/>
        <stp>TRUE</stp>
        <stp>T</stp>
        <tr r="V109" s="5"/>
      </tp>
      <tp t="s">
        <v/>
        <stp/>
        <stp>StudyData</stp>
        <stp>S.XAR</stp>
        <stp>Bar</stp>
        <stp/>
        <stp>Close</stp>
        <stp>D</stp>
        <stp>-206</stp>
        <stp>All</stp>
        <stp/>
        <stp/>
        <stp>TRUE</stp>
        <stp>T</stp>
        <tr r="V208" s="5"/>
      </tp>
      <tp>
        <v>50.85</v>
        <stp/>
        <stp>StudyData</stp>
        <stp>S.XAR</stp>
        <stp>Bar</stp>
        <stp/>
        <stp>Close</stp>
        <stp>D</stp>
        <stp>-106</stp>
        <stp>All</stp>
        <stp/>
        <stp/>
        <stp>TRUE</stp>
        <stp>T</stp>
        <tr r="V108" s="5"/>
      </tp>
      <tp t="s">
        <v/>
        <stp/>
        <stp>StudyData</stp>
        <stp>S.XAR</stp>
        <stp>Bar</stp>
        <stp/>
        <stp>Close</stp>
        <stp>D</stp>
        <stp>-205</stp>
        <stp>All</stp>
        <stp/>
        <stp/>
        <stp>TRUE</stp>
        <stp>T</stp>
        <tr r="V207" s="5"/>
      </tp>
      <tp>
        <v>50.1</v>
        <stp/>
        <stp>StudyData</stp>
        <stp>S.XAR</stp>
        <stp>Bar</stp>
        <stp/>
        <stp>Close</stp>
        <stp>D</stp>
        <stp>-105</stp>
        <stp>All</stp>
        <stp/>
        <stp/>
        <stp>TRUE</stp>
        <stp>T</stp>
        <tr r="V107" s="5"/>
      </tp>
      <tp t="s">
        <v/>
        <stp/>
        <stp>StudyData</stp>
        <stp>S.XAR</stp>
        <stp>Bar</stp>
        <stp/>
        <stp>Close</stp>
        <stp>D</stp>
        <stp>-204</stp>
        <stp>All</stp>
        <stp/>
        <stp/>
        <stp>TRUE</stp>
        <stp>T</stp>
        <tr r="V206" s="5"/>
      </tp>
      <tp>
        <v>50.28</v>
        <stp/>
        <stp>StudyData</stp>
        <stp>S.XAR</stp>
        <stp>Bar</stp>
        <stp/>
        <stp>Close</stp>
        <stp>D</stp>
        <stp>-104</stp>
        <stp>All</stp>
        <stp/>
        <stp/>
        <stp>TRUE</stp>
        <stp>T</stp>
        <tr r="V106" s="5"/>
      </tp>
      <tp t="s">
        <v/>
        <stp/>
        <stp>StudyData</stp>
        <stp>S.XAR</stp>
        <stp>Bar</stp>
        <stp/>
        <stp>Close</stp>
        <stp>D</stp>
        <stp>-203</stp>
        <stp>All</stp>
        <stp/>
        <stp/>
        <stp>TRUE</stp>
        <stp>T</stp>
        <tr r="V205" s="5"/>
      </tp>
      <tp>
        <v>50.61</v>
        <stp/>
        <stp>StudyData</stp>
        <stp>S.XAR</stp>
        <stp>Bar</stp>
        <stp/>
        <stp>Close</stp>
        <stp>D</stp>
        <stp>-103</stp>
        <stp>All</stp>
        <stp/>
        <stp/>
        <stp>TRUE</stp>
        <stp>T</stp>
        <tr r="V105" s="5"/>
      </tp>
      <tp t="s">
        <v/>
        <stp/>
        <stp>StudyData</stp>
        <stp>S.XAR</stp>
        <stp>Bar</stp>
        <stp/>
        <stp>Close</stp>
        <stp>D</stp>
        <stp>-202</stp>
        <stp>All</stp>
        <stp/>
        <stp/>
        <stp>TRUE</stp>
        <stp>T</stp>
        <tr r="V204" s="5"/>
      </tp>
      <tp>
        <v>49.22</v>
        <stp/>
        <stp>StudyData</stp>
        <stp>S.XAR</stp>
        <stp>Bar</stp>
        <stp/>
        <stp>Close</stp>
        <stp>D</stp>
        <stp>-102</stp>
        <stp>All</stp>
        <stp/>
        <stp/>
        <stp>TRUE</stp>
        <stp>T</stp>
        <tr r="V104" s="5"/>
      </tp>
      <tp t="s">
        <v/>
        <stp/>
        <stp>StudyData</stp>
        <stp>S.XAR</stp>
        <stp>Bar</stp>
        <stp/>
        <stp>Close</stp>
        <stp>D</stp>
        <stp>-201</stp>
        <stp>All</stp>
        <stp/>
        <stp/>
        <stp>TRUE</stp>
        <stp>T</stp>
        <tr r="V203" s="5"/>
      </tp>
      <tp>
        <v>49.34</v>
        <stp/>
        <stp>StudyData</stp>
        <stp>S.XAR</stp>
        <stp>Bar</stp>
        <stp/>
        <stp>Close</stp>
        <stp>D</stp>
        <stp>-101</stp>
        <stp>All</stp>
        <stp/>
        <stp/>
        <stp>TRUE</stp>
        <stp>T</stp>
        <tr r="V103" s="5"/>
      </tp>
      <tp t="s">
        <v/>
        <stp/>
        <stp>StudyData</stp>
        <stp>S.XAR</stp>
        <stp>Bar</stp>
        <stp/>
        <stp>Close</stp>
        <stp>D</stp>
        <stp>-300</stp>
        <stp>All</stp>
        <stp/>
        <stp/>
        <stp>TRUE</stp>
        <stp>T</stp>
        <tr r="V302" s="5"/>
      </tp>
      <tp t="s">
        <v/>
        <stp/>
        <stp>StudyData</stp>
        <stp>S.XAR</stp>
        <stp>Bar</stp>
        <stp/>
        <stp>Close</stp>
        <stp>D</stp>
        <stp>-200</stp>
        <stp>All</stp>
        <stp/>
        <stp/>
        <stp>TRUE</stp>
        <stp>T</stp>
        <tr r="V202" s="5"/>
      </tp>
      <tp>
        <v>48.34</v>
        <stp/>
        <stp>StudyData</stp>
        <stp>S.XAR</stp>
        <stp>Bar</stp>
        <stp/>
        <stp>Close</stp>
        <stp>D</stp>
        <stp>-100</stp>
        <stp>All</stp>
        <stp/>
        <stp/>
        <stp>TRUE</stp>
        <stp>T</stp>
        <tr r="V102" s="5"/>
      </tp>
      <tp>
        <v>207.87</v>
        <stp/>
        <stp>StudyData</stp>
        <stp>SPY</stp>
        <stp>Bar</stp>
        <stp/>
        <stp>Close</stp>
        <stp>D</stp>
        <stp>-11</stp>
        <stp>All</stp>
        <stp/>
        <stp/>
        <stp>TRUE</stp>
        <stp>T</stp>
        <tr r="G13" s="5"/>
      </tp>
      <tp>
        <v>209.28</v>
        <stp/>
        <stp>StudyData</stp>
        <stp>SPY</stp>
        <stp>Bar</stp>
        <stp/>
        <stp>Close</stp>
        <stp>D</stp>
        <stp>-10</stp>
        <stp>All</stp>
        <stp/>
        <stp/>
        <stp>TRUE</stp>
        <stp>T</stp>
        <tr r="G12" s="5"/>
      </tp>
      <tp>
        <v>205.49</v>
        <stp/>
        <stp>StudyData</stp>
        <stp>SPY</stp>
        <stp>Bar</stp>
        <stp/>
        <stp>Close</stp>
        <stp>D</stp>
        <stp>-13</stp>
        <stp>All</stp>
        <stp/>
        <stp/>
        <stp>TRUE</stp>
        <stp>T</stp>
        <tr r="G15" s="5"/>
      </tp>
      <tp>
        <v>205.21</v>
        <stp/>
        <stp>StudyData</stp>
        <stp>SPY</stp>
        <stp>Bar</stp>
        <stp/>
        <stp>Close</stp>
        <stp>D</stp>
        <stp>-12</stp>
        <stp>All</stp>
        <stp/>
        <stp/>
        <stp>TRUE</stp>
        <stp>T</stp>
        <tr r="G14" s="5"/>
      </tp>
      <tp>
        <v>204.91</v>
        <stp/>
        <stp>StudyData</stp>
        <stp>SPY</stp>
        <stp>Bar</stp>
        <stp/>
        <stp>Close</stp>
        <stp>D</stp>
        <stp>-15</stp>
        <stp>All</stp>
        <stp/>
        <stp/>
        <stp>TRUE</stp>
        <stp>T</stp>
        <tr r="G17" s="5"/>
      </tp>
      <tp>
        <v>204.2</v>
        <stp/>
        <stp>StudyData</stp>
        <stp>SPY</stp>
        <stp>Bar</stp>
        <stp/>
        <stp>Close</stp>
        <stp>D</stp>
        <stp>-14</stp>
        <stp>All</stp>
        <stp/>
        <stp/>
        <stp>TRUE</stp>
        <stp>T</stp>
        <tr r="G16" s="5"/>
      </tp>
      <tp>
        <v>206.78</v>
        <stp/>
        <stp>StudyData</stp>
        <stp>SPY</stp>
        <stp>Bar</stp>
        <stp/>
        <stp>Close</stp>
        <stp>D</stp>
        <stp>-17</stp>
        <stp>All</stp>
        <stp/>
        <stp/>
        <stp>TRUE</stp>
        <stp>T</stp>
        <tr r="G19" s="5"/>
      </tp>
      <tp>
        <v>204.85</v>
        <stp/>
        <stp>StudyData</stp>
        <stp>SPY</stp>
        <stp>Bar</stp>
        <stp/>
        <stp>Close</stp>
        <stp>D</stp>
        <stp>-16</stp>
        <stp>All</stp>
        <stp/>
        <stp/>
        <stp>TRUE</stp>
        <stp>T</stp>
        <tr r="G18" s="5"/>
      </tp>
      <tp>
        <v>206.56</v>
        <stp/>
        <stp>StudyData</stp>
        <stp>SPY</stp>
        <stp>Bar</stp>
        <stp/>
        <stp>Close</stp>
        <stp>D</stp>
        <stp>-19</stp>
        <stp>All</stp>
        <stp/>
        <stp/>
        <stp>TRUE</stp>
        <stp>T</stp>
        <tr r="G21" s="5"/>
      </tp>
      <tp>
        <v>204.76</v>
        <stp/>
        <stp>StudyData</stp>
        <stp>SPY</stp>
        <stp>Bar</stp>
        <stp/>
        <stp>Close</stp>
        <stp>D</stp>
        <stp>-18</stp>
        <stp>All</stp>
        <stp/>
        <stp/>
        <stp>TRUE</stp>
        <stp>T</stp>
        <tr r="G20" s="5"/>
      </tp>
      <tp t="s">
        <v/>
        <stp/>
        <stp>StudyData</stp>
        <stp>S.XAR</stp>
        <stp>Bar</stp>
        <stp/>
        <stp>Close</stp>
        <stp>D</stp>
        <stp>-279</stp>
        <stp>All</stp>
        <stp/>
        <stp/>
        <stp>TRUE</stp>
        <stp>T</stp>
        <tr r="V281" s="5"/>
      </tp>
      <tp>
        <v>50.76</v>
        <stp/>
        <stp>StudyData</stp>
        <stp>S.XAR</stp>
        <stp>Bar</stp>
        <stp/>
        <stp>Close</stp>
        <stp>D</stp>
        <stp>-179</stp>
        <stp>All</stp>
        <stp/>
        <stp/>
        <stp>TRUE</stp>
        <stp>T</stp>
        <tr r="V181" s="5"/>
      </tp>
      <tp t="s">
        <v/>
        <stp/>
        <stp>StudyData</stp>
        <stp>S.XAR</stp>
        <stp>Bar</stp>
        <stp/>
        <stp>Close</stp>
        <stp>D</stp>
        <stp>-278</stp>
        <stp>All</stp>
        <stp/>
        <stp/>
        <stp>TRUE</stp>
        <stp>T</stp>
        <tr r="V280" s="5"/>
      </tp>
      <tp>
        <v>50.39</v>
        <stp/>
        <stp>StudyData</stp>
        <stp>S.XAR</stp>
        <stp>Bar</stp>
        <stp/>
        <stp>Close</stp>
        <stp>D</stp>
        <stp>-178</stp>
        <stp>All</stp>
        <stp/>
        <stp/>
        <stp>TRUE</stp>
        <stp>T</stp>
        <tr r="V180" s="5"/>
      </tp>
      <tp t="s">
        <v/>
        <stp/>
        <stp>StudyData</stp>
        <stp>S.XAR</stp>
        <stp>Bar</stp>
        <stp/>
        <stp>Close</stp>
        <stp>D</stp>
        <stp>-277</stp>
        <stp>All</stp>
        <stp/>
        <stp/>
        <stp>TRUE</stp>
        <stp>T</stp>
        <tr r="V279" s="5"/>
      </tp>
      <tp>
        <v>50.21</v>
        <stp/>
        <stp>StudyData</stp>
        <stp>S.XAR</stp>
        <stp>Bar</stp>
        <stp/>
        <stp>Close</stp>
        <stp>D</stp>
        <stp>-177</stp>
        <stp>All</stp>
        <stp/>
        <stp/>
        <stp>TRUE</stp>
        <stp>T</stp>
        <tr r="V179" s="5"/>
      </tp>
      <tp t="s">
        <v/>
        <stp/>
        <stp>StudyData</stp>
        <stp>S.XAR</stp>
        <stp>Bar</stp>
        <stp/>
        <stp>Close</stp>
        <stp>D</stp>
        <stp>-276</stp>
        <stp>All</stp>
        <stp/>
        <stp/>
        <stp>TRUE</stp>
        <stp>T</stp>
        <tr r="V278" s="5"/>
      </tp>
      <tp>
        <v>49.25</v>
        <stp/>
        <stp>StudyData</stp>
        <stp>S.XAR</stp>
        <stp>Bar</stp>
        <stp/>
        <stp>Close</stp>
        <stp>D</stp>
        <stp>-176</stp>
        <stp>All</stp>
        <stp/>
        <stp/>
        <stp>TRUE</stp>
        <stp>T</stp>
        <tr r="V178" s="5"/>
      </tp>
      <tp t="s">
        <v/>
        <stp/>
        <stp>StudyData</stp>
        <stp>S.XAR</stp>
        <stp>Bar</stp>
        <stp/>
        <stp>Close</stp>
        <stp>D</stp>
        <stp>-275</stp>
        <stp>All</stp>
        <stp/>
        <stp/>
        <stp>TRUE</stp>
        <stp>T</stp>
        <tr r="V277" s="5"/>
      </tp>
      <tp>
        <v>49</v>
        <stp/>
        <stp>StudyData</stp>
        <stp>S.XAR</stp>
        <stp>Bar</stp>
        <stp/>
        <stp>Close</stp>
        <stp>D</stp>
        <stp>-175</stp>
        <stp>All</stp>
        <stp/>
        <stp/>
        <stp>TRUE</stp>
        <stp>T</stp>
        <tr r="V177" s="5"/>
      </tp>
      <tp t="s">
        <v/>
        <stp/>
        <stp>StudyData</stp>
        <stp>S.XAR</stp>
        <stp>Bar</stp>
        <stp/>
        <stp>Close</stp>
        <stp>D</stp>
        <stp>-274</stp>
        <stp>All</stp>
        <stp/>
        <stp/>
        <stp>TRUE</stp>
        <stp>T</stp>
        <tr r="V276" s="5"/>
      </tp>
      <tp>
        <v>49.91</v>
        <stp/>
        <stp>StudyData</stp>
        <stp>S.XAR</stp>
        <stp>Bar</stp>
        <stp/>
        <stp>Close</stp>
        <stp>D</stp>
        <stp>-174</stp>
        <stp>All</stp>
        <stp/>
        <stp/>
        <stp>TRUE</stp>
        <stp>T</stp>
        <tr r="V176" s="5"/>
      </tp>
      <tp t="s">
        <v/>
        <stp/>
        <stp>StudyData</stp>
        <stp>S.XAR</stp>
        <stp>Bar</stp>
        <stp/>
        <stp>Close</stp>
        <stp>D</stp>
        <stp>-273</stp>
        <stp>All</stp>
        <stp/>
        <stp/>
        <stp>TRUE</stp>
        <stp>T</stp>
        <tr r="V275" s="5"/>
      </tp>
      <tp>
        <v>49.66</v>
        <stp/>
        <stp>StudyData</stp>
        <stp>S.XAR</stp>
        <stp>Bar</stp>
        <stp/>
        <stp>Close</stp>
        <stp>D</stp>
        <stp>-173</stp>
        <stp>All</stp>
        <stp/>
        <stp/>
        <stp>TRUE</stp>
        <stp>T</stp>
        <tr r="V175" s="5"/>
      </tp>
      <tp t="s">
        <v/>
        <stp/>
        <stp>StudyData</stp>
        <stp>S.XAR</stp>
        <stp>Bar</stp>
        <stp/>
        <stp>Close</stp>
        <stp>D</stp>
        <stp>-272</stp>
        <stp>All</stp>
        <stp/>
        <stp/>
        <stp>TRUE</stp>
        <stp>T</stp>
        <tr r="V274" s="5"/>
      </tp>
      <tp>
        <v>50.23</v>
        <stp/>
        <stp>StudyData</stp>
        <stp>S.XAR</stp>
        <stp>Bar</stp>
        <stp/>
        <stp>Close</stp>
        <stp>D</stp>
        <stp>-172</stp>
        <stp>All</stp>
        <stp/>
        <stp/>
        <stp>TRUE</stp>
        <stp>T</stp>
        <tr r="V174" s="5"/>
      </tp>
      <tp t="s">
        <v/>
        <stp/>
        <stp>StudyData</stp>
        <stp>S.XAR</stp>
        <stp>Bar</stp>
        <stp/>
        <stp>Close</stp>
        <stp>D</stp>
        <stp>-271</stp>
        <stp>All</stp>
        <stp/>
        <stp/>
        <stp>TRUE</stp>
        <stp>T</stp>
        <tr r="V273" s="5"/>
      </tp>
      <tp>
        <v>51.38</v>
        <stp/>
        <stp>StudyData</stp>
        <stp>S.XAR</stp>
        <stp>Bar</stp>
        <stp/>
        <stp>Close</stp>
        <stp>D</stp>
        <stp>-171</stp>
        <stp>All</stp>
        <stp/>
        <stp/>
        <stp>TRUE</stp>
        <stp>T</stp>
        <tr r="V173" s="5"/>
      </tp>
      <tp t="s">
        <v/>
        <stp/>
        <stp>StudyData</stp>
        <stp>S.XAR</stp>
        <stp>Bar</stp>
        <stp/>
        <stp>Close</stp>
        <stp>D</stp>
        <stp>-270</stp>
        <stp>All</stp>
        <stp/>
        <stp/>
        <stp>TRUE</stp>
        <stp>T</stp>
        <tr r="V272" s="5"/>
      </tp>
      <tp>
        <v>51.58</v>
        <stp/>
        <stp>StudyData</stp>
        <stp>S.XAR</stp>
        <stp>Bar</stp>
        <stp/>
        <stp>Close</stp>
        <stp>D</stp>
        <stp>-170</stp>
        <stp>All</stp>
        <stp/>
        <stp/>
        <stp>TRUE</stp>
        <stp>T</stp>
        <tr r="V172" s="5"/>
      </tp>
      <tp>
        <v>106.63</v>
        <stp/>
        <stp>ContractData</stp>
        <stp>S.SLY</stp>
        <stp>LastQuoteToday</stp>
        <stp/>
        <stp>T</stp>
        <tr r="G11" s="3"/>
      </tp>
      <tp>
        <v>211.65</v>
        <stp/>
        <stp>ContractData</stp>
        <stp>S.SPY</stp>
        <stp>LastQuoteToday</stp>
        <stp/>
        <stp>T</stp>
        <tr r="G6" s="3"/>
      </tp>
      <tp>
        <v>79.22</v>
        <stp/>
        <stp>ContractData</stp>
        <stp>S.XLY</stp>
        <stp>LastQuoteToday</stp>
        <stp/>
        <stp>T</stp>
        <tr r="G25" s="3"/>
      </tp>
      <tp>
        <v>276.62</v>
        <stp/>
        <stp>ContractData</stp>
        <stp>S.MDY</stp>
        <stp>LastQuoteToday</stp>
        <stp/>
        <stp>T</stp>
        <tr r="G12" s="3"/>
      </tp>
      <tp t="s">
        <v/>
        <stp/>
        <stp>StudyData</stp>
        <stp>S.XAR</stp>
        <stp>Bar</stp>
        <stp/>
        <stp>Close</stp>
        <stp>D</stp>
        <stp>-269</stp>
        <stp>All</stp>
        <stp/>
        <stp/>
        <stp>TRUE</stp>
        <stp>T</stp>
        <tr r="V271" s="5"/>
      </tp>
      <tp>
        <v>52.48</v>
        <stp/>
        <stp>StudyData</stp>
        <stp>S.XAR</stp>
        <stp>Bar</stp>
        <stp/>
        <stp>Close</stp>
        <stp>D</stp>
        <stp>-169</stp>
        <stp>All</stp>
        <stp/>
        <stp/>
        <stp>TRUE</stp>
        <stp>T</stp>
        <tr r="V171" s="5"/>
      </tp>
      <tp t="s">
        <v/>
        <stp/>
        <stp>StudyData</stp>
        <stp>S.XAR</stp>
        <stp>Bar</stp>
        <stp/>
        <stp>Close</stp>
        <stp>D</stp>
        <stp>-268</stp>
        <stp>All</stp>
        <stp/>
        <stp/>
        <stp>TRUE</stp>
        <stp>T</stp>
        <tr r="V270" s="5"/>
      </tp>
      <tp>
        <v>53</v>
        <stp/>
        <stp>StudyData</stp>
        <stp>S.XAR</stp>
        <stp>Bar</stp>
        <stp/>
        <stp>Close</stp>
        <stp>D</stp>
        <stp>-168</stp>
        <stp>All</stp>
        <stp/>
        <stp/>
        <stp>TRUE</stp>
        <stp>T</stp>
        <tr r="V170" s="5"/>
      </tp>
      <tp t="s">
        <v/>
        <stp/>
        <stp>StudyData</stp>
        <stp>S.XAR</stp>
        <stp>Bar</stp>
        <stp/>
        <stp>Close</stp>
        <stp>D</stp>
        <stp>-267</stp>
        <stp>All</stp>
        <stp/>
        <stp/>
        <stp>TRUE</stp>
        <stp>T</stp>
        <tr r="V269" s="5"/>
      </tp>
      <tp>
        <v>53.3</v>
        <stp/>
        <stp>StudyData</stp>
        <stp>S.XAR</stp>
        <stp>Bar</stp>
        <stp/>
        <stp>Close</stp>
        <stp>D</stp>
        <stp>-167</stp>
        <stp>All</stp>
        <stp/>
        <stp/>
        <stp>TRUE</stp>
        <stp>T</stp>
        <tr r="V169" s="5"/>
      </tp>
      <tp t="s">
        <v/>
        <stp/>
        <stp>StudyData</stp>
        <stp>S.XAR</stp>
        <stp>Bar</stp>
        <stp/>
        <stp>Close</stp>
        <stp>D</stp>
        <stp>-266</stp>
        <stp>All</stp>
        <stp/>
        <stp/>
        <stp>TRUE</stp>
        <stp>T</stp>
        <tr r="V268" s="5"/>
      </tp>
      <tp>
        <v>53.16</v>
        <stp/>
        <stp>StudyData</stp>
        <stp>S.XAR</stp>
        <stp>Bar</stp>
        <stp/>
        <stp>Close</stp>
        <stp>D</stp>
        <stp>-166</stp>
        <stp>All</stp>
        <stp/>
        <stp/>
        <stp>TRUE</stp>
        <stp>T</stp>
        <tr r="V168" s="5"/>
      </tp>
      <tp t="s">
        <v/>
        <stp/>
        <stp>StudyData</stp>
        <stp>S.XAR</stp>
        <stp>Bar</stp>
        <stp/>
        <stp>Close</stp>
        <stp>D</stp>
        <stp>-265</stp>
        <stp>All</stp>
        <stp/>
        <stp/>
        <stp>TRUE</stp>
        <stp>T</stp>
        <tr r="V267" s="5"/>
      </tp>
      <tp>
        <v>52.59</v>
        <stp/>
        <stp>StudyData</stp>
        <stp>S.XAR</stp>
        <stp>Bar</stp>
        <stp/>
        <stp>Close</stp>
        <stp>D</stp>
        <stp>-165</stp>
        <stp>All</stp>
        <stp/>
        <stp/>
        <stp>TRUE</stp>
        <stp>T</stp>
        <tr r="V167" s="5"/>
      </tp>
      <tp t="s">
        <v/>
        <stp/>
        <stp>StudyData</stp>
        <stp>S.XAR</stp>
        <stp>Bar</stp>
        <stp/>
        <stp>Close</stp>
        <stp>D</stp>
        <stp>-264</stp>
        <stp>All</stp>
        <stp/>
        <stp/>
        <stp>TRUE</stp>
        <stp>T</stp>
        <tr r="V266" s="5"/>
      </tp>
      <tp>
        <v>51.52</v>
        <stp/>
        <stp>StudyData</stp>
        <stp>S.XAR</stp>
        <stp>Bar</stp>
        <stp/>
        <stp>Close</stp>
        <stp>D</stp>
        <stp>-164</stp>
        <stp>All</stp>
        <stp/>
        <stp/>
        <stp>TRUE</stp>
        <stp>T</stp>
        <tr r="V166" s="5"/>
      </tp>
      <tp t="s">
        <v/>
        <stp/>
        <stp>StudyData</stp>
        <stp>S.XAR</stp>
        <stp>Bar</stp>
        <stp/>
        <stp>Close</stp>
        <stp>D</stp>
        <stp>-263</stp>
        <stp>All</stp>
        <stp/>
        <stp/>
        <stp>TRUE</stp>
        <stp>T</stp>
        <tr r="V265" s="5"/>
      </tp>
      <tp>
        <v>51.92</v>
        <stp/>
        <stp>StudyData</stp>
        <stp>S.XAR</stp>
        <stp>Bar</stp>
        <stp/>
        <stp>Close</stp>
        <stp>D</stp>
        <stp>-163</stp>
        <stp>All</stp>
        <stp/>
        <stp/>
        <stp>TRUE</stp>
        <stp>T</stp>
        <tr r="V165" s="5"/>
      </tp>
      <tp t="s">
        <v/>
        <stp/>
        <stp>StudyData</stp>
        <stp>S.XAR</stp>
        <stp>Bar</stp>
        <stp/>
        <stp>Close</stp>
        <stp>D</stp>
        <stp>-262</stp>
        <stp>All</stp>
        <stp/>
        <stp/>
        <stp>TRUE</stp>
        <stp>T</stp>
        <tr r="V264" s="5"/>
      </tp>
      <tp>
        <v>51.64</v>
        <stp/>
        <stp>StudyData</stp>
        <stp>S.XAR</stp>
        <stp>Bar</stp>
        <stp/>
        <stp>Close</stp>
        <stp>D</stp>
        <stp>-162</stp>
        <stp>All</stp>
        <stp/>
        <stp/>
        <stp>TRUE</stp>
        <stp>T</stp>
        <tr r="V164" s="5"/>
      </tp>
      <tp t="s">
        <v/>
        <stp/>
        <stp>StudyData</stp>
        <stp>S.XAR</stp>
        <stp>Bar</stp>
        <stp/>
        <stp>Close</stp>
        <stp>D</stp>
        <stp>-261</stp>
        <stp>All</stp>
        <stp/>
        <stp/>
        <stp>TRUE</stp>
        <stp>T</stp>
        <tr r="V263" s="5"/>
      </tp>
      <tp>
        <v>51.52</v>
        <stp/>
        <stp>StudyData</stp>
        <stp>S.XAR</stp>
        <stp>Bar</stp>
        <stp/>
        <stp>Close</stp>
        <stp>D</stp>
        <stp>-161</stp>
        <stp>All</stp>
        <stp/>
        <stp/>
        <stp>TRUE</stp>
        <stp>T</stp>
        <tr r="V163" s="5"/>
      </tp>
      <tp t="s">
        <v/>
        <stp/>
        <stp>StudyData</stp>
        <stp>S.XAR</stp>
        <stp>Bar</stp>
        <stp/>
        <stp>Close</stp>
        <stp>D</stp>
        <stp>-260</stp>
        <stp>All</stp>
        <stp/>
        <stp/>
        <stp>TRUE</stp>
        <stp>T</stp>
        <tr r="V262" s="5"/>
      </tp>
      <tp>
        <v>51.63</v>
        <stp/>
        <stp>StudyData</stp>
        <stp>S.XAR</stp>
        <stp>Bar</stp>
        <stp/>
        <stp>Close</stp>
        <stp>D</stp>
        <stp>-160</stp>
        <stp>All</stp>
        <stp/>
        <stp/>
        <stp>TRUE</stp>
        <stp>T</stp>
        <tr r="V162" s="5"/>
      </tp>
      <tp>
        <v>208.91</v>
        <stp/>
        <stp>StudyData</stp>
        <stp>SPY</stp>
        <stp>Bar</stp>
        <stp/>
        <stp>Close</stp>
        <stp>D</stp>
        <stp>-31</stp>
        <stp>All</stp>
        <stp/>
        <stp/>
        <stp>TRUE</stp>
        <stp>T</stp>
        <tr r="G33" s="5"/>
      </tp>
      <tp>
        <v>209.35</v>
        <stp/>
        <stp>StudyData</stp>
        <stp>SPY</stp>
        <stp>Bar</stp>
        <stp/>
        <stp>Close</stp>
        <stp>D</stp>
        <stp>-30</stp>
        <stp>All</stp>
        <stp/>
        <stp/>
        <stp>TRUE</stp>
        <stp>T</stp>
        <tr r="G32" s="5"/>
      </tp>
      <tp>
        <v>208.97</v>
        <stp/>
        <stp>StudyData</stp>
        <stp>SPY</stp>
        <stp>Bar</stp>
        <stp/>
        <stp>Close</stp>
        <stp>D</stp>
        <stp>-33</stp>
        <stp>All</stp>
        <stp/>
        <stp/>
        <stp>TRUE</stp>
        <stp>T</stp>
        <tr r="G35" s="5"/>
      </tp>
      <tp>
        <v>208.61</v>
        <stp/>
        <stp>StudyData</stp>
        <stp>SPY</stp>
        <stp>Bar</stp>
        <stp/>
        <stp>Close</stp>
        <stp>D</stp>
        <stp>-32</stp>
        <stp>All</stp>
        <stp/>
        <stp/>
        <stp>TRUE</stp>
        <stp>T</stp>
        <tr r="G34" s="5"/>
      </tp>
      <tp>
        <v>210.1</v>
        <stp/>
        <stp>StudyData</stp>
        <stp>SPY</stp>
        <stp>Bar</stp>
        <stp/>
        <stp>Close</stp>
        <stp>D</stp>
        <stp>-35</stp>
        <stp>All</stp>
        <stp/>
        <stp/>
        <stp>TRUE</stp>
        <stp>T</stp>
        <tr r="G37" s="5"/>
      </tp>
      <tp>
        <v>208.97</v>
        <stp/>
        <stp>StudyData</stp>
        <stp>SPY</stp>
        <stp>Bar</stp>
        <stp/>
        <stp>Close</stp>
        <stp>D</stp>
        <stp>-34</stp>
        <stp>All</stp>
        <stp/>
        <stp/>
        <stp>TRUE</stp>
        <stp>T</stp>
        <tr r="G36" s="5"/>
      </tp>
      <tp>
        <v>209.23</v>
        <stp/>
        <stp>StudyData</stp>
        <stp>SPY</stp>
        <stp>Bar</stp>
        <stp/>
        <stp>Close</stp>
        <stp>D</stp>
        <stp>-37</stp>
        <stp>All</stp>
        <stp/>
        <stp/>
        <stp>TRUE</stp>
        <stp>T</stp>
        <tr r="G39" s="5"/>
      </tp>
      <tp>
        <v>209.9</v>
        <stp/>
        <stp>StudyData</stp>
        <stp>SPY</stp>
        <stp>Bar</stp>
        <stp/>
        <stp>Close</stp>
        <stp>D</stp>
        <stp>-36</stp>
        <stp>All</stp>
        <stp/>
        <stp/>
        <stp>TRUE</stp>
        <stp>T</stp>
        <tr r="G38" s="5"/>
      </tp>
      <tp>
        <v>208.01</v>
        <stp/>
        <stp>StudyData</stp>
        <stp>SPY</stp>
        <stp>Bar</stp>
        <stp/>
        <stp>Close</stp>
        <stp>D</stp>
        <stp>-39</stp>
        <stp>All</stp>
        <stp/>
        <stp/>
        <stp>TRUE</stp>
        <stp>T</stp>
        <tr r="G41" s="5"/>
      </tp>
      <tp>
        <v>207.78</v>
        <stp/>
        <stp>StudyData</stp>
        <stp>SPY</stp>
        <stp>Bar</stp>
        <stp/>
        <stp>Close</stp>
        <stp>D</stp>
        <stp>-38</stp>
        <stp>All</stp>
        <stp/>
        <stp/>
        <stp>TRUE</stp>
        <stp>T</stp>
        <tr r="G40" s="5"/>
      </tp>
      <tp t="s">
        <v/>
        <stp/>
        <stp>StudyData</stp>
        <stp>S.XAR</stp>
        <stp>Bar</stp>
        <stp/>
        <stp>Close</stp>
        <stp>D</stp>
        <stp>-259</stp>
        <stp>All</stp>
        <stp/>
        <stp/>
        <stp>TRUE</stp>
        <stp>T</stp>
        <tr r="V261" s="5"/>
      </tp>
      <tp>
        <v>51.66</v>
        <stp/>
        <stp>StudyData</stp>
        <stp>S.XAR</stp>
        <stp>Bar</stp>
        <stp/>
        <stp>Close</stp>
        <stp>D</stp>
        <stp>-159</stp>
        <stp>All</stp>
        <stp/>
        <stp/>
        <stp>TRUE</stp>
        <stp>T</stp>
        <tr r="V161" s="5"/>
      </tp>
      <tp t="s">
        <v/>
        <stp/>
        <stp>StudyData</stp>
        <stp>S.XAR</stp>
        <stp>Bar</stp>
        <stp/>
        <stp>Close</stp>
        <stp>D</stp>
        <stp>-258</stp>
        <stp>All</stp>
        <stp/>
        <stp/>
        <stp>TRUE</stp>
        <stp>T</stp>
        <tr r="V260" s="5"/>
      </tp>
      <tp>
        <v>52.92</v>
        <stp/>
        <stp>StudyData</stp>
        <stp>S.XAR</stp>
        <stp>Bar</stp>
        <stp/>
        <stp>Close</stp>
        <stp>D</stp>
        <stp>-158</stp>
        <stp>All</stp>
        <stp/>
        <stp/>
        <stp>TRUE</stp>
        <stp>T</stp>
        <tr r="V160" s="5"/>
      </tp>
      <tp t="s">
        <v/>
        <stp/>
        <stp>StudyData</stp>
        <stp>S.XAR</stp>
        <stp>Bar</stp>
        <stp/>
        <stp>Close</stp>
        <stp>D</stp>
        <stp>-257</stp>
        <stp>All</stp>
        <stp/>
        <stp/>
        <stp>TRUE</stp>
        <stp>T</stp>
        <tr r="V259" s="5"/>
      </tp>
      <tp>
        <v>53.16</v>
        <stp/>
        <stp>StudyData</stp>
        <stp>S.XAR</stp>
        <stp>Bar</stp>
        <stp/>
        <stp>Close</stp>
        <stp>D</stp>
        <stp>-157</stp>
        <stp>All</stp>
        <stp/>
        <stp/>
        <stp>TRUE</stp>
        <stp>T</stp>
        <tr r="V159" s="5"/>
      </tp>
      <tp t="s">
        <v/>
        <stp/>
        <stp>StudyData</stp>
        <stp>S.XAR</stp>
        <stp>Bar</stp>
        <stp/>
        <stp>Close</stp>
        <stp>D</stp>
        <stp>-256</stp>
        <stp>All</stp>
        <stp/>
        <stp/>
        <stp>TRUE</stp>
        <stp>T</stp>
        <tr r="V258" s="5"/>
      </tp>
      <tp>
        <v>53</v>
        <stp/>
        <stp>StudyData</stp>
        <stp>S.XAR</stp>
        <stp>Bar</stp>
        <stp/>
        <stp>Close</stp>
        <stp>D</stp>
        <stp>-156</stp>
        <stp>All</stp>
        <stp/>
        <stp/>
        <stp>TRUE</stp>
        <stp>T</stp>
        <tr r="V158" s="5"/>
      </tp>
      <tp t="s">
        <v/>
        <stp/>
        <stp>StudyData</stp>
        <stp>S.XAR</stp>
        <stp>Bar</stp>
        <stp/>
        <stp>Close</stp>
        <stp>D</stp>
        <stp>-255</stp>
        <stp>All</stp>
        <stp/>
        <stp/>
        <stp>TRUE</stp>
        <stp>T</stp>
        <tr r="V257" s="5"/>
      </tp>
      <tp>
        <v>53.09</v>
        <stp/>
        <stp>StudyData</stp>
        <stp>S.XAR</stp>
        <stp>Bar</stp>
        <stp/>
        <stp>Close</stp>
        <stp>D</stp>
        <stp>-155</stp>
        <stp>All</stp>
        <stp/>
        <stp/>
        <stp>TRUE</stp>
        <stp>T</stp>
        <tr r="V157" s="5"/>
      </tp>
      <tp t="s">
        <v/>
        <stp/>
        <stp>StudyData</stp>
        <stp>S.XAR</stp>
        <stp>Bar</stp>
        <stp/>
        <stp>Close</stp>
        <stp>D</stp>
        <stp>-254</stp>
        <stp>All</stp>
        <stp/>
        <stp/>
        <stp>TRUE</stp>
        <stp>T</stp>
        <tr r="V256" s="5"/>
      </tp>
      <tp>
        <v>54.29</v>
        <stp/>
        <stp>StudyData</stp>
        <stp>S.XAR</stp>
        <stp>Bar</stp>
        <stp/>
        <stp>Close</stp>
        <stp>D</stp>
        <stp>-154</stp>
        <stp>All</stp>
        <stp/>
        <stp/>
        <stp>TRUE</stp>
        <stp>T</stp>
        <tr r="V156" s="5"/>
      </tp>
      <tp t="s">
        <v/>
        <stp/>
        <stp>StudyData</stp>
        <stp>S.XAR</stp>
        <stp>Bar</stp>
        <stp/>
        <stp>Close</stp>
        <stp>D</stp>
        <stp>-253</stp>
        <stp>All</stp>
        <stp/>
        <stp/>
        <stp>TRUE</stp>
        <stp>T</stp>
        <tr r="V255" s="5"/>
      </tp>
      <tp>
        <v>54.41</v>
        <stp/>
        <stp>StudyData</stp>
        <stp>S.XAR</stp>
        <stp>Bar</stp>
        <stp/>
        <stp>Close</stp>
        <stp>D</stp>
        <stp>-153</stp>
        <stp>All</stp>
        <stp/>
        <stp/>
        <stp>TRUE</stp>
        <stp>T</stp>
        <tr r="V155" s="5"/>
      </tp>
      <tp t="s">
        <v/>
        <stp/>
        <stp>StudyData</stp>
        <stp>S.XAR</stp>
        <stp>Bar</stp>
        <stp/>
        <stp>Close</stp>
        <stp>D</stp>
        <stp>-252</stp>
        <stp>All</stp>
        <stp/>
        <stp/>
        <stp>TRUE</stp>
        <stp>T</stp>
        <tr r="V254" s="5"/>
      </tp>
      <tp>
        <v>54.1</v>
        <stp/>
        <stp>StudyData</stp>
        <stp>S.XAR</stp>
        <stp>Bar</stp>
        <stp/>
        <stp>Close</stp>
        <stp>D</stp>
        <stp>-152</stp>
        <stp>All</stp>
        <stp/>
        <stp/>
        <stp>TRUE</stp>
        <stp>T</stp>
        <tr r="V154" s="5"/>
      </tp>
      <tp t="s">
        <v/>
        <stp/>
        <stp>StudyData</stp>
        <stp>S.XAR</stp>
        <stp>Bar</stp>
        <stp/>
        <stp>Close</stp>
        <stp>D</stp>
        <stp>-251</stp>
        <stp>All</stp>
        <stp/>
        <stp/>
        <stp>TRUE</stp>
        <stp>T</stp>
        <tr r="V253" s="5"/>
      </tp>
      <tp>
        <v>54.85</v>
        <stp/>
        <stp>StudyData</stp>
        <stp>S.XAR</stp>
        <stp>Bar</stp>
        <stp/>
        <stp>Close</stp>
        <stp>D</stp>
        <stp>-151</stp>
        <stp>All</stp>
        <stp/>
        <stp/>
        <stp>TRUE</stp>
        <stp>T</stp>
        <tr r="V153" s="5"/>
      </tp>
      <tp t="s">
        <v/>
        <stp/>
        <stp>StudyData</stp>
        <stp>S.XAR</stp>
        <stp>Bar</stp>
        <stp/>
        <stp>Close</stp>
        <stp>D</stp>
        <stp>-250</stp>
        <stp>All</stp>
        <stp/>
        <stp/>
        <stp>TRUE</stp>
        <stp>T</stp>
        <tr r="V252" s="5"/>
      </tp>
      <tp>
        <v>54.67</v>
        <stp/>
        <stp>StudyData</stp>
        <stp>S.XAR</stp>
        <stp>Bar</stp>
        <stp/>
        <stp>Close</stp>
        <stp>D</stp>
        <stp>-150</stp>
        <stp>All</stp>
        <stp/>
        <stp/>
        <stp>TRUE</stp>
        <stp>T</stp>
        <tr r="V152" s="5"/>
      </tp>
      <tp>
        <v>208.45</v>
        <stp/>
        <stp>StudyData</stp>
        <stp>SPY</stp>
        <stp>Bar</stp>
        <stp/>
        <stp>Close</stp>
        <stp>D</stp>
        <stp>-21</stp>
        <stp>All</stp>
        <stp/>
        <stp/>
        <stp>TRUE</stp>
        <stp>T</stp>
        <tr r="G23" s="5"/>
      </tp>
      <tp>
        <v>206.5</v>
        <stp/>
        <stp>StudyData</stp>
        <stp>SPY</stp>
        <stp>Bar</stp>
        <stp/>
        <stp>Close</stp>
        <stp>D</stp>
        <stp>-20</stp>
        <stp>All</stp>
        <stp/>
        <stp/>
        <stp>TRUE</stp>
        <stp>T</stp>
        <tr r="G22" s="5"/>
      </tp>
      <tp>
        <v>205.72</v>
        <stp/>
        <stp>StudyData</stp>
        <stp>SPY</stp>
        <stp>Bar</stp>
        <stp/>
        <stp>Close</stp>
        <stp>D</stp>
        <stp>-23</stp>
        <stp>All</stp>
        <stp/>
        <stp/>
        <stp>TRUE</stp>
        <stp>T</stp>
        <tr r="G25" s="5"/>
      </tp>
      <tp>
        <v>205.88</v>
        <stp/>
        <stp>StudyData</stp>
        <stp>SPY</stp>
        <stp>Bar</stp>
        <stp/>
        <stp>Close</stp>
        <stp>D</stp>
        <stp>-22</stp>
        <stp>All</stp>
        <stp/>
        <stp/>
        <stp>TRUE</stp>
        <stp>T</stp>
        <tr r="G24" s="5"/>
      </tp>
      <tp>
        <v>205.01</v>
        <stp/>
        <stp>StudyData</stp>
        <stp>SPY</stp>
        <stp>Bar</stp>
        <stp/>
        <stp>Close</stp>
        <stp>D</stp>
        <stp>-25</stp>
        <stp>All</stp>
        <stp/>
        <stp/>
        <stp>TRUE</stp>
        <stp>T</stp>
        <tr r="G27" s="5"/>
      </tp>
      <tp>
        <v>204.97</v>
        <stp/>
        <stp>StudyData</stp>
        <stp>SPY</stp>
        <stp>Bar</stp>
        <stp/>
        <stp>Close</stp>
        <stp>D</stp>
        <stp>-24</stp>
        <stp>All</stp>
        <stp/>
        <stp/>
        <stp>TRUE</stp>
        <stp>T</stp>
        <tr r="G26" s="5"/>
      </tp>
      <tp>
        <v>207.97</v>
        <stp/>
        <stp>StudyData</stp>
        <stp>SPY</stp>
        <stp>Bar</stp>
        <stp/>
        <stp>Close</stp>
        <stp>D</stp>
        <stp>-27</stp>
        <stp>All</stp>
        <stp/>
        <stp/>
        <stp>TRUE</stp>
        <stp>T</stp>
        <tr r="G29" s="5"/>
      </tp>
      <tp>
        <v>206.15</v>
        <stp/>
        <stp>StudyData</stp>
        <stp>SPY</stp>
        <stp>Bar</stp>
        <stp/>
        <stp>Close</stp>
        <stp>D</stp>
        <stp>-26</stp>
        <stp>All</stp>
        <stp/>
        <stp/>
        <stp>TRUE</stp>
        <stp>T</stp>
        <tr r="G28" s="5"/>
      </tp>
      <tp>
        <v>207.44</v>
        <stp/>
        <stp>StudyData</stp>
        <stp>SPY</stp>
        <stp>Bar</stp>
        <stp/>
        <stp>Close</stp>
        <stp>D</stp>
        <stp>-29</stp>
        <stp>All</stp>
        <stp/>
        <stp/>
        <stp>TRUE</stp>
        <stp>T</stp>
        <tr r="G31" s="5"/>
      </tp>
      <tp>
        <v>206.33</v>
        <stp/>
        <stp>StudyData</stp>
        <stp>SPY</stp>
        <stp>Bar</stp>
        <stp/>
        <stp>Close</stp>
        <stp>D</stp>
        <stp>-28</stp>
        <stp>All</stp>
        <stp/>
        <stp/>
        <stp>TRUE</stp>
        <stp>T</stp>
        <tr r="G30" s="5"/>
      </tp>
      <tp t="s">
        <v/>
        <stp/>
        <stp>StudyData</stp>
        <stp>S.XAR</stp>
        <stp>Bar</stp>
        <stp/>
        <stp>Close</stp>
        <stp>D</stp>
        <stp>-249</stp>
        <stp>All</stp>
        <stp/>
        <stp/>
        <stp>TRUE</stp>
        <stp>T</stp>
        <tr r="V251" s="5"/>
      </tp>
      <tp>
        <v>54.46</v>
        <stp/>
        <stp>StudyData</stp>
        <stp>S.XAR</stp>
        <stp>Bar</stp>
        <stp/>
        <stp>Close</stp>
        <stp>D</stp>
        <stp>-149</stp>
        <stp>All</stp>
        <stp/>
        <stp/>
        <stp>TRUE</stp>
        <stp>T</stp>
        <tr r="V151" s="5"/>
      </tp>
      <tp t="s">
        <v/>
        <stp/>
        <stp>StudyData</stp>
        <stp>S.XAR</stp>
        <stp>Bar</stp>
        <stp/>
        <stp>Close</stp>
        <stp>D</stp>
        <stp>-248</stp>
        <stp>All</stp>
        <stp/>
        <stp/>
        <stp>TRUE</stp>
        <stp>T</stp>
        <tr r="V250" s="5"/>
      </tp>
      <tp>
        <v>54.7</v>
        <stp/>
        <stp>StudyData</stp>
        <stp>S.XAR</stp>
        <stp>Bar</stp>
        <stp/>
        <stp>Close</stp>
        <stp>D</stp>
        <stp>-148</stp>
        <stp>All</stp>
        <stp/>
        <stp/>
        <stp>TRUE</stp>
        <stp>T</stp>
        <tr r="V150" s="5"/>
      </tp>
      <tp t="s">
        <v/>
        <stp/>
        <stp>StudyData</stp>
        <stp>S.XAR</stp>
        <stp>Bar</stp>
        <stp/>
        <stp>Close</stp>
        <stp>D</stp>
        <stp>-247</stp>
        <stp>All</stp>
        <stp/>
        <stp/>
        <stp>TRUE</stp>
        <stp>T</stp>
        <tr r="V249" s="5"/>
      </tp>
      <tp>
        <v>54.56</v>
        <stp/>
        <stp>StudyData</stp>
        <stp>S.XAR</stp>
        <stp>Bar</stp>
        <stp/>
        <stp>Close</stp>
        <stp>D</stp>
        <stp>-147</stp>
        <stp>All</stp>
        <stp/>
        <stp/>
        <stp>TRUE</stp>
        <stp>T</stp>
        <tr r="V149" s="5"/>
      </tp>
      <tp t="s">
        <v/>
        <stp/>
        <stp>StudyData</stp>
        <stp>S.XAR</stp>
        <stp>Bar</stp>
        <stp/>
        <stp>Close</stp>
        <stp>D</stp>
        <stp>-246</stp>
        <stp>All</stp>
        <stp/>
        <stp/>
        <stp>TRUE</stp>
        <stp>T</stp>
        <tr r="V248" s="5"/>
      </tp>
      <tp>
        <v>53.87</v>
        <stp/>
        <stp>StudyData</stp>
        <stp>S.XAR</stp>
        <stp>Bar</stp>
        <stp/>
        <stp>Close</stp>
        <stp>D</stp>
        <stp>-146</stp>
        <stp>All</stp>
        <stp/>
        <stp/>
        <stp>TRUE</stp>
        <stp>T</stp>
        <tr r="V148" s="5"/>
      </tp>
      <tp t="s">
        <v/>
        <stp/>
        <stp>StudyData</stp>
        <stp>S.XAR</stp>
        <stp>Bar</stp>
        <stp/>
        <stp>Close</stp>
        <stp>D</stp>
        <stp>-245</stp>
        <stp>All</stp>
        <stp/>
        <stp/>
        <stp>TRUE</stp>
        <stp>T</stp>
        <tr r="V247" s="5"/>
      </tp>
      <tp>
        <v>53.78</v>
        <stp/>
        <stp>StudyData</stp>
        <stp>S.XAR</stp>
        <stp>Bar</stp>
        <stp/>
        <stp>Close</stp>
        <stp>D</stp>
        <stp>-145</stp>
        <stp>All</stp>
        <stp/>
        <stp/>
        <stp>TRUE</stp>
        <stp>T</stp>
        <tr r="V147" s="5"/>
      </tp>
      <tp t="s">
        <v/>
        <stp/>
        <stp>StudyData</stp>
        <stp>S.XAR</stp>
        <stp>Bar</stp>
        <stp/>
        <stp>Close</stp>
        <stp>D</stp>
        <stp>-244</stp>
        <stp>All</stp>
        <stp/>
        <stp/>
        <stp>TRUE</stp>
        <stp>T</stp>
        <tr r="V246" s="5"/>
      </tp>
      <tp>
        <v>53.54</v>
        <stp/>
        <stp>StudyData</stp>
        <stp>S.XAR</stp>
        <stp>Bar</stp>
        <stp/>
        <stp>Close</stp>
        <stp>D</stp>
        <stp>-144</stp>
        <stp>All</stp>
        <stp/>
        <stp/>
        <stp>TRUE</stp>
        <stp>T</stp>
        <tr r="V146" s="5"/>
      </tp>
      <tp t="s">
        <v/>
        <stp/>
        <stp>StudyData</stp>
        <stp>S.XAR</stp>
        <stp>Bar</stp>
        <stp/>
        <stp>Close</stp>
        <stp>D</stp>
        <stp>-243</stp>
        <stp>All</stp>
        <stp/>
        <stp/>
        <stp>TRUE</stp>
        <stp>T</stp>
        <tr r="V245" s="5"/>
      </tp>
      <tp>
        <v>52.29</v>
        <stp/>
        <stp>StudyData</stp>
        <stp>S.XAR</stp>
        <stp>Bar</stp>
        <stp/>
        <stp>Close</stp>
        <stp>D</stp>
        <stp>-143</stp>
        <stp>All</stp>
        <stp/>
        <stp/>
        <stp>TRUE</stp>
        <stp>T</stp>
        <tr r="V145" s="5"/>
      </tp>
      <tp t="s">
        <v/>
        <stp/>
        <stp>StudyData</stp>
        <stp>S.XAR</stp>
        <stp>Bar</stp>
        <stp/>
        <stp>Close</stp>
        <stp>D</stp>
        <stp>-242</stp>
        <stp>All</stp>
        <stp/>
        <stp/>
        <stp>TRUE</stp>
        <stp>T</stp>
        <tr r="V244" s="5"/>
      </tp>
      <tp>
        <v>52</v>
        <stp/>
        <stp>StudyData</stp>
        <stp>S.XAR</stp>
        <stp>Bar</stp>
        <stp/>
        <stp>Close</stp>
        <stp>D</stp>
        <stp>-142</stp>
        <stp>All</stp>
        <stp/>
        <stp/>
        <stp>TRUE</stp>
        <stp>T</stp>
        <tr r="V144" s="5"/>
      </tp>
      <tp t="s">
        <v/>
        <stp/>
        <stp>StudyData</stp>
        <stp>S.XAR</stp>
        <stp>Bar</stp>
        <stp/>
        <stp>Close</stp>
        <stp>D</stp>
        <stp>-241</stp>
        <stp>All</stp>
        <stp/>
        <stp/>
        <stp>TRUE</stp>
        <stp>T</stp>
        <tr r="V243" s="5"/>
      </tp>
      <tp>
        <v>53.23</v>
        <stp/>
        <stp>StudyData</stp>
        <stp>S.XAR</stp>
        <stp>Bar</stp>
        <stp/>
        <stp>Close</stp>
        <stp>D</stp>
        <stp>-141</stp>
        <stp>All</stp>
        <stp/>
        <stp/>
        <stp>TRUE</stp>
        <stp>T</stp>
        <tr r="V143" s="5"/>
      </tp>
      <tp t="s">
        <v/>
        <stp/>
        <stp>StudyData</stp>
        <stp>S.XAR</stp>
        <stp>Bar</stp>
        <stp/>
        <stp>Close</stp>
        <stp>D</stp>
        <stp>-240</stp>
        <stp>All</stp>
        <stp/>
        <stp/>
        <stp>TRUE</stp>
        <stp>T</stp>
        <tr r="V242" s="5"/>
      </tp>
      <tp>
        <v>53.24</v>
        <stp/>
        <stp>StudyData</stp>
        <stp>S.XAR</stp>
        <stp>Bar</stp>
        <stp/>
        <stp>Close</stp>
        <stp>D</stp>
        <stp>-140</stp>
        <stp>All</stp>
        <stp/>
        <stp/>
        <stp>TRUE</stp>
        <stp>T</stp>
        <tr r="V142" s="5"/>
      </tp>
      <tp>
        <v>42.39</v>
        <stp/>
        <stp>ContractData</stp>
        <stp>S.XRT</stp>
        <stp>LastQuoteToday</stp>
        <stp/>
        <stp>T</stp>
        <tr r="G50" s="3"/>
      </tp>
      <tp>
        <v>50.43</v>
        <stp/>
        <stp>ContractData</stp>
        <stp>S.XLU</stp>
        <stp>LastQuoteToday</stp>
        <stp/>
        <stp>T</stp>
        <tr r="G33" s="3"/>
      </tp>
      <tp>
        <v>72.61</v>
        <stp/>
        <stp>ContractData</stp>
        <stp>S.XLV</stp>
        <stp>LastQuoteToday</stp>
        <stp/>
        <stp>T</stp>
        <tr r="G29" s="3"/>
      </tp>
      <tp t="s">
        <v/>
        <stp/>
        <stp>StudyData</stp>
        <stp>S.XAR</stp>
        <stp>Bar</stp>
        <stp/>
        <stp>Close</stp>
        <stp>D</stp>
        <stp>-299</stp>
        <stp>All</stp>
        <stp/>
        <stp/>
        <stp>TRUE</stp>
        <stp>T</stp>
        <tr r="V301" s="5"/>
      </tp>
      <tp t="s">
        <v/>
        <stp/>
        <stp>StudyData</stp>
        <stp>S.XAR</stp>
        <stp>Bar</stp>
        <stp/>
        <stp>Close</stp>
        <stp>D</stp>
        <stp>-199</stp>
        <stp>All</stp>
        <stp/>
        <stp/>
        <stp>TRUE</stp>
        <stp>T</stp>
        <tr r="V201" s="5"/>
      </tp>
      <tp t="s">
        <v/>
        <stp/>
        <stp>StudyData</stp>
        <stp>S.XAR</stp>
        <stp>Bar</stp>
        <stp/>
        <stp>Close</stp>
        <stp>D</stp>
        <stp>-298</stp>
        <stp>All</stp>
        <stp/>
        <stp/>
        <stp>TRUE</stp>
        <stp>T</stp>
        <tr r="V300" s="5"/>
      </tp>
      <tp t="s">
        <v/>
        <stp/>
        <stp>StudyData</stp>
        <stp>S.XAR</stp>
        <stp>Bar</stp>
        <stp/>
        <stp>Close</stp>
        <stp>D</stp>
        <stp>-198</stp>
        <stp>All</stp>
        <stp/>
        <stp/>
        <stp>TRUE</stp>
        <stp>T</stp>
        <tr r="V200" s="5"/>
      </tp>
      <tp t="s">
        <v/>
        <stp/>
        <stp>StudyData</stp>
        <stp>S.XAR</stp>
        <stp>Bar</stp>
        <stp/>
        <stp>Close</stp>
        <stp>D</stp>
        <stp>-297</stp>
        <stp>All</stp>
        <stp/>
        <stp/>
        <stp>TRUE</stp>
        <stp>T</stp>
        <tr r="V299" s="5"/>
      </tp>
      <tp t="s">
        <v/>
        <stp/>
        <stp>StudyData</stp>
        <stp>S.XAR</stp>
        <stp>Bar</stp>
        <stp/>
        <stp>Close</stp>
        <stp>D</stp>
        <stp>-197</stp>
        <stp>All</stp>
        <stp/>
        <stp/>
        <stp>TRUE</stp>
        <stp>T</stp>
        <tr r="V199" s="5"/>
      </tp>
      <tp t="s">
        <v/>
        <stp/>
        <stp>StudyData</stp>
        <stp>S.XAR</stp>
        <stp>Bar</stp>
        <stp/>
        <stp>Close</stp>
        <stp>D</stp>
        <stp>-296</stp>
        <stp>All</stp>
        <stp/>
        <stp/>
        <stp>TRUE</stp>
        <stp>T</stp>
        <tr r="V298" s="5"/>
      </tp>
      <tp t="s">
        <v/>
        <stp/>
        <stp>StudyData</stp>
        <stp>S.XAR</stp>
        <stp>Bar</stp>
        <stp/>
        <stp>Close</stp>
        <stp>D</stp>
        <stp>-196</stp>
        <stp>All</stp>
        <stp/>
        <stp/>
        <stp>TRUE</stp>
        <stp>T</stp>
        <tr r="V198" s="5"/>
      </tp>
      <tp t="s">
        <v/>
        <stp/>
        <stp>StudyData</stp>
        <stp>S.XAR</stp>
        <stp>Bar</stp>
        <stp/>
        <stp>Close</stp>
        <stp>D</stp>
        <stp>-295</stp>
        <stp>All</stp>
        <stp/>
        <stp/>
        <stp>TRUE</stp>
        <stp>T</stp>
        <tr r="V297" s="5"/>
      </tp>
      <tp t="s">
        <v/>
        <stp/>
        <stp>StudyData</stp>
        <stp>S.XAR</stp>
        <stp>Bar</stp>
        <stp/>
        <stp>Close</stp>
        <stp>D</stp>
        <stp>-195</stp>
        <stp>All</stp>
        <stp/>
        <stp/>
        <stp>TRUE</stp>
        <stp>T</stp>
        <tr r="V197" s="5"/>
      </tp>
      <tp t="s">
        <v/>
        <stp/>
        <stp>StudyData</stp>
        <stp>S.XAR</stp>
        <stp>Bar</stp>
        <stp/>
        <stp>Close</stp>
        <stp>D</stp>
        <stp>-294</stp>
        <stp>All</stp>
        <stp/>
        <stp/>
        <stp>TRUE</stp>
        <stp>T</stp>
        <tr r="V296" s="5"/>
      </tp>
      <tp t="s">
        <v/>
        <stp/>
        <stp>StudyData</stp>
        <stp>S.XAR</stp>
        <stp>Bar</stp>
        <stp/>
        <stp>Close</stp>
        <stp>D</stp>
        <stp>-194</stp>
        <stp>All</stp>
        <stp/>
        <stp/>
        <stp>TRUE</stp>
        <stp>T</stp>
        <tr r="V196" s="5"/>
      </tp>
      <tp t="s">
        <v/>
        <stp/>
        <stp>StudyData</stp>
        <stp>S.XAR</stp>
        <stp>Bar</stp>
        <stp/>
        <stp>Close</stp>
        <stp>D</stp>
        <stp>-293</stp>
        <stp>All</stp>
        <stp/>
        <stp/>
        <stp>TRUE</stp>
        <stp>T</stp>
        <tr r="V295" s="5"/>
      </tp>
      <tp t="s">
        <v/>
        <stp/>
        <stp>StudyData</stp>
        <stp>S.XAR</stp>
        <stp>Bar</stp>
        <stp/>
        <stp>Close</stp>
        <stp>D</stp>
        <stp>-193</stp>
        <stp>All</stp>
        <stp/>
        <stp/>
        <stp>TRUE</stp>
        <stp>T</stp>
        <tr r="V195" s="5"/>
      </tp>
      <tp t="s">
        <v/>
        <stp/>
        <stp>StudyData</stp>
        <stp>S.XAR</stp>
        <stp>Bar</stp>
        <stp/>
        <stp>Close</stp>
        <stp>D</stp>
        <stp>-292</stp>
        <stp>All</stp>
        <stp/>
        <stp/>
        <stp>TRUE</stp>
        <stp>T</stp>
        <tr r="V294" s="5"/>
      </tp>
      <tp t="s">
        <v/>
        <stp/>
        <stp>StudyData</stp>
        <stp>S.XAR</stp>
        <stp>Bar</stp>
        <stp/>
        <stp>Close</stp>
        <stp>D</stp>
        <stp>-192</stp>
        <stp>All</stp>
        <stp/>
        <stp/>
        <stp>TRUE</stp>
        <stp>T</stp>
        <tr r="V194" s="5"/>
      </tp>
      <tp t="s">
        <v/>
        <stp/>
        <stp>StudyData</stp>
        <stp>S.XAR</stp>
        <stp>Bar</stp>
        <stp/>
        <stp>Close</stp>
        <stp>D</stp>
        <stp>-291</stp>
        <stp>All</stp>
        <stp/>
        <stp/>
        <stp>TRUE</stp>
        <stp>T</stp>
        <tr r="V293" s="5"/>
      </tp>
      <tp t="s">
        <v/>
        <stp/>
        <stp>StudyData</stp>
        <stp>S.XAR</stp>
        <stp>Bar</stp>
        <stp/>
        <stp>Close</stp>
        <stp>D</stp>
        <stp>-191</stp>
        <stp>All</stp>
        <stp/>
        <stp/>
        <stp>TRUE</stp>
        <stp>T</stp>
        <tr r="V193" s="5"/>
      </tp>
      <tp t="s">
        <v/>
        <stp/>
        <stp>StudyData</stp>
        <stp>S.XAR</stp>
        <stp>Bar</stp>
        <stp/>
        <stp>Close</stp>
        <stp>D</stp>
        <stp>-290</stp>
        <stp>All</stp>
        <stp/>
        <stp/>
        <stp>TRUE</stp>
        <stp>T</stp>
        <tr r="V292" s="5"/>
      </tp>
      <tp t="s">
        <v/>
        <stp/>
        <stp>StudyData</stp>
        <stp>S.XAR</stp>
        <stp>Bar</stp>
        <stp/>
        <stp>Close</stp>
        <stp>D</stp>
        <stp>-190</stp>
        <stp>All</stp>
        <stp/>
        <stp/>
        <stp>TRUE</stp>
        <stp>T</stp>
        <tr r="V192" s="5"/>
      </tp>
      <tp>
        <v>92.880217689999995</v>
        <stp/>
        <stp>StudyData</stp>
        <stp>Correlation(SPY,S.XAR,Period:=20,InputChoice1:=Close,InputChoice2:=Close)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K8" s="5"/>
        <tr r="O22" s="5"/>
      </tp>
      <tp>
        <v>52.15</v>
        <stp/>
        <stp>ContractData</stp>
        <stp>S.XSW</stp>
        <stp>LastQuoteToday</stp>
        <stp/>
        <stp>T</stp>
        <tr r="G52" s="3"/>
      </tp>
      <tp t="s">
        <v/>
        <stp/>
        <stp>StudyData</stp>
        <stp>S.XAR</stp>
        <stp>Bar</stp>
        <stp/>
        <stp>Close</stp>
        <stp>D</stp>
        <stp>-289</stp>
        <stp>All</stp>
        <stp/>
        <stp/>
        <stp>TRUE</stp>
        <stp>T</stp>
        <tr r="V291" s="5"/>
      </tp>
      <tp t="s">
        <v/>
        <stp/>
        <stp>StudyData</stp>
        <stp>S.XAR</stp>
        <stp>Bar</stp>
        <stp/>
        <stp>Close</stp>
        <stp>D</stp>
        <stp>-189</stp>
        <stp>All</stp>
        <stp/>
        <stp/>
        <stp>TRUE</stp>
        <stp>T</stp>
        <tr r="V191" s="5"/>
      </tp>
      <tp t="s">
        <v/>
        <stp/>
        <stp>StudyData</stp>
        <stp>S.XAR</stp>
        <stp>Bar</stp>
        <stp/>
        <stp>Close</stp>
        <stp>D</stp>
        <stp>-288</stp>
        <stp>All</stp>
        <stp/>
        <stp/>
        <stp>TRUE</stp>
        <stp>T</stp>
        <tr r="V290" s="5"/>
      </tp>
      <tp>
        <v>53.2</v>
        <stp/>
        <stp>StudyData</stp>
        <stp>S.XAR</stp>
        <stp>Bar</stp>
        <stp/>
        <stp>Close</stp>
        <stp>D</stp>
        <stp>-188</stp>
        <stp>All</stp>
        <stp/>
        <stp/>
        <stp>TRUE</stp>
        <stp>T</stp>
        <tr r="V190" s="5"/>
      </tp>
      <tp t="s">
        <v/>
        <stp/>
        <stp>StudyData</stp>
        <stp>S.XAR</stp>
        <stp>Bar</stp>
        <stp/>
        <stp>Close</stp>
        <stp>D</stp>
        <stp>-287</stp>
        <stp>All</stp>
        <stp/>
        <stp/>
        <stp>TRUE</stp>
        <stp>T</stp>
        <tr r="V289" s="5"/>
      </tp>
      <tp>
        <v>53.32</v>
        <stp/>
        <stp>StudyData</stp>
        <stp>S.XAR</stp>
        <stp>Bar</stp>
        <stp/>
        <stp>Close</stp>
        <stp>D</stp>
        <stp>-187</stp>
        <stp>All</stp>
        <stp/>
        <stp/>
        <stp>TRUE</stp>
        <stp>T</stp>
        <tr r="V189" s="5"/>
      </tp>
      <tp t="s">
        <v/>
        <stp/>
        <stp>StudyData</stp>
        <stp>S.XAR</stp>
        <stp>Bar</stp>
        <stp/>
        <stp>Close</stp>
        <stp>D</stp>
        <stp>-286</stp>
        <stp>All</stp>
        <stp/>
        <stp/>
        <stp>TRUE</stp>
        <stp>T</stp>
        <tr r="V288" s="5"/>
      </tp>
      <tp>
        <v>53.09</v>
        <stp/>
        <stp>StudyData</stp>
        <stp>S.XAR</stp>
        <stp>Bar</stp>
        <stp/>
        <stp>Close</stp>
        <stp>D</stp>
        <stp>-186</stp>
        <stp>All</stp>
        <stp/>
        <stp/>
        <stp>TRUE</stp>
        <stp>T</stp>
        <tr r="V188" s="5"/>
      </tp>
      <tp t="s">
        <v/>
        <stp/>
        <stp>StudyData</stp>
        <stp>S.XAR</stp>
        <stp>Bar</stp>
        <stp/>
        <stp>Close</stp>
        <stp>D</stp>
        <stp>-285</stp>
        <stp>All</stp>
        <stp/>
        <stp/>
        <stp>TRUE</stp>
        <stp>T</stp>
        <tr r="V287" s="5"/>
      </tp>
      <tp>
        <v>53.49</v>
        <stp/>
        <stp>StudyData</stp>
        <stp>S.XAR</stp>
        <stp>Bar</stp>
        <stp/>
        <stp>Close</stp>
        <stp>D</stp>
        <stp>-185</stp>
        <stp>All</stp>
        <stp/>
        <stp/>
        <stp>TRUE</stp>
        <stp>T</stp>
        <tr r="V187" s="5"/>
      </tp>
      <tp t="s">
        <v/>
        <stp/>
        <stp>StudyData</stp>
        <stp>S.XAR</stp>
        <stp>Bar</stp>
        <stp/>
        <stp>Close</stp>
        <stp>D</stp>
        <stp>-284</stp>
        <stp>All</stp>
        <stp/>
        <stp/>
        <stp>TRUE</stp>
        <stp>T</stp>
        <tr r="V286" s="5"/>
      </tp>
      <tp>
        <v>53.66</v>
        <stp/>
        <stp>StudyData</stp>
        <stp>S.XAR</stp>
        <stp>Bar</stp>
        <stp/>
        <stp>Close</stp>
        <stp>D</stp>
        <stp>-184</stp>
        <stp>All</stp>
        <stp/>
        <stp/>
        <stp>TRUE</stp>
        <stp>T</stp>
        <tr r="V186" s="5"/>
      </tp>
      <tp t="s">
        <v/>
        <stp/>
        <stp>StudyData</stp>
        <stp>S.XAR</stp>
        <stp>Bar</stp>
        <stp/>
        <stp>Close</stp>
        <stp>D</stp>
        <stp>-283</stp>
        <stp>All</stp>
        <stp/>
        <stp/>
        <stp>TRUE</stp>
        <stp>T</stp>
        <tr r="V285" s="5"/>
      </tp>
      <tp>
        <v>53.36</v>
        <stp/>
        <stp>StudyData</stp>
        <stp>S.XAR</stp>
        <stp>Bar</stp>
        <stp/>
        <stp>Close</stp>
        <stp>D</stp>
        <stp>-183</stp>
        <stp>All</stp>
        <stp/>
        <stp/>
        <stp>TRUE</stp>
        <stp>T</stp>
        <tr r="V185" s="5"/>
      </tp>
      <tp t="s">
        <v/>
        <stp/>
        <stp>StudyData</stp>
        <stp>S.XAR</stp>
        <stp>Bar</stp>
        <stp/>
        <stp>Close</stp>
        <stp>D</stp>
        <stp>-282</stp>
        <stp>All</stp>
        <stp/>
        <stp/>
        <stp>TRUE</stp>
        <stp>T</stp>
        <tr r="V284" s="5"/>
      </tp>
      <tp>
        <v>52.47</v>
        <stp/>
        <stp>StudyData</stp>
        <stp>S.XAR</stp>
        <stp>Bar</stp>
        <stp/>
        <stp>Close</stp>
        <stp>D</stp>
        <stp>-182</stp>
        <stp>All</stp>
        <stp/>
        <stp/>
        <stp>TRUE</stp>
        <stp>T</stp>
        <tr r="V184" s="5"/>
      </tp>
      <tp t="s">
        <v/>
        <stp/>
        <stp>StudyData</stp>
        <stp>S.XAR</stp>
        <stp>Bar</stp>
        <stp/>
        <stp>Close</stp>
        <stp>D</stp>
        <stp>-281</stp>
        <stp>All</stp>
        <stp/>
        <stp/>
        <stp>TRUE</stp>
        <stp>T</stp>
        <tr r="V283" s="5"/>
      </tp>
      <tp>
        <v>52.44</v>
        <stp/>
        <stp>StudyData</stp>
        <stp>S.XAR</stp>
        <stp>Bar</stp>
        <stp/>
        <stp>Close</stp>
        <stp>D</stp>
        <stp>-181</stp>
        <stp>All</stp>
        <stp/>
        <stp/>
        <stp>TRUE</stp>
        <stp>T</stp>
        <tr r="V183" s="5"/>
      </tp>
      <tp t="s">
        <v/>
        <stp/>
        <stp>StudyData</stp>
        <stp>S.XAR</stp>
        <stp>Bar</stp>
        <stp/>
        <stp>Close</stp>
        <stp>D</stp>
        <stp>-280</stp>
        <stp>All</stp>
        <stp/>
        <stp/>
        <stp>TRUE</stp>
        <stp>T</stp>
        <tr r="V282" s="5"/>
      </tp>
      <tp>
        <v>51.54</v>
        <stp/>
        <stp>StudyData</stp>
        <stp>S.XAR</stp>
        <stp>Bar</stp>
        <stp/>
        <stp>Close</stp>
        <stp>D</stp>
        <stp>-180</stp>
        <stp>All</stp>
        <stp/>
        <stp/>
        <stp>TRUE</stp>
        <stp>T</stp>
        <tr r="V182" s="5"/>
      </tp>
      <tp>
        <v>193.72</v>
        <stp/>
        <stp>StudyData</stp>
        <stp>SPY</stp>
        <stp>Bar</stp>
        <stp/>
        <stp>Close</stp>
        <stp>D</stp>
        <stp>-91</stp>
        <stp>All</stp>
        <stp/>
        <stp/>
        <stp>TRUE</stp>
        <stp>T</stp>
        <tr r="G93" s="5"/>
      </tp>
      <tp>
        <v>193.65</v>
        <stp/>
        <stp>StudyData</stp>
        <stp>SPY</stp>
        <stp>Bar</stp>
        <stp/>
        <stp>Close</stp>
        <stp>D</stp>
        <stp>-90</stp>
        <stp>All</stp>
        <stp/>
        <stp/>
        <stp>TRUE</stp>
        <stp>T</stp>
        <tr r="G92" s="5"/>
      </tp>
      <tp>
        <v>188.13</v>
        <stp/>
        <stp>StudyData</stp>
        <stp>SPY</stp>
        <stp>Bar</stp>
        <stp/>
        <stp>Close</stp>
        <stp>D</stp>
        <stp>-93</stp>
        <stp>All</stp>
        <stp/>
        <stp/>
        <stp>TRUE</stp>
        <stp>T</stp>
        <tr r="G95" s="5"/>
      </tp>
      <tp>
        <v>189.11</v>
        <stp/>
        <stp>StudyData</stp>
        <stp>SPY</stp>
        <stp>Bar</stp>
        <stp/>
        <stp>Close</stp>
        <stp>D</stp>
        <stp>-92</stp>
        <stp>All</stp>
        <stp/>
        <stp/>
        <stp>TRUE</stp>
        <stp>T</stp>
        <tr r="G94" s="5"/>
      </tp>
      <tp>
        <v>187.64</v>
        <stp/>
        <stp>StudyData</stp>
        <stp>SPY</stp>
        <stp>Bar</stp>
        <stp/>
        <stp>Close</stp>
        <stp>D</stp>
        <stp>-95</stp>
        <stp>All</stp>
        <stp/>
        <stp/>
        <stp>TRUE</stp>
        <stp>T</stp>
        <tr r="G97" s="5"/>
      </tp>
      <tp>
        <v>190.2</v>
        <stp/>
        <stp>StudyData</stp>
        <stp>SPY</stp>
        <stp>Bar</stp>
        <stp/>
        <stp>Close</stp>
        <stp>D</stp>
        <stp>-94</stp>
        <stp>All</stp>
        <stp/>
        <stp/>
        <stp>TRUE</stp>
        <stp>T</stp>
        <tr r="G96" s="5"/>
      </tp>
      <tp>
        <v>53.96</v>
        <stp/>
        <stp>ContractData</stp>
        <stp>S.XLP</stp>
        <stp>LastQuoteToday</stp>
        <stp/>
        <stp>T</stp>
        <tr r="G26" s="3"/>
      </tp>
      <tp>
        <v>36.89</v>
        <stp/>
        <stp>ContractData</stp>
        <stp>S.XOP</stp>
        <stp>LastQuoteToday</stp>
        <stp/>
        <stp>T</stp>
        <tr r="G46" s="3"/>
      </tp>
      <tp>
        <v>186.69</v>
        <stp/>
        <stp>StudyData</stp>
        <stp>SPY</stp>
        <stp>Bar</stp>
        <stp/>
        <stp>Close</stp>
        <stp>D</stp>
        <stp>-97</stp>
        <stp>All</stp>
        <stp/>
        <stp/>
        <stp>TRUE</stp>
        <stp>T</stp>
        <tr r="G99" s="5"/>
      </tp>
      <tp>
        <v>190.52</v>
        <stp/>
        <stp>StudyData</stp>
        <stp>SPY</stp>
        <stp>Bar</stp>
        <stp/>
        <stp>Close</stp>
        <stp>D</stp>
        <stp>-96</stp>
        <stp>All</stp>
        <stp/>
        <stp/>
        <stp>TRUE</stp>
        <stp>T</stp>
        <tr r="G98" s="5"/>
      </tp>
      <tp>
        <v>188.06</v>
        <stp/>
        <stp>StudyData</stp>
        <stp>SPY</stp>
        <stp>Bar</stp>
        <stp/>
        <stp>Close</stp>
        <stp>D</stp>
        <stp>-99</stp>
        <stp>All</stp>
        <stp/>
        <stp/>
        <stp>TRUE</stp>
        <stp>T</stp>
        <tr r="G101" s="5"/>
      </tp>
      <tp>
        <v>185.65</v>
        <stp/>
        <stp>StudyData</stp>
        <stp>SPY</stp>
        <stp>Bar</stp>
        <stp/>
        <stp>Close</stp>
        <stp>D</stp>
        <stp>-98</stp>
        <stp>All</stp>
        <stp/>
        <stp/>
        <stp>TRUE</stp>
        <stp>T</stp>
        <tr r="G100" s="5"/>
      </tp>
      <tp>
        <v>186.63</v>
        <stp/>
        <stp>StudyData</stp>
        <stp>SPY</stp>
        <stp>Bar</stp>
        <stp/>
        <stp>Close</stp>
        <stp>D</stp>
        <stp>-81</stp>
        <stp>All</stp>
        <stp/>
        <stp/>
        <stp>TRUE</stp>
        <stp>T</stp>
        <tr r="G83" s="5"/>
      </tp>
      <tp>
        <v>189.78</v>
        <stp/>
        <stp>StudyData</stp>
        <stp>SPY</stp>
        <stp>Bar</stp>
        <stp/>
        <stp>Close</stp>
        <stp>D</stp>
        <stp>-80</stp>
        <stp>All</stp>
        <stp/>
        <stp/>
        <stp>TRUE</stp>
        <stp>T</stp>
        <tr r="G82" s="5"/>
      </tp>
      <tp>
        <v>185.27</v>
        <stp/>
        <stp>StudyData</stp>
        <stp>SPY</stp>
        <stp>Bar</stp>
        <stp/>
        <stp>Close</stp>
        <stp>D</stp>
        <stp>-83</stp>
        <stp>All</stp>
        <stp/>
        <stp/>
        <stp>TRUE</stp>
        <stp>T</stp>
        <tr r="G85" s="5"/>
      </tp>
      <tp>
        <v>182.86</v>
        <stp/>
        <stp>StudyData</stp>
        <stp>SPY</stp>
        <stp>Bar</stp>
        <stp/>
        <stp>Close</stp>
        <stp>D</stp>
        <stp>-82</stp>
        <stp>All</stp>
        <stp/>
        <stp/>
        <stp>TRUE</stp>
        <stp>T</stp>
        <tr r="G84" s="5"/>
      </tp>
      <tp>
        <v>185.42</v>
        <stp/>
        <stp>StudyData</stp>
        <stp>SPY</stp>
        <stp>Bar</stp>
        <stp/>
        <stp>Close</stp>
        <stp>D</stp>
        <stp>-85</stp>
        <stp>All</stp>
        <stp/>
        <stp/>
        <stp>TRUE</stp>
        <stp>T</stp>
        <tr r="G87" s="5"/>
      </tp>
      <tp>
        <v>185.43</v>
        <stp/>
        <stp>StudyData</stp>
        <stp>SPY</stp>
        <stp>Bar</stp>
        <stp/>
        <stp>Close</stp>
        <stp>D</stp>
        <stp>-84</stp>
        <stp>All</stp>
        <stp/>
        <stp/>
        <stp>TRUE</stp>
        <stp>T</stp>
        <tr r="G86" s="5"/>
      </tp>
      <tp>
        <v>191.6</v>
        <stp/>
        <stp>StudyData</stp>
        <stp>SPY</stp>
        <stp>Bar</stp>
        <stp/>
        <stp>Close</stp>
        <stp>D</stp>
        <stp>-87</stp>
        <stp>All</stp>
        <stp/>
        <stp/>
        <stp>TRUE</stp>
        <stp>T</stp>
        <tr r="G89" s="5"/>
      </tp>
      <tp>
        <v>187.95</v>
        <stp/>
        <stp>StudyData</stp>
        <stp>SPY</stp>
        <stp>Bar</stp>
        <stp/>
        <stp>Close</stp>
        <stp>D</stp>
        <stp>-86</stp>
        <stp>All</stp>
        <stp/>
        <stp/>
        <stp>TRUE</stp>
        <stp>T</stp>
        <tr r="G88" s="5"/>
      </tp>
      <tp>
        <v>190.16</v>
        <stp/>
        <stp>StudyData</stp>
        <stp>SPY</stp>
        <stp>Bar</stp>
        <stp/>
        <stp>Close</stp>
        <stp>D</stp>
        <stp>-89</stp>
        <stp>All</stp>
        <stp/>
        <stp/>
        <stp>TRUE</stp>
        <stp>T</stp>
        <tr r="G91" s="5"/>
      </tp>
      <tp>
        <v>191.3</v>
        <stp/>
        <stp>StudyData</stp>
        <stp>SPY</stp>
        <stp>Bar</stp>
        <stp/>
        <stp>Close</stp>
        <stp>D</stp>
        <stp>-88</stp>
        <stp>All</stp>
        <stp/>
        <stp/>
        <stp>TRUE</stp>
        <stp>T</stp>
        <tr r="G90" s="5"/>
      </tp>
      <tp>
        <v>57.45</v>
        <stp/>
        <stp>ContractData</stp>
        <stp>S.XAR</stp>
        <stp>LastQuoteToday</stp>
        <stp/>
        <stp>T</stp>
        <tr r="G37" s="3"/>
      </tp>
      <tp>
        <v>54.517415499999998</v>
        <stp/>
        <stp>StudyData</stp>
        <stp>Correlation(SPY,S.XAR,Period:=20,InputChoice1:=Close,InputChoice2:=Close)</stp>
        <stp>FG</stp>
        <stp/>
        <stp>Close</stp>
        <stp>D</stp>
        <stp>-10</stp>
        <stp>all</stp>
        <stp/>
        <stp/>
        <stp>True</stp>
        <stp>T</stp>
        <tr r="K18" s="5"/>
        <tr r="O12" s="5"/>
      </tp>
      <tp>
        <v>43.65200712</v>
        <stp/>
        <stp>StudyData</stp>
        <stp>Correlation(SPY,S.XAR,Period:=20,InputChoice1:=Close,InputChoice2:=Close)</stp>
        <stp>FG</stp>
        <stp/>
        <stp>Close</stp>
        <stp>D</stp>
        <stp>-11</stp>
        <stp>all</stp>
        <stp/>
        <stp/>
        <stp>True</stp>
        <stp>T</stp>
        <tr r="K19" s="5"/>
        <tr r="O11" s="5"/>
      </tp>
      <tp>
        <v>24.666416120000001</v>
        <stp/>
        <stp>StudyData</stp>
        <stp>Correlation(SPY,S.XAR,Period:=20,InputChoice1:=Close,InputChoice2:=Close)</stp>
        <stp>FG</stp>
        <stp/>
        <stp>Close</stp>
        <stp>D</stp>
        <stp>-12</stp>
        <stp>all</stp>
        <stp/>
        <stp/>
        <stp>True</stp>
        <stp>T</stp>
        <tr r="K20" s="5"/>
        <tr r="O10" s="5"/>
      </tp>
      <tp>
        <v>0.96002538000000004</v>
        <stp/>
        <stp>StudyData</stp>
        <stp>Correlation(SPY,S.XAR,Period:=20,InputChoice1:=Close,InputChoice2:=Close)</stp>
        <stp>FG</stp>
        <stp/>
        <stp>Close</stp>
        <stp>D</stp>
        <stp>-13</stp>
        <stp>all</stp>
        <stp/>
        <stp/>
        <stp>True</stp>
        <stp>T</stp>
        <tr r="K21" s="5"/>
        <tr r="O9" s="5"/>
      </tp>
      <tp>
        <v>-5.3011300800000001</v>
        <stp/>
        <stp>StudyData</stp>
        <stp>Correlation(SPY,S.XAR,Period:=20,InputChoice1:=Close,InputChoice2:=Close)</stp>
        <stp>FG</stp>
        <stp/>
        <stp>Close</stp>
        <stp>D</stp>
        <stp>-14</stp>
        <stp>all</stp>
        <stp/>
        <stp/>
        <stp>True</stp>
        <stp>T</stp>
        <tr r="O8" s="5"/>
        <tr r="K22" s="5"/>
      </tp>
      <tp>
        <v>212.37</v>
        <stp/>
        <stp>StudyData</stp>
        <stp>SPY</stp>
        <stp>Bar</stp>
        <stp/>
        <stp>Close</stp>
        <stp>D</stp>
        <stp>-1</stp>
        <stp>All</stp>
        <stp/>
        <stp/>
        <stp>TRUE</stp>
        <stp>T</stp>
        <tr r="G3" s="5"/>
      </tp>
      <tp>
        <v>211.35</v>
        <stp/>
        <stp>StudyData</stp>
        <stp>SPY</stp>
        <stp>Bar</stp>
        <stp/>
        <stp>Close</stp>
        <stp>D</stp>
        <stp>-3</stp>
        <stp>All</stp>
        <stp/>
        <stp/>
        <stp>TRUE</stp>
        <stp>T</stp>
        <tr r="G5" s="5"/>
      </tp>
      <tp>
        <v>211.68</v>
        <stp/>
        <stp>StudyData</stp>
        <stp>SPY</stp>
        <stp>Bar</stp>
        <stp/>
        <stp>Close</stp>
        <stp>D</stp>
        <stp>-2</stp>
        <stp>All</stp>
        <stp/>
        <stp/>
        <stp>TRUE</stp>
        <stp>T</stp>
        <tr r="G4" s="5"/>
      </tp>
      <tp>
        <v>210.91</v>
        <stp/>
        <stp>StudyData</stp>
        <stp>SPY</stp>
        <stp>Bar</stp>
        <stp/>
        <stp>Close</stp>
        <stp>D</stp>
        <stp>-5</stp>
        <stp>All</stp>
        <stp/>
        <stp/>
        <stp>TRUE</stp>
        <stp>T</stp>
        <tr r="G7" s="5"/>
      </tp>
      <tp>
        <v>210.28</v>
        <stp/>
        <stp>StudyData</stp>
        <stp>SPY</stp>
        <stp>Bar</stp>
        <stp/>
        <stp>Close</stp>
        <stp>D</stp>
        <stp>-4</stp>
        <stp>All</stp>
        <stp/>
        <stp/>
        <stp>TRUE</stp>
        <stp>T</stp>
        <tr r="G6" s="5"/>
      </tp>
      <tp>
        <v>209.84</v>
        <stp/>
        <stp>StudyData</stp>
        <stp>SPY</stp>
        <stp>Bar</stp>
        <stp/>
        <stp>Close</stp>
        <stp>D</stp>
        <stp>-7</stp>
        <stp>All</stp>
        <stp/>
        <stp/>
        <stp>TRUE</stp>
        <stp>T</stp>
        <tr r="G9" s="5"/>
      </tp>
      <tp>
        <v>210.27</v>
        <stp/>
        <stp>StudyData</stp>
        <stp>SPY</stp>
        <stp>Bar</stp>
        <stp/>
        <stp>Close</stp>
        <stp>D</stp>
        <stp>-6</stp>
        <stp>All</stp>
        <stp/>
        <stp/>
        <stp>TRUE</stp>
        <stp>T</stp>
        <tr r="G8" s="5"/>
      </tp>
      <tp>
        <v>209.34</v>
        <stp/>
        <stp>StudyData</stp>
        <stp>SPY</stp>
        <stp>Bar</stp>
        <stp/>
        <stp>Close</stp>
        <stp>D</stp>
        <stp>-9</stp>
        <stp>All</stp>
        <stp/>
        <stp/>
        <stp>TRUE</stp>
        <stp>T</stp>
        <tr r="G11" s="5"/>
      </tp>
      <tp>
        <v>210.24</v>
        <stp/>
        <stp>StudyData</stp>
        <stp>SPY</stp>
        <stp>Bar</stp>
        <stp/>
        <stp>Close</stp>
        <stp>D</stp>
        <stp>-8</stp>
        <stp>All</stp>
        <stp/>
        <stp/>
        <stp>TRUE</stp>
        <stp>T</stp>
        <tr r="G10" s="5"/>
      </tp>
      <tp>
        <v>19.87</v>
        <stp/>
        <stp>ContractData</stp>
        <stp>S.XES</stp>
        <stp>LastQuoteToday</stp>
        <stp/>
        <stp>T</stp>
        <tr r="G47" s="3"/>
      </tp>
      <tp>
        <v>-0.72</v>
        <stp/>
        <stp>ContractData</stp>
        <stp>S.KCE</stp>
        <stp>NetLastQuoteToday</stp>
        <stp/>
        <stp>T</stp>
        <tr r="H40" s="3"/>
      </tp>
      <tp>
        <v>-0.47000000000000003</v>
        <stp/>
        <stp>ContractData</stp>
        <stp>S.XBI</stp>
        <stp>NetLastQuoteToday</stp>
        <stp/>
        <stp>T</stp>
        <tr r="H39" s="3"/>
      </tp>
      <tp>
        <v>-0.69000000000000006</v>
        <stp/>
        <stp>ContractData</stp>
        <stp>S.KBE</stp>
        <stp>NetLastQuoteToday</stp>
        <stp/>
        <stp>T</stp>
        <tr r="H38" s="3"/>
      </tp>
      <tp>
        <v>-0.70195408840827167</v>
        <stp/>
        <stp>ContractData</stp>
        <stp>S.THRK</stp>
        <stp>PerCentNetLastQuote</stp>
        <stp/>
        <stp>T</stp>
        <tr r="I9" s="3"/>
        <tr r="J9" s="3"/>
      </tp>
      <tp>
        <v>-0.04</v>
        <stp/>
        <stp>ContractData</stp>
        <stp>S.XAR</stp>
        <stp>NetLastQuoteToday</stp>
        <stp/>
        <stp>T</stp>
        <tr r="H37" s="3"/>
      </tp>
      <tp>
        <v>209.24</v>
        <stp/>
        <stp>StudyData</stp>
        <stp>SPY</stp>
        <stp>Bar</stp>
        <stp/>
        <stp>Low</stp>
        <stp>D</stp>
        <stp>-287</stp>
        <stp>All</stp>
        <stp/>
        <stp/>
        <stp>TRUE</stp>
        <stp>T</stp>
        <tr r="F289" s="5"/>
      </tp>
      <tp>
        <v>194.53</v>
        <stp/>
        <stp>StudyData</stp>
        <stp>SPY</stp>
        <stp>Bar</stp>
        <stp/>
        <stp>Low</stp>
        <stp>D</stp>
        <stp>-187</stp>
        <stp>All</stp>
        <stp/>
        <stp/>
        <stp>TRUE</stp>
        <stp>T</stp>
        <tr r="F189" s="5"/>
      </tp>
      <tp>
        <v>208.9</v>
        <stp/>
        <stp>StudyData</stp>
        <stp>SPY</stp>
        <stp>Bar</stp>
        <stp/>
        <stp>Low</stp>
        <stp>D</stp>
        <stp>-286</stp>
        <stp>All</stp>
        <stp/>
        <stp/>
        <stp>TRUE</stp>
        <stp>T</stp>
        <tr r="F288" s="5"/>
      </tp>
      <tp>
        <v>195.43</v>
        <stp/>
        <stp>StudyData</stp>
        <stp>SPY</stp>
        <stp>Bar</stp>
        <stp/>
        <stp>Low</stp>
        <stp>D</stp>
        <stp>-186</stp>
        <stp>All</stp>
        <stp/>
        <stp/>
        <stp>TRUE</stp>
        <stp>T</stp>
        <tr r="F188" s="5"/>
      </tp>
      <tp>
        <v>210.01</v>
        <stp/>
        <stp>StudyData</stp>
        <stp>SPY</stp>
        <stp>Bar</stp>
        <stp/>
        <stp>Low</stp>
        <stp>D</stp>
        <stp>-285</stp>
        <stp>All</stp>
        <stp/>
        <stp/>
        <stp>TRUE</stp>
        <stp>T</stp>
        <tr r="F287" s="5"/>
      </tp>
      <tp>
        <v>196.09</v>
        <stp/>
        <stp>StudyData</stp>
        <stp>SPY</stp>
        <stp>Bar</stp>
        <stp/>
        <stp>Low</stp>
        <stp>D</stp>
        <stp>-185</stp>
        <stp>All</stp>
        <stp/>
        <stp/>
        <stp>TRUE</stp>
        <stp>T</stp>
        <tr r="F187" s="5"/>
      </tp>
      <tp>
        <v>211.11</v>
        <stp/>
        <stp>StudyData</stp>
        <stp>SPY</stp>
        <stp>Bar</stp>
        <stp/>
        <stp>Low</stp>
        <stp>D</stp>
        <stp>-284</stp>
        <stp>All</stp>
        <stp/>
        <stp/>
        <stp>TRUE</stp>
        <stp>T</stp>
        <tr r="F286" s="5"/>
      </tp>
      <tp>
        <v>198.41</v>
        <stp/>
        <stp>StudyData</stp>
        <stp>SPY</stp>
        <stp>Bar</stp>
        <stp/>
        <stp>Low</stp>
        <stp>D</stp>
        <stp>-184</stp>
        <stp>All</stp>
        <stp/>
        <stp/>
        <stp>TRUE</stp>
        <stp>T</stp>
        <tr r="F186" s="5"/>
      </tp>
      <tp>
        <v>210.54</v>
        <stp/>
        <stp>StudyData</stp>
        <stp>SPY</stp>
        <stp>Bar</stp>
        <stp/>
        <stp>Low</stp>
        <stp>D</stp>
        <stp>-283</stp>
        <stp>All</stp>
        <stp/>
        <stp/>
        <stp>TRUE</stp>
        <stp>T</stp>
        <tr r="F285" s="5"/>
      </tp>
      <tp>
        <v>198.99</v>
        <stp/>
        <stp>StudyData</stp>
        <stp>SPY</stp>
        <stp>Bar</stp>
        <stp/>
        <stp>Low</stp>
        <stp>D</stp>
        <stp>-183</stp>
        <stp>All</stp>
        <stp/>
        <stp/>
        <stp>TRUE</stp>
        <stp>T</stp>
        <tr r="F185" s="5"/>
      </tp>
      <tp>
        <v>209.33</v>
        <stp/>
        <stp>StudyData</stp>
        <stp>SPY</stp>
        <stp>Bar</stp>
        <stp/>
        <stp>Low</stp>
        <stp>D</stp>
        <stp>-282</stp>
        <stp>All</stp>
        <stp/>
        <stp/>
        <stp>TRUE</stp>
        <stp>T</stp>
        <tr r="F284" s="5"/>
      </tp>
      <tp>
        <v>194.96</v>
        <stp/>
        <stp>StudyData</stp>
        <stp>SPY</stp>
        <stp>Bar</stp>
        <stp/>
        <stp>Low</stp>
        <stp>D</stp>
        <stp>-182</stp>
        <stp>All</stp>
        <stp/>
        <stp/>
        <stp>TRUE</stp>
        <stp>T</stp>
        <tr r="F184" s="5"/>
      </tp>
      <tp>
        <v>209.6</v>
        <stp/>
        <stp>StudyData</stp>
        <stp>SPY</stp>
        <stp>Bar</stp>
        <stp/>
        <stp>Low</stp>
        <stp>D</stp>
        <stp>-281</stp>
        <stp>All</stp>
        <stp/>
        <stp/>
        <stp>TRUE</stp>
        <stp>T</stp>
        <tr r="F283" s="5"/>
      </tp>
      <tp>
        <v>195.21</v>
        <stp/>
        <stp>StudyData</stp>
        <stp>SPY</stp>
        <stp>Bar</stp>
        <stp/>
        <stp>Low</stp>
        <stp>D</stp>
        <stp>-181</stp>
        <stp>All</stp>
        <stp/>
        <stp/>
        <stp>TRUE</stp>
        <stp>T</stp>
        <tr r="F183" s="5"/>
      </tp>
      <tp>
        <v>207.62</v>
        <stp/>
        <stp>StudyData</stp>
        <stp>SPY</stp>
        <stp>Bar</stp>
        <stp/>
        <stp>Low</stp>
        <stp>D</stp>
        <stp>-280</stp>
        <stp>All</stp>
        <stp/>
        <stp/>
        <stp>TRUE</stp>
        <stp>T</stp>
        <tr r="F282" s="5"/>
      </tp>
      <tp>
        <v>192.56</v>
        <stp/>
        <stp>StudyData</stp>
        <stp>SPY</stp>
        <stp>Bar</stp>
        <stp/>
        <stp>Low</stp>
        <stp>D</stp>
        <stp>-180</stp>
        <stp>All</stp>
        <stp/>
        <stp/>
        <stp>TRUE</stp>
        <stp>T</stp>
        <tr r="F182" s="5"/>
      </tp>
      <tp>
        <v>207.01</v>
        <stp/>
        <stp>StudyData</stp>
        <stp>SPY</stp>
        <stp>Bar</stp>
        <stp/>
        <stp>Low</stp>
        <stp>D</stp>
        <stp>-289</stp>
        <stp>All</stp>
        <stp/>
        <stp/>
        <stp>TRUE</stp>
        <stp>T</stp>
        <tr r="F291" s="5"/>
      </tp>
      <tp>
        <v>194.35</v>
        <stp/>
        <stp>StudyData</stp>
        <stp>SPY</stp>
        <stp>Bar</stp>
        <stp/>
        <stp>Low</stp>
        <stp>D</stp>
        <stp>-189</stp>
        <stp>All</stp>
        <stp/>
        <stp/>
        <stp>TRUE</stp>
        <stp>T</stp>
        <tr r="F191" s="5"/>
      </tp>
      <tp>
        <v>208.96</v>
        <stp/>
        <stp>StudyData</stp>
        <stp>SPY</stp>
        <stp>Bar</stp>
        <stp/>
        <stp>Low</stp>
        <stp>D</stp>
        <stp>-288</stp>
        <stp>All</stp>
        <stp/>
        <stp/>
        <stp>TRUE</stp>
        <stp>T</stp>
        <tr r="F290" s="5"/>
      </tp>
      <tp>
        <v>194.25</v>
        <stp/>
        <stp>StudyData</stp>
        <stp>SPY</stp>
        <stp>Bar</stp>
        <stp/>
        <stp>Low</stp>
        <stp>D</stp>
        <stp>-188</stp>
        <stp>All</stp>
        <stp/>
        <stp/>
        <stp>TRUE</stp>
        <stp>T</stp>
        <tr r="F190" s="5"/>
      </tp>
      <tp>
        <v>-0.1370887337986042</v>
        <stp/>
        <stp>ContractData</stp>
        <stp>S.RSCO</stp>
        <stp>PerCentNetLastQuote</stp>
        <stp/>
        <stp>T</stp>
        <tr r="J10" s="3"/>
        <tr r="I10" s="3"/>
      </tp>
      <tp>
        <v>207.23</v>
        <stp/>
        <stp>StudyData</stp>
        <stp>SPY</stp>
        <stp>Bar</stp>
        <stp/>
        <stp>Low</stp>
        <stp>D</stp>
        <stp>-297</stp>
        <stp>All</stp>
        <stp/>
        <stp/>
        <stp>TRUE</stp>
        <stp>T</stp>
        <tr r="F299" s="5"/>
      </tp>
      <tp>
        <v>195.21</v>
        <stp/>
        <stp>StudyData</stp>
        <stp>SPY</stp>
        <stp>Bar</stp>
        <stp/>
        <stp>Low</stp>
        <stp>D</stp>
        <stp>-197</stp>
        <stp>All</stp>
        <stp/>
        <stp/>
        <stp>TRUE</stp>
        <stp>T</stp>
        <tr r="F199" s="5"/>
      </tp>
      <tp>
        <v>207.08</v>
        <stp/>
        <stp>StudyData</stp>
        <stp>SPY</stp>
        <stp>Bar</stp>
        <stp/>
        <stp>Low</stp>
        <stp>D</stp>
        <stp>-296</stp>
        <stp>All</stp>
        <stp/>
        <stp/>
        <stp>TRUE</stp>
        <stp>T</stp>
        <tr r="F298" s="5"/>
      </tp>
      <tp>
        <v>197.92</v>
        <stp/>
        <stp>StudyData</stp>
        <stp>SPY</stp>
        <stp>Bar</stp>
        <stp/>
        <stp>Low</stp>
        <stp>D</stp>
        <stp>-196</stp>
        <stp>All</stp>
        <stp/>
        <stp/>
        <stp>TRUE</stp>
        <stp>T</stp>
        <tr r="F198" s="5"/>
      </tp>
      <tp>
        <v>207.19</v>
        <stp/>
        <stp>StudyData</stp>
        <stp>SPY</stp>
        <stp>Bar</stp>
        <stp/>
        <stp>Low</stp>
        <stp>D</stp>
        <stp>-295</stp>
        <stp>All</stp>
        <stp/>
        <stp/>
        <stp>TRUE</stp>
        <stp>T</stp>
        <tr r="F297" s="5"/>
      </tp>
      <tp>
        <v>197.01</v>
        <stp/>
        <stp>StudyData</stp>
        <stp>SPY</stp>
        <stp>Bar</stp>
        <stp/>
        <stp>Low</stp>
        <stp>D</stp>
        <stp>-195</stp>
        <stp>All</stp>
        <stp/>
        <stp/>
        <stp>TRUE</stp>
        <stp>T</stp>
        <tr r="F197" s="5"/>
      </tp>
      <tp>
        <v>208.96</v>
        <stp/>
        <stp>StudyData</stp>
        <stp>SPY</stp>
        <stp>Bar</stp>
        <stp/>
        <stp>Low</stp>
        <stp>D</stp>
        <stp>-294</stp>
        <stp>All</stp>
        <stp/>
        <stp/>
        <stp>TRUE</stp>
        <stp>T</stp>
        <tr r="F296" s="5"/>
      </tp>
      <tp>
        <v>190.73</v>
        <stp/>
        <stp>StudyData</stp>
        <stp>SPY</stp>
        <stp>Bar</stp>
        <stp/>
        <stp>Low</stp>
        <stp>D</stp>
        <stp>-194</stp>
        <stp>All</stp>
        <stp/>
        <stp/>
        <stp>TRUE</stp>
        <stp>T</stp>
        <tr r="F196" s="5"/>
      </tp>
      <tp>
        <v>209.03</v>
        <stp/>
        <stp>StudyData</stp>
        <stp>SPY</stp>
        <stp>Bar</stp>
        <stp/>
        <stp>Low</stp>
        <stp>D</stp>
        <stp>-293</stp>
        <stp>All</stp>
        <stp/>
        <stp/>
        <stp>TRUE</stp>
        <stp>T</stp>
        <tr r="F295" s="5"/>
      </tp>
      <tp>
        <v>192.42</v>
        <stp/>
        <stp>StudyData</stp>
        <stp>SPY</stp>
        <stp>Bar</stp>
        <stp/>
        <stp>Low</stp>
        <stp>D</stp>
        <stp>-193</stp>
        <stp>All</stp>
        <stp/>
        <stp/>
        <stp>TRUE</stp>
        <stp>T</stp>
        <tr r="F195" s="5"/>
      </tp>
      <tp>
        <v>208.1</v>
        <stp/>
        <stp>StudyData</stp>
        <stp>SPY</stp>
        <stp>Bar</stp>
        <stp/>
        <stp>Low</stp>
        <stp>D</stp>
        <stp>-292</stp>
        <stp>All</stp>
        <stp/>
        <stp/>
        <stp>TRUE</stp>
        <stp>T</stp>
        <tr r="F294" s="5"/>
      </tp>
      <tp>
        <v>194.96</v>
        <stp/>
        <stp>StudyData</stp>
        <stp>SPY</stp>
        <stp>Bar</stp>
        <stp/>
        <stp>Low</stp>
        <stp>D</stp>
        <stp>-192</stp>
        <stp>All</stp>
        <stp/>
        <stp/>
        <stp>TRUE</stp>
        <stp>T</stp>
        <tr r="F194" s="5"/>
      </tp>
      <tp>
        <v>209.95</v>
        <stp/>
        <stp>StudyData</stp>
        <stp>SPY</stp>
        <stp>Bar</stp>
        <stp/>
        <stp>Low</stp>
        <stp>D</stp>
        <stp>-291</stp>
        <stp>All</stp>
        <stp/>
        <stp/>
        <stp>TRUE</stp>
        <stp>T</stp>
        <tr r="F293" s="5"/>
      </tp>
      <tp>
        <v>191.61</v>
        <stp/>
        <stp>StudyData</stp>
        <stp>SPY</stp>
        <stp>Bar</stp>
        <stp/>
        <stp>Low</stp>
        <stp>D</stp>
        <stp>-191</stp>
        <stp>All</stp>
        <stp/>
        <stp/>
        <stp>TRUE</stp>
        <stp>T</stp>
        <tr r="F193" s="5"/>
      </tp>
      <tp>
        <v>209.79</v>
        <stp/>
        <stp>StudyData</stp>
        <stp>SPY</stp>
        <stp>Bar</stp>
        <stp/>
        <stp>Low</stp>
        <stp>D</stp>
        <stp>-290</stp>
        <stp>All</stp>
        <stp/>
        <stp/>
        <stp>TRUE</stp>
        <stp>T</stp>
        <tr r="F292" s="5"/>
      </tp>
      <tp>
        <v>195.17</v>
        <stp/>
        <stp>StudyData</stp>
        <stp>SPY</stp>
        <stp>Bar</stp>
        <stp/>
        <stp>Low</stp>
        <stp>D</stp>
        <stp>-190</stp>
        <stp>All</stp>
        <stp/>
        <stp/>
        <stp>TRUE</stp>
        <stp>T</stp>
        <tr r="F192" s="5"/>
      </tp>
      <tp>
        <v>205.4</v>
        <stp/>
        <stp>StudyData</stp>
        <stp>SPY</stp>
        <stp>Bar</stp>
        <stp/>
        <stp>Low</stp>
        <stp>D</stp>
        <stp>-299</stp>
        <stp>All</stp>
        <stp/>
        <stp/>
        <stp>TRUE</stp>
        <stp>T</stp>
        <tr r="F301" s="5"/>
      </tp>
      <tp>
        <v>186.82</v>
        <stp/>
        <stp>StudyData</stp>
        <stp>SPY</stp>
        <stp>Bar</stp>
        <stp/>
        <stp>Low</stp>
        <stp>D</stp>
        <stp>-199</stp>
        <stp>All</stp>
        <stp/>
        <stp/>
        <stp>TRUE</stp>
        <stp>T</stp>
        <tr r="F201" s="5"/>
      </tp>
      <tp>
        <v>205.21</v>
        <stp/>
        <stp>StudyData</stp>
        <stp>SPY</stp>
        <stp>Bar</stp>
        <stp/>
        <stp>Low</stp>
        <stp>D</stp>
        <stp>-298</stp>
        <stp>All</stp>
        <stp/>
        <stp/>
        <stp>TRUE</stp>
        <stp>T</stp>
        <tr r="F300" s="5"/>
      </tp>
      <tp>
        <v>188.37</v>
        <stp/>
        <stp>StudyData</stp>
        <stp>SPY</stp>
        <stp>Bar</stp>
        <stp/>
        <stp>Low</stp>
        <stp>D</stp>
        <stp>-198</stp>
        <stp>All</stp>
        <stp/>
        <stp/>
        <stp>TRUE</stp>
        <stp>T</stp>
        <tr r="F200" s="5"/>
      </tp>
      <tp>
        <v>41476</v>
        <stp/>
        <stp>ContractData</stp>
        <stp>S.SLY</stp>
        <stp>T_CVol</stp>
        <stp/>
        <stp>T</stp>
        <tr r="K11" s="3"/>
      </tp>
      <tp>
        <v>18086931</v>
        <stp/>
        <stp>ContractData</stp>
        <stp>S.SPY</stp>
        <stp>T_CVol</stp>
        <stp/>
        <stp>T</stp>
        <tr r="K6" s="3"/>
      </tp>
      <tp>
        <v>2300259</v>
        <stp/>
        <stp>ContractData</stp>
        <stp>S.XLY</stp>
        <stp>T_CVol</stp>
        <stp/>
        <stp>T</stp>
        <tr r="K25" s="3"/>
      </tp>
      <tp>
        <v>235034</v>
        <stp/>
        <stp>ContractData</stp>
        <stp>S.MDY</stp>
        <stp>T_CVol</stp>
        <stp/>
        <stp>T</stp>
        <tr r="K12" s="3"/>
      </tp>
      <tp>
        <v>-2.9328380095806041E-2</v>
        <stp/>
        <stp>ContractData</stp>
        <stp>S.SPYG</stp>
        <stp>PerCentNetLastQuote</stp>
        <stp/>
        <stp>T</stp>
        <tr r="J18" s="3"/>
        <tr r="I18" s="3"/>
      </tp>
      <tp>
        <v>-0.66830466830466828</v>
        <stp/>
        <stp>ContractData</stp>
        <stp>S.SPYV</stp>
        <stp>PerCentNetLastQuote</stp>
        <stp/>
        <stp>T</stp>
        <tr r="J19" s="3"/>
        <tr r="I19" s="3"/>
      </tp>
      <tp>
        <v>-0.30059572607531287</v>
        <stp/>
        <stp>ContractData</stp>
        <stp>S.SLYG</stp>
        <stp>PerCentNetLastQuote</stp>
        <stp/>
        <stp>T</stp>
        <tr r="I20" s="3"/>
        <tr r="J20" s="3"/>
      </tp>
      <tp>
        <v>-0.70811911921621884</v>
        <stp/>
        <stp>ContractData</stp>
        <stp>S.SLYV</stp>
        <stp>PerCentNetLastQuote</stp>
        <stp/>
        <stp>T</stp>
        <tr r="I21" s="3"/>
        <tr r="J21" s="3"/>
      </tp>
      <tp>
        <v>211.27</v>
        <stp/>
        <stp>StudyData</stp>
        <stp>SPY</stp>
        <stp>Bar</stp>
        <stp/>
        <stp>Low</stp>
        <stp>D</stp>
        <stp>0</stp>
        <stp>All</stp>
        <stp/>
        <stp/>
        <stp>TRUE</stp>
        <stp>T</stp>
        <tr r="F2" s="5"/>
      </tp>
      <tp>
        <v>-0.3</v>
        <stp/>
        <stp>ContractData</stp>
        <stp>S.XES</stp>
        <stp>NetLastQuoteToday</stp>
        <stp/>
        <stp>T</stp>
        <tr r="H47" s="3"/>
      </tp>
      <tp>
        <v>-1.37</v>
        <stp/>
        <stp>ContractData</stp>
        <stp>S.MDY</stp>
        <stp>NetLastQuoteToday</stp>
        <stp/>
        <stp>T</stp>
        <tr r="H12" s="3"/>
      </tp>
      <tp>
        <v>209.36</v>
        <stp/>
        <stp>StudyData</stp>
        <stp>SPY</stp>
        <stp>Bar</stp>
        <stp/>
        <stp>Low</stp>
        <stp>D</stp>
        <stp>-247</stp>
        <stp>All</stp>
        <stp/>
        <stp/>
        <stp>TRUE</stp>
        <stp>T</stp>
        <tr r="F249" s="5"/>
      </tp>
      <tp>
        <v>208.46</v>
        <stp/>
        <stp>StudyData</stp>
        <stp>SPY</stp>
        <stp>Bar</stp>
        <stp/>
        <stp>Low</stp>
        <stp>D</stp>
        <stp>-147</stp>
        <stp>All</stp>
        <stp/>
        <stp/>
        <stp>TRUE</stp>
        <stp>T</stp>
        <tr r="F149" s="5"/>
      </tp>
      <tp>
        <v>211.17</v>
        <stp/>
        <stp>StudyData</stp>
        <stp>SPY</stp>
        <stp>Bar</stp>
        <stp/>
        <stp>Low</stp>
        <stp>D</stp>
        <stp>-246</stp>
        <stp>All</stp>
        <stp/>
        <stp/>
        <stp>TRUE</stp>
        <stp>T</stp>
        <tr r="F248" s="5"/>
      </tp>
      <tp>
        <v>206.95</v>
        <stp/>
        <stp>StudyData</stp>
        <stp>SPY</stp>
        <stp>Bar</stp>
        <stp/>
        <stp>Low</stp>
        <stp>D</stp>
        <stp>-146</stp>
        <stp>All</stp>
        <stp/>
        <stp/>
        <stp>TRUE</stp>
        <stp>T</stp>
        <tr r="F148" s="5"/>
      </tp>
      <tp>
        <v>210.2</v>
        <stp/>
        <stp>StudyData</stp>
        <stp>SPY</stp>
        <stp>Bar</stp>
        <stp/>
        <stp>Low</stp>
        <stp>D</stp>
        <stp>-245</stp>
        <stp>All</stp>
        <stp/>
        <stp/>
        <stp>TRUE</stp>
        <stp>T</stp>
        <tr r="F247" s="5"/>
      </tp>
      <tp>
        <v>207.19</v>
        <stp/>
        <stp>StudyData</stp>
        <stp>SPY</stp>
        <stp>Bar</stp>
        <stp/>
        <stp>Low</stp>
        <stp>D</stp>
        <stp>-145</stp>
        <stp>All</stp>
        <stp/>
        <stp/>
        <stp>TRUE</stp>
        <stp>T</stp>
        <tr r="F147" s="5"/>
      </tp>
      <tp>
        <v>211.55</v>
        <stp/>
        <stp>StudyData</stp>
        <stp>SPY</stp>
        <stp>Bar</stp>
        <stp/>
        <stp>Low</stp>
        <stp>D</stp>
        <stp>-244</stp>
        <stp>All</stp>
        <stp/>
        <stp/>
        <stp>TRUE</stp>
        <stp>T</stp>
        <tr r="F246" s="5"/>
      </tp>
      <tp>
        <v>207.53</v>
        <stp/>
        <stp>StudyData</stp>
        <stp>SPY</stp>
        <stp>Bar</stp>
        <stp/>
        <stp>Low</stp>
        <stp>D</stp>
        <stp>-144</stp>
        <stp>All</stp>
        <stp/>
        <stp/>
        <stp>TRUE</stp>
        <stp>T</stp>
        <tr r="F146" s="5"/>
      </tp>
      <tp>
        <v>211.57</v>
        <stp/>
        <stp>StudyData</stp>
        <stp>SPY</stp>
        <stp>Bar</stp>
        <stp/>
        <stp>Low</stp>
        <stp>D</stp>
        <stp>-243</stp>
        <stp>All</stp>
        <stp/>
        <stp/>
        <stp>TRUE</stp>
        <stp>T</stp>
        <tr r="F245" s="5"/>
      </tp>
      <tp>
        <v>204.75</v>
        <stp/>
        <stp>StudyData</stp>
        <stp>SPY</stp>
        <stp>Bar</stp>
        <stp/>
        <stp>Low</stp>
        <stp>D</stp>
        <stp>-143</stp>
        <stp>All</stp>
        <stp/>
        <stp/>
        <stp>TRUE</stp>
        <stp>T</stp>
        <tr r="F145" s="5"/>
      </tp>
      <tp>
        <v>210.36</v>
        <stp/>
        <stp>StudyData</stp>
        <stp>SPY</stp>
        <stp>Bar</stp>
        <stp/>
        <stp>Low</stp>
        <stp>D</stp>
        <stp>-242</stp>
        <stp>All</stp>
        <stp/>
        <stp/>
        <stp>TRUE</stp>
        <stp>T</stp>
        <tr r="F244" s="5"/>
      </tp>
      <tp>
        <v>202.34</v>
        <stp/>
        <stp>StudyData</stp>
        <stp>SPY</stp>
        <stp>Bar</stp>
        <stp/>
        <stp>Low</stp>
        <stp>D</stp>
        <stp>-142</stp>
        <stp>All</stp>
        <stp/>
        <stp/>
        <stp>TRUE</stp>
        <stp>T</stp>
        <tr r="F144" s="5"/>
      </tp>
      <tp>
        <v>209.73</v>
        <stp/>
        <stp>StudyData</stp>
        <stp>SPY</stp>
        <stp>Bar</stp>
        <stp/>
        <stp>Low</stp>
        <stp>D</stp>
        <stp>-241</stp>
        <stp>All</stp>
        <stp/>
        <stp/>
        <stp>TRUE</stp>
        <stp>T</stp>
        <tr r="F243" s="5"/>
      </tp>
      <tp>
        <v>202.18</v>
        <stp/>
        <stp>StudyData</stp>
        <stp>SPY</stp>
        <stp>Bar</stp>
        <stp/>
        <stp>Low</stp>
        <stp>D</stp>
        <stp>-141</stp>
        <stp>All</stp>
        <stp/>
        <stp/>
        <stp>TRUE</stp>
        <stp>T</stp>
        <tr r="F143" s="5"/>
      </tp>
      <tp>
        <v>209.16</v>
        <stp/>
        <stp>StudyData</stp>
        <stp>SPY</stp>
        <stp>Bar</stp>
        <stp/>
        <stp>Low</stp>
        <stp>D</stp>
        <stp>-240</stp>
        <stp>All</stp>
        <stp/>
        <stp/>
        <stp>TRUE</stp>
        <stp>T</stp>
        <tr r="F242" s="5"/>
      </tp>
      <tp>
        <v>204.88</v>
        <stp/>
        <stp>StudyData</stp>
        <stp>SPY</stp>
        <stp>Bar</stp>
        <stp/>
        <stp>Low</stp>
        <stp>D</stp>
        <stp>-140</stp>
        <stp>All</stp>
        <stp/>
        <stp/>
        <stp>TRUE</stp>
        <stp>T</stp>
        <tr r="F142" s="5"/>
      </tp>
      <tp>
        <v>207.79</v>
        <stp/>
        <stp>StudyData</stp>
        <stp>SPY</stp>
        <stp>Bar</stp>
        <stp/>
        <stp>Low</stp>
        <stp>D</stp>
        <stp>-249</stp>
        <stp>All</stp>
        <stp/>
        <stp/>
        <stp>TRUE</stp>
        <stp>T</stp>
        <tr r="F251" s="5"/>
      </tp>
      <tp>
        <v>209.72</v>
        <stp/>
        <stp>StudyData</stp>
        <stp>SPY</stp>
        <stp>Bar</stp>
        <stp/>
        <stp>Low</stp>
        <stp>D</stp>
        <stp>-149</stp>
        <stp>All</stp>
        <stp/>
        <stp/>
        <stp>TRUE</stp>
        <stp>T</stp>
        <tr r="F151" s="5"/>
      </tp>
      <tp>
        <v>208.72</v>
        <stp/>
        <stp>StudyData</stp>
        <stp>SPY</stp>
        <stp>Bar</stp>
        <stp/>
        <stp>Low</stp>
        <stp>D</stp>
        <stp>-248</stp>
        <stp>All</stp>
        <stp/>
        <stp/>
        <stp>TRUE</stp>
        <stp>T</stp>
        <tr r="F250" s="5"/>
      </tp>
      <tp>
        <v>209.09</v>
        <stp/>
        <stp>StudyData</stp>
        <stp>SPY</stp>
        <stp>Bar</stp>
        <stp/>
        <stp>Low</stp>
        <stp>D</stp>
        <stp>-148</stp>
        <stp>All</stp>
        <stp/>
        <stp/>
        <stp>TRUE</stp>
        <stp>T</stp>
        <tr r="F150" s="5"/>
      </tp>
      <tp>
        <v>738080</v>
        <stp/>
        <stp>ContractData</stp>
        <stp>S.XRT</stp>
        <stp>T_CVol</stp>
        <stp/>
        <stp>T</stp>
        <tr r="K50" s="3"/>
      </tp>
      <tp>
        <v>96.416770510000006</v>
        <stp/>
        <stp>StudyData</stp>
        <stp>Correlation(S.XPH,S.MTK,Period:=20,InputChoice1:=Close,InputChoice2:=Close)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8" s="3"/>
      </tp>
      <tp>
        <v>87.425489990000003</v>
        <stp/>
        <stp>StudyData</stp>
        <stp>Correlation(S.XPH,S.KRE,Period:=20,InputChoice1:=Close,InputChoice2:=Close)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8" s="3"/>
      </tp>
      <tp>
        <v>85.978653399999999</v>
        <stp/>
        <stp>StudyData</stp>
        <stp>Correlation(S.XPH,S.KIE,Period:=20,InputChoice1:=Close,InputChoice2:=Close)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8" s="3"/>
      </tp>
      <tp>
        <v>83.973918420000004</v>
        <stp/>
        <stp>StudyData</stp>
        <stp>Correlation(S.XPH,S.KBE,Period:=20,InputChoice1:=Close,InputChoice2:=Close)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8" s="3"/>
      </tp>
      <tp>
        <v>83.178963920000001</v>
        <stp/>
        <stp>StudyData</stp>
        <stp>Correlation(S.XPH,S.KCE,Period:=20,InputChoice1:=Close,InputChoice2:=Close)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8" s="3"/>
      </tp>
      <tp>
        <v>98.262261730000006</v>
        <stp/>
        <stp>StudyData</stp>
        <stp>Correlation(S.SPY,S.SLY,Period:=20,InputChoice1:=Close,InputChoice2:=Close)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6" s="3"/>
      </tp>
      <tp>
        <v>99.170105520000007</v>
        <stp/>
        <stp>StudyData</stp>
        <stp>Correlation(S.SPY,S.MDY,Period:=20,InputChoice1:=Close,InputChoice2:=Close)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6" s="3"/>
      </tp>
      <tp>
        <v>84.561243869999998</v>
        <stp/>
        <stp>StudyData</stp>
        <stp>Correlation(S.XPH,S.XRT,Period:=20,InputChoice1:=Close,InputChoice2:=Close)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8" s="3"/>
      </tp>
      <tp>
        <v>97.575667370000005</v>
        <stp/>
        <stp>StudyData</stp>
        <stp>Correlation(S.XPH,S.XSD,Period:=20,InputChoice1:=Close,InputChoice2:=Close)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8" s="3"/>
      </tp>
      <tp>
        <v>96.480707499999994</v>
        <stp/>
        <stp>StudyData</stp>
        <stp>Correlation(S.XPH,S.XSW,Period:=20,InputChoice1:=Close,InputChoice2:=Close)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8" s="3"/>
      </tp>
      <tp>
        <v>95.952199570000005</v>
        <stp/>
        <stp>StudyData</stp>
        <stp>Correlation(S.XPH,S.XTL,Period:=20,InputChoice1:=Close,InputChoice2:=Close)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8" s="3"/>
      </tp>
      <tp>
        <v>91.108581790000002</v>
        <stp/>
        <stp>StudyData</stp>
        <stp>Correlation(S.XPH,S.XTN,Period:=20,InputChoice1:=Close,InputChoice2:=Close)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8" s="3"/>
      </tp>
      <tp>
        <v>91.542952319999998</v>
        <stp/>
        <stp>StudyData</stp>
        <stp>Correlation(S.XPH,S.XHE,Period:=20,InputChoice1:=Close,InputChoice2:=Close)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8" s="3"/>
      </tp>
      <tp>
        <v>90.845301340000006</v>
        <stp/>
        <stp>StudyData</stp>
        <stp>Correlation(S.XPH,S.XHB,Period:=20,InputChoice1:=Close,InputChoice2:=Close)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8" s="3"/>
      </tp>
      <tp>
        <v>73.350589339999999</v>
        <stp/>
        <stp>StudyData</stp>
        <stp>Correlation(S.XPH,S.XME,Period:=20,InputChoice1:=Close,InputChoice2:=Close)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8" s="3"/>
      </tp>
      <tp>
        <v>89.938137699999999</v>
        <stp/>
        <stp>StudyData</stp>
        <stp>Correlation(S.XPH,S.XOP,Period:=20,InputChoice1:=Close,InputChoice2:=Close)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8" s="3"/>
      </tp>
      <tp>
        <v>87.695229850000004</v>
        <stp/>
        <stp>StudyData</stp>
        <stp>Correlation(S.XPH,S.XAR,Period:=20,InputChoice1:=Close,InputChoice2:=Close)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8" s="3"/>
      </tp>
      <tp>
        <v>98.415083469999999</v>
        <stp/>
        <stp>StudyData</stp>
        <stp>Correlation(S.XPH,S.XBI,Period:=20,InputChoice1:=Close,InputChoice2:=Close)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8" s="3"/>
      </tp>
      <tp>
        <v>70.584053049999994</v>
        <stp/>
        <stp>StudyData</stp>
        <stp>Correlation(S.XPH,S.XES,Period:=20,InputChoice1:=Close,InputChoice2:=Close)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8" s="3"/>
      </tp>
      <tp>
        <v>95.254630270000007</v>
        <stp/>
        <stp>StudyData</stp>
        <stp>Correlation(S.SPY,S.DIA,Period:=20,InputChoice1:=Close,InputChoice2:=Close)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6" s="3"/>
      </tp>
      <tp>
        <v>211.33</v>
        <stp/>
        <stp>StudyData</stp>
        <stp>SPY</stp>
        <stp>Bar</stp>
        <stp/>
        <stp>Low</stp>
        <stp>D</stp>
        <stp>-257</stp>
        <stp>All</stp>
        <stp/>
        <stp/>
        <stp>TRUE</stp>
        <stp>T</stp>
        <tr r="F259" s="5"/>
      </tp>
      <tp>
        <v>206.3</v>
        <stp/>
        <stp>StudyData</stp>
        <stp>SPY</stp>
        <stp>Bar</stp>
        <stp/>
        <stp>Low</stp>
        <stp>D</stp>
        <stp>-157</stp>
        <stp>All</stp>
        <stp/>
        <stp/>
        <stp>TRUE</stp>
        <stp>T</stp>
        <tr r="F159" s="5"/>
      </tp>
      <tp>
        <v>209.75</v>
        <stp/>
        <stp>StudyData</stp>
        <stp>SPY</stp>
        <stp>Bar</stp>
        <stp/>
        <stp>Low</stp>
        <stp>D</stp>
        <stp>-256</stp>
        <stp>All</stp>
        <stp/>
        <stp/>
        <stp>TRUE</stp>
        <stp>T</stp>
        <tr r="F258" s="5"/>
      </tp>
      <tp>
        <v>206.56</v>
        <stp/>
        <stp>StudyData</stp>
        <stp>SPY</stp>
        <stp>Bar</stp>
        <stp/>
        <stp>Low</stp>
        <stp>D</stp>
        <stp>-156</stp>
        <stp>All</stp>
        <stp/>
        <stp/>
        <stp>TRUE</stp>
        <stp>T</stp>
        <tr r="F158" s="5"/>
      </tp>
      <tp>
        <v>208.98</v>
        <stp/>
        <stp>StudyData</stp>
        <stp>SPY</stp>
        <stp>Bar</stp>
        <stp/>
        <stp>Low</stp>
        <stp>D</stp>
        <stp>-255</stp>
        <stp>All</stp>
        <stp/>
        <stp/>
        <stp>TRUE</stp>
        <stp>T</stp>
        <tr r="F257" s="5"/>
      </tp>
      <tp>
        <v>205.79</v>
        <stp/>
        <stp>StudyData</stp>
        <stp>SPY</stp>
        <stp>Bar</stp>
        <stp/>
        <stp>Low</stp>
        <stp>D</stp>
        <stp>-155</stp>
        <stp>All</stp>
        <stp/>
        <stp/>
        <stp>TRUE</stp>
        <stp>T</stp>
        <tr r="F157" s="5"/>
      </tp>
      <tp>
        <v>208.27</v>
        <stp/>
        <stp>StudyData</stp>
        <stp>SPY</stp>
        <stp>Bar</stp>
        <stp/>
        <stp>Low</stp>
        <stp>D</stp>
        <stp>-254</stp>
        <stp>All</stp>
        <stp/>
        <stp/>
        <stp>TRUE</stp>
        <stp>T</stp>
        <tr r="F256" s="5"/>
      </tp>
      <tp>
        <v>206.21</v>
        <stp/>
        <stp>StudyData</stp>
        <stp>SPY</stp>
        <stp>Bar</stp>
        <stp/>
        <stp>Low</stp>
        <stp>D</stp>
        <stp>-154</stp>
        <stp>All</stp>
        <stp/>
        <stp/>
        <stp>TRUE</stp>
        <stp>T</stp>
        <tr r="F156" s="5"/>
      </tp>
      <tp>
        <v>207.69</v>
        <stp/>
        <stp>StudyData</stp>
        <stp>SPY</stp>
        <stp>Bar</stp>
        <stp/>
        <stp>Low</stp>
        <stp>D</stp>
        <stp>-253</stp>
        <stp>All</stp>
        <stp/>
        <stp/>
        <stp>TRUE</stp>
        <stp>T</stp>
        <tr r="F255" s="5"/>
      </tp>
      <tp>
        <v>208.21</v>
        <stp/>
        <stp>StudyData</stp>
        <stp>SPY</stp>
        <stp>Bar</stp>
        <stp/>
        <stp>Low</stp>
        <stp>D</stp>
        <stp>-153</stp>
        <stp>All</stp>
        <stp/>
        <stp/>
        <stp>TRUE</stp>
        <stp>T</stp>
        <tr r="F155" s="5"/>
      </tp>
      <tp>
        <v>209.31</v>
        <stp/>
        <stp>StudyData</stp>
        <stp>SPY</stp>
        <stp>Bar</stp>
        <stp/>
        <stp>Low</stp>
        <stp>D</stp>
        <stp>-252</stp>
        <stp>All</stp>
        <stp/>
        <stp/>
        <stp>TRUE</stp>
        <stp>T</stp>
        <tr r="F254" s="5"/>
      </tp>
      <tp>
        <v>207.61</v>
        <stp/>
        <stp>StudyData</stp>
        <stp>SPY</stp>
        <stp>Bar</stp>
        <stp/>
        <stp>Low</stp>
        <stp>D</stp>
        <stp>-152</stp>
        <stp>All</stp>
        <stp/>
        <stp/>
        <stp>TRUE</stp>
        <stp>T</stp>
        <tr r="F154" s="5"/>
      </tp>
      <tp>
        <v>211.2</v>
        <stp/>
        <stp>StudyData</stp>
        <stp>SPY</stp>
        <stp>Bar</stp>
        <stp/>
        <stp>Low</stp>
        <stp>D</stp>
        <stp>-251</stp>
        <stp>All</stp>
        <stp/>
        <stp/>
        <stp>TRUE</stp>
        <stp>T</stp>
        <tr r="F253" s="5"/>
      </tp>
      <tp>
        <v>208.17</v>
        <stp/>
        <stp>StudyData</stp>
        <stp>SPY</stp>
        <stp>Bar</stp>
        <stp/>
        <stp>Low</stp>
        <stp>D</stp>
        <stp>-151</stp>
        <stp>All</stp>
        <stp/>
        <stp/>
        <stp>TRUE</stp>
        <stp>T</stp>
        <tr r="F153" s="5"/>
      </tp>
      <tp>
        <v>209.68</v>
        <stp/>
        <stp>StudyData</stp>
        <stp>SPY</stp>
        <stp>Bar</stp>
        <stp/>
        <stp>Low</stp>
        <stp>D</stp>
        <stp>-250</stp>
        <stp>All</stp>
        <stp/>
        <stp/>
        <stp>TRUE</stp>
        <stp>T</stp>
        <tr r="F252" s="5"/>
      </tp>
      <tp>
        <v>209.7</v>
        <stp/>
        <stp>StudyData</stp>
        <stp>SPY</stp>
        <stp>Bar</stp>
        <stp/>
        <stp>Low</stp>
        <stp>D</stp>
        <stp>-150</stp>
        <stp>All</stp>
        <stp/>
        <stp/>
        <stp>TRUE</stp>
        <stp>T</stp>
        <tr r="F152" s="5"/>
      </tp>
      <tp>
        <v>210.62</v>
        <stp/>
        <stp>StudyData</stp>
        <stp>SPY</stp>
        <stp>Bar</stp>
        <stp/>
        <stp>Low</stp>
        <stp>D</stp>
        <stp>-259</stp>
        <stp>All</stp>
        <stp/>
        <stp/>
        <stp>TRUE</stp>
        <stp>T</stp>
        <tr r="F261" s="5"/>
      </tp>
      <tp>
        <v>201.49</v>
        <stp/>
        <stp>StudyData</stp>
        <stp>SPY</stp>
        <stp>Bar</stp>
        <stp/>
        <stp>Low</stp>
        <stp>D</stp>
        <stp>-159</stp>
        <stp>All</stp>
        <stp/>
        <stp/>
        <stp>TRUE</stp>
        <stp>T</stp>
        <tr r="F161" s="5"/>
      </tp>
      <tp>
        <v>210.27</v>
        <stp/>
        <stp>StudyData</stp>
        <stp>SPY</stp>
        <stp>Bar</stp>
        <stp/>
        <stp>Low</stp>
        <stp>D</stp>
        <stp>-258</stp>
        <stp>All</stp>
        <stp/>
        <stp/>
        <stp>TRUE</stp>
        <stp>T</stp>
        <tr r="F260" s="5"/>
      </tp>
      <tp>
        <v>202.81</v>
        <stp/>
        <stp>StudyData</stp>
        <stp>SPY</stp>
        <stp>Bar</stp>
        <stp/>
        <stp>Low</stp>
        <stp>D</stp>
        <stp>-158</stp>
        <stp>All</stp>
        <stp/>
        <stp/>
        <stp>TRUE</stp>
        <stp>T</stp>
        <tr r="F160" s="5"/>
      </tp>
      <tp>
        <v>2636818</v>
        <stp/>
        <stp>ContractData</stp>
        <stp>S.XLU</stp>
        <stp>T_CVol</stp>
        <stp/>
        <stp>T</stp>
        <tr r="K33" s="3"/>
      </tp>
      <tp>
        <v>212.69</v>
        <stp/>
        <stp>StudyData</stp>
        <stp>SPY</stp>
        <stp>Bar</stp>
        <stp/>
        <stp>Low</stp>
        <stp>D</stp>
        <stp>-267</stp>
        <stp>All</stp>
        <stp/>
        <stp/>
        <stp>TRUE</stp>
        <stp>T</stp>
        <tr r="F269" s="5"/>
      </tp>
      <tp>
        <v>200.58</v>
        <stp/>
        <stp>StudyData</stp>
        <stp>SPY</stp>
        <stp>Bar</stp>
        <stp/>
        <stp>Low</stp>
        <stp>D</stp>
        <stp>-167</stp>
        <stp>All</stp>
        <stp/>
        <stp/>
        <stp>TRUE</stp>
        <stp>T</stp>
        <tr r="F169" s="5"/>
      </tp>
      <tp>
        <v>212.5</v>
        <stp/>
        <stp>StudyData</stp>
        <stp>SPY</stp>
        <stp>Bar</stp>
        <stp/>
        <stp>Low</stp>
        <stp>D</stp>
        <stp>-266</stp>
        <stp>All</stp>
        <stp/>
        <stp/>
        <stp>TRUE</stp>
        <stp>T</stp>
        <tr r="F268" s="5"/>
      </tp>
      <tp>
        <v>200.91</v>
        <stp/>
        <stp>StudyData</stp>
        <stp>SPY</stp>
        <stp>Bar</stp>
        <stp/>
        <stp>Low</stp>
        <stp>D</stp>
        <stp>-166</stp>
        <stp>All</stp>
        <stp/>
        <stp/>
        <stp>TRUE</stp>
        <stp>T</stp>
        <tr r="F168" s="5"/>
      </tp>
      <tp>
        <v>212.51</v>
        <stp/>
        <stp>StudyData</stp>
        <stp>SPY</stp>
        <stp>Bar</stp>
        <stp/>
        <stp>Low</stp>
        <stp>D</stp>
        <stp>-265</stp>
        <stp>All</stp>
        <stp/>
        <stp/>
        <stp>TRUE</stp>
        <stp>T</stp>
        <tr r="F267" s="5"/>
      </tp>
      <tp>
        <v>200.04</v>
        <stp/>
        <stp>StudyData</stp>
        <stp>SPY</stp>
        <stp>Bar</stp>
        <stp/>
        <stp>Low</stp>
        <stp>D</stp>
        <stp>-165</stp>
        <stp>All</stp>
        <stp/>
        <stp/>
        <stp>TRUE</stp>
        <stp>T</stp>
        <tr r="F167" s="5"/>
      </tp>
      <tp>
        <v>212.85</v>
        <stp/>
        <stp>StudyData</stp>
        <stp>SPY</stp>
        <stp>Bar</stp>
        <stp/>
        <stp>Low</stp>
        <stp>D</stp>
        <stp>-264</stp>
        <stp>All</stp>
        <stp/>
        <stp/>
        <stp>TRUE</stp>
        <stp>T</stp>
        <tr r="F266" s="5"/>
      </tp>
      <tp>
        <v>198.94</v>
        <stp/>
        <stp>StudyData</stp>
        <stp>SPY</stp>
        <stp>Bar</stp>
        <stp/>
        <stp>Low</stp>
        <stp>D</stp>
        <stp>-164</stp>
        <stp>All</stp>
        <stp/>
        <stp/>
        <stp>TRUE</stp>
        <stp>T</stp>
        <tr r="F166" s="5"/>
      </tp>
      <tp>
        <v>210.2</v>
        <stp/>
        <stp>StudyData</stp>
        <stp>SPY</stp>
        <stp>Bar</stp>
        <stp/>
        <stp>Low</stp>
        <stp>D</stp>
        <stp>-263</stp>
        <stp>All</stp>
        <stp/>
        <stp/>
        <stp>TRUE</stp>
        <stp>T</stp>
        <tr r="F265" s="5"/>
      </tp>
      <tp>
        <v>199.64</v>
        <stp/>
        <stp>StudyData</stp>
        <stp>SPY</stp>
        <stp>Bar</stp>
        <stp/>
        <stp>Low</stp>
        <stp>D</stp>
        <stp>-163</stp>
        <stp>All</stp>
        <stp/>
        <stp/>
        <stp>TRUE</stp>
        <stp>T</stp>
        <tr r="F165" s="5"/>
      </tp>
      <tp>
        <v>210.85</v>
        <stp/>
        <stp>StudyData</stp>
        <stp>SPY</stp>
        <stp>Bar</stp>
        <stp/>
        <stp>Low</stp>
        <stp>D</stp>
        <stp>-262</stp>
        <stp>All</stp>
        <stp/>
        <stp/>
        <stp>TRUE</stp>
        <stp>T</stp>
        <tr r="F264" s="5"/>
      </tp>
      <tp>
        <v>201.92</v>
        <stp/>
        <stp>StudyData</stp>
        <stp>SPY</stp>
        <stp>Bar</stp>
        <stp/>
        <stp>Low</stp>
        <stp>D</stp>
        <stp>-162</stp>
        <stp>All</stp>
        <stp/>
        <stp/>
        <stp>TRUE</stp>
        <stp>T</stp>
        <tr r="F164" s="5"/>
      </tp>
      <tp>
        <v>211.63</v>
        <stp/>
        <stp>StudyData</stp>
        <stp>SPY</stp>
        <stp>Bar</stp>
        <stp/>
        <stp>Low</stp>
        <stp>D</stp>
        <stp>-261</stp>
        <stp>All</stp>
        <stp/>
        <stp/>
        <stp>TRUE</stp>
        <stp>T</stp>
        <tr r="F263" s="5"/>
      </tp>
      <tp>
        <v>202.13</v>
        <stp/>
        <stp>StudyData</stp>
        <stp>SPY</stp>
        <stp>Bar</stp>
        <stp/>
        <stp>Low</stp>
        <stp>D</stp>
        <stp>-161</stp>
        <stp>All</stp>
        <stp/>
        <stp/>
        <stp>TRUE</stp>
        <stp>T</stp>
        <tr r="F163" s="5"/>
      </tp>
      <tp>
        <v>210.82</v>
        <stp/>
        <stp>StudyData</stp>
        <stp>SPY</stp>
        <stp>Bar</stp>
        <stp/>
        <stp>Low</stp>
        <stp>D</stp>
        <stp>-260</stp>
        <stp>All</stp>
        <stp/>
        <stp/>
        <stp>TRUE</stp>
        <stp>T</stp>
        <tr r="F262" s="5"/>
      </tp>
      <tp>
        <v>202.54</v>
        <stp/>
        <stp>StudyData</stp>
        <stp>SPY</stp>
        <stp>Bar</stp>
        <stp/>
        <stp>Low</stp>
        <stp>D</stp>
        <stp>-160</stp>
        <stp>All</stp>
        <stp/>
        <stp/>
        <stp>TRUE</stp>
        <stp>T</stp>
        <tr r="F162" s="5"/>
      </tp>
      <tp>
        <v>211.86</v>
        <stp/>
        <stp>StudyData</stp>
        <stp>SPY</stp>
        <stp>Bar</stp>
        <stp/>
        <stp>Low</stp>
        <stp>D</stp>
        <stp>-269</stp>
        <stp>All</stp>
        <stp/>
        <stp/>
        <stp>TRUE</stp>
        <stp>T</stp>
        <tr r="F271" s="5"/>
      </tp>
      <tp>
        <v>197.48</v>
        <stp/>
        <stp>StudyData</stp>
        <stp>SPY</stp>
        <stp>Bar</stp>
        <stp/>
        <stp>Low</stp>
        <stp>D</stp>
        <stp>-169</stp>
        <stp>All</stp>
        <stp/>
        <stp/>
        <stp>TRUE</stp>
        <stp>T</stp>
        <tr r="F171" s="5"/>
      </tp>
      <tp>
        <v>212.16</v>
        <stp/>
        <stp>StudyData</stp>
        <stp>SPY</stp>
        <stp>Bar</stp>
        <stp/>
        <stp>Low</stp>
        <stp>D</stp>
        <stp>-268</stp>
        <stp>All</stp>
        <stp/>
        <stp/>
        <stp>TRUE</stp>
        <stp>T</stp>
        <tr r="F270" s="5"/>
      </tp>
      <tp>
        <v>198.59</v>
        <stp/>
        <stp>StudyData</stp>
        <stp>SPY</stp>
        <stp>Bar</stp>
        <stp/>
        <stp>Low</stp>
        <stp>D</stp>
        <stp>-168</stp>
        <stp>All</stp>
        <stp/>
        <stp/>
        <stp>TRUE</stp>
        <stp>T</stp>
        <tr r="F170" s="5"/>
      </tp>
      <tp>
        <v>2329805</v>
        <stp/>
        <stp>ContractData</stp>
        <stp>S.XLV</stp>
        <stp>T_CVol</stp>
        <stp/>
        <stp>T</stp>
        <tr r="K29" s="3"/>
      </tp>
      <tp>
        <v>84.561243869999998</v>
        <stp/>
        <stp>StudyData</stp>
        <stp>Correlation(S.XRT,S.XPH,Period:=20,InputChoice1:=Close,InputChoice2:=Close)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50" s="3"/>
      </tp>
      <tp>
        <v>85.277122000000006</v>
        <stp/>
        <stp>StudyData</stp>
        <stp>Correlation(S.XRT,S.XSD,Period:=20,InputChoice1:=Close,InputChoice2:=Close)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50" s="3"/>
      </tp>
      <tp>
        <v>92.49942016</v>
        <stp/>
        <stp>StudyData</stp>
        <stp>Correlation(S.XRT,S.XSW,Period:=20,InputChoice1:=Close,InputChoice2:=Close)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50" s="3"/>
      </tp>
      <tp>
        <v>91.876300999999998</v>
        <stp/>
        <stp>StudyData</stp>
        <stp>Correlation(S.XRT,S.XTL,Period:=20,InputChoice1:=Close,InputChoice2:=Close)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50" s="3"/>
      </tp>
      <tp>
        <v>86.598612880000005</v>
        <stp/>
        <stp>StudyData</stp>
        <stp>Correlation(S.XRT,S.XTN,Period:=20,InputChoice1:=Close,InputChoice2:=Close)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50" s="3"/>
      </tp>
      <tp>
        <v>86.406071089999998</v>
        <stp/>
        <stp>StudyData</stp>
        <stp>Correlation(S.XRT,S.XHE,Period:=20,InputChoice1:=Close,InputChoice2:=Close)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50" s="3"/>
      </tp>
      <tp>
        <v>91.083459129999994</v>
        <stp/>
        <stp>StudyData</stp>
        <stp>Correlation(S.XRT,S.XHB,Period:=20,InputChoice1:=Close,InputChoice2:=Close)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50" s="3"/>
      </tp>
      <tp>
        <v>79.296056489999998</v>
        <stp/>
        <stp>StudyData</stp>
        <stp>Correlation(S.XRT,S.XME,Period:=20,InputChoice1:=Close,InputChoice2:=Close)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50" s="3"/>
      </tp>
      <tp>
        <v>84.239484790000006</v>
        <stp/>
        <stp>StudyData</stp>
        <stp>Correlation(S.XRT,S.XOP,Period:=20,InputChoice1:=Close,InputChoice2:=Close)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50" s="3"/>
      </tp>
      <tp>
        <v>86.918813900000004</v>
        <stp/>
        <stp>StudyData</stp>
        <stp>Correlation(S.XRT,S.XAR,Period:=20,InputChoice1:=Close,InputChoice2:=Close)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50" s="3"/>
      </tp>
      <tp>
        <v>80.669046179999995</v>
        <stp/>
        <stp>StudyData</stp>
        <stp>Correlation(S.XRT,S.XBI,Period:=20,InputChoice1:=Close,InputChoice2:=Close)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50" s="3"/>
      </tp>
      <tp>
        <v>69.316469440000006</v>
        <stp/>
        <stp>StudyData</stp>
        <stp>Correlation(S.XRT,S.XES,Period:=20,InputChoice1:=Close,InputChoice2:=Close)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50" s="3"/>
      </tp>
      <tp>
        <v>96.659375330000003</v>
        <stp/>
        <stp>StudyData</stp>
        <stp>Correlation(S.KRE,S.KIE,Period:=20,InputChoice1:=Close,InputChoice2:=Close)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9" s="3"/>
      </tp>
      <tp>
        <v>99.614131950000001</v>
        <stp/>
        <stp>StudyData</stp>
        <stp>Correlation(S.KRE,S.KBE,Period:=20,InputChoice1:=Close,InputChoice2:=Close)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9" s="3"/>
      </tp>
      <tp>
        <v>97.001658640000002</v>
        <stp/>
        <stp>StudyData</stp>
        <stp>Correlation(S.KRE,S.KCE,Period:=20,InputChoice1:=Close,InputChoice2:=Close)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9" s="3"/>
      </tp>
      <tp>
        <v>91.563950070000004</v>
        <stp/>
        <stp>StudyData</stp>
        <stp>Correlation(S.KRE,S.MTK,Period:=20,InputChoice1:=Close,InputChoice2:=Close)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9" s="3"/>
      </tp>
      <tp>
        <v>98.601383560000002</v>
        <stp/>
        <stp>StudyData</stp>
        <stp>Correlation(S.SLY,S.RSCO,Period:=20,InputChoice1:=Close,InputChoice2:=Close)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11" s="3"/>
      </tp>
      <tp>
        <v>96.919080249999993</v>
        <stp/>
        <stp>StudyData</stp>
        <stp>Correlation(S.SPY,S.RSCO,Period:=20,InputChoice1:=Close,InputChoice2:=Close)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6" s="3"/>
      </tp>
      <tp>
        <v>98.490725620000006</v>
        <stp/>
        <stp>StudyData</stp>
        <stp>Correlation(S.MDY,S.RSCO,Period:=20,InputChoice1:=Close,InputChoice2:=Close)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12" s="3"/>
      </tp>
      <tp>
        <v>87.425489990000003</v>
        <stp/>
        <stp>StudyData</stp>
        <stp>Correlation(S.KRE,S.XPH,Period:=20,InputChoice1:=Close,InputChoice2:=Close)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9" s="3"/>
      </tp>
      <tp>
        <v>71.663381470000004</v>
        <stp/>
        <stp>StudyData</stp>
        <stp>Correlation(S.KRE,S.XRT,Period:=20,InputChoice1:=Close,InputChoice2:=Close)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9" s="3"/>
      </tp>
      <tp>
        <v>80.691861599999996</v>
        <stp/>
        <stp>StudyData</stp>
        <stp>Correlation(S.KRE,S.XSW,Period:=20,InputChoice1:=Close,InputChoice2:=Close)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9" s="3"/>
      </tp>
      <tp>
        <v>91.410357079999997</v>
        <stp/>
        <stp>StudyData</stp>
        <stp>Correlation(S.KRE,S.XSD,Period:=20,InputChoice1:=Close,InputChoice2:=Close)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9" s="3"/>
      </tp>
      <tp>
        <v>79.942029750000003</v>
        <stp/>
        <stp>StudyData</stp>
        <stp>Correlation(S.KRE,S.XTN,Period:=20,InputChoice1:=Close,InputChoice2:=Close)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9" s="3"/>
      </tp>
      <tp>
        <v>83.15743406</v>
        <stp/>
        <stp>StudyData</stp>
        <stp>Correlation(S.KRE,S.XTL,Period:=20,InputChoice1:=Close,InputChoice2:=Close)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9" s="3"/>
      </tp>
      <tp>
        <v>70.834988190000004</v>
        <stp/>
        <stp>StudyData</stp>
        <stp>Correlation(S.KRE,S.XHE,Period:=20,InputChoice1:=Close,InputChoice2:=Close)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9" s="3"/>
      </tp>
      <tp>
        <v>86.040755559999994</v>
        <stp/>
        <stp>StudyData</stp>
        <stp>Correlation(S.KRE,S.XHB,Period:=20,InputChoice1:=Close,InputChoice2:=Close)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9" s="3"/>
      </tp>
      <tp>
        <v>42.760802400000003</v>
        <stp/>
        <stp>StudyData</stp>
        <stp>Correlation(S.KRE,S.XME,Period:=20,InputChoice1:=Close,InputChoice2:=Close)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9" s="3"/>
      </tp>
      <tp>
        <v>73.647579269999994</v>
        <stp/>
        <stp>StudyData</stp>
        <stp>Correlation(S.KRE,S.XOP,Period:=20,InputChoice1:=Close,InputChoice2:=Close)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9" s="3"/>
      </tp>
      <tp>
        <v>67.365311869999999</v>
        <stp/>
        <stp>StudyData</stp>
        <stp>Correlation(S.KRE,S.XAR,Period:=20,InputChoice1:=Close,InputChoice2:=Close)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9" s="3"/>
      </tp>
      <tp>
        <v>92.054071300000004</v>
        <stp/>
        <stp>StudyData</stp>
        <stp>Correlation(S.KRE,S.XBI,Period:=20,InputChoice1:=Close,InputChoice2:=Close)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9" s="3"/>
      </tp>
      <tp>
        <v>47.971380379999999</v>
        <stp/>
        <stp>StudyData</stp>
        <stp>Correlation(S.KRE,S.XES,Period:=20,InputChoice1:=Close,InputChoice2:=Close)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9" s="3"/>
      </tp>
      <tp>
        <v>71.663381470000004</v>
        <stp/>
        <stp>StudyData</stp>
        <stp>Correlation(S.XRT,S.KRE,Period:=20,InputChoice1:=Close,InputChoice2:=Close)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50" s="3"/>
      </tp>
      <tp>
        <v>76.761721949999995</v>
        <stp/>
        <stp>StudyData</stp>
        <stp>Correlation(S.XRT,S.KIE,Period:=20,InputChoice1:=Close,InputChoice2:=Close)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50" s="3"/>
      </tp>
      <tp>
        <v>67.987262959999995</v>
        <stp/>
        <stp>StudyData</stp>
        <stp>Correlation(S.XRT,S.KBE,Period:=20,InputChoice1:=Close,InputChoice2:=Close)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50" s="3"/>
      </tp>
      <tp>
        <v>74.499422999999993</v>
        <stp/>
        <stp>StudyData</stp>
        <stp>Correlation(S.XRT,S.KCE,Period:=20,InputChoice1:=Close,InputChoice2:=Close)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50" s="3"/>
      </tp>
      <tp>
        <v>86.195941619999999</v>
        <stp/>
        <stp>StudyData</stp>
        <stp>Correlation(S.XRT,S.MTK,Period:=20,InputChoice1:=Close,InputChoice2:=Close)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50" s="3"/>
      </tp>
      <tp>
        <v>-0.48</v>
        <stp/>
        <stp>ContractData</stp>
        <stp>S.KIE</stp>
        <stp>NetLastQuoteToday</stp>
        <stp/>
        <stp>T</stp>
        <tr r="H43" s="3"/>
      </tp>
      <tp>
        <v>-0.49</v>
        <stp/>
        <stp>ContractData</stp>
        <stp>S.DIA</stp>
        <stp>NetLastQuoteToday</stp>
        <stp/>
        <stp>T</stp>
        <tr r="H7" s="3"/>
      </tp>
      <tp>
        <v>208.73</v>
        <stp/>
        <stp>StudyData</stp>
        <stp>SPY</stp>
        <stp>Bar</stp>
        <stp/>
        <stp>Low</stp>
        <stp>D</stp>
        <stp>-277</stp>
        <stp>All</stp>
        <stp/>
        <stp/>
        <stp>TRUE</stp>
        <stp>T</stp>
        <tr r="F279" s="5"/>
      </tp>
      <tp>
        <v>191.81</v>
        <stp/>
        <stp>StudyData</stp>
        <stp>SPY</stp>
        <stp>Bar</stp>
        <stp/>
        <stp>Low</stp>
        <stp>D</stp>
        <stp>-177</stp>
        <stp>All</stp>
        <stp/>
        <stp/>
        <stp>TRUE</stp>
        <stp>T</stp>
        <tr r="F179" s="5"/>
      </tp>
      <tp>
        <v>206.76</v>
        <stp/>
        <stp>StudyData</stp>
        <stp>SPY</stp>
        <stp>Bar</stp>
        <stp/>
        <stp>Low</stp>
        <stp>D</stp>
        <stp>-276</stp>
        <stp>All</stp>
        <stp/>
        <stp/>
        <stp>TRUE</stp>
        <stp>T</stp>
        <tr r="F278" s="5"/>
      </tp>
      <tp>
        <v>187.64</v>
        <stp/>
        <stp>StudyData</stp>
        <stp>SPY</stp>
        <stp>Bar</stp>
        <stp/>
        <stp>Low</stp>
        <stp>D</stp>
        <stp>-176</stp>
        <stp>All</stp>
        <stp/>
        <stp/>
        <stp>TRUE</stp>
        <stp>T</stp>
        <tr r="F178" s="5"/>
      </tp>
      <tp>
        <v>207.52</v>
        <stp/>
        <stp>StudyData</stp>
        <stp>SPY</stp>
        <stp>Bar</stp>
        <stp/>
        <stp>Low</stp>
        <stp>D</stp>
        <stp>-275</stp>
        <stp>All</stp>
        <stp/>
        <stp/>
        <stp>TRUE</stp>
        <stp>T</stp>
        <tr r="F277" s="5"/>
      </tp>
      <tp>
        <v>186.93</v>
        <stp/>
        <stp>StudyData</stp>
        <stp>SPY</stp>
        <stp>Bar</stp>
        <stp/>
        <stp>Low</stp>
        <stp>D</stp>
        <stp>-175</stp>
        <stp>All</stp>
        <stp/>
        <stp/>
        <stp>TRUE</stp>
        <stp>T</stp>
        <tr r="F177" s="5"/>
      </tp>
      <tp>
        <v>210.78</v>
        <stp/>
        <stp>StudyData</stp>
        <stp>SPY</stp>
        <stp>Bar</stp>
        <stp/>
        <stp>Low</stp>
        <stp>D</stp>
        <stp>-274</stp>
        <stp>All</stp>
        <stp/>
        <stp/>
        <stp>TRUE</stp>
        <stp>T</stp>
        <tr r="F276" s="5"/>
      </tp>
      <tp>
        <v>189.44</v>
        <stp/>
        <stp>StudyData</stp>
        <stp>SPY</stp>
        <stp>Bar</stp>
        <stp/>
        <stp>Low</stp>
        <stp>D</stp>
        <stp>-174</stp>
        <stp>All</stp>
        <stp/>
        <stp/>
        <stp>TRUE</stp>
        <stp>T</stp>
        <tr r="F176" s="5"/>
      </tp>
      <tp>
        <v>210.32</v>
        <stp/>
        <stp>StudyData</stp>
        <stp>SPY</stp>
        <stp>Bar</stp>
        <stp/>
        <stp>Low</stp>
        <stp>D</stp>
        <stp>-273</stp>
        <stp>All</stp>
        <stp/>
        <stp/>
        <stp>TRUE</stp>
        <stp>T</stp>
        <tr r="F275" s="5"/>
      </tp>
      <tp>
        <v>189.82</v>
        <stp/>
        <stp>StudyData</stp>
        <stp>SPY</stp>
        <stp>Bar</stp>
        <stp/>
        <stp>Low</stp>
        <stp>D</stp>
        <stp>-173</stp>
        <stp>All</stp>
        <stp/>
        <stp/>
        <stp>TRUE</stp>
        <stp>T</stp>
        <tr r="F175" s="5"/>
      </tp>
      <tp>
        <v>208.62</v>
        <stp/>
        <stp>StudyData</stp>
        <stp>SPY</stp>
        <stp>Bar</stp>
        <stp/>
        <stp>Low</stp>
        <stp>D</stp>
        <stp>-272</stp>
        <stp>All</stp>
        <stp/>
        <stp/>
        <stp>TRUE</stp>
        <stp>T</stp>
        <tr r="F274" s="5"/>
      </tp>
      <tp>
        <v>189.12</v>
        <stp/>
        <stp>StudyData</stp>
        <stp>SPY</stp>
        <stp>Bar</stp>
        <stp/>
        <stp>Low</stp>
        <stp>D</stp>
        <stp>-172</stp>
        <stp>All</stp>
        <stp/>
        <stp/>
        <stp>TRUE</stp>
        <stp>T</stp>
        <tr r="F174" s="5"/>
      </tp>
      <tp>
        <v>209.74</v>
        <stp/>
        <stp>StudyData</stp>
        <stp>SPY</stp>
        <stp>Bar</stp>
        <stp/>
        <stp>Low</stp>
        <stp>D</stp>
        <stp>-271</stp>
        <stp>All</stp>
        <stp/>
        <stp/>
        <stp>TRUE</stp>
        <stp>T</stp>
        <tr r="F273" s="5"/>
      </tp>
      <tp>
        <v>196.33</v>
        <stp/>
        <stp>StudyData</stp>
        <stp>SPY</stp>
        <stp>Bar</stp>
        <stp/>
        <stp>Low</stp>
        <stp>D</stp>
        <stp>-171</stp>
        <stp>All</stp>
        <stp/>
        <stp/>
        <stp>TRUE</stp>
        <stp>T</stp>
        <tr r="F173" s="5"/>
      </tp>
      <tp>
        <v>210.91</v>
        <stp/>
        <stp>StudyData</stp>
        <stp>SPY</stp>
        <stp>Bar</stp>
        <stp/>
        <stp>Low</stp>
        <stp>D</stp>
        <stp>-270</stp>
        <stp>All</stp>
        <stp/>
        <stp/>
        <stp>TRUE</stp>
        <stp>T</stp>
        <tr r="F272" s="5"/>
      </tp>
      <tp>
        <v>197</v>
        <stp/>
        <stp>StudyData</stp>
        <stp>SPY</stp>
        <stp>Bar</stp>
        <stp/>
        <stp>Low</stp>
        <stp>D</stp>
        <stp>-170</stp>
        <stp>All</stp>
        <stp/>
        <stp/>
        <stp>TRUE</stp>
        <stp>T</stp>
        <tr r="F172" s="5"/>
      </tp>
      <tp>
        <v>209.28</v>
        <stp/>
        <stp>StudyData</stp>
        <stp>SPY</stp>
        <stp>Bar</stp>
        <stp/>
        <stp>Low</stp>
        <stp>D</stp>
        <stp>-279</stp>
        <stp>All</stp>
        <stp/>
        <stp/>
        <stp>TRUE</stp>
        <stp>T</stp>
        <tr r="F281" s="5"/>
      </tp>
      <tp>
        <v>192.91</v>
        <stp/>
        <stp>StudyData</stp>
        <stp>SPY</stp>
        <stp>Bar</stp>
        <stp/>
        <stp>Low</stp>
        <stp>D</stp>
        <stp>-179</stp>
        <stp>All</stp>
        <stp/>
        <stp/>
        <stp>TRUE</stp>
        <stp>T</stp>
        <tr r="F181" s="5"/>
      </tp>
      <tp>
        <v>211.1</v>
        <stp/>
        <stp>StudyData</stp>
        <stp>SPY</stp>
        <stp>Bar</stp>
        <stp/>
        <stp>Low</stp>
        <stp>D</stp>
        <stp>-278</stp>
        <stp>All</stp>
        <stp/>
        <stp/>
        <stp>TRUE</stp>
        <stp>T</stp>
        <tr r="F280" s="5"/>
      </tp>
      <tp>
        <v>190.56</v>
        <stp/>
        <stp>StudyData</stp>
        <stp>SPY</stp>
        <stp>Bar</stp>
        <stp/>
        <stp>Low</stp>
        <stp>D</stp>
        <stp>-178</stp>
        <stp>All</stp>
        <stp/>
        <stp/>
        <stp>TRUE</stp>
        <stp>T</stp>
        <tr r="F180" s="5"/>
      </tp>
      <tp>
        <v>0</v>
        <stp/>
        <stp>ContractData</stp>
        <stp>S.XSW</stp>
        <stp>T_CVol</stp>
        <stp/>
        <stp>T</stp>
        <tr r="K52" s="3"/>
      </tp>
      <tp>
        <v>96.480707499999994</v>
        <stp/>
        <stp>StudyData</stp>
        <stp>Correlation(S.XSW,S.XPH,Period:=20,InputChoice1:=Close,InputChoice2:=Close)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52" s="3"/>
      </tp>
      <tp>
        <v>91.410357079999997</v>
        <stp/>
        <stp>StudyData</stp>
        <stp>Correlation(S.XSD,S.KRE,Period:=20,InputChoice1:=Close,InputChoice2:=Close)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51" s="3"/>
      </tp>
      <tp>
        <v>92.49942016</v>
        <stp/>
        <stp>StudyData</stp>
        <stp>Correlation(S.XSW,S.XRT,Period:=20,InputChoice1:=Close,InputChoice2:=Close)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52" s="3"/>
      </tp>
      <tp>
        <v>95.711878999999996</v>
        <stp/>
        <stp>StudyData</stp>
        <stp>Correlation(S.XSW,S.XSD,Period:=20,InputChoice1:=Close,InputChoice2:=Close)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52" s="3"/>
      </tp>
      <tp>
        <v>98.755321879999997</v>
        <stp/>
        <stp>StudyData</stp>
        <stp>Correlation(S.XSW,S.XTL,Period:=20,InputChoice1:=Close,InputChoice2:=Close)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52" s="3"/>
      </tp>
      <tp>
        <v>94.412580989999995</v>
        <stp/>
        <stp>StudyData</stp>
        <stp>Correlation(S.XSW,S.XTN,Period:=20,InputChoice1:=Close,InputChoice2:=Close)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52" s="3"/>
      </tp>
      <tp>
        <v>97.031677189999996</v>
        <stp/>
        <stp>StudyData</stp>
        <stp>Correlation(S.XSW,S.XHE,Period:=20,InputChoice1:=Close,InputChoice2:=Close)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52" s="3"/>
      </tp>
      <tp>
        <v>95.005470020000004</v>
        <stp/>
        <stp>StudyData</stp>
        <stp>Correlation(S.XSW,S.XHB,Period:=20,InputChoice1:=Close,InputChoice2:=Close)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52" s="3"/>
      </tp>
      <tp>
        <v>91.99510497</v>
        <stp/>
        <stp>StudyData</stp>
        <stp>Correlation(S.XSD,S.KIE,Period:=20,InputChoice1:=Close,InputChoice2:=Close)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51" s="3"/>
      </tp>
      <tp>
        <v>82.806896519999995</v>
        <stp/>
        <stp>StudyData</stp>
        <stp>Correlation(S.XSW,S.XME,Period:=20,InputChoice1:=Close,InputChoice2:=Close)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52" s="3"/>
      </tp>
      <tp>
        <v>92.906271469999993</v>
        <stp/>
        <stp>StudyData</stp>
        <stp>Correlation(S.XSW,S.XOP,Period:=20,InputChoice1:=Close,InputChoice2:=Close)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52" s="3"/>
      </tp>
      <tp>
        <v>93.871040269999995</v>
        <stp/>
        <stp>StudyData</stp>
        <stp>Correlation(S.XSW,S.XAR,Period:=20,InputChoice1:=Close,InputChoice2:=Close)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52" s="3"/>
      </tp>
      <tp>
        <v>88.638191210000002</v>
        <stp/>
        <stp>StudyData</stp>
        <stp>Correlation(S.XSD,S.KBE,Period:=20,InputChoice1:=Close,InputChoice2:=Close)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51" s="3"/>
      </tp>
      <tp>
        <v>92.645731569999995</v>
        <stp/>
        <stp>StudyData</stp>
        <stp>Correlation(S.XSW,S.XBI,Period:=20,InputChoice1:=Close,InputChoice2:=Close)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52" s="3"/>
      </tp>
      <tp>
        <v>89.850947669999996</v>
        <stp/>
        <stp>StudyData</stp>
        <stp>Correlation(S.XSD,S.KCE,Period:=20,InputChoice1:=Close,InputChoice2:=Close)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51" s="3"/>
      </tp>
      <tp>
        <v>77.967794029999993</v>
        <stp/>
        <stp>StudyData</stp>
        <stp>Correlation(S.XSW,S.XES,Period:=20,InputChoice1:=Close,InputChoice2:=Close)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52" s="3"/>
      </tp>
      <tp>
        <v>99.569567449999994</v>
        <stp/>
        <stp>StudyData</stp>
        <stp>Correlation(S.XSD,S.MTK,Period:=20,InputChoice1:=Close,InputChoice2:=Close)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51" s="3"/>
      </tp>
      <tp>
        <v>97.575667370000005</v>
        <stp/>
        <stp>StudyData</stp>
        <stp>Correlation(S.XSD,S.XPH,Period:=20,InputChoice1:=Close,InputChoice2:=Close)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51" s="3"/>
      </tp>
      <tp>
        <v>80.691861599999996</v>
        <stp/>
        <stp>StudyData</stp>
        <stp>Correlation(S.XSW,S.KRE,Period:=20,InputChoice1:=Close,InputChoice2:=Close)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52" s="3"/>
      </tp>
      <tp>
        <v>85.277122000000006</v>
        <stp/>
        <stp>StudyData</stp>
        <stp>Correlation(S.XSD,S.XRT,Period:=20,InputChoice1:=Close,InputChoice2:=Close)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51" s="3"/>
      </tp>
      <tp>
        <v>95.711878999999996</v>
        <stp/>
        <stp>StudyData</stp>
        <stp>Correlation(S.XSD,S.XSW,Period:=20,InputChoice1:=Close,InputChoice2:=Close)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51" s="3"/>
      </tp>
      <tp>
        <v>96.144095699999994</v>
        <stp/>
        <stp>StudyData</stp>
        <stp>Correlation(S.XSD,S.XTL,Period:=20,InputChoice1:=Close,InputChoice2:=Close)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51" s="3"/>
      </tp>
      <tp>
        <v>91.70801333</v>
        <stp/>
        <stp>StudyData</stp>
        <stp>Correlation(S.XSD,S.XTN,Period:=20,InputChoice1:=Close,InputChoice2:=Close)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51" s="3"/>
      </tp>
      <tp>
        <v>89.983033050000003</v>
        <stp/>
        <stp>StudyData</stp>
        <stp>Correlation(S.XSD,S.XHE,Period:=20,InputChoice1:=Close,InputChoice2:=Close)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51" s="3"/>
      </tp>
      <tp>
        <v>95.12526819</v>
        <stp/>
        <stp>StudyData</stp>
        <stp>Correlation(S.XSD,S.XHB,Period:=20,InputChoice1:=Close,InputChoice2:=Close)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51" s="3"/>
      </tp>
      <tp>
        <v>83.121114300000002</v>
        <stp/>
        <stp>StudyData</stp>
        <stp>Correlation(S.XSW,S.KIE,Period:=20,InputChoice1:=Close,InputChoice2:=Close)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52" s="3"/>
      </tp>
      <tp>
        <v>68.195246859999997</v>
        <stp/>
        <stp>StudyData</stp>
        <stp>Correlation(S.XSD,S.XME,Period:=20,InputChoice1:=Close,InputChoice2:=Close)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51" s="3"/>
      </tp>
      <tp>
        <v>87.656318920000004</v>
        <stp/>
        <stp>StudyData</stp>
        <stp>Correlation(S.XSD,S.XOP,Period:=20,InputChoice1:=Close,InputChoice2:=Close)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51" s="3"/>
      </tp>
      <tp>
        <v>84.777942510000003</v>
        <stp/>
        <stp>StudyData</stp>
        <stp>Correlation(S.XSD,S.XAR,Period:=20,InputChoice1:=Close,InputChoice2:=Close)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51" s="3"/>
      </tp>
      <tp>
        <v>76.226779059999998</v>
        <stp/>
        <stp>StudyData</stp>
        <stp>Correlation(S.XSW,S.KBE,Period:=20,InputChoice1:=Close,InputChoice2:=Close)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52" s="3"/>
      </tp>
      <tp>
        <v>97.471039599999997</v>
        <stp/>
        <stp>StudyData</stp>
        <stp>Correlation(S.XSD,S.XBI,Period:=20,InputChoice1:=Close,InputChoice2:=Close)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51" s="3"/>
      </tp>
      <tp>
        <v>79.041201330000007</v>
        <stp/>
        <stp>StudyData</stp>
        <stp>Correlation(S.XSW,S.KCE,Period:=20,InputChoice1:=Close,InputChoice2:=Close)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52" s="3"/>
      </tp>
      <tp>
        <v>67.457795829999995</v>
        <stp/>
        <stp>StudyData</stp>
        <stp>Correlation(S.XSD,S.XES,Period:=20,InputChoice1:=Close,InputChoice2:=Close)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51" s="3"/>
      </tp>
      <tp>
        <v>95.387335239999999</v>
        <stp/>
        <stp>StudyData</stp>
        <stp>Correlation(S.XSW,S.MTK,Period:=20,InputChoice1:=Close,InputChoice2:=Close)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52" s="3"/>
      </tp>
      <tp>
        <v>0.22</v>
        <stp/>
        <stp>ContractData</stp>
        <stp>S.XHE</stp>
        <stp>NetLastQuoteToday</stp>
        <stp/>
        <stp>T</stp>
        <tr r="H41" s="3"/>
      </tp>
      <tp>
        <v>-0.57000000000000006</v>
        <stp/>
        <stp>ContractData</stp>
        <stp>S.XHB</stp>
        <stp>NetLastQuoteToday</stp>
        <stp/>
        <stp>T</stp>
        <tr r="H42" s="3"/>
      </tp>
      <tp>
        <v>157.06</v>
        <stp/>
        <stp>ContractData</stp>
        <stp>S.THRK</stp>
        <stp>Low</stp>
        <stp/>
        <stp>T</stp>
        <tr r="N9" s="3"/>
      </tp>
      <tp>
        <v>208.01</v>
        <stp/>
        <stp>StudyData</stp>
        <stp>SPY</stp>
        <stp>Bar</stp>
        <stp/>
        <stp>Low</stp>
        <stp>D</stp>
        <stp>-207</stp>
        <stp>All</stp>
        <stp/>
        <stp/>
        <stp>TRUE</stp>
        <stp>T</stp>
        <tr r="F209" s="5"/>
      </tp>
      <tp>
        <v>197.6</v>
        <stp/>
        <stp>StudyData</stp>
        <stp>SPY</stp>
        <stp>Bar</stp>
        <stp/>
        <stp>Low</stp>
        <stp>D</stp>
        <stp>-107</stp>
        <stp>All</stp>
        <stp/>
        <stp/>
        <stp>TRUE</stp>
        <stp>T</stp>
        <tr r="F109" s="5"/>
      </tp>
      <tp>
        <v>208.26</v>
        <stp/>
        <stp>StudyData</stp>
        <stp>SPY</stp>
        <stp>Bar</stp>
        <stp/>
        <stp>Low</stp>
        <stp>D</stp>
        <stp>-206</stp>
        <stp>All</stp>
        <stp/>
        <stp/>
        <stp>TRUE</stp>
        <stp>T</stp>
        <tr r="F208" s="5"/>
      </tp>
      <tp>
        <v>193.42</v>
        <stp/>
        <stp>StudyData</stp>
        <stp>SPY</stp>
        <stp>Bar</stp>
        <stp/>
        <stp>Low</stp>
        <stp>D</stp>
        <stp>-106</stp>
        <stp>All</stp>
        <stp/>
        <stp/>
        <stp>TRUE</stp>
        <stp>T</stp>
        <tr r="F108" s="5"/>
      </tp>
      <tp>
        <v>208.16</v>
        <stp/>
        <stp>StudyData</stp>
        <stp>SPY</stp>
        <stp>Bar</stp>
        <stp/>
        <stp>Low</stp>
        <stp>D</stp>
        <stp>-205</stp>
        <stp>All</stp>
        <stp/>
        <stp/>
        <stp>TRUE</stp>
        <stp>T</stp>
        <tr r="F207" s="5"/>
      </tp>
      <tp>
        <v>191.55</v>
        <stp/>
        <stp>StudyData</stp>
        <stp>SPY</stp>
        <stp>Bar</stp>
        <stp/>
        <stp>Low</stp>
        <stp>D</stp>
        <stp>-105</stp>
        <stp>All</stp>
        <stp/>
        <stp/>
        <stp>TRUE</stp>
        <stp>T</stp>
        <tr r="F107" s="5"/>
      </tp>
      <tp>
        <v>209.69</v>
        <stp/>
        <stp>StudyData</stp>
        <stp>SPY</stp>
        <stp>Bar</stp>
        <stp/>
        <stp>Low</stp>
        <stp>D</stp>
        <stp>-204</stp>
        <stp>All</stp>
        <stp/>
        <stp/>
        <stp>TRUE</stp>
        <stp>T</stp>
        <tr r="F206" s="5"/>
      </tp>
      <tp>
        <v>189.82</v>
        <stp/>
        <stp>StudyData</stp>
        <stp>SPY</stp>
        <stp>Bar</stp>
        <stp/>
        <stp>Low</stp>
        <stp>D</stp>
        <stp>-104</stp>
        <stp>All</stp>
        <stp/>
        <stp/>
        <stp>TRUE</stp>
        <stp>T</stp>
        <tr r="F106" s="5"/>
      </tp>
      <tp>
        <v>207.35</v>
        <stp/>
        <stp>StudyData</stp>
        <stp>SPY</stp>
        <stp>Bar</stp>
        <stp/>
        <stp>Low</stp>
        <stp>D</stp>
        <stp>-203</stp>
        <stp>All</stp>
        <stp/>
        <stp/>
        <stp>TRUE</stp>
        <stp>T</stp>
        <tr r="F205" s="5"/>
      </tp>
      <tp>
        <v>191.14</v>
        <stp/>
        <stp>StudyData</stp>
        <stp>SPY</stp>
        <stp>Bar</stp>
        <stp/>
        <stp>Low</stp>
        <stp>D</stp>
        <stp>-103</stp>
        <stp>All</stp>
        <stp/>
        <stp/>
        <stp>TRUE</stp>
        <stp>T</stp>
        <tr r="F105" s="5"/>
      </tp>
      <tp>
        <v>203.17</v>
        <stp/>
        <stp>StudyData</stp>
        <stp>SPY</stp>
        <stp>Bar</stp>
        <stp/>
        <stp>Low</stp>
        <stp>D</stp>
        <stp>-202</stp>
        <stp>All</stp>
        <stp/>
        <stp/>
        <stp>TRUE</stp>
        <stp>T</stp>
        <tr r="F204" s="5"/>
      </tp>
      <tp>
        <v>188.38</v>
        <stp/>
        <stp>StudyData</stp>
        <stp>SPY</stp>
        <stp>Bar</stp>
        <stp/>
        <stp>Low</stp>
        <stp>D</stp>
        <stp>-102</stp>
        <stp>All</stp>
        <stp/>
        <stp/>
        <stp>TRUE</stp>
        <stp>T</stp>
        <tr r="F104" s="5"/>
      </tp>
      <tp>
        <v>197.52</v>
        <stp/>
        <stp>StudyData</stp>
        <stp>SPY</stp>
        <stp>Bar</stp>
        <stp/>
        <stp>Low</stp>
        <stp>D</stp>
        <stp>-201</stp>
        <stp>All</stp>
        <stp/>
        <stp/>
        <stp>TRUE</stp>
        <stp>T</stp>
        <tr r="F203" s="5"/>
      </tp>
      <tp>
        <v>187.66</v>
        <stp/>
        <stp>StudyData</stp>
        <stp>SPY</stp>
        <stp>Bar</stp>
        <stp/>
        <stp>Low</stp>
        <stp>D</stp>
        <stp>-101</stp>
        <stp>All</stp>
        <stp/>
        <stp/>
        <stp>TRUE</stp>
        <stp>T</stp>
        <tr r="F103" s="5"/>
      </tp>
      <tp>
        <v>182.4</v>
        <stp/>
        <stp>StudyData</stp>
        <stp>SPY</stp>
        <stp>Bar</stp>
        <stp/>
        <stp>Low</stp>
        <stp>D</stp>
        <stp>-200</stp>
        <stp>All</stp>
        <stp/>
        <stp/>
        <stp>TRUE</stp>
        <stp>T</stp>
        <tr r="F202" s="5"/>
      </tp>
      <tp>
        <v>204.51</v>
        <stp/>
        <stp>StudyData</stp>
        <stp>SPY</stp>
        <stp>Bar</stp>
        <stp/>
        <stp>Low</stp>
        <stp>D</stp>
        <stp>-300</stp>
        <stp>All</stp>
        <stp/>
        <stp/>
        <stp>TRUE</stp>
        <stp>T</stp>
        <tr r="F302" s="5"/>
      </tp>
      <tp>
        <v>185.52</v>
        <stp/>
        <stp>StudyData</stp>
        <stp>SPY</stp>
        <stp>Bar</stp>
        <stp/>
        <stp>Low</stp>
        <stp>D</stp>
        <stp>-100</stp>
        <stp>All</stp>
        <stp/>
        <stp/>
        <stp>TRUE</stp>
        <stp>T</stp>
        <tr r="F102" s="5"/>
      </tp>
      <tp>
        <v>207.76</v>
        <stp/>
        <stp>StudyData</stp>
        <stp>SPY</stp>
        <stp>Bar</stp>
        <stp/>
        <stp>Low</stp>
        <stp>D</stp>
        <stp>-209</stp>
        <stp>All</stp>
        <stp/>
        <stp/>
        <stp>TRUE</stp>
        <stp>T</stp>
        <tr r="F211" s="5"/>
      </tp>
      <tp>
        <v>198.59</v>
        <stp/>
        <stp>StudyData</stp>
        <stp>SPY</stp>
        <stp>Bar</stp>
        <stp/>
        <stp>Low</stp>
        <stp>D</stp>
        <stp>-109</stp>
        <stp>All</stp>
        <stp/>
        <stp/>
        <stp>TRUE</stp>
        <stp>T</stp>
        <tr r="F111" s="5"/>
      </tp>
      <tp>
        <v>205.36</v>
        <stp/>
        <stp>StudyData</stp>
        <stp>SPY</stp>
        <stp>Bar</stp>
        <stp/>
        <stp>Low</stp>
        <stp>D</stp>
        <stp>-208</stp>
        <stp>All</stp>
        <stp/>
        <stp/>
        <stp>TRUE</stp>
        <stp>T</stp>
        <tr r="F210" s="5"/>
      </tp>
      <tp>
        <v>200.05</v>
        <stp/>
        <stp>StudyData</stp>
        <stp>SPY</stp>
        <stp>Bar</stp>
        <stp/>
        <stp>Low</stp>
        <stp>D</stp>
        <stp>-108</stp>
        <stp>All</stp>
        <stp/>
        <stp/>
        <stp>TRUE</stp>
        <stp>T</stp>
        <tr r="F110" s="5"/>
      </tp>
      <tp>
        <v>3284933</v>
        <stp/>
        <stp>ContractData</stp>
        <stp>S.XOP</stp>
        <stp>T_CVol</stp>
        <stp/>
        <stp>T</stp>
        <tr r="K46" s="3"/>
      </tp>
      <tp>
        <v>1688621</v>
        <stp/>
        <stp>ContractData</stp>
        <stp>S.XLP</stp>
        <stp>T_CVol</stp>
        <stp/>
        <stp>T</stp>
        <tr r="K26" s="3"/>
      </tp>
      <tp>
        <v>79.942029750000003</v>
        <stp/>
        <stp>StudyData</stp>
        <stp>Correlation(S.XTN,S.KRE,Period:=20,InputChoice1:=Close,InputChoice2:=Close)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54" s="3"/>
      </tp>
      <tp>
        <v>80.597869459999998</v>
        <stp/>
        <stp>StudyData</stp>
        <stp>Correlation(S.XTN,S.KIE,Period:=20,InputChoice1:=Close,InputChoice2:=Close)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54" s="3"/>
      </tp>
      <tp>
        <v>75.290416329999999</v>
        <stp/>
        <stp>StudyData</stp>
        <stp>Correlation(S.XTN,S.KBE,Period:=20,InputChoice1:=Close,InputChoice2:=Close)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54" s="3"/>
      </tp>
      <tp>
        <v>76.522125119999998</v>
        <stp/>
        <stp>StudyData</stp>
        <stp>Correlation(S.XTN,S.KCE,Period:=20,InputChoice1:=Close,InputChoice2:=Close)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54" s="3"/>
      </tp>
      <tp>
        <v>83.15743406</v>
        <stp/>
        <stp>StudyData</stp>
        <stp>Correlation(S.XTL,S.KRE,Period:=20,InputChoice1:=Close,InputChoice2:=Close)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53" s="3"/>
      </tp>
      <tp>
        <v>84.634982219999998</v>
        <stp/>
        <stp>StudyData</stp>
        <stp>Correlation(S.XTL,S.KIE,Period:=20,InputChoice1:=Close,InputChoice2:=Close)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53" s="3"/>
      </tp>
      <tp>
        <v>78.987033960000005</v>
        <stp/>
        <stp>StudyData</stp>
        <stp>Correlation(S.XTL,S.KBE,Period:=20,InputChoice1:=Close,InputChoice2:=Close)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53" s="3"/>
      </tp>
      <tp>
        <v>80.705644669999998</v>
        <stp/>
        <stp>StudyData</stp>
        <stp>Correlation(S.XTL,S.KCE,Period:=20,InputChoice1:=Close,InputChoice2:=Close)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53" s="3"/>
      </tp>
      <tp>
        <v>96.194996759999995</v>
        <stp/>
        <stp>StudyData</stp>
        <stp>Correlation(S.XTL,S.MTK,Period:=20,InputChoice1:=Close,InputChoice2:=Close)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53" s="3"/>
      </tp>
      <tp>
        <v>91.563950070000004</v>
        <stp/>
        <stp>StudyData</stp>
        <stp>Correlation(S.MTK,S.KRE,Period:=20,InputChoice1:=Close,InputChoice2:=Close)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5" s="3"/>
      </tp>
      <tp>
        <v>92.375498329999999</v>
        <stp/>
        <stp>StudyData</stp>
        <stp>Correlation(S.MTK,S.KIE,Period:=20,InputChoice1:=Close,InputChoice2:=Close)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5" s="3"/>
      </tp>
      <tp>
        <v>88.690774329999996</v>
        <stp/>
        <stp>StudyData</stp>
        <stp>Correlation(S.MTK,S.KBE,Period:=20,InputChoice1:=Close,InputChoice2:=Close)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5" s="3"/>
      </tp>
      <tp>
        <v>90.135593549999996</v>
        <stp/>
        <stp>StudyData</stp>
        <stp>Correlation(S.MTK,S.KCE,Period:=20,InputChoice1:=Close,InputChoice2:=Close)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5" s="3"/>
      </tp>
      <tp>
        <v>93.122616260000001</v>
        <stp/>
        <stp>StudyData</stp>
        <stp>Correlation(S.XTN,S.MTK,Period:=20,InputChoice1:=Close,InputChoice2:=Close)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54" s="3"/>
      </tp>
      <tp>
        <v>98.665250889999996</v>
        <stp/>
        <stp>StudyData</stp>
        <stp>Correlation(S.MDY,S.THRK,Period:=20,InputChoice1:=Close,InputChoice2:=Close)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12" s="3"/>
      </tp>
      <tp>
        <v>97.785658100000006</v>
        <stp/>
        <stp>StudyData</stp>
        <stp>Correlation(S.SLY,S.THRK,Period:=20,InputChoice1:=Close,InputChoice2:=Close)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11" s="3"/>
      </tp>
      <tp>
        <v>99.302178150000003</v>
        <stp/>
        <stp>StudyData</stp>
        <stp>Correlation(S.SPY,S.THRK,Period:=20,InputChoice1:=Close,InputChoice2:=Close)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6" s="3"/>
      </tp>
      <tp>
        <v>95.952199570000005</v>
        <stp/>
        <stp>StudyData</stp>
        <stp>Correlation(S.XTL,S.XPH,Period:=20,InputChoice1:=Close,InputChoice2:=Close)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53" s="3"/>
      </tp>
      <tp>
        <v>91.876300999999998</v>
        <stp/>
        <stp>StudyData</stp>
        <stp>Correlation(S.XTL,S.XRT,Period:=20,InputChoice1:=Close,InputChoice2:=Close)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53" s="3"/>
      </tp>
      <tp>
        <v>96.144095699999994</v>
        <stp/>
        <stp>StudyData</stp>
        <stp>Correlation(S.XTL,S.XSD,Period:=20,InputChoice1:=Close,InputChoice2:=Close)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53" s="3"/>
      </tp>
      <tp>
        <v>98.755321879999997</v>
        <stp/>
        <stp>StudyData</stp>
        <stp>Correlation(S.XTL,S.XSW,Period:=20,InputChoice1:=Close,InputChoice2:=Close)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53" s="3"/>
      </tp>
      <tp>
        <v>94.523158289999998</v>
        <stp/>
        <stp>StudyData</stp>
        <stp>Correlation(S.XTL,S.XTN,Period:=20,InputChoice1:=Close,InputChoice2:=Close)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53" s="3"/>
      </tp>
      <tp>
        <v>95.834138769999996</v>
        <stp/>
        <stp>StudyData</stp>
        <stp>Correlation(S.XTL,S.XHE,Period:=20,InputChoice1:=Close,InputChoice2:=Close)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53" s="3"/>
      </tp>
      <tp>
        <v>94.549057579999996</v>
        <stp/>
        <stp>StudyData</stp>
        <stp>Correlation(S.XTL,S.XHB,Period:=20,InputChoice1:=Close,InputChoice2:=Close)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53" s="3"/>
      </tp>
      <tp>
        <v>81.055795130000007</v>
        <stp/>
        <stp>StudyData</stp>
        <stp>Correlation(S.XTL,S.XME,Period:=20,InputChoice1:=Close,InputChoice2:=Close)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53" s="3"/>
      </tp>
      <tp>
        <v>92.199398149999993</v>
        <stp/>
        <stp>StudyData</stp>
        <stp>Correlation(S.XTL,S.XOP,Period:=20,InputChoice1:=Close,InputChoice2:=Close)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53" s="3"/>
      </tp>
      <tp>
        <v>92.655653150000006</v>
        <stp/>
        <stp>StudyData</stp>
        <stp>Correlation(S.XTL,S.XAR,Period:=20,InputChoice1:=Close,InputChoice2:=Close)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53" s="3"/>
      </tp>
      <tp>
        <v>93.114853010000004</v>
        <stp/>
        <stp>StudyData</stp>
        <stp>Correlation(S.XTL,S.XBI,Period:=20,InputChoice1:=Close,InputChoice2:=Close)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53" s="3"/>
      </tp>
      <tp>
        <v>77.326173510000004</v>
        <stp/>
        <stp>StudyData</stp>
        <stp>Correlation(S.XTL,S.XES,Period:=20,InputChoice1:=Close,InputChoice2:=Close)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53" s="3"/>
      </tp>
      <tp>
        <v>91.108581790000002</v>
        <stp/>
        <stp>StudyData</stp>
        <stp>Correlation(S.XTN,S.XPH,Period:=20,InputChoice1:=Close,InputChoice2:=Close)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54" s="3"/>
      </tp>
      <tp>
        <v>86.598612880000005</v>
        <stp/>
        <stp>StudyData</stp>
        <stp>Correlation(S.XTN,S.XRT,Period:=20,InputChoice1:=Close,InputChoice2:=Close)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54" s="3"/>
      </tp>
      <tp>
        <v>91.70801333</v>
        <stp/>
        <stp>StudyData</stp>
        <stp>Correlation(S.XTN,S.XSD,Period:=20,InputChoice1:=Close,InputChoice2:=Close)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54" s="3"/>
      </tp>
      <tp>
        <v>94.412580989999995</v>
        <stp/>
        <stp>StudyData</stp>
        <stp>Correlation(S.XTN,S.XSW,Period:=20,InputChoice1:=Close,InputChoice2:=Close)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54" s="3"/>
      </tp>
      <tp>
        <v>94.523158289999998</v>
        <stp/>
        <stp>StudyData</stp>
        <stp>Correlation(S.XTN,S.XTL,Period:=20,InputChoice1:=Close,InputChoice2:=Close)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54" s="3"/>
      </tp>
      <tp>
        <v>93.782075000000006</v>
        <stp/>
        <stp>StudyData</stp>
        <stp>Correlation(S.XTN,S.XHE,Period:=20,InputChoice1:=Close,InputChoice2:=Close)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54" s="3"/>
      </tp>
      <tp>
        <v>94.108051219999993</v>
        <stp/>
        <stp>StudyData</stp>
        <stp>Correlation(S.XTN,S.XHB,Period:=20,InputChoice1:=Close,InputChoice2:=Close)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54" s="3"/>
      </tp>
      <tp>
        <v>82.163790469999995</v>
        <stp/>
        <stp>StudyData</stp>
        <stp>Correlation(S.XTN,S.XME,Period:=20,InputChoice1:=Close,InputChoice2:=Close)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54" s="3"/>
      </tp>
      <tp>
        <v>96.280402929999994</v>
        <stp/>
        <stp>StudyData</stp>
        <stp>Correlation(S.XTN,S.XOP,Period:=20,InputChoice1:=Close,InputChoice2:=Close)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54" s="3"/>
      </tp>
      <tp>
        <v>95.190209760000002</v>
        <stp/>
        <stp>StudyData</stp>
        <stp>Correlation(S.XTN,S.XAR,Period:=20,InputChoice1:=Close,InputChoice2:=Close)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54" s="3"/>
      </tp>
      <tp>
        <v>86.845124190000007</v>
        <stp/>
        <stp>StudyData</stp>
        <stp>Correlation(S.XTN,S.XBI,Period:=20,InputChoice1:=Close,InputChoice2:=Close)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54" s="3"/>
      </tp>
      <tp>
        <v>87.480719669999999</v>
        <stp/>
        <stp>StudyData</stp>
        <stp>Correlation(S.XTN,S.XES,Period:=20,InputChoice1:=Close,InputChoice2:=Close)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54" s="3"/>
      </tp>
      <tp>
        <v>96.416770510000006</v>
        <stp/>
        <stp>StudyData</stp>
        <stp>Correlation(S.MTK,S.XPH,Period:=20,InputChoice1:=Close,InputChoice2:=Close)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5" s="3"/>
      </tp>
      <tp>
        <v>86.195941619999999</v>
        <stp/>
        <stp>StudyData</stp>
        <stp>Correlation(S.MTK,S.XRT,Period:=20,InputChoice1:=Close,InputChoice2:=Close)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5" s="3"/>
      </tp>
      <tp>
        <v>95.387335239999999</v>
        <stp/>
        <stp>StudyData</stp>
        <stp>Correlation(S.MTK,S.XSW,Period:=20,InputChoice1:=Close,InputChoice2:=Close)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5" s="3"/>
      </tp>
      <tp>
        <v>99.569567449999994</v>
        <stp/>
        <stp>StudyData</stp>
        <stp>Correlation(S.MTK,S.XSD,Period:=20,InputChoice1:=Close,InputChoice2:=Close)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5" s="3"/>
      </tp>
      <tp>
        <v>96.194996759999995</v>
        <stp/>
        <stp>StudyData</stp>
        <stp>Correlation(S.MTK,S.XTL,Period:=20,InputChoice1:=Close,InputChoice2:=Close)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5" s="3"/>
      </tp>
      <tp>
        <v>93.122616260000001</v>
        <stp/>
        <stp>StudyData</stp>
        <stp>Correlation(S.MTK,S.XTN,Period:=20,InputChoice1:=Close,InputChoice2:=Close)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5" s="3"/>
      </tp>
      <tp>
        <v>96.351283370000004</v>
        <stp/>
        <stp>StudyData</stp>
        <stp>Correlation(S.MTK,S.XHB,Period:=20,InputChoice1:=Close,InputChoice2:=Close)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5" s="3"/>
      </tp>
      <tp>
        <v>90.005671530000001</v>
        <stp/>
        <stp>StudyData</stp>
        <stp>Correlation(S.MTK,S.XHE,Period:=20,InputChoice1:=Close,InputChoice2:=Close)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5" s="3"/>
      </tp>
      <tp>
        <v>68.49943064</v>
        <stp/>
        <stp>StudyData</stp>
        <stp>Correlation(S.MTK,S.XME,Period:=20,InputChoice1:=Close,InputChoice2:=Close)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5" s="3"/>
      </tp>
      <tp>
        <v>88.131053059999999</v>
        <stp/>
        <stp>StudyData</stp>
        <stp>Correlation(S.MTK,S.XOP,Period:=20,InputChoice1:=Close,InputChoice2:=Close)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5" s="3"/>
      </tp>
      <tp>
        <v>85.950595989999997</v>
        <stp/>
        <stp>StudyData</stp>
        <stp>Correlation(S.MTK,S.XAR,Period:=20,InputChoice1:=Close,InputChoice2:=Close)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5" s="3"/>
      </tp>
      <tp>
        <v>96.502703109999999</v>
        <stp/>
        <stp>StudyData</stp>
        <stp>Correlation(S.MTK,S.XBI,Period:=20,InputChoice1:=Close,InputChoice2:=Close)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5" s="3"/>
      </tp>
      <tp>
        <v>69.276050510000005</v>
        <stp/>
        <stp>StudyData</stp>
        <stp>Correlation(S.MTK,S.XES,Period:=20,InputChoice1:=Close,InputChoice2:=Close)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5" s="3"/>
      </tp>
      <tp>
        <v>102</v>
        <stp/>
        <stp>ContractData</stp>
        <stp>S.SPYG</stp>
        <stp>Low</stp>
        <stp/>
        <stp>T</stp>
        <tr r="N18" s="3"/>
      </tp>
      <tp>
        <v>101.15</v>
        <stp/>
        <stp>ContractData</stp>
        <stp>S.SPYV</stp>
        <stp>Low</stp>
        <stp/>
        <stp>T</stp>
        <tr r="N19" s="3"/>
      </tp>
      <tp>
        <v>181.77</v>
        <stp/>
        <stp>ContractData</stp>
        <stp>S.SLYG</stp>
        <stp>Low</stp>
        <stp/>
        <stp>T</stp>
        <tr r="N20" s="3"/>
      </tp>
      <tp>
        <v>102.05</v>
        <stp/>
        <stp>ContractData</stp>
        <stp>S.SLYV</stp>
        <stp>Low</stp>
        <stp/>
        <stp>T</stp>
        <tr r="N21" s="3"/>
      </tp>
      <tp>
        <v>-0.32</v>
        <stp/>
        <stp>ContractData</stp>
        <stp>S.XOP</stp>
        <stp>NetLastQuoteToday</stp>
        <stp/>
        <stp>T</stp>
        <tr r="H46" s="3"/>
      </tp>
      <tp>
        <v>209.42</v>
        <stp/>
        <stp>StudyData</stp>
        <stp>SPY</stp>
        <stp>Bar</stp>
        <stp/>
        <stp>Low</stp>
        <stp>D</stp>
        <stp>-217</stp>
        <stp>All</stp>
        <stp/>
        <stp/>
        <stp>TRUE</stp>
        <stp>T</stp>
        <tr r="F219" s="5"/>
      </tp>
      <tp>
        <v>200.09</v>
        <stp/>
        <stp>StudyData</stp>
        <stp>SPY</stp>
        <stp>Bar</stp>
        <stp/>
        <stp>Low</stp>
        <stp>D</stp>
        <stp>-117</stp>
        <stp>All</stp>
        <stp/>
        <stp/>
        <stp>TRUE</stp>
        <stp>T</stp>
        <tr r="F119" s="5"/>
      </tp>
      <tp>
        <v>210.16</v>
        <stp/>
        <stp>StudyData</stp>
        <stp>SPY</stp>
        <stp>Bar</stp>
        <stp/>
        <stp>Low</stp>
        <stp>D</stp>
        <stp>-216</stp>
        <stp>All</stp>
        <stp/>
        <stp/>
        <stp>TRUE</stp>
        <stp>T</stp>
        <tr r="F218" s="5"/>
      </tp>
      <tp>
        <v>201.55</v>
        <stp/>
        <stp>StudyData</stp>
        <stp>SPY</stp>
        <stp>Bar</stp>
        <stp/>
        <stp>Low</stp>
        <stp>D</stp>
        <stp>-116</stp>
        <stp>All</stp>
        <stp/>
        <stp/>
        <stp>TRUE</stp>
        <stp>T</stp>
        <tr r="F118" s="5"/>
      </tp>
      <tp>
        <v>208.65</v>
        <stp/>
        <stp>StudyData</stp>
        <stp>SPY</stp>
        <stp>Bar</stp>
        <stp/>
        <stp>Low</stp>
        <stp>D</stp>
        <stp>-215</stp>
        <stp>All</stp>
        <stp/>
        <stp/>
        <stp>TRUE</stp>
        <stp>T</stp>
        <tr r="F217" s="5"/>
      </tp>
      <tp>
        <v>204.58</v>
        <stp/>
        <stp>StudyData</stp>
        <stp>SPY</stp>
        <stp>Bar</stp>
        <stp/>
        <stp>Low</stp>
        <stp>D</stp>
        <stp>-115</stp>
        <stp>All</stp>
        <stp/>
        <stp/>
        <stp>TRUE</stp>
        <stp>T</stp>
        <tr r="F117" s="5"/>
      </tp>
      <tp>
        <v>208.8</v>
        <stp/>
        <stp>StudyData</stp>
        <stp>SPY</stp>
        <stp>Bar</stp>
        <stp/>
        <stp>Low</stp>
        <stp>D</stp>
        <stp>-214</stp>
        <stp>All</stp>
        <stp/>
        <stp/>
        <stp>TRUE</stp>
        <stp>T</stp>
        <tr r="F216" s="5"/>
      </tp>
      <tp>
        <v>205.42</v>
        <stp/>
        <stp>StudyData</stp>
        <stp>SPY</stp>
        <stp>Bar</stp>
        <stp/>
        <stp>Low</stp>
        <stp>D</stp>
        <stp>-114</stp>
        <stp>All</stp>
        <stp/>
        <stp/>
        <stp>TRUE</stp>
        <stp>T</stp>
        <tr r="F116" s="5"/>
      </tp>
      <tp>
        <v>209.73</v>
        <stp/>
        <stp>StudyData</stp>
        <stp>SPY</stp>
        <stp>Bar</stp>
        <stp/>
        <stp>Low</stp>
        <stp>D</stp>
        <stp>-213</stp>
        <stp>All</stp>
        <stp/>
        <stp/>
        <stp>TRUE</stp>
        <stp>T</stp>
        <tr r="F215" s="5"/>
      </tp>
      <tp>
        <v>203.94</v>
        <stp/>
        <stp>StudyData</stp>
        <stp>SPY</stp>
        <stp>Bar</stp>
        <stp/>
        <stp>Low</stp>
        <stp>D</stp>
        <stp>-113</stp>
        <stp>All</stp>
        <stp/>
        <stp/>
        <stp>TRUE</stp>
        <stp>T</stp>
        <tr r="F115" s="5"/>
      </tp>
      <tp>
        <v>207.65</v>
        <stp/>
        <stp>StudyData</stp>
        <stp>SPY</stp>
        <stp>Bar</stp>
        <stp/>
        <stp>Low</stp>
        <stp>D</stp>
        <stp>-212</stp>
        <stp>All</stp>
        <stp/>
        <stp/>
        <stp>TRUE</stp>
        <stp>T</stp>
        <tr r="F214" s="5"/>
      </tp>
      <tp>
        <v>206.47</v>
        <stp/>
        <stp>StudyData</stp>
        <stp>SPY</stp>
        <stp>Bar</stp>
        <stp/>
        <stp>Low</stp>
        <stp>D</stp>
        <stp>-112</stp>
        <stp>All</stp>
        <stp/>
        <stp/>
        <stp>TRUE</stp>
        <stp>T</stp>
        <tr r="F114" s="5"/>
      </tp>
      <tp>
        <v>206.87</v>
        <stp/>
        <stp>StudyData</stp>
        <stp>SPY</stp>
        <stp>Bar</stp>
        <stp/>
        <stp>Low</stp>
        <stp>D</stp>
        <stp>-211</stp>
        <stp>All</stp>
        <stp/>
        <stp/>
        <stp>TRUE</stp>
        <stp>T</stp>
        <tr r="F213" s="5"/>
      </tp>
      <tp>
        <v>205.76</v>
        <stp/>
        <stp>StudyData</stp>
        <stp>SPY</stp>
        <stp>Bar</stp>
        <stp/>
        <stp>Low</stp>
        <stp>D</stp>
        <stp>-111</stp>
        <stp>All</stp>
        <stp/>
        <stp/>
        <stp>TRUE</stp>
        <stp>T</stp>
        <tr r="F113" s="5"/>
      </tp>
      <tp>
        <v>209.28</v>
        <stp/>
        <stp>StudyData</stp>
        <stp>SPY</stp>
        <stp>Bar</stp>
        <stp/>
        <stp>Low</stp>
        <stp>D</stp>
        <stp>-210</stp>
        <stp>All</stp>
        <stp/>
        <stp/>
        <stp>TRUE</stp>
        <stp>T</stp>
        <tr r="F212" s="5"/>
      </tp>
      <tp>
        <v>203.54</v>
        <stp/>
        <stp>StudyData</stp>
        <stp>SPY</stp>
        <stp>Bar</stp>
        <stp/>
        <stp>Low</stp>
        <stp>D</stp>
        <stp>-110</stp>
        <stp>All</stp>
        <stp/>
        <stp/>
        <stp>TRUE</stp>
        <stp>T</stp>
        <tr r="F112" s="5"/>
      </tp>
      <tp>
        <v>206.8</v>
        <stp/>
        <stp>StudyData</stp>
        <stp>SPY</stp>
        <stp>Bar</stp>
        <stp/>
        <stp>Low</stp>
        <stp>D</stp>
        <stp>-219</stp>
        <stp>All</stp>
        <stp/>
        <stp/>
        <stp>TRUE</stp>
        <stp>T</stp>
        <tr r="F221" s="5"/>
      </tp>
      <tp>
        <v>204.07</v>
        <stp/>
        <stp>StudyData</stp>
        <stp>SPY</stp>
        <stp>Bar</stp>
        <stp/>
        <stp>Low</stp>
        <stp>D</stp>
        <stp>-119</stp>
        <stp>All</stp>
        <stp/>
        <stp/>
        <stp>TRUE</stp>
        <stp>T</stp>
        <tr r="F121" s="5"/>
      </tp>
      <tp>
        <v>209.31</v>
        <stp/>
        <stp>StudyData</stp>
        <stp>SPY</stp>
        <stp>Bar</stp>
        <stp/>
        <stp>Low</stp>
        <stp>D</stp>
        <stp>-218</stp>
        <stp>All</stp>
        <stp/>
        <stp/>
        <stp>TRUE</stp>
        <stp>T</stp>
        <tr r="F220" s="5"/>
      </tp>
      <tp>
        <v>199.67</v>
        <stp/>
        <stp>StudyData</stp>
        <stp>SPY</stp>
        <stp>Bar</stp>
        <stp/>
        <stp>Low</stp>
        <stp>D</stp>
        <stp>-118</stp>
        <stp>All</stp>
        <stp/>
        <stp/>
        <stp>TRUE</stp>
        <stp>T</stp>
        <tr r="F120" s="5"/>
      </tp>
      <tp>
        <v>79.87</v>
        <stp/>
        <stp>ContractData</stp>
        <stp>S.RSCO</stp>
        <stp>Low</stp>
        <stp/>
        <stp>T</stp>
        <tr r="N10" s="3"/>
      </tp>
      <tp>
        <v>211.58</v>
        <stp/>
        <stp>StudyData</stp>
        <stp>SPY</stp>
        <stp>Bar</stp>
        <stp/>
        <stp>Low</stp>
        <stp>D</stp>
        <stp>-227</stp>
        <stp>All</stp>
        <stp/>
        <stp/>
        <stp>TRUE</stp>
        <stp>T</stp>
        <tr r="F229" s="5"/>
      </tp>
      <tp>
        <v>207.2</v>
        <stp/>
        <stp>StudyData</stp>
        <stp>SPY</stp>
        <stp>Bar</stp>
        <stp/>
        <stp>Low</stp>
        <stp>D</stp>
        <stp>-127</stp>
        <stp>All</stp>
        <stp/>
        <stp/>
        <stp>TRUE</stp>
        <stp>T</stp>
        <tr r="F129" s="5"/>
      </tp>
      <tp>
        <v>211.8</v>
        <stp/>
        <stp>StudyData</stp>
        <stp>SPY</stp>
        <stp>Bar</stp>
        <stp/>
        <stp>Low</stp>
        <stp>D</stp>
        <stp>-226</stp>
        <stp>All</stp>
        <stp/>
        <stp/>
        <stp>TRUE</stp>
        <stp>T</stp>
        <tr r="F228" s="5"/>
      </tp>
      <tp>
        <v>205.78</v>
        <stp/>
        <stp>StudyData</stp>
        <stp>SPY</stp>
        <stp>Bar</stp>
        <stp/>
        <stp>Low</stp>
        <stp>D</stp>
        <stp>-126</stp>
        <stp>All</stp>
        <stp/>
        <stp/>
        <stp>TRUE</stp>
        <stp>T</stp>
        <tr r="F128" s="5"/>
      </tp>
      <tp>
        <v>212.21</v>
        <stp/>
        <stp>StudyData</stp>
        <stp>SPY</stp>
        <stp>Bar</stp>
        <stp/>
        <stp>Low</stp>
        <stp>D</stp>
        <stp>-225</stp>
        <stp>All</stp>
        <stp/>
        <stp/>
        <stp>TRUE</stp>
        <stp>T</stp>
        <tr r="F227" s="5"/>
      </tp>
      <tp>
        <v>204.18</v>
        <stp/>
        <stp>StudyData</stp>
        <stp>SPY</stp>
        <stp>Bar</stp>
        <stp/>
        <stp>Low</stp>
        <stp>D</stp>
        <stp>-125</stp>
        <stp>All</stp>
        <stp/>
        <stp/>
        <stp>TRUE</stp>
        <stp>T</stp>
        <tr r="F127" s="5"/>
      </tp>
      <tp>
        <v>211.39</v>
        <stp/>
        <stp>StudyData</stp>
        <stp>SPY</stp>
        <stp>Bar</stp>
        <stp/>
        <stp>Low</stp>
        <stp>D</stp>
        <stp>-224</stp>
        <stp>All</stp>
        <stp/>
        <stp/>
        <stp>TRUE</stp>
        <stp>T</stp>
        <tr r="F226" s="5"/>
      </tp>
      <tp>
        <v>205.14</v>
        <stp/>
        <stp>StudyData</stp>
        <stp>SPY</stp>
        <stp>Bar</stp>
        <stp/>
        <stp>Low</stp>
        <stp>D</stp>
        <stp>-124</stp>
        <stp>All</stp>
        <stp/>
        <stp/>
        <stp>TRUE</stp>
        <stp>T</stp>
        <tr r="F126" s="5"/>
      </tp>
      <tp>
        <v>210.89</v>
        <stp/>
        <stp>StudyData</stp>
        <stp>SPY</stp>
        <stp>Bar</stp>
        <stp/>
        <stp>Low</stp>
        <stp>D</stp>
        <stp>-223</stp>
        <stp>All</stp>
        <stp/>
        <stp/>
        <stp>TRUE</stp>
        <stp>T</stp>
        <tr r="F225" s="5"/>
      </tp>
      <tp>
        <v>201.51</v>
        <stp/>
        <stp>StudyData</stp>
        <stp>SPY</stp>
        <stp>Bar</stp>
        <stp/>
        <stp>Low</stp>
        <stp>D</stp>
        <stp>-123</stp>
        <stp>All</stp>
        <stp/>
        <stp/>
        <stp>TRUE</stp>
        <stp>T</stp>
        <tr r="F125" s="5"/>
      </tp>
      <tp>
        <v>209.75</v>
        <stp/>
        <stp>StudyData</stp>
        <stp>SPY</stp>
        <stp>Bar</stp>
        <stp/>
        <stp>Low</stp>
        <stp>D</stp>
        <stp>-222</stp>
        <stp>All</stp>
        <stp/>
        <stp/>
        <stp>TRUE</stp>
        <stp>T</stp>
        <tr r="F224" s="5"/>
      </tp>
      <tp>
        <v>199.95</v>
        <stp/>
        <stp>StudyData</stp>
        <stp>SPY</stp>
        <stp>Bar</stp>
        <stp/>
        <stp>Low</stp>
        <stp>D</stp>
        <stp>-122</stp>
        <stp>All</stp>
        <stp/>
        <stp/>
        <stp>TRUE</stp>
        <stp>T</stp>
        <tr r="F124" s="5"/>
      </tp>
      <tp>
        <v>207.6</v>
        <stp/>
        <stp>StudyData</stp>
        <stp>SPY</stp>
        <stp>Bar</stp>
        <stp/>
        <stp>Low</stp>
        <stp>D</stp>
        <stp>-221</stp>
        <stp>All</stp>
        <stp/>
        <stp/>
        <stp>TRUE</stp>
        <stp>T</stp>
        <tr r="F223" s="5"/>
      </tp>
      <tp>
        <v>204.54</v>
        <stp/>
        <stp>StudyData</stp>
        <stp>SPY</stp>
        <stp>Bar</stp>
        <stp/>
        <stp>Low</stp>
        <stp>D</stp>
        <stp>-121</stp>
        <stp>All</stp>
        <stp/>
        <stp/>
        <stp>TRUE</stp>
        <stp>T</stp>
        <tr r="F123" s="5"/>
      </tp>
      <tp>
        <v>206.26</v>
        <stp/>
        <stp>StudyData</stp>
        <stp>SPY</stp>
        <stp>Bar</stp>
        <stp/>
        <stp>Low</stp>
        <stp>D</stp>
        <stp>-220</stp>
        <stp>All</stp>
        <stp/>
        <stp/>
        <stp>TRUE</stp>
        <stp>T</stp>
        <tr r="F222" s="5"/>
      </tp>
      <tp>
        <v>204.8</v>
        <stp/>
        <stp>StudyData</stp>
        <stp>SPY</stp>
        <stp>Bar</stp>
        <stp/>
        <stp>Low</stp>
        <stp>D</stp>
        <stp>-120</stp>
        <stp>All</stp>
        <stp/>
        <stp/>
        <stp>TRUE</stp>
        <stp>T</stp>
        <tr r="F122" s="5"/>
      </tp>
      <tp>
        <v>209.65</v>
        <stp/>
        <stp>StudyData</stp>
        <stp>SPY</stp>
        <stp>Bar</stp>
        <stp/>
        <stp>Low</stp>
        <stp>D</stp>
        <stp>-229</stp>
        <stp>All</stp>
        <stp/>
        <stp/>
        <stp>TRUE</stp>
        <stp>T</stp>
        <tr r="F231" s="5"/>
      </tp>
      <tp>
        <v>204.75</v>
        <stp/>
        <stp>StudyData</stp>
        <stp>SPY</stp>
        <stp>Bar</stp>
        <stp/>
        <stp>Low</stp>
        <stp>D</stp>
        <stp>-129</stp>
        <stp>All</stp>
        <stp/>
        <stp/>
        <stp>TRUE</stp>
        <stp>T</stp>
        <tr r="F131" s="5"/>
      </tp>
      <tp>
        <v>210.04</v>
        <stp/>
        <stp>StudyData</stp>
        <stp>SPY</stp>
        <stp>Bar</stp>
        <stp/>
        <stp>Low</stp>
        <stp>D</stp>
        <stp>-228</stp>
        <stp>All</stp>
        <stp/>
        <stp/>
        <stp>TRUE</stp>
        <stp>T</stp>
        <tr r="F230" s="5"/>
      </tp>
      <tp>
        <v>205.93</v>
        <stp/>
        <stp>StudyData</stp>
        <stp>SPY</stp>
        <stp>Bar</stp>
        <stp/>
        <stp>Low</stp>
        <stp>D</stp>
        <stp>-128</stp>
        <stp>All</stp>
        <stp/>
        <stp/>
        <stp>TRUE</stp>
        <stp>T</stp>
        <tr r="F130" s="5"/>
      </tp>
      <tp>
        <v>2216</v>
        <stp/>
        <stp>ContractData</stp>
        <stp>S.XAR</stp>
        <stp>T_CVol</stp>
        <stp/>
        <stp>T</stp>
        <tr r="K37" s="3"/>
      </tp>
      <tp>
        <v>-0.74</v>
        <stp/>
        <stp>ContractData</stp>
        <stp>S.XME</stp>
        <stp>NetLastQuoteToday</stp>
        <stp/>
        <stp>T</stp>
        <tr r="H44" s="3"/>
      </tp>
      <tp>
        <v>206.56</v>
        <stp/>
        <stp>StudyData</stp>
        <stp>SPY</stp>
        <stp>Bar</stp>
        <stp/>
        <stp>Low</stp>
        <stp>D</stp>
        <stp>-237</stp>
        <stp>All</stp>
        <stp/>
        <stp/>
        <stp>TRUE</stp>
        <stp>T</stp>
        <tr r="F239" s="5"/>
      </tp>
      <tp>
        <v>208.86</v>
        <stp/>
        <stp>StudyData</stp>
        <stp>SPY</stp>
        <stp>Bar</stp>
        <stp/>
        <stp>Low</stp>
        <stp>D</stp>
        <stp>-137</stp>
        <stp>All</stp>
        <stp/>
        <stp/>
        <stp>TRUE</stp>
        <stp>T</stp>
        <tr r="F139" s="5"/>
      </tp>
      <tp>
        <v>206.81</v>
        <stp/>
        <stp>StudyData</stp>
        <stp>SPY</stp>
        <stp>Bar</stp>
        <stp/>
        <stp>Low</stp>
        <stp>D</stp>
        <stp>-236</stp>
        <stp>All</stp>
        <stp/>
        <stp/>
        <stp>TRUE</stp>
        <stp>T</stp>
        <tr r="F238" s="5"/>
      </tp>
      <tp>
        <v>208.52</v>
        <stp/>
        <stp>StudyData</stp>
        <stp>SPY</stp>
        <stp>Bar</stp>
        <stp/>
        <stp>Low</stp>
        <stp>D</stp>
        <stp>-136</stp>
        <stp>All</stp>
        <stp/>
        <stp/>
        <stp>TRUE</stp>
        <stp>T</stp>
        <tr r="F138" s="5"/>
      </tp>
      <tp>
        <v>205.53</v>
        <stp/>
        <stp>StudyData</stp>
        <stp>SPY</stp>
        <stp>Bar</stp>
        <stp/>
        <stp>Low</stp>
        <stp>D</stp>
        <stp>-235</stp>
        <stp>All</stp>
        <stp/>
        <stp/>
        <stp>TRUE</stp>
        <stp>T</stp>
        <tr r="F237" s="5"/>
      </tp>
      <tp>
        <v>207.41</v>
        <stp/>
        <stp>StudyData</stp>
        <stp>SPY</stp>
        <stp>Bar</stp>
        <stp/>
        <stp>Low</stp>
        <stp>D</stp>
        <stp>-135</stp>
        <stp>All</stp>
        <stp/>
        <stp/>
        <stp>TRUE</stp>
        <stp>T</stp>
        <tr r="F137" s="5"/>
      </tp>
      <tp>
        <v>204.11</v>
        <stp/>
        <stp>StudyData</stp>
        <stp>SPY</stp>
        <stp>Bar</stp>
        <stp/>
        <stp>Low</stp>
        <stp>D</stp>
        <stp>-234</stp>
        <stp>All</stp>
        <stp/>
        <stp/>
        <stp>TRUE</stp>
        <stp>T</stp>
        <tr r="F236" s="5"/>
      </tp>
      <tp>
        <v>209.01</v>
        <stp/>
        <stp>StudyData</stp>
        <stp>SPY</stp>
        <stp>Bar</stp>
        <stp/>
        <stp>Low</stp>
        <stp>D</stp>
        <stp>-134</stp>
        <stp>All</stp>
        <stp/>
        <stp/>
        <stp>TRUE</stp>
        <stp>T</stp>
        <tr r="F136" s="5"/>
      </tp>
      <tp>
        <v>204.25</v>
        <stp/>
        <stp>StudyData</stp>
        <stp>SPY</stp>
        <stp>Bar</stp>
        <stp/>
        <stp>Low</stp>
        <stp>D</stp>
        <stp>-233</stp>
        <stp>All</stp>
        <stp/>
        <stp/>
        <stp>TRUE</stp>
        <stp>T</stp>
        <tr r="F235" s="5"/>
      </tp>
      <tp>
        <v>208.86</v>
        <stp/>
        <stp>StudyData</stp>
        <stp>SPY</stp>
        <stp>Bar</stp>
        <stp/>
        <stp>Low</stp>
        <stp>D</stp>
        <stp>-133</stp>
        <stp>All</stp>
        <stp/>
        <stp/>
        <stp>TRUE</stp>
        <stp>T</stp>
        <tr r="F135" s="5"/>
      </tp>
      <tp>
        <v>204.49</v>
        <stp/>
        <stp>StudyData</stp>
        <stp>SPY</stp>
        <stp>Bar</stp>
        <stp/>
        <stp>Low</stp>
        <stp>D</stp>
        <stp>-232</stp>
        <stp>All</stp>
        <stp/>
        <stp/>
        <stp>TRUE</stp>
        <stp>T</stp>
        <tr r="F234" s="5"/>
      </tp>
      <tp>
        <v>208.56</v>
        <stp/>
        <stp>StudyData</stp>
        <stp>SPY</stp>
        <stp>Bar</stp>
        <stp/>
        <stp>Low</stp>
        <stp>D</stp>
        <stp>-132</stp>
        <stp>All</stp>
        <stp/>
        <stp/>
        <stp>TRUE</stp>
        <stp>T</stp>
        <tr r="F134" s="5"/>
      </tp>
      <tp>
        <v>206.49</v>
        <stp/>
        <stp>StudyData</stp>
        <stp>SPY</stp>
        <stp>Bar</stp>
        <stp/>
        <stp>Low</stp>
        <stp>D</stp>
        <stp>-231</stp>
        <stp>All</stp>
        <stp/>
        <stp/>
        <stp>TRUE</stp>
        <stp>T</stp>
        <tr r="F233" s="5"/>
      </tp>
      <tp>
        <v>209.11</v>
        <stp/>
        <stp>StudyData</stp>
        <stp>SPY</stp>
        <stp>Bar</stp>
        <stp/>
        <stp>Low</stp>
        <stp>D</stp>
        <stp>-131</stp>
        <stp>All</stp>
        <stp/>
        <stp/>
        <stp>TRUE</stp>
        <stp>T</stp>
        <tr r="F133" s="5"/>
      </tp>
      <tp>
        <v>208.94</v>
        <stp/>
        <stp>StudyData</stp>
        <stp>SPY</stp>
        <stp>Bar</stp>
        <stp/>
        <stp>Low</stp>
        <stp>D</stp>
        <stp>-230</stp>
        <stp>All</stp>
        <stp/>
        <stp/>
        <stp>TRUE</stp>
        <stp>T</stp>
        <tr r="F232" s="5"/>
      </tp>
      <tp>
        <v>208.23</v>
        <stp/>
        <stp>StudyData</stp>
        <stp>SPY</stp>
        <stp>Bar</stp>
        <stp/>
        <stp>Low</stp>
        <stp>D</stp>
        <stp>-130</stp>
        <stp>All</stp>
        <stp/>
        <stp/>
        <stp>TRUE</stp>
        <stp>T</stp>
        <tr r="F132" s="5"/>
      </tp>
      <tp>
        <v>205.33</v>
        <stp/>
        <stp>StudyData</stp>
        <stp>SPY</stp>
        <stp>Bar</stp>
        <stp/>
        <stp>Low</stp>
        <stp>D</stp>
        <stp>-239</stp>
        <stp>All</stp>
        <stp/>
        <stp/>
        <stp>TRUE</stp>
        <stp>T</stp>
        <tr r="F241" s="5"/>
      </tp>
      <tp>
        <v>205.99</v>
        <stp/>
        <stp>StudyData</stp>
        <stp>SPY</stp>
        <stp>Bar</stp>
        <stp/>
        <stp>Low</stp>
        <stp>D</stp>
        <stp>-139</stp>
        <stp>All</stp>
        <stp/>
        <stp/>
        <stp>TRUE</stp>
        <stp>T</stp>
        <tr r="F141" s="5"/>
      </tp>
      <tp>
        <v>205.28</v>
        <stp/>
        <stp>StudyData</stp>
        <stp>SPY</stp>
        <stp>Bar</stp>
        <stp/>
        <stp>Low</stp>
        <stp>D</stp>
        <stp>-238</stp>
        <stp>All</stp>
        <stp/>
        <stp/>
        <stp>TRUE</stp>
        <stp>T</stp>
        <tr r="F240" s="5"/>
      </tp>
      <tp>
        <v>208.2</v>
        <stp/>
        <stp>StudyData</stp>
        <stp>SPY</stp>
        <stp>Bar</stp>
        <stp/>
        <stp>Low</stp>
        <stp>D</stp>
        <stp>-138</stp>
        <stp>All</stp>
        <stp/>
        <stp/>
        <stp>TRUE</stp>
        <stp>T</stp>
        <tr r="F140" s="5"/>
      </tp>
      <tp>
        <v>60538</v>
        <stp/>
        <stp>ContractData</stp>
        <stp>S.XES</stp>
        <stp>T_CVol</stp>
        <stp/>
        <stp>T</stp>
        <tr r="K47" s="3"/>
      </tp>
      <tp>
        <v>95.277245149999999</v>
        <stp/>
        <stp>StudyData</stp>
        <stp>Correlation(S.DIA,S.ONEK,Period:=20,InputChoice1:=Close,InputChoice2:=Close)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7" s="3"/>
      </tp>
      <tp>
        <v>-0.04</v>
        <stp/>
        <stp>ContractData</stp>
        <stp>S.XLK</stp>
        <stp>NetLastQuoteToday</stp>
        <stp/>
        <stp>T</stp>
        <tr r="H32" s="3"/>
      </tp>
      <tp>
        <v>-0.26</v>
        <stp/>
        <stp>ContractData</stp>
        <stp>S.XLI</stp>
        <stp>NetLastQuoteToday</stp>
        <stp/>
        <stp>T</stp>
        <tr r="H30" s="3"/>
      </tp>
      <tp>
        <v>-0.25</v>
        <stp/>
        <stp>ContractData</stp>
        <stp>S.XLF</stp>
        <stp>NetLastQuoteToday</stp>
        <stp/>
        <stp>T</stp>
        <tr r="H28" s="3"/>
      </tp>
      <tp>
        <v>-0.46</v>
        <stp/>
        <stp>ContractData</stp>
        <stp>S.XLE</stp>
        <stp>NetLastQuoteToday</stp>
        <stp/>
        <stp>T</stp>
        <tr r="H27" s="3"/>
      </tp>
      <tp>
        <v>-0.49</v>
        <stp/>
        <stp>ContractData</stp>
        <stp>S.XLB</stp>
        <stp>NetLastQuoteToday</stp>
        <stp/>
        <stp>T</stp>
        <tr r="H31" s="3"/>
      </tp>
      <tp>
        <v>-0.28000000000000003</v>
        <stp/>
        <stp>ContractData</stp>
        <stp>S.XLY</stp>
        <stp>NetLastQuoteToday</stp>
        <stp/>
        <stp>T</stp>
        <tr r="H25" s="3"/>
      </tp>
      <tp>
        <v>-0.74</v>
        <stp/>
        <stp>ContractData</stp>
        <stp>S.SLY</stp>
        <stp>NetLastQuoteToday</stp>
        <stp/>
        <stp>T</stp>
        <tr r="H11" s="3"/>
      </tp>
      <tp>
        <v>0.13</v>
        <stp/>
        <stp>ContractData</stp>
        <stp>S.XLV</stp>
        <stp>NetLastQuoteToday</stp>
        <stp/>
        <stp>T</stp>
        <tr r="H29" s="3"/>
      </tp>
      <tp>
        <v>0.16</v>
        <stp/>
        <stp>ContractData</stp>
        <stp>S.XLU</stp>
        <stp>NetLastQuoteToday</stp>
        <stp/>
        <stp>T</stp>
        <tr r="H33" s="3"/>
      </tp>
      <tp>
        <v>0.08</v>
        <stp/>
        <stp>ContractData</stp>
        <stp>S.XLP</stp>
        <stp>NetLastQuoteToday</stp>
        <stp/>
        <stp>T</stp>
        <tr r="H26" s="3"/>
      </tp>
      <tp>
        <v>55.96</v>
        <stp/>
        <stp>StudyData</stp>
        <stp>S.XAR</stp>
        <stp>Bar</stp>
        <stp/>
        <stp>Close</stp>
        <stp>D</stp>
        <stp>-8</stp>
        <stp>All</stp>
        <stp/>
        <stp/>
        <stp>TRUE</stp>
        <stp>T</stp>
        <tr r="V10" s="5"/>
      </tp>
      <tp>
        <v>55.86</v>
        <stp/>
        <stp>StudyData</stp>
        <stp>S.XAR</stp>
        <stp>Bar</stp>
        <stp/>
        <stp>Close</stp>
        <stp>D</stp>
        <stp>-9</stp>
        <stp>All</stp>
        <stp/>
        <stp/>
        <stp>TRUE</stp>
        <stp>T</stp>
        <tr r="V11" s="5"/>
      </tp>
      <tp>
        <v>57.28</v>
        <stp/>
        <stp>StudyData</stp>
        <stp>S.XAR</stp>
        <stp>Bar</stp>
        <stp/>
        <stp>Close</stp>
        <stp>D</stp>
        <stp>-2</stp>
        <stp>All</stp>
        <stp/>
        <stp/>
        <stp>TRUE</stp>
        <stp>T</stp>
        <tr r="V4" s="5"/>
      </tp>
      <tp>
        <v>57.05</v>
        <stp/>
        <stp>StudyData</stp>
        <stp>S.XAR</stp>
        <stp>Bar</stp>
        <stp/>
        <stp>Close</stp>
        <stp>D</stp>
        <stp>-3</stp>
        <stp>All</stp>
        <stp/>
        <stp/>
        <stp>TRUE</stp>
        <stp>T</stp>
        <tr r="V5" s="5"/>
      </tp>
      <tp>
        <v>57.49</v>
        <stp/>
        <stp>StudyData</stp>
        <stp>S.XAR</stp>
        <stp>Bar</stp>
        <stp/>
        <stp>Close</stp>
        <stp>D</stp>
        <stp>-1</stp>
        <stp>All</stp>
        <stp/>
        <stp/>
        <stp>TRUE</stp>
        <stp>T</stp>
        <tr r="V3" s="5"/>
      </tp>
      <tp>
        <v>56.07</v>
        <stp/>
        <stp>StudyData</stp>
        <stp>S.XAR</stp>
        <stp>Bar</stp>
        <stp/>
        <stp>Close</stp>
        <stp>D</stp>
        <stp>-6</stp>
        <stp>All</stp>
        <stp/>
        <stp/>
        <stp>TRUE</stp>
        <stp>T</stp>
        <tr r="V8" s="5"/>
      </tp>
      <tp>
        <v>55.79</v>
        <stp/>
        <stp>StudyData</stp>
        <stp>S.XAR</stp>
        <stp>Bar</stp>
        <stp/>
        <stp>Close</stp>
        <stp>D</stp>
        <stp>-7</stp>
        <stp>All</stp>
        <stp/>
        <stp/>
        <stp>TRUE</stp>
        <stp>T</stp>
        <tr r="V9" s="5"/>
      </tp>
      <tp>
        <v>56.35</v>
        <stp/>
        <stp>StudyData</stp>
        <stp>S.XAR</stp>
        <stp>Bar</stp>
        <stp/>
        <stp>Close</stp>
        <stp>D</stp>
        <stp>-4</stp>
        <stp>All</stp>
        <stp/>
        <stp/>
        <stp>TRUE</stp>
        <stp>T</stp>
        <tr r="V6" s="5"/>
      </tp>
      <tp>
        <v>56.31</v>
        <stp/>
        <stp>StudyData</stp>
        <stp>S.XAR</stp>
        <stp>Bar</stp>
        <stp/>
        <stp>Close</stp>
        <stp>D</stp>
        <stp>-5</stp>
        <stp>All</stp>
        <stp/>
        <stp/>
        <stp>TRUE</stp>
        <stp>T</stp>
        <tr r="V7" s="5"/>
      </tp>
      <tp>
        <v>3457</v>
        <stp/>
        <stp>ContractData</stp>
        <stp>S.XTL</stp>
        <stp>T_CVol</stp>
        <stp/>
        <stp>T</stp>
        <tr r="K53" s="3"/>
      </tp>
      <tp>
        <v>207.4</v>
        <stp/>
        <stp>StudyData</stp>
        <stp>SPY</stp>
        <stp>Bar</stp>
        <stp/>
        <stp>Low</stp>
        <stp>D</stp>
        <stp>-38</stp>
        <stp>All</stp>
        <stp/>
        <stp/>
        <stp>TRUE</stp>
        <stp>T</stp>
        <tr r="F40" s="5"/>
      </tp>
      <tp>
        <v>207.6</v>
        <stp/>
        <stp>StudyData</stp>
        <stp>SPY</stp>
        <stp>Bar</stp>
        <stp/>
        <stp>Low</stp>
        <stp>D</stp>
        <stp>-39</stp>
        <stp>All</stp>
        <stp/>
        <stp/>
        <stp>TRUE</stp>
        <stp>T</stp>
        <tr r="F41" s="5"/>
      </tp>
      <tp>
        <v>208.05</v>
        <stp/>
        <stp>StudyData</stp>
        <stp>SPY</stp>
        <stp>Bar</stp>
        <stp/>
        <stp>Low</stp>
        <stp>D</stp>
        <stp>-30</stp>
        <stp>All</stp>
        <stp/>
        <stp/>
        <stp>TRUE</stp>
        <stp>T</stp>
        <tr r="F32" s="5"/>
      </tp>
      <tp>
        <v>208.36</v>
        <stp/>
        <stp>StudyData</stp>
        <stp>SPY</stp>
        <stp>Bar</stp>
        <stp/>
        <stp>Low</stp>
        <stp>D</stp>
        <stp>-31</stp>
        <stp>All</stp>
        <stp/>
        <stp/>
        <stp>TRUE</stp>
        <stp>T</stp>
        <tr r="F33" s="5"/>
      </tp>
      <tp>
        <v>207.54</v>
        <stp/>
        <stp>StudyData</stp>
        <stp>SPY</stp>
        <stp>Bar</stp>
        <stp/>
        <stp>Low</stp>
        <stp>D</stp>
        <stp>-32</stp>
        <stp>All</stp>
        <stp/>
        <stp/>
        <stp>TRUE</stp>
        <stp>T</stp>
        <tr r="F34" s="5"/>
      </tp>
      <tp>
        <v>207.91</v>
        <stp/>
        <stp>StudyData</stp>
        <stp>SPY</stp>
        <stp>Bar</stp>
        <stp/>
        <stp>Low</stp>
        <stp>D</stp>
        <stp>-33</stp>
        <stp>All</stp>
        <stp/>
        <stp/>
        <stp>TRUE</stp>
        <stp>T</stp>
        <tr r="F35" s="5"/>
      </tp>
      <tp>
        <v>208.6</v>
        <stp/>
        <stp>StudyData</stp>
        <stp>SPY</stp>
        <stp>Bar</stp>
        <stp/>
        <stp>Low</stp>
        <stp>D</stp>
        <stp>-34</stp>
        <stp>All</stp>
        <stp/>
        <stp/>
        <stp>TRUE</stp>
        <stp>T</stp>
        <tr r="F36" s="5"/>
      </tp>
      <tp>
        <v>209.39</v>
        <stp/>
        <stp>StudyData</stp>
        <stp>SPY</stp>
        <stp>Bar</stp>
        <stp/>
        <stp>Low</stp>
        <stp>D</stp>
        <stp>-35</stp>
        <stp>All</stp>
        <stp/>
        <stp/>
        <stp>TRUE</stp>
        <stp>T</stp>
        <tr r="F37" s="5"/>
      </tp>
      <tp>
        <v>208.94</v>
        <stp/>
        <stp>StudyData</stp>
        <stp>SPY</stp>
        <stp>Bar</stp>
        <stp/>
        <stp>Low</stp>
        <stp>D</stp>
        <stp>-36</stp>
        <stp>All</stp>
        <stp/>
        <stp/>
        <stp>TRUE</stp>
        <stp>T</stp>
        <tr r="F38" s="5"/>
      </tp>
      <tp>
        <v>207</v>
        <stp/>
        <stp>StudyData</stp>
        <stp>SPY</stp>
        <stp>Bar</stp>
        <stp/>
        <stp>Low</stp>
        <stp>D</stp>
        <stp>-37</stp>
        <stp>All</stp>
        <stp/>
        <stp/>
        <stp>TRUE</stp>
        <stp>T</stp>
        <tr r="F39" s="5"/>
      </tp>
      <tp>
        <v>96.351283370000004</v>
        <stp/>
        <stp>StudyData</stp>
        <stp>Correlation(S.XHB,S.MTK,Period:=20,InputChoice1:=Close,InputChoice2:=Close)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2" s="3"/>
      </tp>
      <tp>
        <v>70.834988190000004</v>
        <stp/>
        <stp>StudyData</stp>
        <stp>Correlation(S.XHE,S.KRE,Period:=20,InputChoice1:=Close,InputChoice2:=Close)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1" s="3"/>
      </tp>
      <tp>
        <v>72.808397159999998</v>
        <stp/>
        <stp>StudyData</stp>
        <stp>Correlation(S.XHE,S.KIE,Period:=20,InputChoice1:=Close,InputChoice2:=Close)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1" s="3"/>
      </tp>
      <tp>
        <v>65.048569130000004</v>
        <stp/>
        <stp>StudyData</stp>
        <stp>Correlation(S.XHE,S.KBE,Period:=20,InputChoice1:=Close,InputChoice2:=Close)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1" s="3"/>
      </tp>
      <tp>
        <v>66.920655789999998</v>
        <stp/>
        <stp>StudyData</stp>
        <stp>Correlation(S.XHE,S.KCE,Period:=20,InputChoice1:=Close,InputChoice2:=Close)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1" s="3"/>
      </tp>
      <tp>
        <v>86.040755559999994</v>
        <stp/>
        <stp>StudyData</stp>
        <stp>Correlation(S.XHB,S.KRE,Period:=20,InputChoice1:=Close,InputChoice2:=Close)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2" s="3"/>
      </tp>
      <tp>
        <v>89.839401690000003</v>
        <stp/>
        <stp>StudyData</stp>
        <stp>Correlation(S.XHB,S.KIE,Period:=20,InputChoice1:=Close,InputChoice2:=Close)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2" s="3"/>
      </tp>
      <tp>
        <v>82.802246620000005</v>
        <stp/>
        <stp>StudyData</stp>
        <stp>Correlation(S.XHB,S.KBE,Period:=20,InputChoice1:=Close,InputChoice2:=Close)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2" s="3"/>
      </tp>
      <tp>
        <v>87.165481630000002</v>
        <stp/>
        <stp>StudyData</stp>
        <stp>Correlation(S.XHB,S.KCE,Period:=20,InputChoice1:=Close,InputChoice2:=Close)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2" s="3"/>
      </tp>
      <tp>
        <v>90.005671530000001</v>
        <stp/>
        <stp>StudyData</stp>
        <stp>Correlation(S.XHE,S.MTK,Period:=20,InputChoice1:=Close,InputChoice2:=Close)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1" s="3"/>
      </tp>
      <tp>
        <v>91.542952319999998</v>
        <stp/>
        <stp>StudyData</stp>
        <stp>Correlation(S.XHE,S.XPH,Period:=20,InputChoice1:=Close,InputChoice2:=Close)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1" s="3"/>
      </tp>
      <tp>
        <v>86.406071089999998</v>
        <stp/>
        <stp>StudyData</stp>
        <stp>Correlation(S.XHE,S.XRT,Period:=20,InputChoice1:=Close,InputChoice2:=Close)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1" s="3"/>
      </tp>
      <tp>
        <v>89.983033050000003</v>
        <stp/>
        <stp>StudyData</stp>
        <stp>Correlation(S.XHE,S.XSD,Period:=20,InputChoice1:=Close,InputChoice2:=Close)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1" s="3"/>
      </tp>
      <tp>
        <v>97.031677189999996</v>
        <stp/>
        <stp>StudyData</stp>
        <stp>Correlation(S.XHE,S.XSW,Period:=20,InputChoice1:=Close,InputChoice2:=Close)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1" s="3"/>
      </tp>
      <tp>
        <v>95.834138769999996</v>
        <stp/>
        <stp>StudyData</stp>
        <stp>Correlation(S.XHE,S.XTL,Period:=20,InputChoice1:=Close,InputChoice2:=Close)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1" s="3"/>
      </tp>
      <tp>
        <v>93.782075000000006</v>
        <stp/>
        <stp>StudyData</stp>
        <stp>Correlation(S.XHE,S.XTN,Period:=20,InputChoice1:=Close,InputChoice2:=Close)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1" s="3"/>
      </tp>
      <tp>
        <v>90.500931170000001</v>
        <stp/>
        <stp>StudyData</stp>
        <stp>Correlation(S.XHE,S.XHB,Period:=20,InputChoice1:=Close,InputChoice2:=Close)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1" s="3"/>
      </tp>
      <tp>
        <v>87.963195150000004</v>
        <stp/>
        <stp>StudyData</stp>
        <stp>Correlation(S.XHE,S.XME,Period:=20,InputChoice1:=Close,InputChoice2:=Close)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1" s="3"/>
      </tp>
      <tp>
        <v>94.138085540000006</v>
        <stp/>
        <stp>StudyData</stp>
        <stp>Correlation(S.XHE,S.XOP,Period:=20,InputChoice1:=Close,InputChoice2:=Close)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1" s="3"/>
      </tp>
      <tp>
        <v>95.616610750000007</v>
        <stp/>
        <stp>StudyData</stp>
        <stp>Correlation(S.XHE,S.XAR,Period:=20,InputChoice1:=Close,InputChoice2:=Close)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1" s="3"/>
      </tp>
      <tp>
        <v>86.287847319999997</v>
        <stp/>
        <stp>StudyData</stp>
        <stp>Correlation(S.XHE,S.XBI,Period:=20,InputChoice1:=Close,InputChoice2:=Close)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1" s="3"/>
      </tp>
      <tp>
        <v>85.723370040000006</v>
        <stp/>
        <stp>StudyData</stp>
        <stp>Correlation(S.XHE,S.XES,Period:=20,InputChoice1:=Close,InputChoice2:=Close)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1" s="3"/>
      </tp>
      <tp>
        <v>90.845301340000006</v>
        <stp/>
        <stp>StudyData</stp>
        <stp>Correlation(S.XHB,S.XPH,Period:=20,InputChoice1:=Close,InputChoice2:=Close)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2" s="3"/>
      </tp>
      <tp>
        <v>91.083459129999994</v>
        <stp/>
        <stp>StudyData</stp>
        <stp>Correlation(S.XHB,S.XRT,Period:=20,InputChoice1:=Close,InputChoice2:=Close)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2" s="3"/>
      </tp>
      <tp>
        <v>95.12526819</v>
        <stp/>
        <stp>StudyData</stp>
        <stp>Correlation(S.XHB,S.XSD,Period:=20,InputChoice1:=Close,InputChoice2:=Close)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2" s="3"/>
      </tp>
      <tp>
        <v>95.005470020000004</v>
        <stp/>
        <stp>StudyData</stp>
        <stp>Correlation(S.XHB,S.XSW,Period:=20,InputChoice1:=Close,InputChoice2:=Close)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2" s="3"/>
      </tp>
      <tp>
        <v>94.549057579999996</v>
        <stp/>
        <stp>StudyData</stp>
        <stp>Correlation(S.XHB,S.XTL,Period:=20,InputChoice1:=Close,InputChoice2:=Close)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2" s="3"/>
      </tp>
      <tp>
        <v>94.108051219999993</v>
        <stp/>
        <stp>StudyData</stp>
        <stp>Correlation(S.XHB,S.XTN,Period:=20,InputChoice1:=Close,InputChoice2:=Close)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2" s="3"/>
      </tp>
      <tp>
        <v>90.500931170000001</v>
        <stp/>
        <stp>StudyData</stp>
        <stp>Correlation(S.XHB,S.XHE,Period:=20,InputChoice1:=Close,InputChoice2:=Close)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2" s="3"/>
      </tp>
      <tp>
        <v>72.560952159999999</v>
        <stp/>
        <stp>StudyData</stp>
        <stp>Correlation(S.XHB,S.XME,Period:=20,InputChoice1:=Close,InputChoice2:=Close)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2" s="3"/>
      </tp>
      <tp>
        <v>89.364245280000006</v>
        <stp/>
        <stp>StudyData</stp>
        <stp>Correlation(S.XHB,S.XOP,Period:=20,InputChoice1:=Close,InputChoice2:=Close)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2" s="3"/>
      </tp>
      <tp>
        <v>88.610098109999996</v>
        <stp/>
        <stp>StudyData</stp>
        <stp>Correlation(S.XHB,S.XAR,Period:=20,InputChoice1:=Close,InputChoice2:=Close)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2" s="3"/>
      </tp>
      <tp>
        <v>89.264967170000006</v>
        <stp/>
        <stp>StudyData</stp>
        <stp>Correlation(S.XHB,S.XBI,Period:=20,InputChoice1:=Close,InputChoice2:=Close)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2" s="3"/>
      </tp>
      <tp>
        <v>72.777172980000003</v>
        <stp/>
        <stp>StudyData</stp>
        <stp>Correlation(S.XHB,S.XES,Period:=20,InputChoice1:=Close,InputChoice2:=Close)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2" s="3"/>
      </tp>
      <tp>
        <v>-0.16</v>
        <stp/>
        <stp>ContractData</stp>
        <stp>S.XSD</stp>
        <stp>NetLastQuoteToday</stp>
        <stp/>
        <stp>T</stp>
        <tr r="H51" s="3"/>
      </tp>
      <tp>
        <v>99.43</v>
        <stp/>
        <stp>ContractData</stp>
        <stp>S.ONEK</stp>
        <stp>Low</stp>
        <stp/>
        <stp>T</stp>
        <tr r="N8" s="3"/>
      </tp>
      <tp>
        <v>-0.3</v>
        <stp/>
        <stp>ContractData</stp>
        <stp>S.XSW</stp>
        <stp>NetLastQuoteToday</stp>
        <stp/>
        <stp>T</stp>
        <tr r="H52" s="3"/>
      </tp>
      <tp>
        <v>205.03</v>
        <stp/>
        <stp>StudyData</stp>
        <stp>SPY</stp>
        <stp>Bar</stp>
        <stp/>
        <stp>Low</stp>
        <stp>D</stp>
        <stp>-28</stp>
        <stp>All</stp>
        <stp/>
        <stp/>
        <stp>TRUE</stp>
        <stp>T</stp>
        <tr r="F30" s="5"/>
      </tp>
      <tp>
        <v>206.96</v>
        <stp/>
        <stp>StudyData</stp>
        <stp>SPY</stp>
        <stp>Bar</stp>
        <stp/>
        <stp>Low</stp>
        <stp>D</stp>
        <stp>-29</stp>
        <stp>All</stp>
        <stp/>
        <stp/>
        <stp>TRUE</stp>
        <stp>T</stp>
        <tr r="F31" s="5"/>
      </tp>
      <tp>
        <v>206.31</v>
        <stp/>
        <stp>StudyData</stp>
        <stp>SPY</stp>
        <stp>Bar</stp>
        <stp/>
        <stp>Low</stp>
        <stp>D</stp>
        <stp>-20</stp>
        <stp>All</stp>
        <stp/>
        <stp/>
        <stp>TRUE</stp>
        <stp>T</stp>
        <tr r="F22" s="5"/>
      </tp>
      <tp>
        <v>206.64</v>
        <stp/>
        <stp>StudyData</stp>
        <stp>SPY</stp>
        <stp>Bar</stp>
        <stp/>
        <stp>Low</stp>
        <stp>D</stp>
        <stp>-21</stp>
        <stp>All</stp>
        <stp/>
        <stp/>
        <stp>TRUE</stp>
        <stp>T</stp>
        <tr r="F23" s="5"/>
      </tp>
      <tp>
        <v>205.36</v>
        <stp/>
        <stp>StudyData</stp>
        <stp>SPY</stp>
        <stp>Bar</stp>
        <stp/>
        <stp>Low</stp>
        <stp>D</stp>
        <stp>-22</stp>
        <stp>All</stp>
        <stp/>
        <stp/>
        <stp>TRUE</stp>
        <stp>T</stp>
        <tr r="F24" s="5"/>
      </tp>
      <tp>
        <v>203.88</v>
        <stp/>
        <stp>StudyData</stp>
        <stp>SPY</stp>
        <stp>Bar</stp>
        <stp/>
        <stp>Low</stp>
        <stp>D</stp>
        <stp>-23</stp>
        <stp>All</stp>
        <stp/>
        <stp/>
        <stp>TRUE</stp>
        <stp>T</stp>
        <tr r="F25" s="5"/>
      </tp>
      <tp>
        <v>204.47</v>
        <stp/>
        <stp>StudyData</stp>
        <stp>SPY</stp>
        <stp>Bar</stp>
        <stp/>
        <stp>Low</stp>
        <stp>D</stp>
        <stp>-24</stp>
        <stp>All</stp>
        <stp/>
        <stp/>
        <stp>TRUE</stp>
        <stp>T</stp>
        <tr r="F26" s="5"/>
      </tp>
      <tp>
        <v>204.42</v>
        <stp/>
        <stp>StudyData</stp>
        <stp>SPY</stp>
        <stp>Bar</stp>
        <stp/>
        <stp>Low</stp>
        <stp>D</stp>
        <stp>-25</stp>
        <stp>All</stp>
        <stp/>
        <stp/>
        <stp>TRUE</stp>
        <stp>T</stp>
        <tr r="F27" s="5"/>
      </tp>
      <tp>
        <v>205.28</v>
        <stp/>
        <stp>StudyData</stp>
        <stp>SPY</stp>
        <stp>Bar</stp>
        <stp/>
        <stp>Low</stp>
        <stp>D</stp>
        <stp>-26</stp>
        <stp>All</stp>
        <stp/>
        <stp/>
        <stp>TRUE</stp>
        <stp>T</stp>
        <tr r="F28" s="5"/>
      </tp>
      <tp>
        <v>206.41</v>
        <stp/>
        <stp>StudyData</stp>
        <stp>SPY</stp>
        <stp>Bar</stp>
        <stp/>
        <stp>Low</stp>
        <stp>D</stp>
        <stp>-27</stp>
        <stp>All</stp>
        <stp/>
        <stp/>
        <stp>TRUE</stp>
        <stp>T</stp>
        <tr r="F29" s="5"/>
      </tp>
      <tp>
        <v>92.460972080000005</v>
        <stp/>
        <stp>StudyData</stp>
        <stp>Correlation(S.DIA,S.MDY,Period:=20,InputChoice1:=Close,InputChoice2:=Close)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7" s="3"/>
      </tp>
      <tp>
        <v>96.659375330000003</v>
        <stp/>
        <stp>StudyData</stp>
        <stp>Correlation(S.KIE,S.KRE,Period:=20,InputChoice1:=Close,InputChoice2:=Close)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3" s="3"/>
      </tp>
      <tp>
        <v>96.331063850000007</v>
        <stp/>
        <stp>StudyData</stp>
        <stp>Correlation(S.KIE,S.KBE,Period:=20,InputChoice1:=Close,InputChoice2:=Close)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3" s="3"/>
      </tp>
      <tp>
        <v>97.508773329999997</v>
        <stp/>
        <stp>StudyData</stp>
        <stp>Correlation(S.KIE,S.KCE,Period:=20,InputChoice1:=Close,InputChoice2:=Close)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3" s="3"/>
      </tp>
      <tp>
        <v>92.375498329999999</v>
        <stp/>
        <stp>StudyData</stp>
        <stp>Correlation(S.KIE,S.MTK,Period:=20,InputChoice1:=Close,InputChoice2:=Close)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3" s="3"/>
      </tp>
      <tp>
        <v>95.254630270000007</v>
        <stp/>
        <stp>StudyData</stp>
        <stp>Correlation(S.DIA,S.SPY,Period:=20,InputChoice1:=Close,InputChoice2:=Close)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7" s="3"/>
      </tp>
      <tp>
        <v>91.455214339999998</v>
        <stp/>
        <stp>StudyData</stp>
        <stp>Correlation(S.DIA,S.SLY,Period:=20,InputChoice1:=Close,InputChoice2:=Close)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7" s="3"/>
      </tp>
      <tp>
        <v>85.978653399999999</v>
        <stp/>
        <stp>StudyData</stp>
        <stp>Correlation(S.KIE,S.XPH,Period:=20,InputChoice1:=Close,InputChoice2:=Close)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3" s="3"/>
      </tp>
      <tp>
        <v>76.761721949999995</v>
        <stp/>
        <stp>StudyData</stp>
        <stp>Correlation(S.KIE,S.XRT,Period:=20,InputChoice1:=Close,InputChoice2:=Close)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3" s="3"/>
      </tp>
      <tp>
        <v>83.121114300000002</v>
        <stp/>
        <stp>StudyData</stp>
        <stp>Correlation(S.KIE,S.XSW,Period:=20,InputChoice1:=Close,InputChoice2:=Close)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3" s="3"/>
      </tp>
      <tp>
        <v>91.99510497</v>
        <stp/>
        <stp>StudyData</stp>
        <stp>Correlation(S.KIE,S.XSD,Period:=20,InputChoice1:=Close,InputChoice2:=Close)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3" s="3"/>
      </tp>
      <tp>
        <v>80.597869459999998</v>
        <stp/>
        <stp>StudyData</stp>
        <stp>Correlation(S.KIE,S.XTN,Period:=20,InputChoice1:=Close,InputChoice2:=Close)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3" s="3"/>
      </tp>
      <tp>
        <v>84.634982219999998</v>
        <stp/>
        <stp>StudyData</stp>
        <stp>Correlation(S.KIE,S.XTL,Period:=20,InputChoice1:=Close,InputChoice2:=Close)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3" s="3"/>
      </tp>
      <tp>
        <v>72.808397159999998</v>
        <stp/>
        <stp>StudyData</stp>
        <stp>Correlation(S.KIE,S.XHE,Period:=20,InputChoice1:=Close,InputChoice2:=Close)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3" s="3"/>
      </tp>
      <tp>
        <v>89.839401690000003</v>
        <stp/>
        <stp>StudyData</stp>
        <stp>Correlation(S.KIE,S.XHB,Period:=20,InputChoice1:=Close,InputChoice2:=Close)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3" s="3"/>
      </tp>
      <tp>
        <v>42.894019049999997</v>
        <stp/>
        <stp>StudyData</stp>
        <stp>Correlation(S.KIE,S.XME,Period:=20,InputChoice1:=Close,InputChoice2:=Close)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3" s="3"/>
      </tp>
      <tp>
        <v>71.159472489999999</v>
        <stp/>
        <stp>StudyData</stp>
        <stp>Correlation(S.KIE,S.XOP,Period:=20,InputChoice1:=Close,InputChoice2:=Close)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3" s="3"/>
      </tp>
      <tp>
        <v>68.025977990000001</v>
        <stp/>
        <stp>StudyData</stp>
        <stp>Correlation(S.KIE,S.XAR,Period:=20,InputChoice1:=Close,InputChoice2:=Close)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3" s="3"/>
      </tp>
      <tp>
        <v>89.466009769999999</v>
        <stp/>
        <stp>StudyData</stp>
        <stp>Correlation(S.KIE,S.XBI,Period:=20,InputChoice1:=Close,InputChoice2:=Close)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3" s="3"/>
      </tp>
      <tp>
        <v>46.45770443</v>
        <stp/>
        <stp>StudyData</stp>
        <stp>Correlation(S.KIE,S.XES,Period:=20,InputChoice1:=Close,InputChoice2:=Close)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3" s="3"/>
      </tp>
      <tp>
        <v>-0.84</v>
        <stp/>
        <stp>ContractData</stp>
        <stp>S.KRE</stp>
        <stp>NetLastQuoteToday</stp>
        <stp/>
        <stp>T</stp>
        <tr r="H49" s="3"/>
      </tp>
      <tp>
        <v>-0.57999999999999996</v>
        <stp/>
        <stp>ContractData</stp>
        <stp>S.XRT</stp>
        <stp>NetLastQuoteToday</stp>
        <stp/>
        <stp>T</stp>
        <tr r="H50" s="3"/>
      </tp>
      <tp>
        <v>6299</v>
        <stp/>
        <stp>ContractData</stp>
        <stp>S.XTN</stp>
        <stp>T_CVol</stp>
        <stp/>
        <stp>T</stp>
        <tr r="K54" s="3"/>
      </tp>
      <tp>
        <v>204.38</v>
        <stp/>
        <stp>StudyData</stp>
        <stp>SPY</stp>
        <stp>Bar</stp>
        <stp/>
        <stp>Low</stp>
        <stp>D</stp>
        <stp>-18</stp>
        <stp>All</stp>
        <stp/>
        <stp/>
        <stp>TRUE</stp>
        <stp>T</stp>
        <tr r="F20" s="5"/>
      </tp>
      <tp>
        <v>205.37</v>
        <stp/>
        <stp>StudyData</stp>
        <stp>SPY</stp>
        <stp>Bar</stp>
        <stp/>
        <stp>Low</stp>
        <stp>D</stp>
        <stp>-19</stp>
        <stp>All</stp>
        <stp/>
        <stp/>
        <stp>TRUE</stp>
        <stp>T</stp>
        <tr r="F21" s="5"/>
      </tp>
      <tp>
        <v>208.62</v>
        <stp/>
        <stp>StudyData</stp>
        <stp>SPY</stp>
        <stp>Bar</stp>
        <stp/>
        <stp>Low</stp>
        <stp>D</stp>
        <stp>-10</stp>
        <stp>All</stp>
        <stp/>
        <stp/>
        <stp>TRUE</stp>
        <stp>T</stp>
        <tr r="F12" s="5"/>
      </tp>
      <tp>
        <v>206.14</v>
        <stp/>
        <stp>StudyData</stp>
        <stp>SPY</stp>
        <stp>Bar</stp>
        <stp/>
        <stp>Low</stp>
        <stp>D</stp>
        <stp>-11</stp>
        <stp>All</stp>
        <stp/>
        <stp/>
        <stp>TRUE</stp>
        <stp>T</stp>
        <tr r="F13" s="5"/>
      </tp>
      <tp>
        <v>204.96</v>
        <stp/>
        <stp>StudyData</stp>
        <stp>SPY</stp>
        <stp>Bar</stp>
        <stp/>
        <stp>Low</stp>
        <stp>D</stp>
        <stp>-12</stp>
        <stp>All</stp>
        <stp/>
        <stp/>
        <stp>TRUE</stp>
        <stp>T</stp>
        <tr r="F14" s="5"/>
      </tp>
      <tp>
        <v>204.86</v>
        <stp/>
        <stp>StudyData</stp>
        <stp>SPY</stp>
        <stp>Bar</stp>
        <stp/>
        <stp>Low</stp>
        <stp>D</stp>
        <stp>-13</stp>
        <stp>All</stp>
        <stp/>
        <stp/>
        <stp>TRUE</stp>
        <stp>T</stp>
        <tr r="F15" s="5"/>
      </tp>
      <tp>
        <v>202.78</v>
        <stp/>
        <stp>StudyData</stp>
        <stp>SPY</stp>
        <stp>Bar</stp>
        <stp/>
        <stp>Low</stp>
        <stp>D</stp>
        <stp>-14</stp>
        <stp>All</stp>
        <stp/>
        <stp/>
        <stp>TRUE</stp>
        <stp>T</stp>
        <tr r="F16" s="5"/>
      </tp>
      <tp>
        <v>203.63</v>
        <stp/>
        <stp>StudyData</stp>
        <stp>SPY</stp>
        <stp>Bar</stp>
        <stp/>
        <stp>Low</stp>
        <stp>D</stp>
        <stp>-15</stp>
        <stp>All</stp>
        <stp/>
        <stp/>
        <stp>TRUE</stp>
        <stp>T</stp>
        <tr r="F17" s="5"/>
      </tp>
      <tp>
        <v>204.23</v>
        <stp/>
        <stp>StudyData</stp>
        <stp>SPY</stp>
        <stp>Bar</stp>
        <stp/>
        <stp>Low</stp>
        <stp>D</stp>
        <stp>-16</stp>
        <stp>All</stp>
        <stp/>
        <stp/>
        <stp>TRUE</stp>
        <stp>T</stp>
        <tr r="F18" s="5"/>
      </tp>
      <tp>
        <v>204.89</v>
        <stp/>
        <stp>StudyData</stp>
        <stp>SPY</stp>
        <stp>Bar</stp>
        <stp/>
        <stp>Low</stp>
        <stp>D</stp>
        <stp>-17</stp>
        <stp>All</stp>
        <stp/>
        <stp/>
        <stp>TRUE</stp>
        <stp>T</stp>
        <tr r="F19" s="5"/>
      </tp>
      <tp>
        <v>88.636763689999995</v>
        <stp/>
        <stp>StudyData</stp>
        <stp>Correlation(S.DIA,S.RSCO,Period:=20,InputChoice1:=Close,InputChoice2:=Close)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7" s="3"/>
      </tp>
      <tp>
        <v>124.64</v>
        <stp/>
        <stp>ContractData</stp>
        <stp>S.MDYG</stp>
        <stp>Low</stp>
        <stp/>
        <stp>T</stp>
        <tr r="N16" s="3"/>
      </tp>
      <tp>
        <v>8.4499999999999993</v>
        <stp/>
        <stp>ContractData</stp>
        <stp>S.MDYV</stp>
        <stp>Low</stp>
        <stp/>
        <stp>T</stp>
        <tr r="N17" s="3"/>
      </tp>
      <tp>
        <v>0.15</v>
        <stp/>
        <stp>ContractData</stp>
        <stp>S.XPH</stp>
        <stp>NetLastQuoteToday</stp>
        <stp/>
        <stp>T</stp>
        <tr r="H48" s="3"/>
      </tp>
      <tp>
        <v>-0.72</v>
        <stp/>
        <stp>ContractData</stp>
        <stp>S.SPY</stp>
        <stp>NetLastQuoteToday</stp>
        <stp/>
        <stp>T</stp>
        <tr r="H6" s="3"/>
      </tp>
      <tp>
        <v>17993</v>
        <stp/>
        <stp>ContractData</stp>
        <stp>S.XPH</stp>
        <stp>T_CVol</stp>
        <stp/>
        <stp>T</stp>
        <tr r="K48" s="3"/>
      </tp>
      <tp>
        <v>191.72</v>
        <stp/>
        <stp>StudyData</stp>
        <stp>SPY</stp>
        <stp>Bar</stp>
        <stp/>
        <stp>Low</stp>
        <stp>D</stp>
        <stp>-78</stp>
        <stp>All</stp>
        <stp/>
        <stp/>
        <stp>TRUE</stp>
        <stp>T</stp>
        <tr r="F80" s="5"/>
      </tp>
      <tp>
        <v>191.01</v>
        <stp/>
        <stp>StudyData</stp>
        <stp>SPY</stp>
        <stp>Bar</stp>
        <stp/>
        <stp>Low</stp>
        <stp>D</stp>
        <stp>-79</stp>
        <stp>All</stp>
        <stp/>
        <stp/>
        <stp>TRUE</stp>
        <stp>T</stp>
        <tr r="F81" s="5"/>
      </tp>
      <tp>
        <v>194.45</v>
        <stp/>
        <stp>StudyData</stp>
        <stp>SPY</stp>
        <stp>Bar</stp>
        <stp/>
        <stp>Low</stp>
        <stp>D</stp>
        <stp>-70</stp>
        <stp>All</stp>
        <stp/>
        <stp/>
        <stp>TRUE</stp>
        <stp>T</stp>
        <tr r="F72" s="5"/>
      </tp>
      <tp>
        <v>193.32</v>
        <stp/>
        <stp>StudyData</stp>
        <stp>SPY</stp>
        <stp>Bar</stp>
        <stp/>
        <stp>Low</stp>
        <stp>D</stp>
        <stp>-71</stp>
        <stp>All</stp>
        <stp/>
        <stp/>
        <stp>TRUE</stp>
        <stp>T</stp>
        <tr r="F73" s="5"/>
      </tp>
      <tp>
        <v>194.8</v>
        <stp/>
        <stp>StudyData</stp>
        <stp>SPY</stp>
        <stp>Bar</stp>
        <stp/>
        <stp>Low</stp>
        <stp>D</stp>
        <stp>-72</stp>
        <stp>All</stp>
        <stp/>
        <stp/>
        <stp>TRUE</stp>
        <stp>T</stp>
        <tr r="F74" s="5"/>
      </tp>
      <tp>
        <v>192.83</v>
        <stp/>
        <stp>StudyData</stp>
        <stp>SPY</stp>
        <stp>Bar</stp>
        <stp/>
        <stp>Low</stp>
        <stp>D</stp>
        <stp>-73</stp>
        <stp>All</stp>
        <stp/>
        <stp/>
        <stp>TRUE</stp>
        <stp>T</stp>
        <tr r="F75" s="5"/>
      </tp>
      <tp>
        <v>189.32</v>
        <stp/>
        <stp>StudyData</stp>
        <stp>SPY</stp>
        <stp>Bar</stp>
        <stp/>
        <stp>Low</stp>
        <stp>D</stp>
        <stp>-74</stp>
        <stp>All</stp>
        <stp/>
        <stp/>
        <stp>TRUE</stp>
        <stp>T</stp>
        <tr r="F76" s="5"/>
      </tp>
      <tp>
        <v>192.16</v>
        <stp/>
        <stp>StudyData</stp>
        <stp>SPY</stp>
        <stp>Bar</stp>
        <stp/>
        <stp>Low</stp>
        <stp>D</stp>
        <stp>-75</stp>
        <stp>All</stp>
        <stp/>
        <stp/>
        <stp>TRUE</stp>
        <stp>T</stp>
        <tr r="F77" s="5"/>
      </tp>
      <tp>
        <v>193.79</v>
        <stp/>
        <stp>StudyData</stp>
        <stp>SPY</stp>
        <stp>Bar</stp>
        <stp/>
        <stp>Low</stp>
        <stp>D</stp>
        <stp>-76</stp>
        <stp>All</stp>
        <stp/>
        <stp/>
        <stp>TRUE</stp>
        <stp>T</stp>
        <tr r="F78" s="5"/>
      </tp>
      <tp>
        <v>190.45</v>
        <stp/>
        <stp>StudyData</stp>
        <stp>SPY</stp>
        <stp>Bar</stp>
        <stp/>
        <stp>Low</stp>
        <stp>D</stp>
        <stp>-77</stp>
        <stp>All</stp>
        <stp/>
        <stp/>
        <stp>TRUE</stp>
        <stp>T</stp>
        <tr r="F79" s="5"/>
      </tp>
      <tp>
        <v>65.229749510000005</v>
        <stp/>
        <stp>StudyData</stp>
        <stp>Correlation(S.XLY,S.XLE,Period:=20,InputChoice1:=Close,InputChoice2:=Close)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25" s="3"/>
      </tp>
      <tp>
        <v>72.061682860000005</v>
        <stp/>
        <stp>StudyData</stp>
        <stp>Correlation(S.XLY,S.XLF,Period:=20,InputChoice1:=Close,InputChoice2:=Close)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25" s="3"/>
      </tp>
      <tp>
        <v>76.142637379999996</v>
        <stp/>
        <stp>StudyData</stp>
        <stp>Correlation(S.XLY,S.XLB,Period:=20,InputChoice1:=Close,InputChoice2:=Close)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25" s="3"/>
      </tp>
      <tp>
        <v>83.771218210000001</v>
        <stp/>
        <stp>StudyData</stp>
        <stp>Correlation(S.XLY,S.XLI,Period:=20,InputChoice1:=Close,InputChoice2:=Close)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25" s="3"/>
      </tp>
      <tp>
        <v>84.538657499999999</v>
        <stp/>
        <stp>StudyData</stp>
        <stp>Correlation(S.XLY,S.XLK,Period:=20,InputChoice1:=Close,InputChoice2:=Close)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25" s="3"/>
      </tp>
      <tp>
        <v>76.091866879999998</v>
        <stp/>
        <stp>StudyData</stp>
        <stp>Correlation(S.XLY,S.XLU,Period:=20,InputChoice1:=Close,InputChoice2:=Close)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25" s="3"/>
      </tp>
      <tp>
        <v>83.562406010000004</v>
        <stp/>
        <stp>StudyData</stp>
        <stp>Correlation(S.XLY,S.XLV,Period:=20,InputChoice1:=Close,InputChoice2:=Close)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25" s="3"/>
      </tp>
      <tp>
        <v>76.703104740000001</v>
        <stp/>
        <stp>StudyData</stp>
        <stp>Correlation(S.XLY,S.XLP,Period:=20,InputChoice1:=Close,InputChoice2:=Close)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25" s="3"/>
      </tp>
      <tp>
        <v>59.824863659999998</v>
        <stp/>
        <stp>StudyData</stp>
        <stp>Correlation(S.XLU,S.XLE,Period:=20,InputChoice1:=Close,InputChoice2:=Close)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33" s="3"/>
      </tp>
      <tp>
        <v>19.732488969999999</v>
        <stp/>
        <stp>StudyData</stp>
        <stp>Correlation(S.XLU,S.XLF,Period:=20,InputChoice1:=Close,InputChoice2:=Close)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33" s="3"/>
      </tp>
      <tp>
        <v>63.988701630000001</v>
        <stp/>
        <stp>StudyData</stp>
        <stp>Correlation(S.XLU,S.XLB,Period:=20,InputChoice1:=Close,InputChoice2:=Close)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33" s="3"/>
      </tp>
      <tp>
        <v>80.056690270000004</v>
        <stp/>
        <stp>StudyData</stp>
        <stp>Correlation(S.XLU,S.XLI,Period:=20,InputChoice1:=Close,InputChoice2:=Close)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33" s="3"/>
      </tp>
      <tp>
        <v>53.635468019999998</v>
        <stp/>
        <stp>StudyData</stp>
        <stp>Correlation(S.XLU,S.XLK,Period:=20,InputChoice1:=Close,InputChoice2:=Close)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33" s="3"/>
      </tp>
      <tp>
        <v>69.384807629999997</v>
        <stp/>
        <stp>StudyData</stp>
        <stp>Correlation(S.XLU,S.XLV,Period:=20,InputChoice1:=Close,InputChoice2:=Close)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33" s="3"/>
      </tp>
      <tp>
        <v>93.894010890000004</v>
        <stp/>
        <stp>StudyData</stp>
        <stp>Correlation(S.XLU,S.XLP,Period:=20,InputChoice1:=Close,InputChoice2:=Close)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33" s="3"/>
      </tp>
      <tp>
        <v>76.091866879999998</v>
        <stp/>
        <stp>StudyData</stp>
        <stp>Correlation(S.XLU,S.XLY,Period:=20,InputChoice1:=Close,InputChoice2:=Close)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33" s="3"/>
      </tp>
      <tp>
        <v>94.336033560000004</v>
        <stp/>
        <stp>StudyData</stp>
        <stp>Correlation(S.DIA,S.THRK,Period:=20,InputChoice1:=Close,InputChoice2:=Close)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7" s="3"/>
      </tp>
      <tp>
        <v>79.780009030000002</v>
        <stp/>
        <stp>StudyData</stp>
        <stp>Correlation(S.XLV,S.XLE,Period:=20,InputChoice1:=Close,InputChoice2:=Close)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29" s="3"/>
      </tp>
      <tp>
        <v>75.400210430000001</v>
        <stp/>
        <stp>StudyData</stp>
        <stp>Correlation(S.XLV,S.XLF,Period:=20,InputChoice1:=Close,InputChoice2:=Close)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29" s="3"/>
      </tp>
      <tp>
        <v>87.702229930000001</v>
        <stp/>
        <stp>StudyData</stp>
        <stp>Correlation(S.XLV,S.XLB,Period:=20,InputChoice1:=Close,InputChoice2:=Close)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29" s="3"/>
      </tp>
      <tp>
        <v>87.479489099999995</v>
        <stp/>
        <stp>StudyData</stp>
        <stp>Correlation(S.XLV,S.XLI,Period:=20,InputChoice1:=Close,InputChoice2:=Close)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29" s="3"/>
      </tp>
      <tp>
        <v>93.191064819999994</v>
        <stp/>
        <stp>StudyData</stp>
        <stp>Correlation(S.XLV,S.XLK,Period:=20,InputChoice1:=Close,InputChoice2:=Close)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29" s="3"/>
      </tp>
      <tp>
        <v>69.398222540000006</v>
        <stp/>
        <stp>StudyData</stp>
        <stp>Correlation(S.XLV,S.XLU,Period:=20,InputChoice1:=Close,InputChoice2:=Close)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29" s="3"/>
      </tp>
      <tp>
        <v>58.935789620000001</v>
        <stp/>
        <stp>StudyData</stp>
        <stp>Correlation(S.XLV,S.XLP,Period:=20,InputChoice1:=Close,InputChoice2:=Close)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29" s="3"/>
      </tp>
      <tp>
        <v>83.562406010000004</v>
        <stp/>
        <stp>StudyData</stp>
        <stp>Correlation(S.XLV,S.XLY,Period:=20,InputChoice1:=Close,InputChoice2:=Close)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29" s="3"/>
      </tp>
      <tp>
        <v>52.781758889999999</v>
        <stp/>
        <stp>StudyData</stp>
        <stp>Correlation(S.XLP,S.XLE,Period:=20,InputChoice1:=Close,InputChoice2:=Close)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26" s="3"/>
      </tp>
      <tp>
        <v>17.984058260000001</v>
        <stp/>
        <stp>StudyData</stp>
        <stp>Correlation(S.XLP,S.XLF,Period:=20,InputChoice1:=Close,InputChoice2:=Close)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26" s="3"/>
      </tp>
      <tp>
        <v>60.961312630000002</v>
        <stp/>
        <stp>StudyData</stp>
        <stp>Correlation(S.XLP,S.XLB,Period:=20,InputChoice1:=Close,InputChoice2:=Close)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26" s="3"/>
      </tp>
      <tp>
        <v>75.603892959999996</v>
        <stp/>
        <stp>StudyData</stp>
        <stp>Correlation(S.XLP,S.XLI,Period:=20,InputChoice1:=Close,InputChoice2:=Close)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26" s="3"/>
      </tp>
      <tp>
        <v>45.683634550000001</v>
        <stp/>
        <stp>StudyData</stp>
        <stp>Correlation(S.XLP,S.XLK,Period:=20,InputChoice1:=Close,InputChoice2:=Close)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26" s="3"/>
      </tp>
      <tp>
        <v>93.897859030000006</v>
        <stp/>
        <stp>StudyData</stp>
        <stp>Correlation(S.XLP,S.XLU,Period:=20,InputChoice1:=Close,InputChoice2:=Close)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26" s="3"/>
      </tp>
      <tp>
        <v>58.935789620000001</v>
        <stp/>
        <stp>StudyData</stp>
        <stp>Correlation(S.XLP,S.XLV,Period:=20,InputChoice1:=Close,InputChoice2:=Close)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26" s="3"/>
      </tp>
      <tp>
        <v>76.703104740000001</v>
        <stp/>
        <stp>StudyData</stp>
        <stp>Correlation(S.XLP,S.XLY,Period:=20,InputChoice1:=Close,InputChoice2:=Close)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26" s="3"/>
      </tp>
      <tp>
        <v>98.262261730000006</v>
        <stp/>
        <stp>StudyData</stp>
        <stp>Correlation(S.SLY,S.SPY,Period:=20,InputChoice1:=Close,InputChoice2:=Close)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11" s="3"/>
      </tp>
      <tp>
        <v>99.528889609999993</v>
        <stp/>
        <stp>StudyData</stp>
        <stp>Correlation(S.SLY,S.MDY,Period:=20,InputChoice1:=Close,InputChoice2:=Close)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11" s="3"/>
      </tp>
      <tp>
        <v>90.820555080000005</v>
        <stp/>
        <stp>StudyData</stp>
        <stp>Correlation(S.XLI,S.XLE,Period:=20,InputChoice1:=Close,InputChoice2:=Close)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30" s="3"/>
      </tp>
      <tp>
        <v>55.832450960000003</v>
        <stp/>
        <stp>StudyData</stp>
        <stp>Correlation(S.XLI,S.XLF,Period:=20,InputChoice1:=Close,InputChoice2:=Close)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30" s="3"/>
      </tp>
      <tp>
        <v>88.55121063</v>
        <stp/>
        <stp>StudyData</stp>
        <stp>Correlation(S.XLI,S.XLB,Period:=20,InputChoice1:=Close,InputChoice2:=Close)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30" s="3"/>
      </tp>
      <tp>
        <v>80.913478330000004</v>
        <stp/>
        <stp>StudyData</stp>
        <stp>Correlation(S.XLI,S.XLK,Period:=20,InputChoice1:=Close,InputChoice2:=Close)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30" s="3"/>
      </tp>
      <tp>
        <v>80.078176350000007</v>
        <stp/>
        <stp>StudyData</stp>
        <stp>Correlation(S.XLI,S.XLU,Period:=20,InputChoice1:=Close,InputChoice2:=Close)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30" s="3"/>
      </tp>
      <tp>
        <v>87.479489099999995</v>
        <stp/>
        <stp>StudyData</stp>
        <stp>Correlation(S.XLI,S.XLV,Period:=20,InputChoice1:=Close,InputChoice2:=Close)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30" s="3"/>
      </tp>
      <tp>
        <v>75.603892959999996</v>
        <stp/>
        <stp>StudyData</stp>
        <stp>Correlation(S.XLI,S.XLP,Period:=20,InputChoice1:=Close,InputChoice2:=Close)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30" s="3"/>
      </tp>
      <tp>
        <v>83.771218210000001</v>
        <stp/>
        <stp>StudyData</stp>
        <stp>Correlation(S.XLI,S.XLY,Period:=20,InputChoice1:=Close,InputChoice2:=Close)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30" s="3"/>
      </tp>
      <tp>
        <v>78.184544829999993</v>
        <stp/>
        <stp>StudyData</stp>
        <stp>Correlation(S.XLK,S.XLE,Period:=20,InputChoice1:=Close,InputChoice2:=Close)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32" s="3"/>
      </tp>
      <tp>
        <v>88.037997230000002</v>
        <stp/>
        <stp>StudyData</stp>
        <stp>Correlation(S.XLK,S.XLF,Period:=20,InputChoice1:=Close,InputChoice2:=Close)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32" s="3"/>
      </tp>
      <tp>
        <v>85.414706559999999</v>
        <stp/>
        <stp>StudyData</stp>
        <stp>Correlation(S.XLK,S.XLB,Period:=20,InputChoice1:=Close,InputChoice2:=Close)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32" s="3"/>
      </tp>
      <tp>
        <v>80.913478330000004</v>
        <stp/>
        <stp>StudyData</stp>
        <stp>Correlation(S.XLK,S.XLI,Period:=20,InputChoice1:=Close,InputChoice2:=Close)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32" s="3"/>
      </tp>
      <tp>
        <v>53.635468019999998</v>
        <stp/>
        <stp>StudyData</stp>
        <stp>Correlation(S.XLK,S.XLU,Period:=20,InputChoice1:=Close,InputChoice2:=Close)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32" s="3"/>
      </tp>
      <tp>
        <v>93.191064819999994</v>
        <stp/>
        <stp>StudyData</stp>
        <stp>Correlation(S.XLK,S.XLV,Period:=20,InputChoice1:=Close,InputChoice2:=Close)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32" s="3"/>
      </tp>
      <tp>
        <v>45.683634550000001</v>
        <stp/>
        <stp>StudyData</stp>
        <stp>Correlation(S.XLK,S.XLP,Period:=20,InputChoice1:=Close,InputChoice2:=Close)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32" s="3"/>
      </tp>
      <tp>
        <v>84.538657499999999</v>
        <stp/>
        <stp>StudyData</stp>
        <stp>Correlation(S.XLK,S.XLY,Period:=20,InputChoice1:=Close,InputChoice2:=Close)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32" s="3"/>
      </tp>
      <tp>
        <v>91.455877799999996</v>
        <stp/>
        <stp>StudyData</stp>
        <stp>Correlation(S.SLY,S.DIA,Period:=20,InputChoice1:=Close,InputChoice2:=Close)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11" s="3"/>
      </tp>
      <tp>
        <v>54.25483174</v>
        <stp/>
        <stp>StudyData</stp>
        <stp>Correlation(S.XLE,S.XLF,Period:=20,InputChoice1:=Close,InputChoice2:=Close)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27" s="3"/>
      </tp>
      <tp>
        <v>89.203227330000004</v>
        <stp/>
        <stp>StudyData</stp>
        <stp>Correlation(S.XLE,S.XLB,Period:=20,InputChoice1:=Close,InputChoice2:=Close)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27" s="3"/>
      </tp>
      <tp>
        <v>90.820555080000005</v>
        <stp/>
        <stp>StudyData</stp>
        <stp>Correlation(S.XLE,S.XLI,Period:=20,InputChoice1:=Close,InputChoice2:=Close)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27" s="3"/>
      </tp>
      <tp>
        <v>78.184544829999993</v>
        <stp/>
        <stp>StudyData</stp>
        <stp>Correlation(S.XLE,S.XLK,Period:=20,InputChoice1:=Close,InputChoice2:=Close)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27" s="3"/>
      </tp>
      <tp>
        <v>59.824863659999998</v>
        <stp/>
        <stp>StudyData</stp>
        <stp>Correlation(S.XLE,S.XLU,Period:=20,InputChoice1:=Close,InputChoice2:=Close)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27" s="3"/>
      </tp>
      <tp>
        <v>79.780009030000002</v>
        <stp/>
        <stp>StudyData</stp>
        <stp>Correlation(S.XLE,S.XLV,Period:=20,InputChoice1:=Close,InputChoice2:=Close)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27" s="3"/>
      </tp>
      <tp>
        <v>52.781758889999999</v>
        <stp/>
        <stp>StudyData</stp>
        <stp>Correlation(S.XLE,S.XLP,Period:=20,InputChoice1:=Close,InputChoice2:=Close)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27" s="3"/>
      </tp>
      <tp>
        <v>65.229749510000005</v>
        <stp/>
        <stp>StudyData</stp>
        <stp>Correlation(S.XLE,S.XLY,Period:=20,InputChoice1:=Close,InputChoice2:=Close)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27" s="3"/>
      </tp>
      <tp>
        <v>54.25483174</v>
        <stp/>
        <stp>StudyData</stp>
        <stp>Correlation(S.XLF,S.XLE,Period:=20,InputChoice1:=Close,InputChoice2:=Close)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28" s="3"/>
      </tp>
      <tp>
        <v>64.344949159999999</v>
        <stp/>
        <stp>StudyData</stp>
        <stp>Correlation(S.XLF,S.XLB,Period:=20,InputChoice1:=Close,InputChoice2:=Close)</stp>
        <stp>FG</stp>
        <stp/>
        <stp>Close</stp>
        <stp>D</stp>
        <stp>0</stp>
        <stp>all</stp>
        <stp/>
        <stp/>
        <stp>True</stp>
        <stp>T</stp>
        <tr r="V28" s="3"/>
      </tp>
      <tp>
        <v>55.832450960000003</v>
        <stp/>
        <stp>StudyData</stp>
        <stp>Correlation(S.XLF,S.XLI,Period:=20,InputChoice1:=Close,InputChoice2:=Close)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28" s="3"/>
      </tp>
      <tp>
        <v>88.037997230000002</v>
        <stp/>
        <stp>StudyData</stp>
        <stp>Correlation(S.XLF,S.XLK,Period:=20,InputChoice1:=Close,InputChoice2:=Close)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28" s="3"/>
      </tp>
      <tp>
        <v>19.732488969999999</v>
        <stp/>
        <stp>StudyData</stp>
        <stp>Correlation(S.XLF,S.XLU,Period:=20,InputChoice1:=Close,InputChoice2:=Close)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28" s="3"/>
      </tp>
      <tp>
        <v>75.400210430000001</v>
        <stp/>
        <stp>StudyData</stp>
        <stp>Correlation(S.XLF,S.XLV,Period:=20,InputChoice1:=Close,InputChoice2:=Close)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28" s="3"/>
      </tp>
      <tp>
        <v>17.984058260000001</v>
        <stp/>
        <stp>StudyData</stp>
        <stp>Correlation(S.XLF,S.XLP,Period:=20,InputChoice1:=Close,InputChoice2:=Close)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28" s="3"/>
      </tp>
      <tp>
        <v>72.061682860000005</v>
        <stp/>
        <stp>StudyData</stp>
        <stp>Correlation(S.XLF,S.XLY,Period:=20,InputChoice1:=Close,InputChoice2:=Close)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28" s="3"/>
      </tp>
      <tp>
        <v>89.203227330000004</v>
        <stp/>
        <stp>StudyData</stp>
        <stp>Correlation(S.XLB,S.XLE,Period:=20,InputChoice1:=Close,InputChoice2:=Close)</stp>
        <stp>FG</stp>
        <stp/>
        <stp>Close</stp>
        <stp>D</stp>
        <stp>0</stp>
        <stp>all</stp>
        <stp/>
        <stp/>
        <stp>True</stp>
        <stp>T</stp>
        <tr r="R31" s="3"/>
      </tp>
      <tp>
        <v>64.344949159999999</v>
        <stp/>
        <stp>StudyData</stp>
        <stp>Correlation(S.XLB,S.XLF,Period:=20,InputChoice1:=Close,InputChoice2:=Close)</stp>
        <stp>FG</stp>
        <stp/>
        <stp>Close</stp>
        <stp>D</stp>
        <stp>0</stp>
        <stp>all</stp>
        <stp/>
        <stp/>
        <stp>True</stp>
        <stp>T</stp>
        <tr r="S31" s="3"/>
      </tp>
      <tp>
        <v>88.55121063</v>
        <stp/>
        <stp>StudyData</stp>
        <stp>Correlation(S.XLB,S.XLI,Period:=20,InputChoice1:=Close,InputChoice2:=Close)</stp>
        <stp>FG</stp>
        <stp/>
        <stp>Close</stp>
        <stp>D</stp>
        <stp>0</stp>
        <stp>all</stp>
        <stp/>
        <stp/>
        <stp>True</stp>
        <stp>T</stp>
        <tr r="U31" s="3"/>
      </tp>
      <tp>
        <v>85.414706559999999</v>
        <stp/>
        <stp>StudyData</stp>
        <stp>Correlation(S.XLB,S.XLK,Period:=20,InputChoice1:=Close,InputChoice2:=Close)</stp>
        <stp>FG</stp>
        <stp/>
        <stp>Close</stp>
        <stp>D</stp>
        <stp>0</stp>
        <stp>all</stp>
        <stp/>
        <stp/>
        <stp>True</stp>
        <stp>T</stp>
        <tr r="W31" s="3"/>
      </tp>
      <tp>
        <v>63.988701630000001</v>
        <stp/>
        <stp>StudyData</stp>
        <stp>Correlation(S.XLB,S.XLU,Period:=20,InputChoice1:=Close,InputChoice2:=Close)</stp>
        <stp>FG</stp>
        <stp/>
        <stp>Close</stp>
        <stp>D</stp>
        <stp>0</stp>
        <stp>all</stp>
        <stp/>
        <stp/>
        <stp>True</stp>
        <stp>T</stp>
        <tr r="X31" s="3"/>
      </tp>
      <tp>
        <v>87.702229930000001</v>
        <stp/>
        <stp>StudyData</stp>
        <stp>Correlation(S.XLB,S.XLV,Period:=20,InputChoice1:=Close,InputChoice2:=Close)</stp>
        <stp>FG</stp>
        <stp/>
        <stp>Close</stp>
        <stp>D</stp>
        <stp>0</stp>
        <stp>all</stp>
        <stp/>
        <stp/>
        <stp>True</stp>
        <stp>T</stp>
        <tr r="T31" s="3"/>
      </tp>
      <tp>
        <v>60.961312630000002</v>
        <stp/>
        <stp>StudyData</stp>
        <stp>Correlation(S.XLB,S.XLP,Period:=20,InputChoice1:=Close,InputChoice2:=Close)</stp>
        <stp>FG</stp>
        <stp/>
        <stp>Close</stp>
        <stp>D</stp>
        <stp>0</stp>
        <stp>all</stp>
        <stp/>
        <stp/>
        <stp>True</stp>
        <stp>T</stp>
        <tr r="Q31" s="3"/>
      </tp>
      <tp>
        <v>76.142637379999996</v>
        <stp/>
        <stp>StudyData</stp>
        <stp>Correlation(S.XLB,S.XLY,Period:=20,InputChoice1:=Close,InputChoice2:=Close)</stp>
        <stp>FG</stp>
        <stp/>
        <stp>Close</stp>
        <stp>D</stp>
        <stp>0</stp>
        <stp>all</stp>
        <stp/>
        <stp/>
        <stp>True</stp>
        <stp>T</stp>
        <tr r="P31" s="3"/>
      </tp>
      <tp>
        <v>1864854</v>
        <stp/>
        <stp>ContractData</stp>
        <stp>S.XBI</stp>
        <stp>T_CVol</stp>
        <stp/>
        <stp>T</stp>
        <tr r="K39" s="3"/>
      </tp>
      <tp>
        <v>3042628</v>
        <stp/>
        <stp>ContractData</stp>
        <stp>S.XLI</stp>
        <stp>T_CVol</stp>
        <stp/>
        <stp>T</stp>
        <tr r="K30" s="3"/>
      </tp>
      <tp>
        <v>198.11</v>
        <stp/>
        <stp>StudyData</stp>
        <stp>SPY</stp>
        <stp>Bar</stp>
        <stp/>
        <stp>Low</stp>
        <stp>D</stp>
        <stp>-68</stp>
        <stp>All</stp>
        <stp/>
        <stp/>
        <stp>TRUE</stp>
        <stp>T</stp>
        <tr r="F70" s="5"/>
      </tp>
      <tp>
        <v>197.25</v>
        <stp/>
        <stp>StudyData</stp>
        <stp>SPY</stp>
        <stp>Bar</stp>
        <stp/>
        <stp>Low</stp>
        <stp>D</stp>
        <stp>-69</stp>
        <stp>All</stp>
        <stp/>
        <stp/>
        <stp>TRUE</stp>
        <stp>T</stp>
        <tr r="F71" s="5"/>
      </tp>
      <tp>
        <v>201.05</v>
        <stp/>
        <stp>StudyData</stp>
        <stp>SPY</stp>
        <stp>Bar</stp>
        <stp/>
        <stp>Low</stp>
        <stp>D</stp>
        <stp>-60</stp>
        <stp>All</stp>
        <stp/>
        <stp/>
        <stp>TRUE</stp>
        <stp>T</stp>
        <tr r="F62" s="5"/>
      </tp>
      <tp>
        <v>201.77</v>
        <stp/>
        <stp>StudyData</stp>
        <stp>SPY</stp>
        <stp>Bar</stp>
        <stp/>
        <stp>Low</stp>
        <stp>D</stp>
        <stp>-61</stp>
        <stp>All</stp>
        <stp/>
        <stp/>
        <stp>TRUE</stp>
        <stp>T</stp>
        <tr r="F63" s="5"/>
      </tp>
      <tp>
        <v>201.12</v>
        <stp/>
        <stp>StudyData</stp>
        <stp>SPY</stp>
        <stp>Bar</stp>
        <stp/>
        <stp>Low</stp>
        <stp>D</stp>
        <stp>-62</stp>
        <stp>All</stp>
        <stp/>
        <stp/>
        <stp>TRUE</stp>
        <stp>T</stp>
        <tr r="F64" s="5"/>
      </tp>
      <tp>
        <v>197.38</v>
        <stp/>
        <stp>StudyData</stp>
        <stp>SPY</stp>
        <stp>Bar</stp>
        <stp/>
        <stp>Low</stp>
        <stp>D</stp>
        <stp>-63</stp>
        <stp>All</stp>
        <stp/>
        <stp/>
        <stp>TRUE</stp>
        <stp>T</stp>
        <tr r="F65" s="5"/>
      </tp>
      <tp>
        <v>198.43</v>
        <stp/>
        <stp>StudyData</stp>
        <stp>SPY</stp>
        <stp>Bar</stp>
        <stp/>
        <stp>Low</stp>
        <stp>D</stp>
        <stp>-64</stp>
        <stp>All</stp>
        <stp/>
        <stp/>
        <stp>TRUE</stp>
        <stp>T</stp>
        <tr r="F66" s="5"/>
      </tp>
      <tp>
        <v>198.21</v>
        <stp/>
        <stp>StudyData</stp>
        <stp>SPY</stp>
        <stp>Bar</stp>
        <stp/>
        <stp>Low</stp>
        <stp>D</stp>
        <stp>-65</stp>
        <stp>All</stp>
        <stp/>
        <stp/>
        <stp>TRUE</stp>
        <stp>T</stp>
        <tr r="F67" s="5"/>
      </tp>
      <tp>
        <v>199.25</v>
        <stp/>
        <stp>StudyData</stp>
        <stp>SPY</stp>
        <stp>Bar</stp>
        <stp/>
        <stp>Low</stp>
        <stp>D</stp>
        <stp>-66</stp>
        <stp>All</stp>
        <stp/>
        <stp/>
        <stp>TRUE</stp>
        <stp>T</stp>
        <tr r="F68" s="5"/>
      </tp>
      <tp>
        <v>199.03</v>
        <stp/>
        <stp>StudyData</stp>
        <stp>SPY</stp>
        <stp>Bar</stp>
        <stp/>
        <stp>Low</stp>
        <stp>D</stp>
        <stp>-67</stp>
        <stp>All</stp>
        <stp/>
        <stp/>
        <stp>TRUE</stp>
        <stp>T</stp>
        <tr r="F69" s="5"/>
      </tp>
      <tp>
        <v>42.760802400000003</v>
        <stp/>
        <stp>StudyData</stp>
        <stp>Correlation(S.XME,S.KRE,Period:=20,InputChoice1:=Close,InputChoice2:=Close)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4" s="3"/>
      </tp>
      <tp>
        <v>42.894019049999997</v>
        <stp/>
        <stp>StudyData</stp>
        <stp>Correlation(S.XME,S.KIE,Period:=20,InputChoice1:=Close,InputChoice2:=Close)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4" s="3"/>
      </tp>
      <tp>
        <v>35.931092880000001</v>
        <stp/>
        <stp>StudyData</stp>
        <stp>Correlation(S.XME,S.KBE,Period:=20,InputChoice1:=Close,InputChoice2:=Close)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4" s="3"/>
      </tp>
      <tp>
        <v>39.847870759999999</v>
        <stp/>
        <stp>StudyData</stp>
        <stp>Correlation(S.XME,S.KCE,Period:=20,InputChoice1:=Close,InputChoice2:=Close)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4" s="3"/>
      </tp>
      <tp>
        <v>68.49943064</v>
        <stp/>
        <stp>StudyData</stp>
        <stp>Correlation(S.XME,S.MTK,Period:=20,InputChoice1:=Close,InputChoice2:=Close)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4" s="3"/>
      </tp>
      <tp>
        <v>73.350589339999999</v>
        <stp/>
        <stp>StudyData</stp>
        <stp>Correlation(S.XME,S.XPH,Period:=20,InputChoice1:=Close,InputChoice2:=Close)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4" s="3"/>
      </tp>
      <tp>
        <v>79.296056489999998</v>
        <stp/>
        <stp>StudyData</stp>
        <stp>Correlation(S.XME,S.XRT,Period:=20,InputChoice1:=Close,InputChoice2:=Close)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4" s="3"/>
      </tp>
      <tp>
        <v>68.195246859999997</v>
        <stp/>
        <stp>StudyData</stp>
        <stp>Correlation(S.XME,S.XSD,Period:=20,InputChoice1:=Close,InputChoice2:=Close)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4" s="3"/>
      </tp>
      <tp>
        <v>82.806896519999995</v>
        <stp/>
        <stp>StudyData</stp>
        <stp>Correlation(S.XME,S.XSW,Period:=20,InputChoice1:=Close,InputChoice2:=Close)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4" s="3"/>
      </tp>
      <tp>
        <v>81.055795130000007</v>
        <stp/>
        <stp>StudyData</stp>
        <stp>Correlation(S.XME,S.XTL,Period:=20,InputChoice1:=Close,InputChoice2:=Close)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4" s="3"/>
      </tp>
      <tp>
        <v>82.163790469999995</v>
        <stp/>
        <stp>StudyData</stp>
        <stp>Correlation(S.XME,S.XTN,Period:=20,InputChoice1:=Close,InputChoice2:=Close)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4" s="3"/>
      </tp>
      <tp>
        <v>87.963195150000004</v>
        <stp/>
        <stp>StudyData</stp>
        <stp>Correlation(S.XME,S.XHE,Period:=20,InputChoice1:=Close,InputChoice2:=Close)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4" s="3"/>
      </tp>
      <tp>
        <v>72.560952159999999</v>
        <stp/>
        <stp>StudyData</stp>
        <stp>Correlation(S.XME,S.XHB,Period:=20,InputChoice1:=Close,InputChoice2:=Close)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4" s="3"/>
      </tp>
      <tp>
        <v>86.807915690000002</v>
        <stp/>
        <stp>StudyData</stp>
        <stp>Correlation(S.XME,S.XOP,Period:=20,InputChoice1:=Close,InputChoice2:=Close)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4" s="3"/>
      </tp>
      <tp>
        <v>90.425365569999997</v>
        <stp/>
        <stp>StudyData</stp>
        <stp>Correlation(S.XME,S.XAR,Period:=20,InputChoice1:=Close,InputChoice2:=Close)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4" s="3"/>
      </tp>
      <tp>
        <v>64.562978110000003</v>
        <stp/>
        <stp>StudyData</stp>
        <stp>Correlation(S.XME,S.XBI,Period:=20,InputChoice1:=Close,InputChoice2:=Close)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4" s="3"/>
      </tp>
      <tp>
        <v>89.825730010000001</v>
        <stp/>
        <stp>StudyData</stp>
        <stp>Correlation(S.XME,S.XES,Period:=20,InputChoice1:=Close,InputChoice2:=Close)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4" s="3"/>
      </tp>
      <tp>
        <v>42389</v>
        <stp/>
        <stp>StudyData</stp>
        <stp>S.XAR</stp>
        <stp>Bar</stp>
        <stp/>
        <stp>Time</stp>
        <stp>D</stp>
        <stp>-98</stp>
        <stp>All</stp>
        <stp/>
        <stp/>
        <stp>False</stp>
        <tr r="R100" s="5"/>
        <tr r="Q100" s="5"/>
      </tp>
      <tp>
        <v>42388</v>
        <stp/>
        <stp>StudyData</stp>
        <stp>S.XAR</stp>
        <stp>Bar</stp>
        <stp/>
        <stp>Time</stp>
        <stp>D</stp>
        <stp>-99</stp>
        <stp>All</stp>
        <stp/>
        <stp/>
        <stp>False</stp>
        <tr r="R101" s="5"/>
        <tr r="Q101" s="5"/>
      </tp>
      <tp>
        <v>42395</v>
        <stp/>
        <stp>StudyData</stp>
        <stp>S.XAR</stp>
        <stp>Bar</stp>
        <stp/>
        <stp>Time</stp>
        <stp>D</stp>
        <stp>-94</stp>
        <stp>All</stp>
        <stp/>
        <stp/>
        <stp>False</stp>
        <tr r="Q96" s="5"/>
        <tr r="R96" s="5"/>
      </tp>
      <tp>
        <v>42394</v>
        <stp/>
        <stp>StudyData</stp>
        <stp>S.XAR</stp>
        <stp>Bar</stp>
        <stp/>
        <stp>Time</stp>
        <stp>D</stp>
        <stp>-95</stp>
        <stp>All</stp>
        <stp/>
        <stp/>
        <stp>False</stp>
        <tr r="R97" s="5"/>
        <tr r="Q97" s="5"/>
      </tp>
      <tp>
        <v>42391</v>
        <stp/>
        <stp>StudyData</stp>
        <stp>S.XAR</stp>
        <stp>Bar</stp>
        <stp/>
        <stp>Time</stp>
        <stp>D</stp>
        <stp>-96</stp>
        <stp>All</stp>
        <stp/>
        <stp/>
        <stp>False</stp>
        <tr r="R98" s="5"/>
        <tr r="Q98" s="5"/>
      </tp>
      <tp>
        <v>42390</v>
        <stp/>
        <stp>StudyData</stp>
        <stp>S.XAR</stp>
        <stp>Bar</stp>
        <stp/>
        <stp>Time</stp>
        <stp>D</stp>
        <stp>-97</stp>
        <stp>All</stp>
        <stp/>
        <stp/>
        <stp>False</stp>
        <tr r="Q99" s="5"/>
        <tr r="R99" s="5"/>
      </tp>
      <tp>
        <v>42401</v>
        <stp/>
        <stp>StudyData</stp>
        <stp>S.XAR</stp>
        <stp>Bar</stp>
        <stp/>
        <stp>Time</stp>
        <stp>D</stp>
        <stp>-90</stp>
        <stp>All</stp>
        <stp/>
        <stp/>
        <stp>False</stp>
        <tr r="Q92" s="5"/>
        <tr r="R92" s="5"/>
      </tp>
      <tp>
        <v>42398</v>
        <stp/>
        <stp>StudyData</stp>
        <stp>S.XAR</stp>
        <stp>Bar</stp>
        <stp/>
        <stp>Time</stp>
        <stp>D</stp>
        <stp>-91</stp>
        <stp>All</stp>
        <stp/>
        <stp/>
        <stp>False</stp>
        <tr r="R93" s="5"/>
        <tr r="Q93" s="5"/>
      </tp>
      <tp>
        <v>42397</v>
        <stp/>
        <stp>StudyData</stp>
        <stp>S.XAR</stp>
        <stp>Bar</stp>
        <stp/>
        <stp>Time</stp>
        <stp>D</stp>
        <stp>-92</stp>
        <stp>All</stp>
        <stp/>
        <stp/>
        <stp>False</stp>
        <tr r="R94" s="5"/>
        <tr r="Q94" s="5"/>
      </tp>
      <tp>
        <v>42396</v>
        <stp/>
        <stp>StudyData</stp>
        <stp>S.XAR</stp>
        <stp>Bar</stp>
        <stp/>
        <stp>Time</stp>
        <stp>D</stp>
        <stp>-93</stp>
        <stp>All</stp>
        <stp/>
        <stp/>
        <stp>False</stp>
        <tr r="R95" s="5"/>
        <tr r="Q95" s="5"/>
      </tp>
      <tp>
        <v>42403</v>
        <stp/>
        <stp>StudyData</stp>
        <stp>S.XAR</stp>
        <stp>Bar</stp>
        <stp/>
        <stp>Time</stp>
        <stp>D</stp>
        <stp>-88</stp>
        <stp>All</stp>
        <stp/>
        <stp/>
        <stp>False</stp>
        <tr r="R90" s="5"/>
        <tr r="Q90" s="5"/>
      </tp>
      <tp>
        <v>42402</v>
        <stp/>
        <stp>StudyData</stp>
        <stp>S.XAR</stp>
        <stp>Bar</stp>
        <stp/>
        <stp>Time</stp>
        <stp>D</stp>
        <stp>-89</stp>
        <stp>All</stp>
        <stp/>
        <stp/>
        <stp>False</stp>
        <tr r="R91" s="5"/>
        <tr r="Q91" s="5"/>
      </tp>
      <tp>
        <v>42409</v>
        <stp/>
        <stp>StudyData</stp>
        <stp>S.XAR</stp>
        <stp>Bar</stp>
        <stp/>
        <stp>Time</stp>
        <stp>D</stp>
        <stp>-84</stp>
        <stp>All</stp>
        <stp/>
        <stp/>
        <stp>False</stp>
        <tr r="Q86" s="5"/>
        <tr r="R86" s="5"/>
      </tp>
      <tp>
        <v>42408</v>
        <stp/>
        <stp>StudyData</stp>
        <stp>S.XAR</stp>
        <stp>Bar</stp>
        <stp/>
        <stp>Time</stp>
        <stp>D</stp>
        <stp>-85</stp>
        <stp>All</stp>
        <stp/>
        <stp/>
        <stp>False</stp>
        <tr r="Q87" s="5"/>
        <tr r="R87" s="5"/>
      </tp>
      <tp>
        <v>42405</v>
        <stp/>
        <stp>StudyData</stp>
        <stp>S.XAR</stp>
        <stp>Bar</stp>
        <stp/>
        <stp>Time</stp>
        <stp>D</stp>
        <stp>-86</stp>
        <stp>All</stp>
        <stp/>
        <stp/>
        <stp>False</stp>
        <tr r="Q88" s="5"/>
        <tr r="R88" s="5"/>
      </tp>
      <tp>
        <v>42404</v>
        <stp/>
        <stp>StudyData</stp>
        <stp>S.XAR</stp>
        <stp>Bar</stp>
        <stp/>
        <stp>Time</stp>
        <stp>D</stp>
        <stp>-87</stp>
        <stp>All</stp>
        <stp/>
        <stp/>
        <stp>False</stp>
        <tr r="Q89" s="5"/>
        <tr r="R89" s="5"/>
      </tp>
      <tp>
        <v>42416</v>
        <stp/>
        <stp>StudyData</stp>
        <stp>S.XAR</stp>
        <stp>Bar</stp>
        <stp/>
        <stp>Time</stp>
        <stp>D</stp>
        <stp>-80</stp>
        <stp>All</stp>
        <stp/>
        <stp/>
        <stp>False</stp>
        <tr r="Q82" s="5"/>
        <tr r="R82" s="5"/>
      </tp>
      <tp>
        <v>42412</v>
        <stp/>
        <stp>StudyData</stp>
        <stp>S.XAR</stp>
        <stp>Bar</stp>
        <stp/>
        <stp>Time</stp>
        <stp>D</stp>
        <stp>-81</stp>
        <stp>All</stp>
        <stp/>
        <stp/>
        <stp>False</stp>
        <tr r="R83" s="5"/>
        <tr r="Q83" s="5"/>
      </tp>
      <tp>
        <v>42411</v>
        <stp/>
        <stp>StudyData</stp>
        <stp>S.XAR</stp>
        <stp>Bar</stp>
        <stp/>
        <stp>Time</stp>
        <stp>D</stp>
        <stp>-82</stp>
        <stp>All</stp>
        <stp/>
        <stp/>
        <stp>False</stp>
        <tr r="Q84" s="5"/>
        <tr r="R84" s="5"/>
      </tp>
      <tp>
        <v>42410</v>
        <stp/>
        <stp>StudyData</stp>
        <stp>S.XAR</stp>
        <stp>Bar</stp>
        <stp/>
        <stp>Time</stp>
        <stp>D</stp>
        <stp>-83</stp>
        <stp>All</stp>
        <stp/>
        <stp/>
        <stp>False</stp>
        <tr r="R85" s="5"/>
        <tr r="Q85" s="5"/>
      </tp>
      <tp>
        <v>42503</v>
        <stp/>
        <stp>StudyData</stp>
        <stp>S.XAR</stp>
        <stp>Bar</stp>
        <stp/>
        <stp>Time</stp>
        <stp>D</stp>
        <stp>-18</stp>
        <stp>All</stp>
        <stp/>
        <stp/>
        <stp>False</stp>
        <tr r="Q20" s="5"/>
        <tr r="R20" s="5"/>
      </tp>
      <tp>
        <v>42502</v>
        <stp/>
        <stp>StudyData</stp>
        <stp>S.XAR</stp>
        <stp>Bar</stp>
        <stp/>
        <stp>Time</stp>
        <stp>D</stp>
        <stp>-19</stp>
        <stp>All</stp>
        <stp/>
        <stp/>
        <stp>False</stp>
        <tr r="Q21" s="5"/>
        <tr r="R21" s="5"/>
      </tp>
      <tp>
        <v>42509</v>
        <stp/>
        <stp>StudyData</stp>
        <stp>S.XAR</stp>
        <stp>Bar</stp>
        <stp/>
        <stp>Time</stp>
        <stp>D</stp>
        <stp>-14</stp>
        <stp>All</stp>
        <stp/>
        <stp/>
        <stp>False</stp>
        <tr r="R16" s="5"/>
        <tr r="Q16" s="5"/>
      </tp>
      <tp>
        <v>42508</v>
        <stp/>
        <stp>StudyData</stp>
        <stp>S.XAR</stp>
        <stp>Bar</stp>
        <stp/>
        <stp>Time</stp>
        <stp>D</stp>
        <stp>-15</stp>
        <stp>All</stp>
        <stp/>
        <stp/>
        <stp>False</stp>
        <tr r="R17" s="5"/>
        <tr r="Q17" s="5"/>
      </tp>
      <tp>
        <v>42507</v>
        <stp/>
        <stp>StudyData</stp>
        <stp>S.XAR</stp>
        <stp>Bar</stp>
        <stp/>
        <stp>Time</stp>
        <stp>D</stp>
        <stp>-16</stp>
        <stp>All</stp>
        <stp/>
        <stp/>
        <stp>False</stp>
        <tr r="R18" s="5"/>
        <tr r="Q18" s="5"/>
      </tp>
      <tp>
        <v>42506</v>
        <stp/>
        <stp>StudyData</stp>
        <stp>S.XAR</stp>
        <stp>Bar</stp>
        <stp/>
        <stp>Time</stp>
        <stp>D</stp>
        <stp>-17</stp>
        <stp>All</stp>
        <stp/>
        <stp/>
        <stp>False</stp>
        <tr r="R19" s="5"/>
        <tr r="Q19" s="5"/>
      </tp>
      <tp>
        <v>42515</v>
        <stp/>
        <stp>StudyData</stp>
        <stp>S.XAR</stp>
        <stp>Bar</stp>
        <stp/>
        <stp>Time</stp>
        <stp>D</stp>
        <stp>-10</stp>
        <stp>All</stp>
        <stp/>
        <stp/>
        <stp>False</stp>
        <tr r="R12" s="5"/>
        <tr r="Q12" s="5"/>
      </tp>
      <tp>
        <v>42514</v>
        <stp/>
        <stp>StudyData</stp>
        <stp>S.XAR</stp>
        <stp>Bar</stp>
        <stp/>
        <stp>Time</stp>
        <stp>D</stp>
        <stp>-11</stp>
        <stp>All</stp>
        <stp/>
        <stp/>
        <stp>False</stp>
        <tr r="Q13" s="5"/>
        <tr r="R13" s="5"/>
      </tp>
      <tp>
        <v>42513</v>
        <stp/>
        <stp>StudyData</stp>
        <stp>S.XAR</stp>
        <stp>Bar</stp>
        <stp/>
        <stp>Time</stp>
        <stp>D</stp>
        <stp>-12</stp>
        <stp>All</stp>
        <stp/>
        <stp/>
        <stp>False</stp>
        <tr r="R14" s="5"/>
        <tr r="Q14" s="5"/>
      </tp>
      <tp>
        <v>42510</v>
        <stp/>
        <stp>StudyData</stp>
        <stp>S.XAR</stp>
        <stp>Bar</stp>
        <stp/>
        <stp>Time</stp>
        <stp>D</stp>
        <stp>-13</stp>
        <stp>All</stp>
        <stp/>
        <stp/>
        <stp>False</stp>
        <tr r="Q15" s="5"/>
        <tr r="R15" s="5"/>
      </tp>
      <tp>
        <v>42475</v>
        <stp/>
        <stp>StudyData</stp>
        <stp>S.XAR</stp>
        <stp>Bar</stp>
        <stp/>
        <stp>Time</stp>
        <stp>D</stp>
        <stp>-38</stp>
        <stp>All</stp>
        <stp/>
        <stp/>
        <stp>False</stp>
        <tr r="R40" s="5"/>
        <tr r="Q40" s="5"/>
      </tp>
      <tp>
        <v>42474</v>
        <stp/>
        <stp>StudyData</stp>
        <stp>S.XAR</stp>
        <stp>Bar</stp>
        <stp/>
        <stp>Time</stp>
        <stp>D</stp>
        <stp>-39</stp>
        <stp>All</stp>
        <stp/>
        <stp/>
        <stp>False</stp>
        <tr r="R41" s="5"/>
        <tr r="Q41" s="5"/>
      </tp>
      <tp>
        <v>42481</v>
        <stp/>
        <stp>StudyData</stp>
        <stp>S.XAR</stp>
        <stp>Bar</stp>
        <stp/>
        <stp>Time</stp>
        <stp>D</stp>
        <stp>-34</stp>
        <stp>All</stp>
        <stp/>
        <stp/>
        <stp>False</stp>
        <tr r="R36" s="5"/>
        <tr r="Q36" s="5"/>
      </tp>
      <tp>
        <v>42480</v>
        <stp/>
        <stp>StudyData</stp>
        <stp>S.XAR</stp>
        <stp>Bar</stp>
        <stp/>
        <stp>Time</stp>
        <stp>D</stp>
        <stp>-35</stp>
        <stp>All</stp>
        <stp/>
        <stp/>
        <stp>False</stp>
        <tr r="Q37" s="5"/>
        <tr r="R37" s="5"/>
      </tp>
      <tp>
        <v>42479</v>
        <stp/>
        <stp>StudyData</stp>
        <stp>S.XAR</stp>
        <stp>Bar</stp>
        <stp/>
        <stp>Time</stp>
        <stp>D</stp>
        <stp>-36</stp>
        <stp>All</stp>
        <stp/>
        <stp/>
        <stp>False</stp>
        <tr r="R38" s="5"/>
        <tr r="Q38" s="5"/>
      </tp>
      <tp>
        <v>42478</v>
        <stp/>
        <stp>StudyData</stp>
        <stp>S.XAR</stp>
        <stp>Bar</stp>
        <stp/>
        <stp>Time</stp>
        <stp>D</stp>
        <stp>-37</stp>
        <stp>All</stp>
        <stp/>
        <stp/>
        <stp>False</stp>
        <tr r="R39" s="5"/>
        <tr r="Q39" s="5"/>
      </tp>
      <tp>
        <v>42487</v>
        <stp/>
        <stp>StudyData</stp>
        <stp>S.XAR</stp>
        <stp>Bar</stp>
        <stp/>
        <stp>Time</stp>
        <stp>D</stp>
        <stp>-30</stp>
        <stp>All</stp>
        <stp/>
        <stp/>
        <stp>False</stp>
        <tr r="Q32" s="5"/>
        <tr r="R32" s="5"/>
      </tp>
      <tp>
        <v>42486</v>
        <stp/>
        <stp>StudyData</stp>
        <stp>S.XAR</stp>
        <stp>Bar</stp>
        <stp/>
        <stp>Time</stp>
        <stp>D</stp>
        <stp>-31</stp>
        <stp>All</stp>
        <stp/>
        <stp/>
        <stp>False</stp>
        <tr r="Q33" s="5"/>
        <tr r="R33" s="5"/>
      </tp>
      <tp>
        <v>42485</v>
        <stp/>
        <stp>StudyData</stp>
        <stp>S.XAR</stp>
        <stp>Bar</stp>
        <stp/>
        <stp>Time</stp>
        <stp>D</stp>
        <stp>-32</stp>
        <stp>All</stp>
        <stp/>
        <stp/>
        <stp>False</stp>
        <tr r="Q34" s="5"/>
        <tr r="R34" s="5"/>
      </tp>
      <tp>
        <v>42482</v>
        <stp/>
        <stp>StudyData</stp>
        <stp>S.XAR</stp>
        <stp>Bar</stp>
        <stp/>
        <stp>Time</stp>
        <stp>D</stp>
        <stp>-33</stp>
        <stp>All</stp>
        <stp/>
        <stp/>
        <stp>False</stp>
        <tr r="R35" s="5"/>
        <tr r="Q35" s="5"/>
      </tp>
      <tp>
        <v>42489</v>
        <stp/>
        <stp>StudyData</stp>
        <stp>S.XAR</stp>
        <stp>Bar</stp>
        <stp/>
        <stp>Time</stp>
        <stp>D</stp>
        <stp>-28</stp>
        <stp>All</stp>
        <stp/>
        <stp/>
        <stp>False</stp>
        <tr r="R30" s="5"/>
        <tr r="Q30" s="5"/>
      </tp>
      <tp>
        <v>42488</v>
        <stp/>
        <stp>StudyData</stp>
        <stp>S.XAR</stp>
        <stp>Bar</stp>
        <stp/>
        <stp>Time</stp>
        <stp>D</stp>
        <stp>-29</stp>
        <stp>All</stp>
        <stp/>
        <stp/>
        <stp>False</stp>
        <tr r="R31" s="5"/>
        <tr r="Q31" s="5"/>
      </tp>
      <tp>
        <v>42495</v>
        <stp/>
        <stp>StudyData</stp>
        <stp>S.XAR</stp>
        <stp>Bar</stp>
        <stp/>
        <stp>Time</stp>
        <stp>D</stp>
        <stp>-24</stp>
        <stp>All</stp>
        <stp/>
        <stp/>
        <stp>False</stp>
        <tr r="R26" s="5"/>
        <tr r="Q26" s="5"/>
      </tp>
      <tp>
        <v>42494</v>
        <stp/>
        <stp>StudyData</stp>
        <stp>S.XAR</stp>
        <stp>Bar</stp>
        <stp/>
        <stp>Time</stp>
        <stp>D</stp>
        <stp>-25</stp>
        <stp>All</stp>
        <stp/>
        <stp/>
        <stp>False</stp>
        <tr r="R27" s="5"/>
        <tr r="Q27" s="5"/>
      </tp>
      <tp>
        <v>42493</v>
        <stp/>
        <stp>StudyData</stp>
        <stp>S.XAR</stp>
        <stp>Bar</stp>
        <stp/>
        <stp>Time</stp>
        <stp>D</stp>
        <stp>-26</stp>
        <stp>All</stp>
        <stp/>
        <stp/>
        <stp>False</stp>
        <tr r="Q28" s="5"/>
        <tr r="R28" s="5"/>
      </tp>
      <tp>
        <v>42492</v>
        <stp/>
        <stp>StudyData</stp>
        <stp>S.XAR</stp>
        <stp>Bar</stp>
        <stp/>
        <stp>Time</stp>
        <stp>D</stp>
        <stp>-27</stp>
        <stp>All</stp>
        <stp/>
        <stp/>
        <stp>False</stp>
        <tr r="Q29" s="5"/>
        <tr r="R29" s="5"/>
      </tp>
      <tp>
        <v>42501</v>
        <stp/>
        <stp>StudyData</stp>
        <stp>S.XAR</stp>
        <stp>Bar</stp>
        <stp/>
        <stp>Time</stp>
        <stp>D</stp>
        <stp>-20</stp>
        <stp>All</stp>
        <stp/>
        <stp/>
        <stp>False</stp>
        <tr r="R22" s="5"/>
        <tr r="Q22" s="5"/>
      </tp>
      <tp>
        <v>42500</v>
        <stp/>
        <stp>StudyData</stp>
        <stp>S.XAR</stp>
        <stp>Bar</stp>
        <stp/>
        <stp>Time</stp>
        <stp>D</stp>
        <stp>-21</stp>
        <stp>All</stp>
        <stp/>
        <stp/>
        <stp>False</stp>
        <tr r="R23" s="5"/>
        <tr r="Q23" s="5"/>
      </tp>
      <tp>
        <v>42499</v>
        <stp/>
        <stp>StudyData</stp>
        <stp>S.XAR</stp>
        <stp>Bar</stp>
        <stp/>
        <stp>Time</stp>
        <stp>D</stp>
        <stp>-22</stp>
        <stp>All</stp>
        <stp/>
        <stp/>
        <stp>False</stp>
        <tr r="Q24" s="5"/>
        <tr r="R24" s="5"/>
      </tp>
      <tp>
        <v>42496</v>
        <stp/>
        <stp>StudyData</stp>
        <stp>S.XAR</stp>
        <stp>Bar</stp>
        <stp/>
        <stp>Time</stp>
        <stp>D</stp>
        <stp>-23</stp>
        <stp>All</stp>
        <stp/>
        <stp/>
        <stp>False</stp>
        <tr r="Q25" s="5"/>
        <tr r="R25" s="5"/>
      </tp>
      <tp>
        <v>42446</v>
        <stp/>
        <stp>StudyData</stp>
        <stp>S.XAR</stp>
        <stp>Bar</stp>
        <stp/>
        <stp>Time</stp>
        <stp>D</stp>
        <stp>-58</stp>
        <stp>All</stp>
        <stp/>
        <stp/>
        <stp>False</stp>
        <tr r="Q60" s="5"/>
        <tr r="R60" s="5"/>
      </tp>
      <tp>
        <v>42445</v>
        <stp/>
        <stp>StudyData</stp>
        <stp>S.XAR</stp>
        <stp>Bar</stp>
        <stp/>
        <stp>Time</stp>
        <stp>D</stp>
        <stp>-59</stp>
        <stp>All</stp>
        <stp/>
        <stp/>
        <stp>False</stp>
        <tr r="R61" s="5"/>
        <tr r="Q61" s="5"/>
      </tp>
      <tp>
        <v>42452</v>
        <stp/>
        <stp>StudyData</stp>
        <stp>S.XAR</stp>
        <stp>Bar</stp>
        <stp/>
        <stp>Time</stp>
        <stp>D</stp>
        <stp>-54</stp>
        <stp>All</stp>
        <stp/>
        <stp/>
        <stp>False</stp>
        <tr r="Q56" s="5"/>
        <tr r="R56" s="5"/>
      </tp>
      <tp>
        <v>42451</v>
        <stp/>
        <stp>StudyData</stp>
        <stp>S.XAR</stp>
        <stp>Bar</stp>
        <stp/>
        <stp>Time</stp>
        <stp>D</stp>
        <stp>-55</stp>
        <stp>All</stp>
        <stp/>
        <stp/>
        <stp>False</stp>
        <tr r="Q57" s="5"/>
        <tr r="R57" s="5"/>
      </tp>
      <tp>
        <v>42450</v>
        <stp/>
        <stp>StudyData</stp>
        <stp>S.XAR</stp>
        <stp>Bar</stp>
        <stp/>
        <stp>Time</stp>
        <stp>D</stp>
        <stp>-56</stp>
        <stp>All</stp>
        <stp/>
        <stp/>
        <stp>False</stp>
        <tr r="R58" s="5"/>
        <tr r="Q58" s="5"/>
      </tp>
      <tp>
        <v>42447</v>
        <stp/>
        <stp>StudyData</stp>
        <stp>S.XAR</stp>
        <stp>Bar</stp>
        <stp/>
        <stp>Time</stp>
        <stp>D</stp>
        <stp>-57</stp>
        <stp>All</stp>
        <stp/>
        <stp/>
        <stp>False</stp>
        <tr r="Q59" s="5"/>
        <tr r="R59" s="5"/>
      </tp>
      <tp>
        <v>42459</v>
        <stp/>
        <stp>StudyData</stp>
        <stp>S.XAR</stp>
        <stp>Bar</stp>
        <stp/>
        <stp>Time</stp>
        <stp>D</stp>
        <stp>-50</stp>
        <stp>All</stp>
        <stp/>
        <stp/>
        <stp>False</stp>
        <tr r="Q52" s="5"/>
        <tr r="R52" s="5"/>
      </tp>
      <tp>
        <v>42458</v>
        <stp/>
        <stp>StudyData</stp>
        <stp>S.XAR</stp>
        <stp>Bar</stp>
        <stp/>
        <stp>Time</stp>
        <stp>D</stp>
        <stp>-51</stp>
        <stp>All</stp>
        <stp/>
        <stp/>
        <stp>False</stp>
        <tr r="Q53" s="5"/>
        <tr r="R53" s="5"/>
      </tp>
      <tp>
        <v>42457</v>
        <stp/>
        <stp>StudyData</stp>
        <stp>S.XAR</stp>
        <stp>Bar</stp>
        <stp/>
        <stp>Time</stp>
        <stp>D</stp>
        <stp>-52</stp>
        <stp>All</stp>
        <stp/>
        <stp/>
        <stp>False</stp>
        <tr r="R54" s="5"/>
        <tr r="Q54" s="5"/>
      </tp>
      <tp>
        <v>42453</v>
        <stp/>
        <stp>StudyData</stp>
        <stp>S.XAR</stp>
        <stp>Bar</stp>
        <stp/>
        <stp>Time</stp>
        <stp>D</stp>
        <stp>-53</stp>
        <stp>All</stp>
        <stp/>
        <stp/>
        <stp>False</stp>
        <tr r="Q55" s="5"/>
        <tr r="R55" s="5"/>
      </tp>
      <tp>
        <v>42461</v>
        <stp/>
        <stp>StudyData</stp>
        <stp>S.XAR</stp>
        <stp>Bar</stp>
        <stp/>
        <stp>Time</stp>
        <stp>D</stp>
        <stp>-48</stp>
        <stp>All</stp>
        <stp/>
        <stp/>
        <stp>False</stp>
        <tr r="Q50" s="5"/>
        <tr r="R50" s="5"/>
      </tp>
      <tp>
        <v>42460</v>
        <stp/>
        <stp>StudyData</stp>
        <stp>S.XAR</stp>
        <stp>Bar</stp>
        <stp/>
        <stp>Time</stp>
        <stp>D</stp>
        <stp>-49</stp>
        <stp>All</stp>
        <stp/>
        <stp/>
        <stp>False</stp>
        <tr r="Q51" s="5"/>
        <tr r="R51" s="5"/>
      </tp>
      <tp>
        <v>42467</v>
        <stp/>
        <stp>StudyData</stp>
        <stp>S.XAR</stp>
        <stp>Bar</stp>
        <stp/>
        <stp>Time</stp>
        <stp>D</stp>
        <stp>-44</stp>
        <stp>All</stp>
        <stp/>
        <stp/>
        <stp>False</stp>
        <tr r="Q46" s="5"/>
        <tr r="R46" s="5"/>
      </tp>
      <tp>
        <v>42466</v>
        <stp/>
        <stp>StudyData</stp>
        <stp>S.XAR</stp>
        <stp>Bar</stp>
        <stp/>
        <stp>Time</stp>
        <stp>D</stp>
        <stp>-45</stp>
        <stp>All</stp>
        <stp/>
        <stp/>
        <stp>False</stp>
        <tr r="Q47" s="5"/>
        <tr r="R47" s="5"/>
      </tp>
      <tp>
        <v>42465</v>
        <stp/>
        <stp>StudyData</stp>
        <stp>S.XAR</stp>
        <stp>Bar</stp>
        <stp/>
        <stp>Time</stp>
        <stp>D</stp>
        <stp>-46</stp>
        <stp>All</stp>
        <stp/>
        <stp/>
        <stp>False</stp>
        <tr r="R48" s="5"/>
        <tr r="Q48" s="5"/>
      </tp>
      <tp>
        <v>42464</v>
        <stp/>
        <stp>StudyData</stp>
        <stp>S.XAR</stp>
        <stp>Bar</stp>
        <stp/>
        <stp>Time</stp>
        <stp>D</stp>
        <stp>-47</stp>
        <stp>All</stp>
        <stp/>
        <stp/>
        <stp>False</stp>
        <tr r="Q49" s="5"/>
        <tr r="R49" s="5"/>
      </tp>
      <tp>
        <v>42473</v>
        <stp/>
        <stp>StudyData</stp>
        <stp>S.XAR</stp>
        <stp>Bar</stp>
        <stp/>
        <stp>Time</stp>
        <stp>D</stp>
        <stp>-40</stp>
        <stp>All</stp>
        <stp/>
        <stp/>
        <stp>False</stp>
        <tr r="Q42" s="5"/>
        <tr r="R42" s="5"/>
      </tp>
      <tp>
        <v>42472</v>
        <stp/>
        <stp>StudyData</stp>
        <stp>S.XAR</stp>
        <stp>Bar</stp>
        <stp/>
        <stp>Time</stp>
        <stp>D</stp>
        <stp>-41</stp>
        <stp>All</stp>
        <stp/>
        <stp/>
        <stp>False</stp>
        <tr r="Q43" s="5"/>
        <tr r="R43" s="5"/>
      </tp>
      <tp>
        <v>42471</v>
        <stp/>
        <stp>StudyData</stp>
        <stp>S.XAR</stp>
        <stp>Bar</stp>
        <stp/>
        <stp>Time</stp>
        <stp>D</stp>
        <stp>-42</stp>
        <stp>All</stp>
        <stp/>
        <stp/>
        <stp>False</stp>
        <tr r="R44" s="5"/>
        <tr r="Q44" s="5"/>
      </tp>
      <tp>
        <v>42468</v>
        <stp/>
        <stp>StudyData</stp>
        <stp>S.XAR</stp>
        <stp>Bar</stp>
        <stp/>
        <stp>Time</stp>
        <stp>D</stp>
        <stp>-43</stp>
        <stp>All</stp>
        <stp/>
        <stp/>
        <stp>False</stp>
        <tr r="R45" s="5"/>
        <tr r="Q45" s="5"/>
      </tp>
      <tp>
        <v>42418</v>
        <stp/>
        <stp>StudyData</stp>
        <stp>S.XAR</stp>
        <stp>Bar</stp>
        <stp/>
        <stp>Time</stp>
        <stp>D</stp>
        <stp>-78</stp>
        <stp>All</stp>
        <stp/>
        <stp/>
        <stp>False</stp>
        <tr r="Q80" s="5"/>
        <tr r="R80" s="5"/>
      </tp>
      <tp>
        <v>42417</v>
        <stp/>
        <stp>StudyData</stp>
        <stp>S.XAR</stp>
        <stp>Bar</stp>
        <stp/>
        <stp>Time</stp>
        <stp>D</stp>
        <stp>-79</stp>
        <stp>All</stp>
        <stp/>
        <stp/>
        <stp>False</stp>
        <tr r="Q81" s="5"/>
        <tr r="R81" s="5"/>
      </tp>
      <tp>
        <v>42424</v>
        <stp/>
        <stp>StudyData</stp>
        <stp>S.XAR</stp>
        <stp>Bar</stp>
        <stp/>
        <stp>Time</stp>
        <stp>D</stp>
        <stp>-74</stp>
        <stp>All</stp>
        <stp/>
        <stp/>
        <stp>False</stp>
        <tr r="Q76" s="5"/>
        <tr r="R76" s="5"/>
      </tp>
      <tp>
        <v>42423</v>
        <stp/>
        <stp>StudyData</stp>
        <stp>S.XAR</stp>
        <stp>Bar</stp>
        <stp/>
        <stp>Time</stp>
        <stp>D</stp>
        <stp>-75</stp>
        <stp>All</stp>
        <stp/>
        <stp/>
        <stp>False</stp>
        <tr r="R77" s="5"/>
        <tr r="Q77" s="5"/>
      </tp>
      <tp>
        <v>42422</v>
        <stp/>
        <stp>StudyData</stp>
        <stp>S.XAR</stp>
        <stp>Bar</stp>
        <stp/>
        <stp>Time</stp>
        <stp>D</stp>
        <stp>-76</stp>
        <stp>All</stp>
        <stp/>
        <stp/>
        <stp>False</stp>
        <tr r="Q78" s="5"/>
        <tr r="R78" s="5"/>
      </tp>
      <tp>
        <v>42419</v>
        <stp/>
        <stp>StudyData</stp>
        <stp>S.XAR</stp>
        <stp>Bar</stp>
        <stp/>
        <stp>Time</stp>
        <stp>D</stp>
        <stp>-77</stp>
        <stp>All</stp>
        <stp/>
        <stp/>
        <stp>False</stp>
        <tr r="R79" s="5"/>
        <tr r="Q79" s="5"/>
      </tp>
      <tp>
        <v>42430</v>
        <stp/>
        <stp>StudyData</stp>
        <stp>S.XAR</stp>
        <stp>Bar</stp>
        <stp/>
        <stp>Time</stp>
        <stp>D</stp>
        <stp>-70</stp>
        <stp>All</stp>
        <stp/>
        <stp/>
        <stp>False</stp>
        <tr r="R72" s="5"/>
        <tr r="Q72" s="5"/>
      </tp>
      <tp>
        <v>42429</v>
        <stp/>
        <stp>StudyData</stp>
        <stp>S.XAR</stp>
        <stp>Bar</stp>
        <stp/>
        <stp>Time</stp>
        <stp>D</stp>
        <stp>-71</stp>
        <stp>All</stp>
        <stp/>
        <stp/>
        <stp>False</stp>
        <tr r="Q73" s="5"/>
        <tr r="R73" s="5"/>
      </tp>
      <tp>
        <v>42426</v>
        <stp/>
        <stp>StudyData</stp>
        <stp>S.XAR</stp>
        <stp>Bar</stp>
        <stp/>
        <stp>Time</stp>
        <stp>D</stp>
        <stp>-72</stp>
        <stp>All</stp>
        <stp/>
        <stp/>
        <stp>False</stp>
        <tr r="Q74" s="5"/>
        <tr r="R74" s="5"/>
      </tp>
      <tp>
        <v>42425</v>
        <stp/>
        <stp>StudyData</stp>
        <stp>S.XAR</stp>
        <stp>Bar</stp>
        <stp/>
        <stp>Time</stp>
        <stp>D</stp>
        <stp>-73</stp>
        <stp>All</stp>
        <stp/>
        <stp/>
        <stp>False</stp>
        <tr r="Q75" s="5"/>
        <tr r="R75" s="5"/>
      </tp>
      <tp>
        <v>42432</v>
        <stp/>
        <stp>StudyData</stp>
        <stp>S.XAR</stp>
        <stp>Bar</stp>
        <stp/>
        <stp>Time</stp>
        <stp>D</stp>
        <stp>-68</stp>
        <stp>All</stp>
        <stp/>
        <stp/>
        <stp>False</stp>
        <tr r="R70" s="5"/>
        <tr r="Q70" s="5"/>
      </tp>
      <tp>
        <v>42431</v>
        <stp/>
        <stp>StudyData</stp>
        <stp>S.XAR</stp>
        <stp>Bar</stp>
        <stp/>
        <stp>Time</stp>
        <stp>D</stp>
        <stp>-69</stp>
        <stp>All</stp>
        <stp/>
        <stp/>
        <stp>False</stp>
        <tr r="Q71" s="5"/>
        <tr r="R71" s="5"/>
      </tp>
      <tp>
        <v>42438</v>
        <stp/>
        <stp>StudyData</stp>
        <stp>S.XAR</stp>
        <stp>Bar</stp>
        <stp/>
        <stp>Time</stp>
        <stp>D</stp>
        <stp>-64</stp>
        <stp>All</stp>
        <stp/>
        <stp/>
        <stp>False</stp>
        <tr r="R66" s="5"/>
        <tr r="Q66" s="5"/>
      </tp>
      <tp>
        <v>42437</v>
        <stp/>
        <stp>StudyData</stp>
        <stp>S.XAR</stp>
        <stp>Bar</stp>
        <stp/>
        <stp>Time</stp>
        <stp>D</stp>
        <stp>-65</stp>
        <stp>All</stp>
        <stp/>
        <stp/>
        <stp>False</stp>
        <tr r="R67" s="5"/>
        <tr r="Q67" s="5"/>
      </tp>
      <tp>
        <v>42436</v>
        <stp/>
        <stp>StudyData</stp>
        <stp>S.XAR</stp>
        <stp>Bar</stp>
        <stp/>
        <stp>Time</stp>
        <stp>D</stp>
        <stp>-66</stp>
        <stp>All</stp>
        <stp/>
        <stp/>
        <stp>False</stp>
        <tr r="Q68" s="5"/>
        <tr r="R68" s="5"/>
      </tp>
      <tp>
        <v>42433</v>
        <stp/>
        <stp>StudyData</stp>
        <stp>S.XAR</stp>
        <stp>Bar</stp>
        <stp/>
        <stp>Time</stp>
        <stp>D</stp>
        <stp>-67</stp>
        <stp>All</stp>
        <stp/>
        <stp/>
        <stp>False</stp>
        <tr r="Q69" s="5"/>
        <tr r="R69" s="5"/>
      </tp>
      <tp>
        <v>42444</v>
        <stp/>
        <stp>StudyData</stp>
        <stp>S.XAR</stp>
        <stp>Bar</stp>
        <stp/>
        <stp>Time</stp>
        <stp>D</stp>
        <stp>-60</stp>
        <stp>All</stp>
        <stp/>
        <stp/>
        <stp>False</stp>
        <tr r="R62" s="5"/>
        <tr r="Q62" s="5"/>
      </tp>
      <tp>
        <v>42443</v>
        <stp/>
        <stp>StudyData</stp>
        <stp>S.XAR</stp>
        <stp>Bar</stp>
        <stp/>
        <stp>Time</stp>
        <stp>D</stp>
        <stp>-61</stp>
        <stp>All</stp>
        <stp/>
        <stp/>
        <stp>False</stp>
        <tr r="R63" s="5"/>
        <tr r="Q63" s="5"/>
      </tp>
      <tp>
        <v>42440</v>
        <stp/>
        <stp>StudyData</stp>
        <stp>S.XAR</stp>
        <stp>Bar</stp>
        <stp/>
        <stp>Time</stp>
        <stp>D</stp>
        <stp>-62</stp>
        <stp>All</stp>
        <stp/>
        <stp/>
        <stp>False</stp>
        <tr r="R64" s="5"/>
        <tr r="Q64" s="5"/>
      </tp>
      <tp>
        <v>42439</v>
        <stp/>
        <stp>StudyData</stp>
        <stp>S.XAR</stp>
        <stp>Bar</stp>
        <stp/>
        <stp>Time</stp>
        <stp>D</stp>
        <stp>-63</stp>
        <stp>All</stp>
        <stp/>
        <stp/>
        <stp>False</stp>
        <tr r="R65" s="5"/>
        <tr r="Q65" s="5"/>
      </tp>
      <tp>
        <v>48.56</v>
        <stp/>
        <stp>StudyData</stp>
        <stp>S.XAR</stp>
        <stp>Bar</stp>
        <stp/>
        <stp>Close</stp>
        <stp>D</stp>
        <stp>-87</stp>
        <stp>All</stp>
        <stp/>
        <stp/>
        <stp>TRUE</stp>
        <stp>T</stp>
        <tr r="V89" s="5"/>
      </tp>
      <tp>
        <v>47.44</v>
        <stp/>
        <stp>StudyData</stp>
        <stp>S.XAR</stp>
        <stp>Bar</stp>
        <stp/>
        <stp>Close</stp>
        <stp>D</stp>
        <stp>-86</stp>
        <stp>All</stp>
        <stp/>
        <stp/>
        <stp>TRUE</stp>
        <stp>T</stp>
        <tr r="V88" s="5"/>
      </tp>
      <tp>
        <v>47.1</v>
        <stp/>
        <stp>StudyData</stp>
        <stp>S.XAR</stp>
        <stp>Bar</stp>
        <stp/>
        <stp>Close</stp>
        <stp>D</stp>
        <stp>-85</stp>
        <stp>All</stp>
        <stp/>
        <stp/>
        <stp>TRUE</stp>
        <stp>T</stp>
        <tr r="V87" s="5"/>
      </tp>
      <tp>
        <v>46.71</v>
        <stp/>
        <stp>StudyData</stp>
        <stp>S.XAR</stp>
        <stp>Bar</stp>
        <stp/>
        <stp>Close</stp>
        <stp>D</stp>
        <stp>-84</stp>
        <stp>All</stp>
        <stp/>
        <stp/>
        <stp>TRUE</stp>
        <stp>T</stp>
        <tr r="V86" s="5"/>
      </tp>
      <tp>
        <v>46.89</v>
        <stp/>
        <stp>StudyData</stp>
        <stp>S.XAR</stp>
        <stp>Bar</stp>
        <stp/>
        <stp>Close</stp>
        <stp>D</stp>
        <stp>-83</stp>
        <stp>All</stp>
        <stp/>
        <stp/>
        <stp>TRUE</stp>
        <stp>T</stp>
        <tr r="V85" s="5"/>
      </tp>
      <tp>
        <v>45.73</v>
        <stp/>
        <stp>StudyData</stp>
        <stp>S.XAR</stp>
        <stp>Bar</stp>
        <stp/>
        <stp>Close</stp>
        <stp>D</stp>
        <stp>-82</stp>
        <stp>All</stp>
        <stp/>
        <stp/>
        <stp>TRUE</stp>
        <stp>T</stp>
        <tr r="V84" s="5"/>
      </tp>
      <tp>
        <v>46.12</v>
        <stp/>
        <stp>StudyData</stp>
        <stp>S.XAR</stp>
        <stp>Bar</stp>
        <stp/>
        <stp>Close</stp>
        <stp>D</stp>
        <stp>-81</stp>
        <stp>All</stp>
        <stp/>
        <stp/>
        <stp>TRUE</stp>
        <stp>T</stp>
        <tr r="V83" s="5"/>
      </tp>
      <tp>
        <v>47.17</v>
        <stp/>
        <stp>StudyData</stp>
        <stp>S.XAR</stp>
        <stp>Bar</stp>
        <stp/>
        <stp>Close</stp>
        <stp>D</stp>
        <stp>-80</stp>
        <stp>All</stp>
        <stp/>
        <stp/>
        <stp>TRUE</stp>
        <stp>T</stp>
        <tr r="V82" s="5"/>
      </tp>
      <tp>
        <v>47.14</v>
        <stp/>
        <stp>StudyData</stp>
        <stp>S.XAR</stp>
        <stp>Bar</stp>
        <stp/>
        <stp>Close</stp>
        <stp>D</stp>
        <stp>-89</stp>
        <stp>All</stp>
        <stp/>
        <stp/>
        <stp>TRUE</stp>
        <stp>T</stp>
        <tr r="V91" s="5"/>
      </tp>
      <tp>
        <v>48.1</v>
        <stp/>
        <stp>StudyData</stp>
        <stp>S.XAR</stp>
        <stp>Bar</stp>
        <stp/>
        <stp>Close</stp>
        <stp>D</stp>
        <stp>-88</stp>
        <stp>All</stp>
        <stp/>
        <stp/>
        <stp>TRUE</stp>
        <stp>T</stp>
        <tr r="V90" s="5"/>
      </tp>
      <tp>
        <v>202.77</v>
        <stp/>
        <stp>StudyData</stp>
        <stp>SPY</stp>
        <stp>Bar</stp>
        <stp/>
        <stp>Low</stp>
        <stp>D</stp>
        <stp>-58</stp>
        <stp>All</stp>
        <stp/>
        <stp/>
        <stp>TRUE</stp>
        <stp>T</stp>
        <tr r="F60" s="5"/>
      </tp>
      <tp>
        <v>201.55</v>
        <stp/>
        <stp>StudyData</stp>
        <stp>SPY</stp>
        <stp>Bar</stp>
        <stp/>
        <stp>Low</stp>
        <stp>D</stp>
        <stp>-59</stp>
        <stp>All</stp>
        <stp/>
        <stp/>
        <stp>TRUE</stp>
        <stp>T</stp>
        <tr r="F61" s="5"/>
      </tp>
      <tp>
        <v>205.59</v>
        <stp/>
        <stp>StudyData</stp>
        <stp>SPY</stp>
        <stp>Bar</stp>
        <stp/>
        <stp>Low</stp>
        <stp>D</stp>
        <stp>-50</stp>
        <stp>All</stp>
        <stp/>
        <stp/>
        <stp>TRUE</stp>
        <stp>T</stp>
        <tr r="F52" s="5"/>
      </tp>
      <tp>
        <v>202.4</v>
        <stp/>
        <stp>StudyData</stp>
        <stp>SPY</stp>
        <stp>Bar</stp>
        <stp/>
        <stp>Low</stp>
        <stp>D</stp>
        <stp>-51</stp>
        <stp>All</stp>
        <stp/>
        <stp/>
        <stp>TRUE</stp>
        <stp>T</stp>
        <tr r="F53" s="5"/>
      </tp>
      <tp>
        <v>202.7</v>
        <stp/>
        <stp>StudyData</stp>
        <stp>SPY</stp>
        <stp>Bar</stp>
        <stp/>
        <stp>Low</stp>
        <stp>D</stp>
        <stp>-52</stp>
        <stp>All</stp>
        <stp/>
        <stp/>
        <stp>TRUE</stp>
        <stp>T</stp>
        <tr r="F54" s="5"/>
      </tp>
      <tp>
        <v>201.74</v>
        <stp/>
        <stp>StudyData</stp>
        <stp>SPY</stp>
        <stp>Bar</stp>
        <stp/>
        <stp>Low</stp>
        <stp>D</stp>
        <stp>-53</stp>
        <stp>All</stp>
        <stp/>
        <stp/>
        <stp>TRUE</stp>
        <stp>T</stp>
        <tr r="F55" s="5"/>
      </tp>
      <tp>
        <v>203.01</v>
        <stp/>
        <stp>StudyData</stp>
        <stp>SPY</stp>
        <stp>Bar</stp>
        <stp/>
        <stp>Low</stp>
        <stp>D</stp>
        <stp>-54</stp>
        <stp>All</stp>
        <stp/>
        <stp/>
        <stp>TRUE</stp>
        <stp>T</stp>
        <tr r="F56" s="5"/>
      </tp>
      <tp>
        <v>203.57</v>
        <stp/>
        <stp>StudyData</stp>
        <stp>SPY</stp>
        <stp>Bar</stp>
        <stp/>
        <stp>Low</stp>
        <stp>D</stp>
        <stp>-55</stp>
        <stp>All</stp>
        <stp/>
        <stp/>
        <stp>TRUE</stp>
        <stp>T</stp>
        <tr r="F57" s="5"/>
      </tp>
      <tp>
        <v>203.8</v>
        <stp/>
        <stp>StudyData</stp>
        <stp>SPY</stp>
        <stp>Bar</stp>
        <stp/>
        <stp>Low</stp>
        <stp>D</stp>
        <stp>-56</stp>
        <stp>All</stp>
        <stp/>
        <stp/>
        <stp>TRUE</stp>
        <stp>T</stp>
        <tr r="F58" s="5"/>
      </tp>
      <tp>
        <v>203.8</v>
        <stp/>
        <stp>StudyData</stp>
        <stp>SPY</stp>
        <stp>Bar</stp>
        <stp/>
        <stp>Low</stp>
        <stp>D</stp>
        <stp>-57</stp>
        <stp>All</stp>
        <stp/>
        <stp/>
        <stp>TRUE</stp>
        <stp>T</stp>
        <tr r="F59" s="5"/>
      </tp>
      <tp>
        <v>47.69</v>
        <stp/>
        <stp>StudyData</stp>
        <stp>S.XAR</stp>
        <stp>Bar</stp>
        <stp/>
        <stp>Close</stp>
        <stp>D</stp>
        <stp>-97</stp>
        <stp>All</stp>
        <stp/>
        <stp/>
        <stp>TRUE</stp>
        <stp>T</stp>
        <tr r="V99" s="5"/>
      </tp>
      <tp>
        <v>48.45</v>
        <stp/>
        <stp>StudyData</stp>
        <stp>S.XAR</stp>
        <stp>Bar</stp>
        <stp/>
        <stp>Close</stp>
        <stp>D</stp>
        <stp>-96</stp>
        <stp>All</stp>
        <stp/>
        <stp/>
        <stp>TRUE</stp>
        <stp>T</stp>
        <tr r="V98" s="5"/>
      </tp>
      <tp>
        <v>47.91</v>
        <stp/>
        <stp>StudyData</stp>
        <stp>S.XAR</stp>
        <stp>Bar</stp>
        <stp/>
        <stp>Close</stp>
        <stp>D</stp>
        <stp>-95</stp>
        <stp>All</stp>
        <stp/>
        <stp/>
        <stp>TRUE</stp>
        <stp>T</stp>
        <tr r="V97" s="5"/>
      </tp>
      <tp>
        <v>48.75</v>
        <stp/>
        <stp>StudyData</stp>
        <stp>S.XAR</stp>
        <stp>Bar</stp>
        <stp/>
        <stp>Close</stp>
        <stp>D</stp>
        <stp>-94</stp>
        <stp>All</stp>
        <stp/>
        <stp/>
        <stp>TRUE</stp>
        <stp>T</stp>
        <tr r="V96" s="5"/>
      </tp>
      <tp>
        <v>47.56</v>
        <stp/>
        <stp>StudyData</stp>
        <stp>S.XAR</stp>
        <stp>Bar</stp>
        <stp/>
        <stp>Close</stp>
        <stp>D</stp>
        <stp>-93</stp>
        <stp>All</stp>
        <stp/>
        <stp/>
        <stp>TRUE</stp>
        <stp>T</stp>
        <tr r="V95" s="5"/>
      </tp>
      <tp>
        <v>47.54</v>
        <stp/>
        <stp>StudyData</stp>
        <stp>S.XAR</stp>
        <stp>Bar</stp>
        <stp/>
        <stp>Close</stp>
        <stp>D</stp>
        <stp>-92</stp>
        <stp>All</stp>
        <stp/>
        <stp/>
        <stp>TRUE</stp>
        <stp>T</stp>
        <tr r="V94" s="5"/>
      </tp>
      <tp>
        <v>48.55</v>
        <stp/>
        <stp>StudyData</stp>
        <stp>S.XAR</stp>
        <stp>Bar</stp>
        <stp/>
        <stp>Close</stp>
        <stp>D</stp>
        <stp>-91</stp>
        <stp>All</stp>
        <stp/>
        <stp/>
        <stp>TRUE</stp>
        <stp>T</stp>
        <tr r="V93" s="5"/>
      </tp>
      <tp>
        <v>48.68</v>
        <stp/>
        <stp>StudyData</stp>
        <stp>S.XAR</stp>
        <stp>Bar</stp>
        <stp/>
        <stp>Close</stp>
        <stp>D</stp>
        <stp>-90</stp>
        <stp>All</stp>
        <stp/>
        <stp/>
        <stp>TRUE</stp>
        <stp>T</stp>
        <tr r="V92" s="5"/>
      </tp>
      <tp>
        <v>47.94</v>
        <stp/>
        <stp>StudyData</stp>
        <stp>S.XAR</stp>
        <stp>Bar</stp>
        <stp/>
        <stp>Close</stp>
        <stp>D</stp>
        <stp>-99</stp>
        <stp>All</stp>
        <stp/>
        <stp/>
        <stp>TRUE</stp>
        <stp>T</stp>
        <tr r="V101" s="5"/>
      </tp>
      <tp>
        <v>47.71</v>
        <stp/>
        <stp>StudyData</stp>
        <stp>S.XAR</stp>
        <stp>Bar</stp>
        <stp/>
        <stp>Close</stp>
        <stp>D</stp>
        <stp>-98</stp>
        <stp>All</stp>
        <stp/>
        <stp/>
        <stp>TRUE</stp>
        <stp>T</stp>
        <tr r="V100" s="5"/>
      </tp>
      <tp>
        <v>1845195</v>
        <stp/>
        <stp>ContractData</stp>
        <stp>S.XLK</stp>
        <stp>T_CVol</stp>
        <stp/>
        <stp>T</stp>
        <tr r="K32" s="3"/>
      </tp>
      <tp>
        <v>183</v>
        <stp/>
        <stp>ContractData</stp>
        <stp>S.MTK</stp>
        <stp>T_CVol</stp>
        <stp/>
        <stp>T</stp>
        <tr r="K45" s="3"/>
      </tp>
      <tp>
        <v>203.98</v>
        <stp/>
        <stp>StudyData</stp>
        <stp>SPY</stp>
        <stp>Bar</stp>
        <stp/>
        <stp>Low</stp>
        <stp>D</stp>
        <stp>-48</stp>
        <stp>All</stp>
        <stp/>
        <stp/>
        <stp>TRUE</stp>
        <stp>T</stp>
        <tr r="F50" s="5"/>
      </tp>
      <tp>
        <v>205.33</v>
        <stp/>
        <stp>StudyData</stp>
        <stp>SPY</stp>
        <stp>Bar</stp>
        <stp/>
        <stp>Low</stp>
        <stp>D</stp>
        <stp>-49</stp>
        <stp>All</stp>
        <stp/>
        <stp/>
        <stp>TRUE</stp>
        <stp>T</stp>
        <tr r="F51" s="5"/>
      </tp>
      <tp>
        <v>206.84</v>
        <stp/>
        <stp>StudyData</stp>
        <stp>SPY</stp>
        <stp>Bar</stp>
        <stp/>
        <stp>Low</stp>
        <stp>D</stp>
        <stp>-40</stp>
        <stp>All</stp>
        <stp/>
        <stp/>
        <stp>TRUE</stp>
        <stp>T</stp>
        <tr r="F42" s="5"/>
      </tp>
      <tp>
        <v>203.7</v>
        <stp/>
        <stp>StudyData</stp>
        <stp>SPY</stp>
        <stp>Bar</stp>
        <stp/>
        <stp>Low</stp>
        <stp>D</stp>
        <stp>-41</stp>
        <stp>All</stp>
        <stp/>
        <stp/>
        <stp>TRUE</stp>
        <stp>T</stp>
        <tr r="F43" s="5"/>
      </tp>
      <tp>
        <v>203.8</v>
        <stp/>
        <stp>StudyData</stp>
        <stp>SPY</stp>
        <stp>Bar</stp>
        <stp/>
        <stp>Low</stp>
        <stp>D</stp>
        <stp>-42</stp>
        <stp>All</stp>
        <stp/>
        <stp/>
        <stp>TRUE</stp>
        <stp>T</stp>
        <tr r="F44" s="5"/>
      </tp>
      <tp>
        <v>203.87</v>
        <stp/>
        <stp>StudyData</stp>
        <stp>SPY</stp>
        <stp>Bar</stp>
        <stp/>
        <stp>Low</stp>
        <stp>D</stp>
        <stp>-43</stp>
        <stp>All</stp>
        <stp/>
        <stp/>
        <stp>TRUE</stp>
        <stp>T</stp>
        <tr r="F45" s="5"/>
      </tp>
      <tp>
        <v>203.09</v>
        <stp/>
        <stp>StudyData</stp>
        <stp>SPY</stp>
        <stp>Bar</stp>
        <stp/>
        <stp>Low</stp>
        <stp>D</stp>
        <stp>-44</stp>
        <stp>All</stp>
        <stp/>
        <stp/>
        <stp>TRUE</stp>
        <stp>T</stp>
        <tr r="F46" s="5"/>
      </tp>
      <tp>
        <v>203.98</v>
        <stp/>
        <stp>StudyData</stp>
        <stp>SPY</stp>
        <stp>Bar</stp>
        <stp/>
        <stp>Low</stp>
        <stp>D</stp>
        <stp>-45</stp>
        <stp>All</stp>
        <stp/>
        <stp/>
        <stp>TRUE</stp>
        <stp>T</stp>
        <tr r="F47" s="5"/>
      </tp>
      <tp>
        <v>203.89</v>
        <stp/>
        <stp>StudyData</stp>
        <stp>SPY</stp>
        <stp>Bar</stp>
        <stp/>
        <stp>Low</stp>
        <stp>D</stp>
        <stp>-46</stp>
        <stp>All</stp>
        <stp/>
        <stp/>
        <stp>TRUE</stp>
        <stp>T</stp>
        <tr r="F48" s="5"/>
      </tp>
      <tp>
        <v>205.89</v>
        <stp/>
        <stp>StudyData</stp>
        <stp>SPY</stp>
        <stp>Bar</stp>
        <stp/>
        <stp>Low</stp>
        <stp>D</stp>
        <stp>-47</stp>
        <stp>All</stp>
        <stp/>
        <stp/>
        <stp>TRUE</stp>
        <stp>T</stp>
        <tr r="F49" s="5"/>
      </tp>
      <tp>
        <v>98.044889159999997</v>
        <stp/>
        <stp>StudyData</stp>
        <stp>Correlation(S.SLY,S.ONEK,Period:=20,InputChoice1:=Close,InputChoice2:=Close)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11" s="3"/>
      </tp>
      <tp>
        <v>99.172228219999994</v>
        <stp/>
        <stp>StudyData</stp>
        <stp>Correlation(S.SPY,S.ONEK,Period:=20,InputChoice1:=Close,InputChoice2:=Close)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6" s="3"/>
      </tp>
      <tp>
        <v>98.789886089999996</v>
        <stp/>
        <stp>StudyData</stp>
        <stp>Correlation(S.MDY,S.ONEK,Period:=20,InputChoice1:=Close,InputChoice2:=Close)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12" s="3"/>
      </tp>
      <tp>
        <v>89.938137699999999</v>
        <stp/>
        <stp>StudyData</stp>
        <stp>Correlation(S.XOP,S.XPH,Period:=20,InputChoice1:=Close,InputChoice2:=Close)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6" s="3"/>
      </tp>
      <tp>
        <v>84.239484790000006</v>
        <stp/>
        <stp>StudyData</stp>
        <stp>Correlation(S.XOP,S.XRT,Period:=20,InputChoice1:=Close,InputChoice2:=Close)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6" s="3"/>
      </tp>
      <tp>
        <v>87.656318920000004</v>
        <stp/>
        <stp>StudyData</stp>
        <stp>Correlation(S.XOP,S.XSD,Period:=20,InputChoice1:=Close,InputChoice2:=Close)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6" s="3"/>
      </tp>
      <tp>
        <v>92.906271469999993</v>
        <stp/>
        <stp>StudyData</stp>
        <stp>Correlation(S.XOP,S.XSW,Period:=20,InputChoice1:=Close,InputChoice2:=Close)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6" s="3"/>
      </tp>
      <tp>
        <v>92.199398149999993</v>
        <stp/>
        <stp>StudyData</stp>
        <stp>Correlation(S.XOP,S.XTL,Period:=20,InputChoice1:=Close,InputChoice2:=Close)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6" s="3"/>
      </tp>
      <tp>
        <v>96.280402929999994</v>
        <stp/>
        <stp>StudyData</stp>
        <stp>Correlation(S.XOP,S.XTN,Period:=20,InputChoice1:=Close,InputChoice2:=Close)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6" s="3"/>
      </tp>
      <tp>
        <v>94.138085540000006</v>
        <stp/>
        <stp>StudyData</stp>
        <stp>Correlation(S.XOP,S.XHE,Period:=20,InputChoice1:=Close,InputChoice2:=Close)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6" s="3"/>
      </tp>
      <tp>
        <v>89.364245280000006</v>
        <stp/>
        <stp>StudyData</stp>
        <stp>Correlation(S.XOP,S.XHB,Period:=20,InputChoice1:=Close,InputChoice2:=Close)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6" s="3"/>
      </tp>
      <tp>
        <v>86.807915690000002</v>
        <stp/>
        <stp>StudyData</stp>
        <stp>Correlation(S.XOP,S.XME,Period:=20,InputChoice1:=Close,InputChoice2:=Close)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6" s="3"/>
      </tp>
      <tp>
        <v>96.195117629999999</v>
        <stp/>
        <stp>StudyData</stp>
        <stp>Correlation(S.XOP,S.XAR,Period:=20,InputChoice1:=Close,InputChoice2:=Close)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6" s="3"/>
      </tp>
      <tp>
        <v>85.246850449999997</v>
        <stp/>
        <stp>StudyData</stp>
        <stp>Correlation(S.XOP,S.XBI,Period:=20,InputChoice1:=Close,InputChoice2:=Close)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6" s="3"/>
      </tp>
      <tp>
        <v>91.077367129999999</v>
        <stp/>
        <stp>StudyData</stp>
        <stp>Correlation(S.XOP,S.XES,Period:=20,InputChoice1:=Close,InputChoice2:=Close)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6" s="3"/>
      </tp>
      <tp>
        <v>88.131053059999999</v>
        <stp/>
        <stp>StudyData</stp>
        <stp>Correlation(S.XOP,S.MTK,Period:=20,InputChoice1:=Close,InputChoice2:=Close)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6" s="3"/>
      </tp>
      <tp>
        <v>73.647579269999994</v>
        <stp/>
        <stp>StudyData</stp>
        <stp>Correlation(S.XOP,S.KRE,Period:=20,InputChoice1:=Close,InputChoice2:=Close)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6" s="3"/>
      </tp>
      <tp>
        <v>71.159472489999999</v>
        <stp/>
        <stp>StudyData</stp>
        <stp>Correlation(S.XOP,S.KIE,Period:=20,InputChoice1:=Close,InputChoice2:=Close)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6" s="3"/>
      </tp>
      <tp>
        <v>68.414755099999994</v>
        <stp/>
        <stp>StudyData</stp>
        <stp>Correlation(S.XOP,S.KBE,Period:=20,InputChoice1:=Close,InputChoice2:=Close)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6" s="3"/>
      </tp>
      <tp>
        <v>69.230863999999997</v>
        <stp/>
        <stp>StudyData</stp>
        <stp>Correlation(S.XOP,S.KCE,Period:=20,InputChoice1:=Close,InputChoice2:=Close)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6" s="3"/>
      </tp>
      <tp>
        <v>-0.33</v>
        <stp/>
        <stp>ContractData</stp>
        <stp>S.XTN</stp>
        <stp>NetLastQuoteToday</stp>
        <stp/>
        <stp>T</stp>
        <tr r="H54" s="3"/>
      </tp>
      <tp>
        <v>-0.31</v>
        <stp/>
        <stp>ContractData</stp>
        <stp>S.XTL</stp>
        <stp>NetLastQuoteToday</stp>
        <stp/>
        <stp>T</stp>
        <tr r="H53" s="3"/>
      </tp>
      <tp>
        <v>-0.21</v>
        <stp/>
        <stp>ContractData</stp>
        <stp>S.MTK</stp>
        <stp>NetLastQuoteToday</stp>
        <stp/>
        <stp>T</stp>
        <tr r="H45" s="3"/>
      </tp>
      <tp>
        <v>51.08</v>
        <stp/>
        <stp>StudyData</stp>
        <stp>S.XAR</stp>
        <stp>Bar</stp>
        <stp/>
        <stp>Close</stp>
        <stp>D</stp>
        <stp>-67</stp>
        <stp>All</stp>
        <stp/>
        <stp/>
        <stp>TRUE</stp>
        <stp>T</stp>
        <tr r="V69" s="5"/>
      </tp>
      <tp>
        <v>51.03</v>
        <stp/>
        <stp>StudyData</stp>
        <stp>S.XAR</stp>
        <stp>Bar</stp>
        <stp/>
        <stp>Close</stp>
        <stp>D</stp>
        <stp>-66</stp>
        <stp>All</stp>
        <stp/>
        <stp/>
        <stp>TRUE</stp>
        <stp>T</stp>
        <tr r="V68" s="5"/>
      </tp>
      <tp>
        <v>50.43</v>
        <stp/>
        <stp>StudyData</stp>
        <stp>S.XAR</stp>
        <stp>Bar</stp>
        <stp/>
        <stp>Close</stp>
        <stp>D</stp>
        <stp>-65</stp>
        <stp>All</stp>
        <stp/>
        <stp/>
        <stp>TRUE</stp>
        <stp>T</stp>
        <tr r="V67" s="5"/>
      </tp>
      <tp>
        <v>50.44</v>
        <stp/>
        <stp>StudyData</stp>
        <stp>S.XAR</stp>
        <stp>Bar</stp>
        <stp/>
        <stp>Close</stp>
        <stp>D</stp>
        <stp>-64</stp>
        <stp>All</stp>
        <stp/>
        <stp/>
        <stp>TRUE</stp>
        <stp>T</stp>
        <tr r="V66" s="5"/>
      </tp>
      <tp>
        <v>50.13</v>
        <stp/>
        <stp>StudyData</stp>
        <stp>S.XAR</stp>
        <stp>Bar</stp>
        <stp/>
        <stp>Close</stp>
        <stp>D</stp>
        <stp>-63</stp>
        <stp>All</stp>
        <stp/>
        <stp/>
        <stp>TRUE</stp>
        <stp>T</stp>
        <tr r="V65" s="5"/>
      </tp>
      <tp>
        <v>50.95</v>
        <stp/>
        <stp>StudyData</stp>
        <stp>S.XAR</stp>
        <stp>Bar</stp>
        <stp/>
        <stp>Close</stp>
        <stp>D</stp>
        <stp>-62</stp>
        <stp>All</stp>
        <stp/>
        <stp/>
        <stp>TRUE</stp>
        <stp>T</stp>
        <tr r="V64" s="5"/>
      </tp>
      <tp>
        <v>50.82</v>
        <stp/>
        <stp>StudyData</stp>
        <stp>S.XAR</stp>
        <stp>Bar</stp>
        <stp/>
        <stp>Close</stp>
        <stp>D</stp>
        <stp>-61</stp>
        <stp>All</stp>
        <stp/>
        <stp/>
        <stp>TRUE</stp>
        <stp>T</stp>
        <tr r="V63" s="5"/>
      </tp>
      <tp>
        <v>50.44</v>
        <stp/>
        <stp>StudyData</stp>
        <stp>S.XAR</stp>
        <stp>Bar</stp>
        <stp/>
        <stp>Close</stp>
        <stp>D</stp>
        <stp>-60</stp>
        <stp>All</stp>
        <stp/>
        <stp/>
        <stp>TRUE</stp>
        <stp>T</stp>
        <tr r="V62" s="5"/>
      </tp>
      <tp>
        <v>50.56</v>
        <stp/>
        <stp>StudyData</stp>
        <stp>S.XAR</stp>
        <stp>Bar</stp>
        <stp/>
        <stp>Close</stp>
        <stp>D</stp>
        <stp>-69</stp>
        <stp>All</stp>
        <stp/>
        <stp/>
        <stp>TRUE</stp>
        <stp>T</stp>
        <tr r="V71" s="5"/>
      </tp>
      <tp>
        <v>50.83</v>
        <stp/>
        <stp>StudyData</stp>
        <stp>S.XAR</stp>
        <stp>Bar</stp>
        <stp/>
        <stp>Close</stp>
        <stp>D</stp>
        <stp>-68</stp>
        <stp>All</stp>
        <stp/>
        <stp/>
        <stp>TRUE</stp>
        <stp>T</stp>
        <tr r="V70" s="5"/>
      </tp>
      <tp>
        <v>8064</v>
        <stp/>
        <stp>ContractData</stp>
        <stp>S.XSD</stp>
        <stp>T_CVol</stp>
        <stp/>
        <stp>T</stp>
        <tr r="K51" s="3"/>
      </tp>
      <tp>
        <v>56.13</v>
        <stp/>
        <stp>StudyData</stp>
        <stp>S.XAR</stp>
        <stp>Bar</stp>
        <stp/>
        <stp>High</stp>
        <stp>D</stp>
        <stp>-6</stp>
        <stp>All</stp>
        <stp/>
        <stp/>
        <stp>TRUE</stp>
        <stp>T</stp>
        <tr r="T8" s="5"/>
      </tp>
      <tp>
        <v>56.3</v>
        <stp/>
        <stp>StudyData</stp>
        <stp>S.XAR</stp>
        <stp>Bar</stp>
        <stp/>
        <stp>High</stp>
        <stp>D</stp>
        <stp>-7</stp>
        <stp>All</stp>
        <stp/>
        <stp/>
        <stp>TRUE</stp>
        <stp>T</stp>
        <tr r="T9" s="5"/>
      </tp>
      <tp>
        <v>56.56</v>
        <stp/>
        <stp>StudyData</stp>
        <stp>S.XAR</stp>
        <stp>Bar</stp>
        <stp/>
        <stp>High</stp>
        <stp>D</stp>
        <stp>-4</stp>
        <stp>All</stp>
        <stp/>
        <stp/>
        <stp>TRUE</stp>
        <stp>T</stp>
        <tr r="T6" s="5"/>
      </tp>
      <tp>
        <v>56.33</v>
        <stp/>
        <stp>StudyData</stp>
        <stp>S.XAR</stp>
        <stp>Bar</stp>
        <stp/>
        <stp>High</stp>
        <stp>D</stp>
        <stp>-5</stp>
        <stp>All</stp>
        <stp/>
        <stp/>
        <stp>TRUE</stp>
        <stp>T</stp>
        <tr r="T7" s="5"/>
      </tp>
      <tp>
        <v>57.48</v>
        <stp/>
        <stp>StudyData</stp>
        <stp>S.XAR</stp>
        <stp>Bar</stp>
        <stp/>
        <stp>High</stp>
        <stp>D</stp>
        <stp>-2</stp>
        <stp>All</stp>
        <stp/>
        <stp/>
        <stp>TRUE</stp>
        <stp>T</stp>
        <tr r="T4" s="5"/>
      </tp>
      <tp>
        <v>57.12</v>
        <stp/>
        <stp>StudyData</stp>
        <stp>S.XAR</stp>
        <stp>Bar</stp>
        <stp/>
        <stp>High</stp>
        <stp>D</stp>
        <stp>-3</stp>
        <stp>All</stp>
        <stp/>
        <stp/>
        <stp>TRUE</stp>
        <stp>T</stp>
        <tr r="T5" s="5"/>
      </tp>
      <tp>
        <v>57.56</v>
        <stp/>
        <stp>StudyData</stp>
        <stp>S.XAR</stp>
        <stp>Bar</stp>
        <stp/>
        <stp>High</stp>
        <stp>D</stp>
        <stp>-1</stp>
        <stp>All</stp>
        <stp/>
        <stp/>
        <stp>TRUE</stp>
        <stp>T</stp>
        <tr r="T3" s="5"/>
      </tp>
      <tp>
        <v>56</v>
        <stp/>
        <stp>StudyData</stp>
        <stp>S.XAR</stp>
        <stp>Bar</stp>
        <stp/>
        <stp>High</stp>
        <stp>D</stp>
        <stp>-8</stp>
        <stp>All</stp>
        <stp/>
        <stp/>
        <stp>TRUE</stp>
        <stp>T</stp>
        <tr r="T10" s="5"/>
      </tp>
      <tp>
        <v>55.99</v>
        <stp/>
        <stp>StudyData</stp>
        <stp>S.XAR</stp>
        <stp>Bar</stp>
        <stp/>
        <stp>High</stp>
        <stp>D</stp>
        <stp>-9</stp>
        <stp>All</stp>
        <stp/>
        <stp/>
        <stp>TRUE</stp>
        <stp>T</stp>
        <tr r="T11" s="5"/>
      </tp>
      <tp>
        <v>48.09</v>
        <stp/>
        <stp>StudyData</stp>
        <stp>S.XAR</stp>
        <stp>Bar</stp>
        <stp/>
        <stp>Close</stp>
        <stp>D</stp>
        <stp>-77</stp>
        <stp>All</stp>
        <stp/>
        <stp/>
        <stp>TRUE</stp>
        <stp>T</stp>
        <tr r="V79" s="5"/>
      </tp>
      <tp>
        <v>48.94</v>
        <stp/>
        <stp>StudyData</stp>
        <stp>S.XAR</stp>
        <stp>Bar</stp>
        <stp/>
        <stp>Close</stp>
        <stp>D</stp>
        <stp>-76</stp>
        <stp>All</stp>
        <stp/>
        <stp/>
        <stp>TRUE</stp>
        <stp>T</stp>
        <tr r="V78" s="5"/>
      </tp>
      <tp>
        <v>48.93</v>
        <stp/>
        <stp>StudyData</stp>
        <stp>S.XAR</stp>
        <stp>Bar</stp>
        <stp/>
        <stp>Close</stp>
        <stp>D</stp>
        <stp>-75</stp>
        <stp>All</stp>
        <stp/>
        <stp/>
        <stp>TRUE</stp>
        <stp>T</stp>
        <tr r="V77" s="5"/>
      </tp>
      <tp>
        <v>48.83</v>
        <stp/>
        <stp>StudyData</stp>
        <stp>S.XAR</stp>
        <stp>Bar</stp>
        <stp/>
        <stp>Close</stp>
        <stp>D</stp>
        <stp>-74</stp>
        <stp>All</stp>
        <stp/>
        <stp/>
        <stp>TRUE</stp>
        <stp>T</stp>
        <tr r="V76" s="5"/>
      </tp>
      <tp>
        <v>49.49</v>
        <stp/>
        <stp>StudyData</stp>
        <stp>S.XAR</stp>
        <stp>Bar</stp>
        <stp/>
        <stp>Close</stp>
        <stp>D</stp>
        <stp>-73</stp>
        <stp>All</stp>
        <stp/>
        <stp/>
        <stp>TRUE</stp>
        <stp>T</stp>
        <tr r="V75" s="5"/>
      </tp>
      <tp>
        <v>49.72</v>
        <stp/>
        <stp>StudyData</stp>
        <stp>S.XAR</stp>
        <stp>Bar</stp>
        <stp/>
        <stp>Close</stp>
        <stp>D</stp>
        <stp>-72</stp>
        <stp>All</stp>
        <stp/>
        <stp/>
        <stp>TRUE</stp>
        <stp>T</stp>
        <tr r="V74" s="5"/>
      </tp>
      <tp>
        <v>49.79</v>
        <stp/>
        <stp>StudyData</stp>
        <stp>S.XAR</stp>
        <stp>Bar</stp>
        <stp/>
        <stp>Close</stp>
        <stp>D</stp>
        <stp>-71</stp>
        <stp>All</stp>
        <stp/>
        <stp/>
        <stp>TRUE</stp>
        <stp>T</stp>
        <tr r="V73" s="5"/>
      </tp>
      <tp>
        <v>50.16</v>
        <stp/>
        <stp>StudyData</stp>
        <stp>S.XAR</stp>
        <stp>Bar</stp>
        <stp/>
        <stp>Close</stp>
        <stp>D</stp>
        <stp>-70</stp>
        <stp>All</stp>
        <stp/>
        <stp/>
        <stp>TRUE</stp>
        <stp>T</stp>
        <tr r="V72" s="5"/>
      </tp>
      <tp>
        <v>48.12</v>
        <stp/>
        <stp>StudyData</stp>
        <stp>S.XAR</stp>
        <stp>Bar</stp>
        <stp/>
        <stp>Close</stp>
        <stp>D</stp>
        <stp>-79</stp>
        <stp>All</stp>
        <stp/>
        <stp/>
        <stp>TRUE</stp>
        <stp>T</stp>
        <tr r="V81" s="5"/>
      </tp>
      <tp>
        <v>48.27</v>
        <stp/>
        <stp>StudyData</stp>
        <stp>S.XAR</stp>
        <stp>Bar</stp>
        <stp/>
        <stp>Close</stp>
        <stp>D</stp>
        <stp>-78</stp>
        <stp>All</stp>
        <stp/>
        <stp/>
        <stp>TRUE</stp>
        <stp>T</stp>
        <tr r="V80" s="5"/>
      </tp>
      <tp>
        <v>4027084</v>
        <stp/>
        <stp>ContractData</stp>
        <stp>S.XLE</stp>
        <stp>T_CVol</stp>
        <stp/>
        <stp>T</stp>
        <tr r="K27" s="3"/>
      </tp>
      <tp>
        <v>2922872</v>
        <stp/>
        <stp>ContractData</stp>
        <stp>S.XME</stp>
        <stp>T_CVol</stp>
        <stp/>
        <stp>T</stp>
        <tr r="K44" s="3"/>
      </tp>
      <tp>
        <v>319</v>
        <stp/>
        <stp>ContractData</stp>
        <stp>S.XHE</stp>
        <stp>T_CVol</stp>
        <stp/>
        <stp>T</stp>
        <tr r="K41" s="3"/>
      </tp>
      <tp>
        <v>707561</v>
        <stp/>
        <stp>ContractData</stp>
        <stp>S.KBE</stp>
        <stp>T_CVol</stp>
        <stp/>
        <stp>T</stp>
        <tr r="K38" s="3"/>
      </tp>
      <tp>
        <v>270</v>
        <stp/>
        <stp>ContractData</stp>
        <stp>S.KCE</stp>
        <stp>T_CVol</stp>
        <stp/>
        <stp>T</stp>
        <tr r="K40" s="3"/>
      </tp>
      <tp>
        <v>3242</v>
        <stp/>
        <stp>ContractData</stp>
        <stp>S.KIE</stp>
        <stp>T_CVol</stp>
        <stp/>
        <stp>T</stp>
        <tr r="K43" s="3"/>
      </tp>
      <tp>
        <v>1809271</v>
        <stp/>
        <stp>ContractData</stp>
        <stp>S.KRE</stp>
        <stp>T_CVol</stp>
        <stp/>
        <stp>T</stp>
        <tr r="K49" s="3"/>
      </tp>
      <tp>
        <v>87.695229850000004</v>
        <stp/>
        <stp>StudyData</stp>
        <stp>Correlation(S.XAR,S.XPH,Period:=20,InputChoice1:=Close,InputChoice2:=Close)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37" s="3"/>
      </tp>
      <tp>
        <v>86.918813900000004</v>
        <stp/>
        <stp>StudyData</stp>
        <stp>Correlation(S.XAR,S.XRT,Period:=20,InputChoice1:=Close,InputChoice2:=Close)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37" s="3"/>
      </tp>
      <tp>
        <v>84.777942510000003</v>
        <stp/>
        <stp>StudyData</stp>
        <stp>Correlation(S.XAR,S.XSD,Period:=20,InputChoice1:=Close,InputChoice2:=Close)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37" s="3"/>
      </tp>
      <tp>
        <v>93.871040269999995</v>
        <stp/>
        <stp>StudyData</stp>
        <stp>Correlation(S.XAR,S.XSW,Period:=20,InputChoice1:=Close,InputChoice2:=Close)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37" s="3"/>
      </tp>
      <tp>
        <v>92.655653150000006</v>
        <stp/>
        <stp>StudyData</stp>
        <stp>Correlation(S.XAR,S.XTL,Period:=20,InputChoice1:=Close,InputChoice2:=Close)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37" s="3"/>
      </tp>
      <tp>
        <v>95.190209760000002</v>
        <stp/>
        <stp>StudyData</stp>
        <stp>Correlation(S.XAR,S.XTN,Period:=20,InputChoice1:=Close,InputChoice2:=Close)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37" s="3"/>
      </tp>
      <tp>
        <v>95.616610750000007</v>
        <stp/>
        <stp>StudyData</stp>
        <stp>Correlation(S.XAR,S.XHE,Period:=20,InputChoice1:=Close,InputChoice2:=Close)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37" s="3"/>
      </tp>
      <tp>
        <v>88.610098109999996</v>
        <stp/>
        <stp>StudyData</stp>
        <stp>Correlation(S.XAR,S.XHB,Period:=20,InputChoice1:=Close,InputChoice2:=Close)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37" s="3"/>
      </tp>
      <tp>
        <v>90.425365569999997</v>
        <stp/>
        <stp>StudyData</stp>
        <stp>Correlation(S.XAR,S.XME,Period:=20,InputChoice1:=Close,InputChoice2:=Close)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37" s="3"/>
      </tp>
      <tp>
        <v>96.195117629999999</v>
        <stp/>
        <stp>StudyData</stp>
        <stp>Correlation(S.XAR,S.XOP,Period:=20,InputChoice1:=Close,InputChoice2:=Close)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37" s="3"/>
      </tp>
      <tp>
        <v>80.651506819999994</v>
        <stp/>
        <stp>StudyData</stp>
        <stp>Correlation(S.XAR,S.XBI,Period:=20,InputChoice1:=Close,InputChoice2:=Close)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37" s="3"/>
      </tp>
      <tp>
        <v>92.168965959999994</v>
        <stp/>
        <stp>StudyData</stp>
        <stp>Correlation(S.XAR,S.XES,Period:=20,InputChoice1:=Close,InputChoice2:=Close)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37" s="3"/>
      </tp>
      <tp>
        <v>85.950595989999997</v>
        <stp/>
        <stp>StudyData</stp>
        <stp>Correlation(S.XAR,S.MTK,Period:=20,InputChoice1:=Close,InputChoice2:=Close)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37" s="3"/>
      </tp>
      <tp>
        <v>67.365311869999999</v>
        <stp/>
        <stp>StudyData</stp>
        <stp>Correlation(S.XAR,S.KRE,Period:=20,InputChoice1:=Close,InputChoice2:=Close)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37" s="3"/>
      </tp>
      <tp>
        <v>68.025977990000001</v>
        <stp/>
        <stp>StudyData</stp>
        <stp>Correlation(S.XAR,S.KIE,Period:=20,InputChoice1:=Close,InputChoice2:=Close)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37" s="3"/>
      </tp>
      <tp>
        <v>61.337684709999998</v>
        <stp/>
        <stp>StudyData</stp>
        <stp>Correlation(S.XAR,S.KBE,Period:=20,InputChoice1:=Close,InputChoice2:=Close)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37" s="3"/>
      </tp>
      <tp>
        <v>63.311402309999998</v>
        <stp/>
        <stp>StudyData</stp>
        <stp>Correlation(S.XAR,S.KCE,Period:=20,InputChoice1:=Close,InputChoice2:=Close)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37" s="3"/>
      </tp>
      <tp>
        <v>-0.24110910186859555</v>
        <stp/>
        <stp>ContractData</stp>
        <stp>S.ONEK</stp>
        <stp>PerCentNetLastQuote</stp>
        <stp/>
        <stp>T</stp>
        <tr r="I8" s="3"/>
        <tr r="J8" s="3"/>
      </tp>
      <tp>
        <v>51.86</v>
        <stp/>
        <stp>StudyData</stp>
        <stp>S.XAR</stp>
        <stp>Bar</stp>
        <stp/>
        <stp>Close</stp>
        <stp>D</stp>
        <stp>-47</stp>
        <stp>All</stp>
        <stp/>
        <stp/>
        <stp>TRUE</stp>
        <stp>T</stp>
        <tr r="V49" s="5"/>
      </tp>
      <tp>
        <v>51.72</v>
        <stp/>
        <stp>StudyData</stp>
        <stp>S.XAR</stp>
        <stp>Bar</stp>
        <stp/>
        <stp>Close</stp>
        <stp>D</stp>
        <stp>-46</stp>
        <stp>All</stp>
        <stp/>
        <stp/>
        <stp>TRUE</stp>
        <stp>T</stp>
        <tr r="V48" s="5"/>
      </tp>
      <tp>
        <v>52.24</v>
        <stp/>
        <stp>StudyData</stp>
        <stp>S.XAR</stp>
        <stp>Bar</stp>
        <stp/>
        <stp>Close</stp>
        <stp>D</stp>
        <stp>-45</stp>
        <stp>All</stp>
        <stp/>
        <stp/>
        <stp>TRUE</stp>
        <stp>T</stp>
        <tr r="V47" s="5"/>
      </tp>
      <tp>
        <v>52.03</v>
        <stp/>
        <stp>StudyData</stp>
        <stp>S.XAR</stp>
        <stp>Bar</stp>
        <stp/>
        <stp>Close</stp>
        <stp>D</stp>
        <stp>-44</stp>
        <stp>All</stp>
        <stp/>
        <stp/>
        <stp>TRUE</stp>
        <stp>T</stp>
        <tr r="V46" s="5"/>
      </tp>
      <tp>
        <v>52.13</v>
        <stp/>
        <stp>StudyData</stp>
        <stp>S.XAR</stp>
        <stp>Bar</stp>
        <stp/>
        <stp>Close</stp>
        <stp>D</stp>
        <stp>-43</stp>
        <stp>All</stp>
        <stp/>
        <stp/>
        <stp>TRUE</stp>
        <stp>T</stp>
        <tr r="V45" s="5"/>
      </tp>
      <tp>
        <v>52.26</v>
        <stp/>
        <stp>StudyData</stp>
        <stp>S.XAR</stp>
        <stp>Bar</stp>
        <stp/>
        <stp>Close</stp>
        <stp>D</stp>
        <stp>-42</stp>
        <stp>All</stp>
        <stp/>
        <stp/>
        <stp>TRUE</stp>
        <stp>T</stp>
        <tr r="V44" s="5"/>
      </tp>
      <tp>
        <v>52.51</v>
        <stp/>
        <stp>StudyData</stp>
        <stp>S.XAR</stp>
        <stp>Bar</stp>
        <stp/>
        <stp>Close</stp>
        <stp>D</stp>
        <stp>-41</stp>
        <stp>All</stp>
        <stp/>
        <stp/>
        <stp>TRUE</stp>
        <stp>T</stp>
        <tr r="V43" s="5"/>
      </tp>
      <tp>
        <v>53.45</v>
        <stp/>
        <stp>StudyData</stp>
        <stp>S.XAR</stp>
        <stp>Bar</stp>
        <stp/>
        <stp>Close</stp>
        <stp>D</stp>
        <stp>-40</stp>
        <stp>All</stp>
        <stp/>
        <stp/>
        <stp>TRUE</stp>
        <stp>T</stp>
        <tr r="V42" s="5"/>
      </tp>
      <tp>
        <v>52.08</v>
        <stp/>
        <stp>StudyData</stp>
        <stp>S.XAR</stp>
        <stp>Bar</stp>
        <stp/>
        <stp>Close</stp>
        <stp>D</stp>
        <stp>-49</stp>
        <stp>All</stp>
        <stp/>
        <stp/>
        <stp>TRUE</stp>
        <stp>T</stp>
        <tr r="V51" s="5"/>
      </tp>
      <tp>
        <v>52.11</v>
        <stp/>
        <stp>StudyData</stp>
        <stp>S.XAR</stp>
        <stp>Bar</stp>
        <stp/>
        <stp>Close</stp>
        <stp>D</stp>
        <stp>-48</stp>
        <stp>All</stp>
        <stp/>
        <stp/>
        <stp>TRUE</stp>
        <stp>T</stp>
        <tr r="V50" s="5"/>
      </tp>
      <tp>
        <v>13247790</v>
        <stp/>
        <stp>ContractData</stp>
        <stp>S.XLF</stp>
        <stp>T_CVol</stp>
        <stp/>
        <stp>T</stp>
        <tr r="K28" s="3"/>
      </tp>
      <tp>
        <v>181.02</v>
        <stp/>
        <stp>StudyData</stp>
        <stp>SPY</stp>
        <stp>Bar</stp>
        <stp/>
        <stp>Low</stp>
        <stp>D</stp>
        <stp>-98</stp>
        <stp>All</stp>
        <stp/>
        <stp/>
        <stp>TRUE</stp>
        <stp>T</stp>
        <tr r="F100" s="5"/>
      </tp>
      <tp>
        <v>186.2</v>
        <stp/>
        <stp>StudyData</stp>
        <stp>SPY</stp>
        <stp>Bar</stp>
        <stp/>
        <stp>Low</stp>
        <stp>D</stp>
        <stp>-99</stp>
        <stp>All</stp>
        <stp/>
        <stp/>
        <stp>TRUE</stp>
        <stp>T</stp>
        <tr r="F101" s="5"/>
      </tp>
      <tp>
        <v>191.84</v>
        <stp/>
        <stp>StudyData</stp>
        <stp>SPY</stp>
        <stp>Bar</stp>
        <stp/>
        <stp>Low</stp>
        <stp>D</stp>
        <stp>-90</stp>
        <stp>All</stp>
        <stp/>
        <stp/>
        <stp>TRUE</stp>
        <stp>T</stp>
        <tr r="F92" s="5"/>
      </tp>
      <tp>
        <v>189.88</v>
        <stp/>
        <stp>StudyData</stp>
        <stp>SPY</stp>
        <stp>Bar</stp>
        <stp/>
        <stp>Low</stp>
        <stp>D</stp>
        <stp>-91</stp>
        <stp>All</stp>
        <stp/>
        <stp/>
        <stp>TRUE</stp>
        <stp>T</stp>
        <tr r="F93" s="5"/>
      </tp>
      <tp>
        <v>187.16</v>
        <stp/>
        <stp>StudyData</stp>
        <stp>SPY</stp>
        <stp>Bar</stp>
        <stp/>
        <stp>Low</stp>
        <stp>D</stp>
        <stp>-92</stp>
        <stp>All</stp>
        <stp/>
        <stp/>
        <stp>TRUE</stp>
        <stp>T</stp>
        <tr r="F94" s="5"/>
      </tp>
      <tp>
        <v>187.06</v>
        <stp/>
        <stp>StudyData</stp>
        <stp>SPY</stp>
        <stp>Bar</stp>
        <stp/>
        <stp>Low</stp>
        <stp>D</stp>
        <stp>-93</stp>
        <stp>All</stp>
        <stp/>
        <stp/>
        <stp>TRUE</stp>
        <stp>T</stp>
        <tr r="F95" s="5"/>
      </tp>
      <tp>
        <v>188.02</v>
        <stp/>
        <stp>StudyData</stp>
        <stp>SPY</stp>
        <stp>Bar</stp>
        <stp/>
        <stp>Low</stp>
        <stp>D</stp>
        <stp>-94</stp>
        <stp>All</stp>
        <stp/>
        <stp/>
        <stp>TRUE</stp>
        <stp>T</stp>
        <tr r="F96" s="5"/>
      </tp>
      <tp>
        <v>187.41</v>
        <stp/>
        <stp>StudyData</stp>
        <stp>SPY</stp>
        <stp>Bar</stp>
        <stp/>
        <stp>Low</stp>
        <stp>D</stp>
        <stp>-95</stp>
        <stp>All</stp>
        <stp/>
        <stp/>
        <stp>TRUE</stp>
        <stp>T</stp>
        <tr r="F97" s="5"/>
      </tp>
      <tp>
        <v>188.88</v>
        <stp/>
        <stp>StudyData</stp>
        <stp>SPY</stp>
        <stp>Bar</stp>
        <stp/>
        <stp>Low</stp>
        <stp>D</stp>
        <stp>-96</stp>
        <stp>All</stp>
        <stp/>
        <stp/>
        <stp>TRUE</stp>
        <stp>T</stp>
        <tr r="F98" s="5"/>
      </tp>
      <tp>
        <v>184.64</v>
        <stp/>
        <stp>StudyData</stp>
        <stp>SPY</stp>
        <stp>Bar</stp>
        <stp/>
        <stp>Low</stp>
        <stp>D</stp>
        <stp>-97</stp>
        <stp>All</stp>
        <stp/>
        <stp/>
        <stp>TRUE</stp>
        <stp>T</stp>
        <tr r="F99" s="5"/>
      </tp>
      <tp>
        <v>96.502703109999999</v>
        <stp/>
        <stp>StudyData</stp>
        <stp>Correlation(S.XBI,S.MTK,Period:=20,InputChoice1:=Close,InputChoice2:=Close)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39" s="3"/>
      </tp>
      <tp>
        <v>92.054071300000004</v>
        <stp/>
        <stp>StudyData</stp>
        <stp>Correlation(S.XBI,S.KRE,Period:=20,InputChoice1:=Close,InputChoice2:=Close)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39" s="3"/>
      </tp>
      <tp>
        <v>89.466009769999999</v>
        <stp/>
        <stp>StudyData</stp>
        <stp>Correlation(S.XBI,S.KIE,Period:=20,InputChoice1:=Close,InputChoice2:=Close)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39" s="3"/>
      </tp>
      <tp>
        <v>89.616416700000002</v>
        <stp/>
        <stp>StudyData</stp>
        <stp>Correlation(S.XBI,S.KBE,Period:=20,InputChoice1:=Close,InputChoice2:=Close)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39" s="3"/>
      </tp>
      <tp>
        <v>88.303438779999993</v>
        <stp/>
        <stp>StudyData</stp>
        <stp>Correlation(S.XBI,S.KCE,Period:=20,InputChoice1:=Close,InputChoice2:=Close)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39" s="3"/>
      </tp>
      <tp>
        <v>99.614131950000001</v>
        <stp/>
        <stp>StudyData</stp>
        <stp>Correlation(S.KBE,S.KRE,Period:=20,InputChoice1:=Close,InputChoice2:=Close)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38" s="3"/>
      </tp>
      <tp>
        <v>96.331063850000007</v>
        <stp/>
        <stp>StudyData</stp>
        <stp>Correlation(S.KBE,S.KIE,Period:=20,InputChoice1:=Close,InputChoice2:=Close)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38" s="3"/>
      </tp>
      <tp>
        <v>97.436898009999993</v>
        <stp/>
        <stp>StudyData</stp>
        <stp>Correlation(S.KBE,S.KCE,Period:=20,InputChoice1:=Close,InputChoice2:=Close)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38" s="3"/>
      </tp>
      <tp>
        <v>88.690774329999996</v>
        <stp/>
        <stp>StudyData</stp>
        <stp>Correlation(S.KBE,S.MTK,Period:=20,InputChoice1:=Close,InputChoice2:=Close)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38" s="3"/>
      </tp>
      <tp>
        <v>98.415083469999999</v>
        <stp/>
        <stp>StudyData</stp>
        <stp>Correlation(S.XBI,S.XPH,Period:=20,InputChoice1:=Close,InputChoice2:=Close)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39" s="3"/>
      </tp>
      <tp>
        <v>80.669046179999995</v>
        <stp/>
        <stp>StudyData</stp>
        <stp>Correlation(S.XBI,S.XRT,Period:=20,InputChoice1:=Close,InputChoice2:=Close)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39" s="3"/>
      </tp>
      <tp>
        <v>97.471039599999997</v>
        <stp/>
        <stp>StudyData</stp>
        <stp>Correlation(S.XBI,S.XSD,Period:=20,InputChoice1:=Close,InputChoice2:=Close)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39" s="3"/>
      </tp>
      <tp>
        <v>92.645731569999995</v>
        <stp/>
        <stp>StudyData</stp>
        <stp>Correlation(S.XBI,S.XSW,Period:=20,InputChoice1:=Close,InputChoice2:=Close)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39" s="3"/>
      </tp>
      <tp>
        <v>93.114853010000004</v>
        <stp/>
        <stp>StudyData</stp>
        <stp>Correlation(S.XBI,S.XTL,Period:=20,InputChoice1:=Close,InputChoice2:=Close)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39" s="3"/>
      </tp>
      <tp>
        <v>86.845124190000007</v>
        <stp/>
        <stp>StudyData</stp>
        <stp>Correlation(S.XBI,S.XTN,Period:=20,InputChoice1:=Close,InputChoice2:=Close)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39" s="3"/>
      </tp>
      <tp>
        <v>86.287847319999997</v>
        <stp/>
        <stp>StudyData</stp>
        <stp>Correlation(S.XBI,S.XHE,Period:=20,InputChoice1:=Close,InputChoice2:=Close)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39" s="3"/>
      </tp>
      <tp>
        <v>89.264967170000006</v>
        <stp/>
        <stp>StudyData</stp>
        <stp>Correlation(S.XBI,S.XHB,Period:=20,InputChoice1:=Close,InputChoice2:=Close)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39" s="3"/>
      </tp>
      <tp>
        <v>64.562978110000003</v>
        <stp/>
        <stp>StudyData</stp>
        <stp>Correlation(S.XBI,S.XME,Period:=20,InputChoice1:=Close,InputChoice2:=Close)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39" s="3"/>
      </tp>
      <tp>
        <v>85.246850449999997</v>
        <stp/>
        <stp>StudyData</stp>
        <stp>Correlation(S.XBI,S.XOP,Period:=20,InputChoice1:=Close,InputChoice2:=Close)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39" s="3"/>
      </tp>
      <tp>
        <v>80.651506819999994</v>
        <stp/>
        <stp>StudyData</stp>
        <stp>Correlation(S.XBI,S.XAR,Period:=20,InputChoice1:=Close,InputChoice2:=Close)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39" s="3"/>
      </tp>
      <tp>
        <v>62.707535329999999</v>
        <stp/>
        <stp>StudyData</stp>
        <stp>Correlation(S.XBI,S.XES,Period:=20,InputChoice1:=Close,InputChoice2:=Close)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39" s="3"/>
      </tp>
      <tp>
        <v>83.973918420000004</v>
        <stp/>
        <stp>StudyData</stp>
        <stp>Correlation(S.KBE,S.XPH,Period:=20,InputChoice1:=Close,InputChoice2:=Close)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38" s="3"/>
      </tp>
      <tp>
        <v>67.987262959999995</v>
        <stp/>
        <stp>StudyData</stp>
        <stp>Correlation(S.KBE,S.XRT,Period:=20,InputChoice1:=Close,InputChoice2:=Close)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38" s="3"/>
      </tp>
      <tp>
        <v>76.226779059999998</v>
        <stp/>
        <stp>StudyData</stp>
        <stp>Correlation(S.KBE,S.XSW,Period:=20,InputChoice1:=Close,InputChoice2:=Close)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38" s="3"/>
      </tp>
      <tp>
        <v>88.638191210000002</v>
        <stp/>
        <stp>StudyData</stp>
        <stp>Correlation(S.KBE,S.XSD,Period:=20,InputChoice1:=Close,InputChoice2:=Close)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38" s="3"/>
      </tp>
      <tp>
        <v>75.290416329999999</v>
        <stp/>
        <stp>StudyData</stp>
        <stp>Correlation(S.KBE,S.XTN,Period:=20,InputChoice1:=Close,InputChoice2:=Close)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38" s="3"/>
      </tp>
      <tp>
        <v>78.987033960000005</v>
        <stp/>
        <stp>StudyData</stp>
        <stp>Correlation(S.KBE,S.XTL,Period:=20,InputChoice1:=Close,InputChoice2:=Close)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38" s="3"/>
      </tp>
      <tp>
        <v>65.048569130000004</v>
        <stp/>
        <stp>StudyData</stp>
        <stp>Correlation(S.KBE,S.XHE,Period:=20,InputChoice1:=Close,InputChoice2:=Close)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38" s="3"/>
      </tp>
      <tp>
        <v>82.802246620000005</v>
        <stp/>
        <stp>StudyData</stp>
        <stp>Correlation(S.KBE,S.XHB,Period:=20,InputChoice1:=Close,InputChoice2:=Close)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38" s="3"/>
      </tp>
      <tp>
        <v>35.931092880000001</v>
        <stp/>
        <stp>StudyData</stp>
        <stp>Correlation(S.KBE,S.XME,Period:=20,InputChoice1:=Close,InputChoice2:=Close)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38" s="3"/>
      </tp>
      <tp>
        <v>68.414755099999994</v>
        <stp/>
        <stp>StudyData</stp>
        <stp>Correlation(S.KBE,S.XOP,Period:=20,InputChoice1:=Close,InputChoice2:=Close)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38" s="3"/>
      </tp>
      <tp>
        <v>61.337684709999998</v>
        <stp/>
        <stp>StudyData</stp>
        <stp>Correlation(S.KBE,S.XAR,Period:=20,InputChoice1:=Close,InputChoice2:=Close)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38" s="3"/>
      </tp>
      <tp>
        <v>89.616416700000002</v>
        <stp/>
        <stp>StudyData</stp>
        <stp>Correlation(S.KBE,S.XBI,Period:=20,InputChoice1:=Close,InputChoice2:=Close)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38" s="3"/>
      </tp>
      <tp>
        <v>41.20534026</v>
        <stp/>
        <stp>StudyData</stp>
        <stp>Correlation(S.KBE,S.XES,Period:=20,InputChoice1:=Close,InputChoice2:=Close)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38" s="3"/>
      </tp>
      <tp>
        <v>52.58</v>
        <stp/>
        <stp>StudyData</stp>
        <stp>S.XAR</stp>
        <stp>Bar</stp>
        <stp/>
        <stp>Close</stp>
        <stp>D</stp>
        <stp>-57</stp>
        <stp>All</stp>
        <stp/>
        <stp/>
        <stp>TRUE</stp>
        <stp>T</stp>
        <tr r="V59" s="5"/>
      </tp>
      <tp>
        <v>52.55</v>
        <stp/>
        <stp>StudyData</stp>
        <stp>S.XAR</stp>
        <stp>Bar</stp>
        <stp/>
        <stp>Close</stp>
        <stp>D</stp>
        <stp>-56</stp>
        <stp>All</stp>
        <stp/>
        <stp/>
        <stp>TRUE</stp>
        <stp>T</stp>
        <tr r="V58" s="5"/>
      </tp>
      <tp>
        <v>52.45</v>
        <stp/>
        <stp>StudyData</stp>
        <stp>S.XAR</stp>
        <stp>Bar</stp>
        <stp/>
        <stp>Close</stp>
        <stp>D</stp>
        <stp>-55</stp>
        <stp>All</stp>
        <stp/>
        <stp/>
        <stp>TRUE</stp>
        <stp>T</stp>
        <tr r="V57" s="5"/>
      </tp>
      <tp>
        <v>52.04</v>
        <stp/>
        <stp>StudyData</stp>
        <stp>S.XAR</stp>
        <stp>Bar</stp>
        <stp/>
        <stp>Close</stp>
        <stp>D</stp>
        <stp>-54</stp>
        <stp>All</stp>
        <stp/>
        <stp/>
        <stp>TRUE</stp>
        <stp>T</stp>
        <tr r="V56" s="5"/>
      </tp>
      <tp>
        <v>51.78</v>
        <stp/>
        <stp>StudyData</stp>
        <stp>S.XAR</stp>
        <stp>Bar</stp>
        <stp/>
        <stp>Close</stp>
        <stp>D</stp>
        <stp>-53</stp>
        <stp>All</stp>
        <stp/>
        <stp/>
        <stp>TRUE</stp>
        <stp>T</stp>
        <tr r="V55" s="5"/>
      </tp>
      <tp>
        <v>51.51</v>
        <stp/>
        <stp>StudyData</stp>
        <stp>S.XAR</stp>
        <stp>Bar</stp>
        <stp/>
        <stp>Close</stp>
        <stp>D</stp>
        <stp>-52</stp>
        <stp>All</stp>
        <stp/>
        <stp/>
        <stp>TRUE</stp>
        <stp>T</stp>
        <tr r="V54" s="5"/>
      </tp>
      <tp>
        <v>52.23</v>
        <stp/>
        <stp>StudyData</stp>
        <stp>S.XAR</stp>
        <stp>Bar</stp>
        <stp/>
        <stp>Close</stp>
        <stp>D</stp>
        <stp>-51</stp>
        <stp>All</stp>
        <stp/>
        <stp/>
        <stp>TRUE</stp>
        <stp>T</stp>
        <tr r="V53" s="5"/>
      </tp>
      <tp>
        <v>52.45</v>
        <stp/>
        <stp>StudyData</stp>
        <stp>S.XAR</stp>
        <stp>Bar</stp>
        <stp/>
        <stp>Close</stp>
        <stp>D</stp>
        <stp>-50</stp>
        <stp>All</stp>
        <stp/>
        <stp/>
        <stp>TRUE</stp>
        <stp>T</stp>
        <tr r="V52" s="5"/>
      </tp>
      <tp>
        <v>51.07</v>
        <stp/>
        <stp>StudyData</stp>
        <stp>S.XAR</stp>
        <stp>Bar</stp>
        <stp/>
        <stp>Close</stp>
        <stp>D</stp>
        <stp>-59</stp>
        <stp>All</stp>
        <stp/>
        <stp/>
        <stp>TRUE</stp>
        <stp>T</stp>
        <tr r="V61" s="5"/>
      </tp>
      <tp>
        <v>51.99</v>
        <stp/>
        <stp>StudyData</stp>
        <stp>S.XAR</stp>
        <stp>Bar</stp>
        <stp/>
        <stp>Close</stp>
        <stp>D</stp>
        <stp>-58</stp>
        <stp>All</stp>
        <stp/>
        <stp/>
        <stp>TRUE</stp>
        <stp>T</stp>
        <tr r="V60" s="5"/>
      </tp>
      <tp>
        <v>187.1</v>
        <stp/>
        <stp>StudyData</stp>
        <stp>SPY</stp>
        <stp>Bar</stp>
        <stp/>
        <stp>Low</stp>
        <stp>D</stp>
        <stp>-88</stp>
        <stp>All</stp>
        <stp/>
        <stp/>
        <stp>TRUE</stp>
        <stp>T</stp>
        <tr r="F90" s="5"/>
      </tp>
      <tp>
        <v>189.54</v>
        <stp/>
        <stp>StudyData</stp>
        <stp>SPY</stp>
        <stp>Bar</stp>
        <stp/>
        <stp>Low</stp>
        <stp>D</stp>
        <stp>-89</stp>
        <stp>All</stp>
        <stp/>
        <stp/>
        <stp>TRUE</stp>
        <stp>T</stp>
        <tr r="F91" s="5"/>
      </tp>
      <tp>
        <v>187.63</v>
        <stp/>
        <stp>StudyData</stp>
        <stp>SPY</stp>
        <stp>Bar</stp>
        <stp/>
        <stp>Low</stp>
        <stp>D</stp>
        <stp>-80</stp>
        <stp>All</stp>
        <stp/>
        <stp/>
        <stp>TRUE</stp>
        <stp>T</stp>
        <tr r="F82" s="5"/>
      </tp>
      <tp>
        <v>183.96</v>
        <stp/>
        <stp>StudyData</stp>
        <stp>SPY</stp>
        <stp>Bar</stp>
        <stp/>
        <stp>Low</stp>
        <stp>D</stp>
        <stp>-81</stp>
        <stp>All</stp>
        <stp/>
        <stp/>
        <stp>TRUE</stp>
        <stp>T</stp>
        <tr r="F83" s="5"/>
      </tp>
      <tp>
        <v>181.09</v>
        <stp/>
        <stp>StudyData</stp>
        <stp>SPY</stp>
        <stp>Bar</stp>
        <stp/>
        <stp>Low</stp>
        <stp>D</stp>
        <stp>-82</stp>
        <stp>All</stp>
        <stp/>
        <stp/>
        <stp>TRUE</stp>
        <stp>T</stp>
        <tr r="F84" s="5"/>
      </tp>
      <tp>
        <v>184.94</v>
        <stp/>
        <stp>StudyData</stp>
        <stp>SPY</stp>
        <stp>Bar</stp>
        <stp/>
        <stp>Low</stp>
        <stp>D</stp>
        <stp>-83</stp>
        <stp>All</stp>
        <stp/>
        <stp/>
        <stp>TRUE</stp>
        <stp>T</stp>
        <tr r="F85" s="5"/>
      </tp>
      <tp>
        <v>183.2</v>
        <stp/>
        <stp>StudyData</stp>
        <stp>SPY</stp>
        <stp>Bar</stp>
        <stp/>
        <stp>Low</stp>
        <stp>D</stp>
        <stp>-84</stp>
        <stp>All</stp>
        <stp/>
        <stp/>
        <stp>TRUE</stp>
        <stp>T</stp>
        <tr r="F86" s="5"/>
      </tp>
      <tp>
        <v>182.8</v>
        <stp/>
        <stp>StudyData</stp>
        <stp>SPY</stp>
        <stp>Bar</stp>
        <stp/>
        <stp>Low</stp>
        <stp>D</stp>
        <stp>-85</stp>
        <stp>All</stp>
        <stp/>
        <stp/>
        <stp>TRUE</stp>
        <stp>T</stp>
        <tr r="F87" s="5"/>
      </tp>
      <tp>
        <v>187.2</v>
        <stp/>
        <stp>StudyData</stp>
        <stp>SPY</stp>
        <stp>Bar</stp>
        <stp/>
        <stp>Low</stp>
        <stp>D</stp>
        <stp>-86</stp>
        <stp>All</stp>
        <stp/>
        <stp/>
        <stp>TRUE</stp>
        <stp>T</stp>
        <tr r="F88" s="5"/>
      </tp>
      <tp>
        <v>189.96</v>
        <stp/>
        <stp>StudyData</stp>
        <stp>SPY</stp>
        <stp>Bar</stp>
        <stp/>
        <stp>Low</stp>
        <stp>D</stp>
        <stp>-87</stp>
        <stp>All</stp>
        <stp/>
        <stp/>
        <stp>TRUE</stp>
        <stp>T</stp>
        <tr r="F89" s="5"/>
      </tp>
      <tp>
        <v>97.001658640000002</v>
        <stp/>
        <stp>StudyData</stp>
        <stp>Correlation(S.KCE,S.KRE,Period:=20,InputChoice1:=Close,InputChoice2:=Close)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0" s="3"/>
      </tp>
      <tp>
        <v>97.508773329999997</v>
        <stp/>
        <stp>StudyData</stp>
        <stp>Correlation(S.KCE,S.KIE,Period:=20,InputChoice1:=Close,InputChoice2:=Close)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0" s="3"/>
      </tp>
      <tp>
        <v>97.436898009999993</v>
        <stp/>
        <stp>StudyData</stp>
        <stp>Correlation(S.KCE,S.KBE,Period:=20,InputChoice1:=Close,InputChoice2:=Close)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0" s="3"/>
      </tp>
      <tp>
        <v>90.135593549999996</v>
        <stp/>
        <stp>StudyData</stp>
        <stp>Correlation(S.KCE,S.MTK,Period:=20,InputChoice1:=Close,InputChoice2:=Close)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0" s="3"/>
      </tp>
      <tp>
        <v>83.178963920000001</v>
        <stp/>
        <stp>StudyData</stp>
        <stp>Correlation(S.KCE,S.XPH,Period:=20,InputChoice1:=Close,InputChoice2:=Close)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0" s="3"/>
      </tp>
      <tp>
        <v>74.499422999999993</v>
        <stp/>
        <stp>StudyData</stp>
        <stp>Correlation(S.KCE,S.XRT,Period:=20,InputChoice1:=Close,InputChoice2:=Close)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0" s="3"/>
      </tp>
      <tp>
        <v>79.041201330000007</v>
        <stp/>
        <stp>StudyData</stp>
        <stp>Correlation(S.KCE,S.XSW,Period:=20,InputChoice1:=Close,InputChoice2:=Close)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0" s="3"/>
      </tp>
      <tp>
        <v>89.850947669999996</v>
        <stp/>
        <stp>StudyData</stp>
        <stp>Correlation(S.KCE,S.XSD,Period:=20,InputChoice1:=Close,InputChoice2:=Close)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0" s="3"/>
      </tp>
      <tp>
        <v>76.522125119999998</v>
        <stp/>
        <stp>StudyData</stp>
        <stp>Correlation(S.KCE,S.XTN,Period:=20,InputChoice1:=Close,InputChoice2:=Close)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0" s="3"/>
      </tp>
      <tp>
        <v>80.705644669999998</v>
        <stp/>
        <stp>StudyData</stp>
        <stp>Correlation(S.KCE,S.XTL,Period:=20,InputChoice1:=Close,InputChoice2:=Close)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0" s="3"/>
      </tp>
      <tp>
        <v>66.920655789999998</v>
        <stp/>
        <stp>StudyData</stp>
        <stp>Correlation(S.KCE,S.XHE,Period:=20,InputChoice1:=Close,InputChoice2:=Close)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0" s="3"/>
      </tp>
      <tp>
        <v>87.165481630000002</v>
        <stp/>
        <stp>StudyData</stp>
        <stp>Correlation(S.KCE,S.XHB,Period:=20,InputChoice1:=Close,InputChoice2:=Close)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0" s="3"/>
      </tp>
      <tp>
        <v>39.847870759999999</v>
        <stp/>
        <stp>StudyData</stp>
        <stp>Correlation(S.KCE,S.XME,Period:=20,InputChoice1:=Close,InputChoice2:=Close)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0" s="3"/>
      </tp>
      <tp>
        <v>69.230863999999997</v>
        <stp/>
        <stp>StudyData</stp>
        <stp>Correlation(S.KCE,S.XOP,Period:=20,InputChoice1:=Close,InputChoice2:=Close)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0" s="3"/>
      </tp>
      <tp>
        <v>63.311402309999998</v>
        <stp/>
        <stp>StudyData</stp>
        <stp>Correlation(S.KCE,S.XAR,Period:=20,InputChoice1:=Close,InputChoice2:=Close)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0" s="3"/>
      </tp>
      <tp>
        <v>88.303438779999993</v>
        <stp/>
        <stp>StudyData</stp>
        <stp>Correlation(S.KCE,S.XBI,Period:=20,InputChoice1:=Close,InputChoice2:=Close)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0" s="3"/>
      </tp>
      <tp>
        <v>43.005154560000001</v>
        <stp/>
        <stp>StudyData</stp>
        <stp>Correlation(S.KCE,S.XES,Period:=20,InputChoice1:=Close,InputChoice2:=Close)</stp>
        <stp>FG</stp>
        <stp/>
        <stp>Close</stp>
        <stp>D</stp>
        <stp>0</stp>
        <stp>all</stp>
        <stp/>
        <stp/>
        <stp>True</stp>
        <stp>T</stp>
        <tr r="Z40" s="3"/>
      </tp>
      <tp>
        <v>-0.2313522138013562</v>
        <stp/>
        <stp>ContractData</stp>
        <stp>S.MDYG</stp>
        <stp>PerCentNetLastQuote</stp>
        <stp/>
        <stp>T</stp>
        <tr r="I16" s="3"/>
        <tr r="J16" s="3"/>
      </tp>
      <tp>
        <v>-0.70257611241217799</v>
        <stp/>
        <stp>ContractData</stp>
        <stp>S.MDYV</stp>
        <stp>PerCentNetLastQuote</stp>
        <stp/>
        <stp>T</stp>
        <tr r="J17" s="3"/>
        <tr r="I17" s="3"/>
      </tp>
      <tp>
        <v>54.68</v>
        <stp/>
        <stp>StudyData</stp>
        <stp>S.XAR</stp>
        <stp>Bar</stp>
        <stp/>
        <stp>Close</stp>
        <stp>D</stp>
        <stp>-27</stp>
        <stp>All</stp>
        <stp/>
        <stp/>
        <stp>TRUE</stp>
        <stp>T</stp>
        <tr r="V29" s="5"/>
      </tp>
      <tp>
        <v>54.19</v>
        <stp/>
        <stp>StudyData</stp>
        <stp>S.XAR</stp>
        <stp>Bar</stp>
        <stp/>
        <stp>Close</stp>
        <stp>D</stp>
        <stp>-26</stp>
        <stp>All</stp>
        <stp/>
        <stp/>
        <stp>TRUE</stp>
        <stp>T</stp>
        <tr r="V28" s="5"/>
      </tp>
      <tp>
        <v>53.87</v>
        <stp/>
        <stp>StudyData</stp>
        <stp>S.XAR</stp>
        <stp>Bar</stp>
        <stp/>
        <stp>Close</stp>
        <stp>D</stp>
        <stp>-25</stp>
        <stp>All</stp>
        <stp/>
        <stp/>
        <stp>TRUE</stp>
        <stp>T</stp>
        <tr r="V27" s="5"/>
      </tp>
      <tp>
        <v>54.14</v>
        <stp/>
        <stp>StudyData</stp>
        <stp>S.XAR</stp>
        <stp>Bar</stp>
        <stp/>
        <stp>Close</stp>
        <stp>D</stp>
        <stp>-24</stp>
        <stp>All</stp>
        <stp/>
        <stp/>
        <stp>TRUE</stp>
        <stp>T</stp>
        <tr r="V26" s="5"/>
      </tp>
      <tp>
        <v>54.47</v>
        <stp/>
        <stp>StudyData</stp>
        <stp>S.XAR</stp>
        <stp>Bar</stp>
        <stp/>
        <stp>Close</stp>
        <stp>D</stp>
        <stp>-23</stp>
        <stp>All</stp>
        <stp/>
        <stp/>
        <stp>TRUE</stp>
        <stp>T</stp>
        <tr r="V25" s="5"/>
      </tp>
      <tp>
        <v>54.46</v>
        <stp/>
        <stp>StudyData</stp>
        <stp>S.XAR</stp>
        <stp>Bar</stp>
        <stp/>
        <stp>Close</stp>
        <stp>D</stp>
        <stp>-22</stp>
        <stp>All</stp>
        <stp/>
        <stp/>
        <stp>TRUE</stp>
        <stp>T</stp>
        <tr r="V24" s="5"/>
      </tp>
      <tp>
        <v>55.67</v>
        <stp/>
        <stp>StudyData</stp>
        <stp>S.XAR</stp>
        <stp>Bar</stp>
        <stp/>
        <stp>Close</stp>
        <stp>D</stp>
        <stp>-21</stp>
        <stp>All</stp>
        <stp/>
        <stp/>
        <stp>TRUE</stp>
        <stp>T</stp>
        <tr r="V23" s="5"/>
      </tp>
      <tp>
        <v>55.18</v>
        <stp/>
        <stp>StudyData</stp>
        <stp>S.XAR</stp>
        <stp>Bar</stp>
        <stp/>
        <stp>Close</stp>
        <stp>D</stp>
        <stp>-20</stp>
        <stp>All</stp>
        <stp/>
        <stp/>
        <stp>TRUE</stp>
        <stp>T</stp>
        <tr r="V22" s="5"/>
      </tp>
      <tp>
        <v>54.61</v>
        <stp/>
        <stp>StudyData</stp>
        <stp>S.XAR</stp>
        <stp>Bar</stp>
        <stp/>
        <stp>Close</stp>
        <stp>D</stp>
        <stp>-29</stp>
        <stp>All</stp>
        <stp/>
        <stp/>
        <stp>TRUE</stp>
        <stp>T</stp>
        <tr r="V31" s="5"/>
      </tp>
      <tp>
        <v>54.41</v>
        <stp/>
        <stp>StudyData</stp>
        <stp>S.XAR</stp>
        <stp>Bar</stp>
        <stp/>
        <stp>Close</stp>
        <stp>D</stp>
        <stp>-28</stp>
        <stp>All</stp>
        <stp/>
        <stp/>
        <stp>TRUE</stp>
        <stp>T</stp>
        <tr r="V30" s="5"/>
      </tp>
      <tp>
        <v>99.170105520000007</v>
        <stp/>
        <stp>StudyData</stp>
        <stp>Correlation(S.MDY,S.SPY,Period:=20,InputChoice1:=Close,InputChoice2:=Close)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12" s="3"/>
      </tp>
      <tp>
        <v>99.525872770000007</v>
        <stp/>
        <stp>StudyData</stp>
        <stp>Correlation(S.MDY,S.SLY,Period:=20,InputChoice1:=Close,InputChoice2:=Close)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12" s="3"/>
      </tp>
      <tp>
        <v>92.460972080000005</v>
        <stp/>
        <stp>StudyData</stp>
        <stp>Correlation(S.MDY,S.DIA,Period:=20,InputChoice1:=Close,InputChoice2:=Close)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12" s="3"/>
      </tp>
      <tp>
        <v>53.68</v>
        <stp/>
        <stp>StudyData</stp>
        <stp>S.XAR</stp>
        <stp>Bar</stp>
        <stp/>
        <stp>Close</stp>
        <stp>D</stp>
        <stp>-37</stp>
        <stp>All</stp>
        <stp/>
        <stp/>
        <stp>TRUE</stp>
        <stp>T</stp>
        <tr r="V39" s="5"/>
      </tp>
      <tp>
        <v>53.68</v>
        <stp/>
        <stp>StudyData</stp>
        <stp>S.XAR</stp>
        <stp>Bar</stp>
        <stp/>
        <stp>Close</stp>
        <stp>D</stp>
        <stp>-36</stp>
        <stp>All</stp>
        <stp/>
        <stp/>
        <stp>TRUE</stp>
        <stp>T</stp>
        <tr r="V38" s="5"/>
      </tp>
      <tp>
        <v>53.77</v>
        <stp/>
        <stp>StudyData</stp>
        <stp>S.XAR</stp>
        <stp>Bar</stp>
        <stp/>
        <stp>Close</stp>
        <stp>D</stp>
        <stp>-35</stp>
        <stp>All</stp>
        <stp/>
        <stp/>
        <stp>TRUE</stp>
        <stp>T</stp>
        <tr r="V37" s="5"/>
      </tp>
      <tp>
        <v>53.6</v>
        <stp/>
        <stp>StudyData</stp>
        <stp>S.XAR</stp>
        <stp>Bar</stp>
        <stp/>
        <stp>Close</stp>
        <stp>D</stp>
        <stp>-34</stp>
        <stp>All</stp>
        <stp/>
        <stp/>
        <stp>TRUE</stp>
        <stp>T</stp>
        <tr r="V36" s="5"/>
      </tp>
      <tp>
        <v>53.9</v>
        <stp/>
        <stp>StudyData</stp>
        <stp>S.XAR</stp>
        <stp>Bar</stp>
        <stp/>
        <stp>Close</stp>
        <stp>D</stp>
        <stp>-33</stp>
        <stp>All</stp>
        <stp/>
        <stp/>
        <stp>TRUE</stp>
        <stp>T</stp>
        <tr r="V35" s="5"/>
      </tp>
      <tp>
        <v>53.28</v>
        <stp/>
        <stp>StudyData</stp>
        <stp>S.XAR</stp>
        <stp>Bar</stp>
        <stp/>
        <stp>Close</stp>
        <stp>D</stp>
        <stp>-32</stp>
        <stp>All</stp>
        <stp/>
        <stp/>
        <stp>TRUE</stp>
        <stp>T</stp>
        <tr r="V34" s="5"/>
      </tp>
      <tp>
        <v>54.31</v>
        <stp/>
        <stp>StudyData</stp>
        <stp>S.XAR</stp>
        <stp>Bar</stp>
        <stp/>
        <stp>Close</stp>
        <stp>D</stp>
        <stp>-31</stp>
        <stp>All</stp>
        <stp/>
        <stp/>
        <stp>TRUE</stp>
        <stp>T</stp>
        <tr r="V33" s="5"/>
      </tp>
      <tp>
        <v>55.11</v>
        <stp/>
        <stp>StudyData</stp>
        <stp>S.XAR</stp>
        <stp>Bar</stp>
        <stp/>
        <stp>Close</stp>
        <stp>D</stp>
        <stp>-30</stp>
        <stp>All</stp>
        <stp/>
        <stp/>
        <stp>TRUE</stp>
        <stp>T</stp>
        <tr r="V32" s="5"/>
      </tp>
      <tp>
        <v>53.35</v>
        <stp/>
        <stp>StudyData</stp>
        <stp>S.XAR</stp>
        <stp>Bar</stp>
        <stp/>
        <stp>Close</stp>
        <stp>D</stp>
        <stp>-39</stp>
        <stp>All</stp>
        <stp/>
        <stp/>
        <stp>TRUE</stp>
        <stp>T</stp>
        <tr r="V41" s="5"/>
      </tp>
      <tp>
        <v>53.46</v>
        <stp/>
        <stp>StudyData</stp>
        <stp>S.XAR</stp>
        <stp>Bar</stp>
        <stp/>
        <stp>Close</stp>
        <stp>D</stp>
        <stp>-38</stp>
        <stp>All</stp>
        <stp/>
        <stp/>
        <stp>TRUE</stp>
        <stp>T</stp>
        <tr r="V40" s="5"/>
      </tp>
      <tp>
        <v>807829</v>
        <stp/>
        <stp>ContractData</stp>
        <stp>S.DIA</stp>
        <stp>T_CVol</stp>
        <stp/>
        <stp>T</stp>
        <tr r="K7" s="3"/>
      </tp>
      <tp>
        <v>70.584053049999994</v>
        <stp/>
        <stp>StudyData</stp>
        <stp>Correlation(S.XES,S.XPH,Period:=20,InputChoice1:=Close,InputChoice2:=Close)</stp>
        <stp>FG</stp>
        <stp/>
        <stp>Close</stp>
        <stp>D</stp>
        <stp>0</stp>
        <stp>all</stp>
        <stp/>
        <stp/>
        <stp>True</stp>
        <stp>T</stp>
        <tr r="AA47" s="3"/>
      </tp>
      <tp>
        <v>69.316469440000006</v>
        <stp/>
        <stp>StudyData</stp>
        <stp>Correlation(S.XES,S.XRT,Period:=20,InputChoice1:=Close,InputChoice2:=Close)</stp>
        <stp>FG</stp>
        <stp/>
        <stp>Close</stp>
        <stp>D</stp>
        <stp>0</stp>
        <stp>all</stp>
        <stp/>
        <stp/>
        <stp>True</stp>
        <stp>T</stp>
        <tr r="AC47" s="3"/>
      </tp>
      <tp>
        <v>67.457795829999995</v>
        <stp/>
        <stp>StudyData</stp>
        <stp>Correlation(S.XES,S.XSD,Period:=20,InputChoice1:=Close,InputChoice2:=Close)</stp>
        <stp>FG</stp>
        <stp/>
        <stp>Close</stp>
        <stp>D</stp>
        <stp>0</stp>
        <stp>all</stp>
        <stp/>
        <stp/>
        <stp>True</stp>
        <stp>T</stp>
        <tr r="AD47" s="3"/>
      </tp>
      <tp>
        <v>77.967794029999993</v>
        <stp/>
        <stp>StudyData</stp>
        <stp>Correlation(S.XES,S.XSW,Period:=20,InputChoice1:=Close,InputChoice2:=Close)</stp>
        <stp>FG</stp>
        <stp/>
        <stp>Close</stp>
        <stp>D</stp>
        <stp>0</stp>
        <stp>all</stp>
        <stp/>
        <stp/>
        <stp>True</stp>
        <stp>T</stp>
        <tr r="AE47" s="3"/>
      </tp>
      <tp>
        <v>77.326173510000004</v>
        <stp/>
        <stp>StudyData</stp>
        <stp>Correlation(S.XES,S.XTL,Period:=20,InputChoice1:=Close,InputChoice2:=Close)</stp>
        <stp>FG</stp>
        <stp/>
        <stp>Close</stp>
        <stp>D</stp>
        <stp>0</stp>
        <stp>all</stp>
        <stp/>
        <stp/>
        <stp>True</stp>
        <stp>T</stp>
        <tr r="AF47" s="3"/>
      </tp>
      <tp>
        <v>87.480719669999999</v>
        <stp/>
        <stp>StudyData</stp>
        <stp>Correlation(S.XES,S.XTN,Period:=20,InputChoice1:=Close,InputChoice2:=Close)</stp>
        <stp>FG</stp>
        <stp/>
        <stp>Close</stp>
        <stp>D</stp>
        <stp>0</stp>
        <stp>all</stp>
        <stp/>
        <stp/>
        <stp>True</stp>
        <stp>T</stp>
        <tr r="AG47" s="3"/>
      </tp>
      <tp>
        <v>85.723370040000006</v>
        <stp/>
        <stp>StudyData</stp>
        <stp>Correlation(S.XES,S.XHE,Period:=20,InputChoice1:=Close,InputChoice2:=Close)</stp>
        <stp>FG</stp>
        <stp/>
        <stp>Close</stp>
        <stp>D</stp>
        <stp>0</stp>
        <stp>all</stp>
        <stp/>
        <stp/>
        <stp>True</stp>
        <stp>T</stp>
        <tr r="T47" s="3"/>
      </tp>
      <tp>
        <v>72.777172980000003</v>
        <stp/>
        <stp>StudyData</stp>
        <stp>Correlation(S.XES,S.XHB,Period:=20,InputChoice1:=Close,InputChoice2:=Close)</stp>
        <stp>FG</stp>
        <stp/>
        <stp>Close</stp>
        <stp>D</stp>
        <stp>0</stp>
        <stp>all</stp>
        <stp/>
        <stp/>
        <stp>True</stp>
        <stp>T</stp>
        <tr r="U47" s="3"/>
      </tp>
      <tp>
        <v>89.825730010000001</v>
        <stp/>
        <stp>StudyData</stp>
        <stp>Correlation(S.XES,S.XME,Period:=20,InputChoice1:=Close,InputChoice2:=Close)</stp>
        <stp>FG</stp>
        <stp/>
        <stp>Close</stp>
        <stp>D</stp>
        <stp>0</stp>
        <stp>all</stp>
        <stp/>
        <stp/>
        <stp>True</stp>
        <stp>T</stp>
        <tr r="W47" s="3"/>
      </tp>
      <tp>
        <v>91.077367129999999</v>
        <stp/>
        <stp>StudyData</stp>
        <stp>Correlation(S.XES,S.XOP,Period:=20,InputChoice1:=Close,InputChoice2:=Close)</stp>
        <stp>FG</stp>
        <stp/>
        <stp>Close</stp>
        <stp>D</stp>
        <stp>0</stp>
        <stp>all</stp>
        <stp/>
        <stp/>
        <stp>True</stp>
        <stp>T</stp>
        <tr r="Y47" s="3"/>
      </tp>
      <tp>
        <v>92.168965959999994</v>
        <stp/>
        <stp>StudyData</stp>
        <stp>Correlation(S.XES,S.XAR,Period:=20,InputChoice1:=Close,InputChoice2:=Close)</stp>
        <stp>FG</stp>
        <stp/>
        <stp>Close</stp>
        <stp>D</stp>
        <stp>0</stp>
        <stp>all</stp>
        <stp/>
        <stp/>
        <stp>True</stp>
        <stp>T</stp>
        <tr r="P47" s="3"/>
      </tp>
      <tp>
        <v>62.707535329999999</v>
        <stp/>
        <stp>StudyData</stp>
        <stp>Correlation(S.XES,S.XBI,Period:=20,InputChoice1:=Close,InputChoice2:=Close)</stp>
        <stp>FG</stp>
        <stp/>
        <stp>Close</stp>
        <stp>D</stp>
        <stp>0</stp>
        <stp>all</stp>
        <stp/>
        <stp/>
        <stp>True</stp>
        <stp>T</stp>
        <tr r="R47" s="3"/>
      </tp>
      <tp>
        <v>69.276050510000005</v>
        <stp/>
        <stp>StudyData</stp>
        <stp>Correlation(S.XES,S.MTK,Period:=20,InputChoice1:=Close,InputChoice2:=Close)</stp>
        <stp>FG</stp>
        <stp/>
        <stp>Close</stp>
        <stp>D</stp>
        <stp>0</stp>
        <stp>all</stp>
        <stp/>
        <stp/>
        <stp>True</stp>
        <stp>T</stp>
        <tr r="X47" s="3"/>
      </tp>
      <tp>
        <v>47.971380379999999</v>
        <stp/>
        <stp>StudyData</stp>
        <stp>Correlation(S.XES,S.KRE,Period:=20,InputChoice1:=Close,InputChoice2:=Close)</stp>
        <stp>FG</stp>
        <stp/>
        <stp>Close</stp>
        <stp>D</stp>
        <stp>0</stp>
        <stp>all</stp>
        <stp/>
        <stp/>
        <stp>True</stp>
        <stp>T</stp>
        <tr r="AB47" s="3"/>
      </tp>
      <tp>
        <v>46.45770443</v>
        <stp/>
        <stp>StudyData</stp>
        <stp>Correlation(S.XES,S.KIE,Period:=20,InputChoice1:=Close,InputChoice2:=Close)</stp>
        <stp>FG</stp>
        <stp/>
        <stp>Close</stp>
        <stp>D</stp>
        <stp>0</stp>
        <stp>all</stp>
        <stp/>
        <stp/>
        <stp>True</stp>
        <stp>T</stp>
        <tr r="V47" s="3"/>
      </tp>
      <tp>
        <v>41.20534026</v>
        <stp/>
        <stp>StudyData</stp>
        <stp>Correlation(S.XES,S.KBE,Period:=20,InputChoice1:=Close,InputChoice2:=Close)</stp>
        <stp>FG</stp>
        <stp/>
        <stp>Close</stp>
        <stp>D</stp>
        <stp>0</stp>
        <stp>all</stp>
        <stp/>
        <stp/>
        <stp>True</stp>
        <stp>T</stp>
        <tr r="Q47" s="3"/>
      </tp>
      <tp>
        <v>43.005154560000001</v>
        <stp/>
        <stp>StudyData</stp>
        <stp>Correlation(S.XES,S.KCE,Period:=20,InputChoice1:=Close,InputChoice2:=Close)</stp>
        <stp>FG</stp>
        <stp/>
        <stp>Close</stp>
        <stp>D</stp>
        <stp>0</stp>
        <stp>all</stp>
        <stp/>
        <stp/>
        <stp>True</stp>
        <stp>T</stp>
        <tr r="S47" s="3"/>
      </tp>
      <tp>
        <v>1365155</v>
        <stp/>
        <stp>ContractData</stp>
        <stp>S.XLB</stp>
        <stp>T_CVol</stp>
        <stp/>
        <stp>T</stp>
        <tr r="K31" s="3"/>
      </tp>
      <tp>
        <v>819224</v>
        <stp/>
        <stp>ContractData</stp>
        <stp>S.XHB</stp>
        <stp>T_CVol</stp>
        <stp/>
        <stp>T</stp>
        <tr r="K42" s="3"/>
      </tp>
      <tp>
        <v>57.56</v>
        <stp/>
        <stp>StudyData</stp>
        <stp>S.XAR</stp>
        <stp>Bar</stp>
        <stp/>
        <stp>Open</stp>
        <stp>D</stp>
        <stp>-1</stp>
        <stp>All</stp>
        <stp/>
        <stp/>
        <stp>TRUE</stp>
        <stp>T</stp>
        <tr r="S3" s="5"/>
      </tp>
      <tp>
        <v>56.52</v>
        <stp/>
        <stp>StudyData</stp>
        <stp>S.XAR</stp>
        <stp>Bar</stp>
        <stp/>
        <stp>Open</stp>
        <stp>D</stp>
        <stp>-3</stp>
        <stp>All</stp>
        <stp/>
        <stp/>
        <stp>TRUE</stp>
        <stp>T</stp>
        <tr r="S5" s="5"/>
      </tp>
      <tp>
        <v>57.37</v>
        <stp/>
        <stp>StudyData</stp>
        <stp>S.XAR</stp>
        <stp>Bar</stp>
        <stp/>
        <stp>Open</stp>
        <stp>D</stp>
        <stp>-2</stp>
        <stp>All</stp>
        <stp/>
        <stp/>
        <stp>TRUE</stp>
        <stp>T</stp>
        <tr r="S4" s="5"/>
      </tp>
      <tp>
        <v>55.93</v>
        <stp/>
        <stp>StudyData</stp>
        <stp>S.XAR</stp>
        <stp>Bar</stp>
        <stp/>
        <stp>Open</stp>
        <stp>D</stp>
        <stp>-5</stp>
        <stp>All</stp>
        <stp/>
        <stp/>
        <stp>TRUE</stp>
        <stp>T</stp>
        <tr r="S7" s="5"/>
      </tp>
      <tp>
        <v>56.56</v>
        <stp/>
        <stp>StudyData</stp>
        <stp>S.XAR</stp>
        <stp>Bar</stp>
        <stp/>
        <stp>Open</stp>
        <stp>D</stp>
        <stp>-4</stp>
        <stp>All</stp>
        <stp/>
        <stp/>
        <stp>TRUE</stp>
        <stp>T</stp>
        <tr r="S6" s="5"/>
      </tp>
      <tp>
        <v>56.24</v>
        <stp/>
        <stp>StudyData</stp>
        <stp>S.XAR</stp>
        <stp>Bar</stp>
        <stp/>
        <stp>Open</stp>
        <stp>D</stp>
        <stp>-7</stp>
        <stp>All</stp>
        <stp/>
        <stp/>
        <stp>TRUE</stp>
        <stp>T</stp>
        <tr r="S9" s="5"/>
      </tp>
      <tp>
        <v>55.66</v>
        <stp/>
        <stp>StudyData</stp>
        <stp>S.XAR</stp>
        <stp>Bar</stp>
        <stp/>
        <stp>Open</stp>
        <stp>D</stp>
        <stp>-6</stp>
        <stp>All</stp>
        <stp/>
        <stp/>
        <stp>TRUE</stp>
        <stp>T</stp>
        <tr r="S8" s="5"/>
      </tp>
      <tp>
        <v>55.71</v>
        <stp/>
        <stp>StudyData</stp>
        <stp>S.XAR</stp>
        <stp>Bar</stp>
        <stp/>
        <stp>Open</stp>
        <stp>D</stp>
        <stp>-9</stp>
        <stp>All</stp>
        <stp/>
        <stp/>
        <stp>TRUE</stp>
        <stp>T</stp>
        <tr r="S11" s="5"/>
      </tp>
      <tp>
        <v>55.89</v>
        <stp/>
        <stp>StudyData</stp>
        <stp>S.XAR</stp>
        <stp>Bar</stp>
        <stp/>
        <stp>Open</stp>
        <stp>D</stp>
        <stp>-8</stp>
        <stp>All</stp>
        <stp/>
        <stp/>
        <stp>TRUE</stp>
        <stp>T</stp>
        <tr r="S10" s="5"/>
      </tp>
      <tp>
        <v>55.35</v>
        <stp/>
        <stp>StudyData</stp>
        <stp>S.XAR</stp>
        <stp>Bar</stp>
        <stp/>
        <stp>Close</stp>
        <stp>D</stp>
        <stp>-17</stp>
        <stp>All</stp>
        <stp/>
        <stp/>
        <stp>TRUE</stp>
        <stp>T</stp>
        <tr r="V19" s="5"/>
      </tp>
      <tp>
        <v>55.17</v>
        <stp/>
        <stp>StudyData</stp>
        <stp>S.XAR</stp>
        <stp>Bar</stp>
        <stp/>
        <stp>Close</stp>
        <stp>D</stp>
        <stp>-16</stp>
        <stp>All</stp>
        <stp/>
        <stp/>
        <stp>TRUE</stp>
        <stp>T</stp>
        <tr r="V18" s="5"/>
      </tp>
      <tp>
        <v>55.01</v>
        <stp/>
        <stp>StudyData</stp>
        <stp>S.XAR</stp>
        <stp>Bar</stp>
        <stp/>
        <stp>Close</stp>
        <stp>D</stp>
        <stp>-15</stp>
        <stp>All</stp>
        <stp/>
        <stp/>
        <stp>TRUE</stp>
        <stp>T</stp>
        <tr r="V17" s="5"/>
      </tp>
      <tp>
        <v>54.69</v>
        <stp/>
        <stp>StudyData</stp>
        <stp>S.XAR</stp>
        <stp>Bar</stp>
        <stp/>
        <stp>Close</stp>
        <stp>D</stp>
        <stp>-14</stp>
        <stp>All</stp>
        <stp/>
        <stp/>
        <stp>TRUE</stp>
        <stp>T</stp>
        <tr r="V16" s="5"/>
      </tp>
      <tp>
        <v>55.34</v>
        <stp/>
        <stp>StudyData</stp>
        <stp>S.XAR</stp>
        <stp>Bar</stp>
        <stp/>
        <stp>Close</stp>
        <stp>D</stp>
        <stp>-13</stp>
        <stp>All</stp>
        <stp/>
        <stp/>
        <stp>TRUE</stp>
        <stp>T</stp>
        <tr r="V15" s="5"/>
      </tp>
      <tp>
        <v>54.81</v>
        <stp/>
        <stp>StudyData</stp>
        <stp>S.XAR</stp>
        <stp>Bar</stp>
        <stp/>
        <stp>Close</stp>
        <stp>D</stp>
        <stp>-12</stp>
        <stp>All</stp>
        <stp/>
        <stp/>
        <stp>TRUE</stp>
        <stp>T</stp>
        <tr r="V14" s="5"/>
      </tp>
      <tp>
        <v>55.46</v>
        <stp/>
        <stp>StudyData</stp>
        <stp>S.XAR</stp>
        <stp>Bar</stp>
        <stp/>
        <stp>Close</stp>
        <stp>D</stp>
        <stp>-11</stp>
        <stp>All</stp>
        <stp/>
        <stp/>
        <stp>TRUE</stp>
        <stp>T</stp>
        <tr r="V13" s="5"/>
      </tp>
      <tp>
        <v>55.75</v>
        <stp/>
        <stp>StudyData</stp>
        <stp>S.XAR</stp>
        <stp>Bar</stp>
        <stp/>
        <stp>Close</stp>
        <stp>D</stp>
        <stp>-10</stp>
        <stp>All</stp>
        <stp/>
        <stp/>
        <stp>TRUE</stp>
        <stp>T</stp>
        <tr r="V12" s="5"/>
      </tp>
      <tp>
        <v>55.28</v>
        <stp/>
        <stp>StudyData</stp>
        <stp>S.XAR</stp>
        <stp>Bar</stp>
        <stp/>
        <stp>Close</stp>
        <stp>D</stp>
        <stp>-19</stp>
        <stp>All</stp>
        <stp/>
        <stp/>
        <stp>TRUE</stp>
        <stp>T</stp>
        <tr r="V21" s="5"/>
      </tp>
      <tp>
        <v>54.59</v>
        <stp/>
        <stp>StudyData</stp>
        <stp>S.XAR</stp>
        <stp>Bar</stp>
        <stp/>
        <stp>Close</stp>
        <stp>D</stp>
        <stp>-18</stp>
        <stp>All</stp>
        <stp/>
        <stp/>
        <stp>TRUE</stp>
        <stp>T</stp>
        <tr r="V20" s="5"/>
      </tp>
      <tp t="s">
        <v>SPDR S&amp;P 600 Small Cap Value ETF</v>
        <stp/>
        <stp>ContractData</stp>
        <stp>SLYV</stp>
        <stp>LongDescription</stp>
        <stp/>
        <stp>T</stp>
        <tr r="C16" s="2"/>
      </tp>
      <tp t="s">
        <v>SPDR S&amp;P 600 Small Cap Growth ETF</v>
        <stp/>
        <stp>ContractData</stp>
        <stp>SLYG</stp>
        <stp>LongDescription</stp>
        <stp/>
        <stp>T</stp>
        <tr r="C15" s="2"/>
      </tp>
      <tp t="s">
        <v>SPDR S&amp;P 500 Value ETF</v>
        <stp/>
        <stp>ContractData</stp>
        <stp>SPYV</stp>
        <stp>LongDescription</stp>
        <stp/>
        <stp>T</stp>
        <tr r="C14" s="2"/>
      </tp>
      <tp t="s">
        <v>SPDR S&amp;P 500 Growth ETF</v>
        <stp/>
        <stp>ContractData</stp>
        <stp>SPYG</stp>
        <stp>LongDescription</stp>
        <stp/>
        <stp>T</stp>
        <tr r="C13" s="2"/>
      </tp>
      <tp>
        <v>54.55</v>
        <stp/>
        <stp>StudyData</stp>
        <stp>S.XAR</stp>
        <stp>Bar</stp>
        <stp/>
        <stp>High</stp>
        <stp>D</stp>
        <stp>-28</stp>
        <stp>All</stp>
        <stp/>
        <stp/>
        <stp>TRUE</stp>
        <stp>T</stp>
        <tr r="T30" s="5"/>
      </tp>
      <tp>
        <v>55.26</v>
        <stp/>
        <stp>StudyData</stp>
        <stp>S.XAR</stp>
        <stp>Bar</stp>
        <stp/>
        <stp>High</stp>
        <stp>D</stp>
        <stp>-29</stp>
        <stp>All</stp>
        <stp/>
        <stp/>
        <stp>TRUE</stp>
        <stp>T</stp>
        <tr r="T31" s="5"/>
      </tp>
      <tp>
        <v>54.68</v>
        <stp/>
        <stp>StudyData</stp>
        <stp>S.XAR</stp>
        <stp>Bar</stp>
        <stp/>
        <stp>High</stp>
        <stp>D</stp>
        <stp>-22</stp>
        <stp>All</stp>
        <stp/>
        <stp/>
        <stp>TRUE</stp>
        <stp>T</stp>
        <tr r="T24" s="5"/>
      </tp>
      <tp>
        <v>54.47</v>
        <stp/>
        <stp>StudyData</stp>
        <stp>S.XAR</stp>
        <stp>Bar</stp>
        <stp/>
        <stp>High</stp>
        <stp>D</stp>
        <stp>-23</stp>
        <stp>All</stp>
        <stp/>
        <stp/>
        <stp>TRUE</stp>
        <stp>T</stp>
        <tr r="T25" s="5"/>
      </tp>
      <tp>
        <v>55.64</v>
        <stp/>
        <stp>StudyData</stp>
        <stp>S.XAR</stp>
        <stp>Bar</stp>
        <stp/>
        <stp>High</stp>
        <stp>D</stp>
        <stp>-20</stp>
        <stp>All</stp>
        <stp/>
        <stp/>
        <stp>TRUE</stp>
        <stp>T</stp>
        <tr r="T22" s="5"/>
      </tp>
      <tp>
        <v>55.69</v>
        <stp/>
        <stp>StudyData</stp>
        <stp>S.XAR</stp>
        <stp>Bar</stp>
        <stp/>
        <stp>High</stp>
        <stp>D</stp>
        <stp>-21</stp>
        <stp>All</stp>
        <stp/>
        <stp/>
        <stp>TRUE</stp>
        <stp>T</stp>
        <tr r="T23" s="5"/>
      </tp>
      <tp>
        <v>99.287621509999994</v>
        <stp/>
        <stp>StudyData</stp>
        <stp>Correlation(S.SLYG,S.MDYG,Period:=20,InputChoice1:=Close,InputChoice2:=Close)</stp>
        <stp>FG</stp>
        <stp/>
        <stp>Close</stp>
        <stp>D</stp>
        <stp>0</stp>
        <stp>all</stp>
        <stp/>
        <stp/>
        <stp>True</stp>
        <stp>T</stp>
        <tr r="P20" s="3"/>
      </tp>
      <tp>
        <v>98.861045369999999</v>
        <stp/>
        <stp>StudyData</stp>
        <stp>Correlation(S.SLYG,S.MDYV,Period:=20,InputChoice1:=Close,InputChoice2:=Close)</stp>
        <stp>FG</stp>
        <stp/>
        <stp>Close</stp>
        <stp>D</stp>
        <stp>0</stp>
        <stp>all</stp>
        <stp/>
        <stp/>
        <stp>True</stp>
        <stp>T</stp>
        <tr r="Q20" s="3"/>
      </tp>
      <tp>
        <v>98.293233319999999</v>
        <stp/>
        <stp>StudyData</stp>
        <stp>Correlation(S.SPYG,S.MDYG,Period:=20,InputChoice1:=Close,InputChoice2:=Close)</stp>
        <stp>FG</stp>
        <stp/>
        <stp>Close</stp>
        <stp>D</stp>
        <stp>0</stp>
        <stp>all</stp>
        <stp/>
        <stp/>
        <stp>True</stp>
        <stp>T</stp>
        <tr r="P18" s="3"/>
      </tp>
      <tp>
        <v>96.359969210000003</v>
        <stp/>
        <stp>StudyData</stp>
        <stp>Correlation(S.SPYG,S.MDYV,Period:=20,InputChoice1:=Close,InputChoice2:=Close)</stp>
        <stp>FG</stp>
        <stp/>
        <stp>Close</stp>
        <stp>D</stp>
        <stp>0</stp>
        <stp>all</stp>
        <stp/>
        <stp/>
        <stp>True</stp>
        <stp>T</stp>
        <tr r="Q18" s="3"/>
      </tp>
      <tp>
        <v>54.41</v>
        <stp/>
        <stp>StudyData</stp>
        <stp>S.XAR</stp>
        <stp>Bar</stp>
        <stp/>
        <stp>High</stp>
        <stp>D</stp>
        <stp>-26</stp>
        <stp>All</stp>
        <stp/>
        <stp/>
        <stp>TRUE</stp>
        <stp>T</stp>
        <tr r="T28" s="5"/>
      </tp>
      <tp>
        <v>54.74</v>
        <stp/>
        <stp>StudyData</stp>
        <stp>S.XAR</stp>
        <stp>Bar</stp>
        <stp/>
        <stp>High</stp>
        <stp>D</stp>
        <stp>-27</stp>
        <stp>All</stp>
        <stp/>
        <stp/>
        <stp>TRUE</stp>
        <stp>T</stp>
        <tr r="T29" s="5"/>
      </tp>
      <tp>
        <v>54.27</v>
        <stp/>
        <stp>StudyData</stp>
        <stp>S.XAR</stp>
        <stp>Bar</stp>
        <stp/>
        <stp>High</stp>
        <stp>D</stp>
        <stp>-24</stp>
        <stp>All</stp>
        <stp/>
        <stp/>
        <stp>TRUE</stp>
        <stp>T</stp>
        <tr r="T26" s="5"/>
      </tp>
      <tp>
        <v>54.24</v>
        <stp/>
        <stp>StudyData</stp>
        <stp>S.XAR</stp>
        <stp>Bar</stp>
        <stp/>
        <stp>High</stp>
        <stp>D</stp>
        <stp>-25</stp>
        <stp>All</stp>
        <stp/>
        <stp/>
        <stp>TRUE</stp>
        <stp>T</stp>
        <tr r="T27" s="5"/>
      </tp>
      <tp>
        <v>51.87</v>
        <stp/>
        <stp>StudyData</stp>
        <stp>S.XAR</stp>
        <stp>Bar</stp>
        <stp/>
        <stp>Open</stp>
        <stp>D</stp>
        <stp>-53</stp>
        <stp>All</stp>
        <stp/>
        <stp/>
        <stp>TRUE</stp>
        <stp>T</stp>
        <tr r="S55" s="5"/>
      </tp>
      <tp>
        <v>209.71</v>
        <stp/>
        <stp>StudyData</stp>
        <stp>SPY</stp>
        <stp>Bar</stp>
        <stp/>
        <stp>High</stp>
        <stp>D</stp>
        <stp>-9</stp>
        <stp>All</stp>
        <stp/>
        <stp/>
        <stp>TRUE</stp>
        <stp>T</stp>
        <tr r="E11" s="5"/>
      </tp>
      <tp>
        <v>51.66</v>
        <stp/>
        <stp>StudyData</stp>
        <stp>S.XAR</stp>
        <stp>Bar</stp>
        <stp/>
        <stp>Open</stp>
        <stp>D</stp>
        <stp>-52</stp>
        <stp>All</stp>
        <stp/>
        <stp/>
        <stp>TRUE</stp>
        <stp>T</stp>
        <tr r="S54" s="5"/>
      </tp>
      <tp>
        <v>210.35</v>
        <stp/>
        <stp>StudyData</stp>
        <stp>SPY</stp>
        <stp>Bar</stp>
        <stp/>
        <stp>High</stp>
        <stp>D</stp>
        <stp>-8</stp>
        <stp>All</stp>
        <stp/>
        <stp/>
        <stp>TRUE</stp>
        <stp>T</stp>
        <tr r="E10" s="5"/>
      </tp>
      <tp>
        <v>98.438630720000006</v>
        <stp/>
        <stp>StudyData</stp>
        <stp>Correlation(S.MDYG,S.MDYV,Period:=20,InputChoice1:=Close,InputChoice2:=Close)</stp>
        <stp>FG</stp>
        <stp/>
        <stp>Close</stp>
        <stp>D</stp>
        <stp>0</stp>
        <stp>all</stp>
        <stp/>
        <stp/>
        <stp>True</stp>
        <stp>T</stp>
        <tr r="Q16" s="3"/>
      </tp>
      <tp>
        <v>51.33</v>
        <stp/>
        <stp>StudyData</stp>
        <stp>S.XAR</stp>
        <stp>Bar</stp>
        <stp/>
        <stp>Open</stp>
        <stp>D</stp>
        <stp>-51</stp>
        <stp>All</stp>
        <stp/>
        <stp/>
        <stp>TRUE</stp>
        <stp>T</stp>
        <tr r="S53" s="5"/>
      </tp>
      <tp>
        <v>52.53</v>
        <stp/>
        <stp>StudyData</stp>
        <stp>S.XAR</stp>
        <stp>Bar</stp>
        <stp/>
        <stp>Open</stp>
        <stp>D</stp>
        <stp>-50</stp>
        <stp>All</stp>
        <stp/>
        <stp/>
        <stp>TRUE</stp>
        <stp>T</stp>
        <tr r="S52" s="5"/>
      </tp>
      <tp>
        <v>52.08</v>
        <stp/>
        <stp>StudyData</stp>
        <stp>S.XAR</stp>
        <stp>Bar</stp>
        <stp/>
        <stp>Open</stp>
        <stp>D</stp>
        <stp>-57</stp>
        <stp>All</stp>
        <stp/>
        <stp/>
        <stp>TRUE</stp>
        <stp>T</stp>
        <tr r="S59" s="5"/>
      </tp>
      <tp>
        <v>52.85</v>
        <stp/>
        <stp>StudyData</stp>
        <stp>S.XAR</stp>
        <stp>Bar</stp>
        <stp/>
        <stp>Open</stp>
        <stp>D</stp>
        <stp>-56</stp>
        <stp>All</stp>
        <stp/>
        <stp/>
        <stp>TRUE</stp>
        <stp>T</stp>
        <tr r="S58" s="5"/>
      </tp>
      <tp>
        <v>52.27</v>
        <stp/>
        <stp>StudyData</stp>
        <stp>S.XAR</stp>
        <stp>Bar</stp>
        <stp/>
        <stp>Open</stp>
        <stp>D</stp>
        <stp>-55</stp>
        <stp>All</stp>
        <stp/>
        <stp/>
        <stp>TRUE</stp>
        <stp>T</stp>
        <tr r="S57" s="5"/>
      </tp>
      <tp>
        <v>52.44</v>
        <stp/>
        <stp>StudyData</stp>
        <stp>S.XAR</stp>
        <stp>Bar</stp>
        <stp/>
        <stp>Open</stp>
        <stp>D</stp>
        <stp>-54</stp>
        <stp>All</stp>
        <stp/>
        <stp/>
        <stp>TRUE</stp>
        <stp>T</stp>
        <tr r="S56" s="5"/>
      </tp>
      <tp>
        <v>212.52</v>
        <stp/>
        <stp>StudyData</stp>
        <stp>SPY</stp>
        <stp>Bar</stp>
        <stp/>
        <stp>High</stp>
        <stp>D</stp>
        <stp>-1</stp>
        <stp>All</stp>
        <stp/>
        <stp/>
        <stp>TRUE</stp>
        <stp>T</stp>
        <tr r="E3" s="5"/>
      </tp>
      <tp>
        <v>50.82</v>
        <stp/>
        <stp>StudyData</stp>
        <stp>S.XAR</stp>
        <stp>Bar</stp>
        <stp/>
        <stp>Open</stp>
        <stp>D</stp>
        <stp>-59</stp>
        <stp>All</stp>
        <stp/>
        <stp/>
        <stp>TRUE</stp>
        <stp>T</stp>
        <tr r="S61" s="5"/>
      </tp>
      <tp>
        <v>211.77</v>
        <stp/>
        <stp>StudyData</stp>
        <stp>SPY</stp>
        <stp>Bar</stp>
        <stp/>
        <stp>High</stp>
        <stp>D</stp>
        <stp>-3</stp>
        <stp>All</stp>
        <stp/>
        <stp/>
        <stp>TRUE</stp>
        <stp>T</stp>
        <tr r="E5" s="5"/>
      </tp>
      <tp>
        <v>51.15</v>
        <stp/>
        <stp>StudyData</stp>
        <stp>S.XAR</stp>
        <stp>Bar</stp>
        <stp/>
        <stp>Open</stp>
        <stp>D</stp>
        <stp>-58</stp>
        <stp>All</stp>
        <stp/>
        <stp/>
        <stp>TRUE</stp>
        <stp>T</stp>
        <tr r="S60" s="5"/>
      </tp>
      <tp>
        <v>212.34</v>
        <stp/>
        <stp>StudyData</stp>
        <stp>SPY</stp>
        <stp>Bar</stp>
        <stp/>
        <stp>High</stp>
        <stp>D</stp>
        <stp>-2</stp>
        <stp>All</stp>
        <stp/>
        <stp/>
        <stp>TRUE</stp>
        <stp>T</stp>
        <tr r="E4" s="5"/>
      </tp>
      <tp>
        <v>210.98</v>
        <stp/>
        <stp>StudyData</stp>
        <stp>SPY</stp>
        <stp>Bar</stp>
        <stp/>
        <stp>High</stp>
        <stp>D</stp>
        <stp>-5</stp>
        <stp>All</stp>
        <stp/>
        <stp/>
        <stp>TRUE</stp>
        <stp>T</stp>
        <tr r="E7" s="5"/>
      </tp>
      <tp>
        <v>210.69</v>
        <stp/>
        <stp>StudyData</stp>
        <stp>SPY</stp>
        <stp>Bar</stp>
        <stp/>
        <stp>High</stp>
        <stp>D</stp>
        <stp>-4</stp>
        <stp>All</stp>
        <stp/>
        <stp/>
        <stp>TRUE</stp>
        <stp>T</stp>
        <tr r="E6" s="5"/>
      </tp>
      <tp>
        <v>210.69</v>
        <stp/>
        <stp>StudyData</stp>
        <stp>SPY</stp>
        <stp>Bar</stp>
        <stp/>
        <stp>High</stp>
        <stp>D</stp>
        <stp>-7</stp>
        <stp>All</stp>
        <stp/>
        <stp/>
        <stp>TRUE</stp>
        <stp>T</stp>
        <tr r="E9" s="5"/>
      </tp>
      <tp>
        <v>210.48</v>
        <stp/>
        <stp>StudyData</stp>
        <stp>SPY</stp>
        <stp>Bar</stp>
        <stp/>
        <stp>High</stp>
        <stp>D</stp>
        <stp>-6</stp>
        <stp>All</stp>
        <stp/>
        <stp/>
        <stp>TRUE</stp>
        <stp>T</stp>
        <tr r="E8" s="5"/>
      </tp>
      <tp t="s">
        <v>SPDR Russell Small Cap Completeness ETF</v>
        <stp/>
        <stp>ContractData</stp>
        <stp>RSCO</stp>
        <stp>LongDescription</stp>
        <stp/>
        <stp>T</stp>
        <tr r="C7" s="2"/>
      </tp>
      <tp>
        <v>53.5</v>
        <stp/>
        <stp>StudyData</stp>
        <stp>S.XAR</stp>
        <stp>Bar</stp>
        <stp/>
        <stp>High</stp>
        <stp>D</stp>
        <stp>-38</stp>
        <stp>All</stp>
        <stp/>
        <stp/>
        <stp>TRUE</stp>
        <stp>T</stp>
        <tr r="T40" s="5"/>
      </tp>
      <tp>
        <v>53.52</v>
        <stp/>
        <stp>StudyData</stp>
        <stp>S.XAR</stp>
        <stp>Bar</stp>
        <stp/>
        <stp>High</stp>
        <stp>D</stp>
        <stp>-39</stp>
        <stp>All</stp>
        <stp/>
        <stp/>
        <stp>TRUE</stp>
        <stp>T</stp>
        <tr r="T41" s="5"/>
      </tp>
      <tp>
        <v>53.84</v>
        <stp/>
        <stp>StudyData</stp>
        <stp>S.XAR</stp>
        <stp>Bar</stp>
        <stp/>
        <stp>High</stp>
        <stp>D</stp>
        <stp>-32</stp>
        <stp>All</stp>
        <stp/>
        <stp/>
        <stp>TRUE</stp>
        <stp>T</stp>
        <tr r="T34" s="5"/>
      </tp>
      <tp>
        <v>54.07</v>
        <stp/>
        <stp>StudyData</stp>
        <stp>S.XAR</stp>
        <stp>Bar</stp>
        <stp/>
        <stp>High</stp>
        <stp>D</stp>
        <stp>-33</stp>
        <stp>All</stp>
        <stp/>
        <stp/>
        <stp>TRUE</stp>
        <stp>T</stp>
        <tr r="T35" s="5"/>
      </tp>
      <tp>
        <v>55.22</v>
        <stp/>
        <stp>StudyData</stp>
        <stp>S.XAR</stp>
        <stp>Bar</stp>
        <stp/>
        <stp>High</stp>
        <stp>D</stp>
        <stp>-30</stp>
        <stp>All</stp>
        <stp/>
        <stp/>
        <stp>TRUE</stp>
        <stp>T</stp>
        <tr r="T32" s="5"/>
      </tp>
      <tp>
        <v>54.31</v>
        <stp/>
        <stp>StudyData</stp>
        <stp>S.XAR</stp>
        <stp>Bar</stp>
        <stp/>
        <stp>High</stp>
        <stp>D</stp>
        <stp>-31</stp>
        <stp>All</stp>
        <stp/>
        <stp/>
        <stp>TRUE</stp>
        <stp>T</stp>
        <tr r="T33" s="5"/>
      </tp>
      <tp>
        <v>53.99</v>
        <stp/>
        <stp>StudyData</stp>
        <stp>S.XAR</stp>
        <stp>Bar</stp>
        <stp/>
        <stp>High</stp>
        <stp>D</stp>
        <stp>-36</stp>
        <stp>All</stp>
        <stp/>
        <stp/>
        <stp>TRUE</stp>
        <stp>T</stp>
        <tr r="T38" s="5"/>
      </tp>
      <tp>
        <v>53.79</v>
        <stp/>
        <stp>StudyData</stp>
        <stp>S.XAR</stp>
        <stp>Bar</stp>
        <stp/>
        <stp>High</stp>
        <stp>D</stp>
        <stp>-37</stp>
        <stp>All</stp>
        <stp/>
        <stp/>
        <stp>TRUE</stp>
        <stp>T</stp>
        <tr r="T39" s="5"/>
      </tp>
      <tp>
        <v>54.04</v>
        <stp/>
        <stp>StudyData</stp>
        <stp>S.XAR</stp>
        <stp>Bar</stp>
        <stp/>
        <stp>High</stp>
        <stp>D</stp>
        <stp>-34</stp>
        <stp>All</stp>
        <stp/>
        <stp/>
        <stp>TRUE</stp>
        <stp>T</stp>
        <tr r="T36" s="5"/>
      </tp>
      <tp>
        <v>54.18</v>
        <stp/>
        <stp>StudyData</stp>
        <stp>S.XAR</stp>
        <stp>Bar</stp>
        <stp/>
        <stp>High</stp>
        <stp>D</stp>
        <stp>-35</stp>
        <stp>All</stp>
        <stp/>
        <stp/>
        <stp>TRUE</stp>
        <stp>T</stp>
        <tr r="T37" s="5"/>
      </tp>
      <tp>
        <v>52.4</v>
        <stp/>
        <stp>StudyData</stp>
        <stp>S.XAR</stp>
        <stp>Bar</stp>
        <stp/>
        <stp>Open</stp>
        <stp>D</stp>
        <stp>-43</stp>
        <stp>All</stp>
        <stp/>
        <stp/>
        <stp>TRUE</stp>
        <stp>T</stp>
        <tr r="S45" s="5"/>
      </tp>
      <tp>
        <v>52.45</v>
        <stp/>
        <stp>StudyData</stp>
        <stp>S.XAR</stp>
        <stp>Bar</stp>
        <stp/>
        <stp>Open</stp>
        <stp>D</stp>
        <stp>-42</stp>
        <stp>All</stp>
        <stp/>
        <stp/>
        <stp>TRUE</stp>
        <stp>T</stp>
        <tr r="S44" s="5"/>
      </tp>
      <tp>
        <v>52.37</v>
        <stp/>
        <stp>StudyData</stp>
        <stp>S.XAR</stp>
        <stp>Bar</stp>
        <stp/>
        <stp>Open</stp>
        <stp>D</stp>
        <stp>-41</stp>
        <stp>All</stp>
        <stp/>
        <stp/>
        <stp>TRUE</stp>
        <stp>T</stp>
        <tr r="S43" s="5"/>
      </tp>
      <tp>
        <v>52.98</v>
        <stp/>
        <stp>StudyData</stp>
        <stp>S.XAR</stp>
        <stp>Bar</stp>
        <stp/>
        <stp>Open</stp>
        <stp>D</stp>
        <stp>-40</stp>
        <stp>All</stp>
        <stp/>
        <stp/>
        <stp>TRUE</stp>
        <stp>T</stp>
        <tr r="S42" s="5"/>
      </tp>
      <tp>
        <v>52.33</v>
        <stp/>
        <stp>StudyData</stp>
        <stp>S.XAR</stp>
        <stp>Bar</stp>
        <stp/>
        <stp>Open</stp>
        <stp>D</stp>
        <stp>-47</stp>
        <stp>All</stp>
        <stp/>
        <stp/>
        <stp>TRUE</stp>
        <stp>T</stp>
        <tr r="S49" s="5"/>
      </tp>
      <tp>
        <v>51.43</v>
        <stp/>
        <stp>StudyData</stp>
        <stp>S.XAR</stp>
        <stp>Bar</stp>
        <stp/>
        <stp>Open</stp>
        <stp>D</stp>
        <stp>-46</stp>
        <stp>All</stp>
        <stp/>
        <stp/>
        <stp>TRUE</stp>
        <stp>T</stp>
        <tr r="S48" s="5"/>
      </tp>
      <tp>
        <v>51.69</v>
        <stp/>
        <stp>StudyData</stp>
        <stp>S.XAR</stp>
        <stp>Bar</stp>
        <stp/>
        <stp>Open</stp>
        <stp>D</stp>
        <stp>-45</stp>
        <stp>All</stp>
        <stp/>
        <stp/>
        <stp>TRUE</stp>
        <stp>T</stp>
        <tr r="S47" s="5"/>
      </tp>
      <tp>
        <v>52.25</v>
        <stp/>
        <stp>StudyData</stp>
        <stp>S.XAR</stp>
        <stp>Bar</stp>
        <stp/>
        <stp>Open</stp>
        <stp>D</stp>
        <stp>-44</stp>
        <stp>All</stp>
        <stp/>
        <stp/>
        <stp>TRUE</stp>
        <stp>T</stp>
        <tr r="S46" s="5"/>
      </tp>
      <tp>
        <v>52.75</v>
        <stp/>
        <stp>StudyData</stp>
        <stp>S.XAR</stp>
        <stp>Bar</stp>
        <stp/>
        <stp>Open</stp>
        <stp>D</stp>
        <stp>-49</stp>
        <stp>All</stp>
        <stp/>
        <stp/>
        <stp>TRUE</stp>
        <stp>T</stp>
        <tr r="S51" s="5"/>
      </tp>
      <tp>
        <v>51.69</v>
        <stp/>
        <stp>StudyData</stp>
        <stp>S.XAR</stp>
        <stp>Bar</stp>
        <stp/>
        <stp>Open</stp>
        <stp>D</stp>
        <stp>-48</stp>
        <stp>All</stp>
        <stp/>
        <stp/>
        <stp>TRUE</stp>
        <stp>T</stp>
        <tr r="S50" s="5"/>
      </tp>
      <tp>
        <v>47.55</v>
        <stp/>
        <stp>StudyData</stp>
        <stp>S.XAR</stp>
        <stp>Bar</stp>
        <stp/>
        <stp>Low</stp>
        <stp>D</stp>
        <stp>-97</stp>
        <stp>All</stp>
        <stp/>
        <stp/>
        <stp>TRUE</stp>
        <stp>T</stp>
        <tr r="U99" s="5"/>
      </tp>
      <tp>
        <v>47.83</v>
        <stp/>
        <stp>StudyData</stp>
        <stp>S.XAR</stp>
        <stp>Bar</stp>
        <stp/>
        <stp>Low</stp>
        <stp>D</stp>
        <stp>-96</stp>
        <stp>All</stp>
        <stp/>
        <stp/>
        <stp>TRUE</stp>
        <stp>T</stp>
        <tr r="U98" s="5"/>
      </tp>
      <tp>
        <v>47.91</v>
        <stp/>
        <stp>StudyData</stp>
        <stp>S.XAR</stp>
        <stp>Bar</stp>
        <stp/>
        <stp>Low</stp>
        <stp>D</stp>
        <stp>-95</stp>
        <stp>All</stp>
        <stp/>
        <stp/>
        <stp>TRUE</stp>
        <stp>T</stp>
        <tr r="U97" s="5"/>
      </tp>
      <tp>
        <v>47.98</v>
        <stp/>
        <stp>StudyData</stp>
        <stp>S.XAR</stp>
        <stp>Bar</stp>
        <stp/>
        <stp>Low</stp>
        <stp>D</stp>
        <stp>-94</stp>
        <stp>All</stp>
        <stp/>
        <stp/>
        <stp>TRUE</stp>
        <stp>T</stp>
        <tr r="U96" s="5"/>
      </tp>
      <tp>
        <v>47.5</v>
        <stp/>
        <stp>StudyData</stp>
        <stp>S.XAR</stp>
        <stp>Bar</stp>
        <stp/>
        <stp>Low</stp>
        <stp>D</stp>
        <stp>-93</stp>
        <stp>All</stp>
        <stp/>
        <stp/>
        <stp>TRUE</stp>
        <stp>T</stp>
        <tr r="U95" s="5"/>
      </tp>
      <tp>
        <v>47.47</v>
        <stp/>
        <stp>StudyData</stp>
        <stp>S.XAR</stp>
        <stp>Bar</stp>
        <stp/>
        <stp>Low</stp>
        <stp>D</stp>
        <stp>-92</stp>
        <stp>All</stp>
        <stp/>
        <stp/>
        <stp>TRUE</stp>
        <stp>T</stp>
        <tr r="U94" s="5"/>
      </tp>
      <tp>
        <v>47.76</v>
        <stp/>
        <stp>StudyData</stp>
        <stp>S.XAR</stp>
        <stp>Bar</stp>
        <stp/>
        <stp>Low</stp>
        <stp>D</stp>
        <stp>-91</stp>
        <stp>All</stp>
        <stp/>
        <stp/>
        <stp>TRUE</stp>
        <stp>T</stp>
        <tr r="U93" s="5"/>
      </tp>
      <tp>
        <v>48.2</v>
        <stp/>
        <stp>StudyData</stp>
        <stp>S.XAR</stp>
        <stp>Bar</stp>
        <stp/>
        <stp>Low</stp>
        <stp>D</stp>
        <stp>-90</stp>
        <stp>All</stp>
        <stp/>
        <stp/>
        <stp>TRUE</stp>
        <stp>T</stp>
        <tr r="U92" s="5"/>
      </tp>
      <tp>
        <v>47.53</v>
        <stp/>
        <stp>StudyData</stp>
        <stp>S.XAR</stp>
        <stp>Bar</stp>
        <stp/>
        <stp>Low</stp>
        <stp>D</stp>
        <stp>-99</stp>
        <stp>All</stp>
        <stp/>
        <stp/>
        <stp>TRUE</stp>
        <stp>T</stp>
        <tr r="U101" s="5"/>
      </tp>
      <tp>
        <v>46.1</v>
        <stp/>
        <stp>StudyData</stp>
        <stp>S.XAR</stp>
        <stp>Bar</stp>
        <stp/>
        <stp>Low</stp>
        <stp>D</stp>
        <stp>-98</stp>
        <stp>All</stp>
        <stp/>
        <stp/>
        <stp>TRUE</stp>
        <stp>T</stp>
        <tr r="U100" s="5"/>
      </tp>
      <tp>
        <v>80.13</v>
        <stp/>
        <stp>ContractData</stp>
        <stp>S.RSCO</stp>
        <stp>LastQuoteToday</stp>
        <stp/>
        <stp>T</stp>
        <tr r="G10" s="3"/>
      </tp>
      <tp>
        <v>48.9</v>
        <stp/>
        <stp>StudyData</stp>
        <stp>S.XAR</stp>
        <stp>Bar</stp>
        <stp/>
        <stp>Open</stp>
        <stp>D</stp>
        <stp>-73</stp>
        <stp>All</stp>
        <stp/>
        <stp/>
        <stp>TRUE</stp>
        <stp>T</stp>
        <tr r="S75" s="5"/>
      </tp>
      <tp>
        <v>49.77</v>
        <stp/>
        <stp>StudyData</stp>
        <stp>S.XAR</stp>
        <stp>Bar</stp>
        <stp/>
        <stp>Open</stp>
        <stp>D</stp>
        <stp>-72</stp>
        <stp>All</stp>
        <stp/>
        <stp/>
        <stp>TRUE</stp>
        <stp>T</stp>
        <tr r="S74" s="5"/>
      </tp>
      <tp>
        <v>50.09</v>
        <stp/>
        <stp>StudyData</stp>
        <stp>S.XAR</stp>
        <stp>Bar</stp>
        <stp/>
        <stp>Open</stp>
        <stp>D</stp>
        <stp>-71</stp>
        <stp>All</stp>
        <stp/>
        <stp/>
        <stp>TRUE</stp>
        <stp>T</stp>
        <tr r="S73" s="5"/>
      </tp>
      <tp>
        <v>49.93</v>
        <stp/>
        <stp>StudyData</stp>
        <stp>S.XAR</stp>
        <stp>Bar</stp>
        <stp/>
        <stp>Open</stp>
        <stp>D</stp>
        <stp>-70</stp>
        <stp>All</stp>
        <stp/>
        <stp/>
        <stp>TRUE</stp>
        <stp>T</stp>
        <tr r="S72" s="5"/>
      </tp>
      <tp>
        <v>48.01</v>
        <stp/>
        <stp>StudyData</stp>
        <stp>S.XAR</stp>
        <stp>Bar</stp>
        <stp/>
        <stp>Open</stp>
        <stp>D</stp>
        <stp>-77</stp>
        <stp>All</stp>
        <stp/>
        <stp/>
        <stp>TRUE</stp>
        <stp>T</stp>
        <tr r="S79" s="5"/>
      </tp>
      <tp>
        <v>48.51</v>
        <stp/>
        <stp>StudyData</stp>
        <stp>S.XAR</stp>
        <stp>Bar</stp>
        <stp/>
        <stp>Open</stp>
        <stp>D</stp>
        <stp>-76</stp>
        <stp>All</stp>
        <stp/>
        <stp/>
        <stp>TRUE</stp>
        <stp>T</stp>
        <tr r="S78" s="5"/>
      </tp>
      <tp>
        <v>48.83</v>
        <stp/>
        <stp>StudyData</stp>
        <stp>S.XAR</stp>
        <stp>Bar</stp>
        <stp/>
        <stp>Open</stp>
        <stp>D</stp>
        <stp>-75</stp>
        <stp>All</stp>
        <stp/>
        <stp/>
        <stp>TRUE</stp>
        <stp>T</stp>
        <tr r="S77" s="5"/>
      </tp>
      <tp>
        <v>48.09</v>
        <stp/>
        <stp>StudyData</stp>
        <stp>S.XAR</stp>
        <stp>Bar</stp>
        <stp/>
        <stp>Open</stp>
        <stp>D</stp>
        <stp>-74</stp>
        <stp>All</stp>
        <stp/>
        <stp/>
        <stp>TRUE</stp>
        <stp>T</stp>
        <tr r="S76" s="5"/>
      </tp>
      <tp>
        <v>47.54</v>
        <stp/>
        <stp>StudyData</stp>
        <stp>S.XAR</stp>
        <stp>Bar</stp>
        <stp/>
        <stp>Open</stp>
        <stp>D</stp>
        <stp>-79</stp>
        <stp>All</stp>
        <stp/>
        <stp/>
        <stp>TRUE</stp>
        <stp>T</stp>
        <tr r="S81" s="5"/>
      </tp>
      <tp>
        <v>48.26</v>
        <stp/>
        <stp>StudyData</stp>
        <stp>S.XAR</stp>
        <stp>Bar</stp>
        <stp/>
        <stp>Open</stp>
        <stp>D</stp>
        <stp>-78</stp>
        <stp>All</stp>
        <stp/>
        <stp/>
        <stp>TRUE</stp>
        <stp>T</stp>
        <tr r="S80" s="5"/>
      </tp>
      <tp>
        <v>47.99</v>
        <stp/>
        <stp>StudyData</stp>
        <stp>S.XAR</stp>
        <stp>Bar</stp>
        <stp/>
        <stp>Low</stp>
        <stp>D</stp>
        <stp>-87</stp>
        <stp>All</stp>
        <stp/>
        <stp/>
        <stp>TRUE</stp>
        <stp>T</stp>
        <tr r="U89" s="5"/>
      </tp>
      <tp>
        <v>47.39</v>
        <stp/>
        <stp>StudyData</stp>
        <stp>S.XAR</stp>
        <stp>Bar</stp>
        <stp/>
        <stp>Low</stp>
        <stp>D</stp>
        <stp>-86</stp>
        <stp>All</stp>
        <stp/>
        <stp/>
        <stp>TRUE</stp>
        <stp>T</stp>
        <tr r="U88" s="5"/>
      </tp>
      <tp>
        <v>46.5</v>
        <stp/>
        <stp>StudyData</stp>
        <stp>S.XAR</stp>
        <stp>Bar</stp>
        <stp/>
        <stp>Low</stp>
        <stp>D</stp>
        <stp>-85</stp>
        <stp>All</stp>
        <stp/>
        <stp/>
        <stp>TRUE</stp>
        <stp>T</stp>
        <tr r="U87" s="5"/>
      </tp>
      <tp>
        <v>46.44</v>
        <stp/>
        <stp>StudyData</stp>
        <stp>S.XAR</stp>
        <stp>Bar</stp>
        <stp/>
        <stp>Low</stp>
        <stp>D</stp>
        <stp>-84</stp>
        <stp>All</stp>
        <stp/>
        <stp/>
        <stp>TRUE</stp>
        <stp>T</stp>
        <tr r="U86" s="5"/>
      </tp>
      <tp>
        <v>46.88</v>
        <stp/>
        <stp>StudyData</stp>
        <stp>S.XAR</stp>
        <stp>Bar</stp>
        <stp/>
        <stp>Low</stp>
        <stp>D</stp>
        <stp>-83</stp>
        <stp>All</stp>
        <stp/>
        <stp/>
        <stp>TRUE</stp>
        <stp>T</stp>
        <tr r="U85" s="5"/>
      </tp>
      <tp>
        <v>44.74</v>
        <stp/>
        <stp>StudyData</stp>
        <stp>S.XAR</stp>
        <stp>Bar</stp>
        <stp/>
        <stp>Low</stp>
        <stp>D</stp>
        <stp>-82</stp>
        <stp>All</stp>
        <stp/>
        <stp/>
        <stp>TRUE</stp>
        <stp>T</stp>
        <tr r="U84" s="5"/>
      </tp>
      <tp>
        <v>45.73</v>
        <stp/>
        <stp>StudyData</stp>
        <stp>S.XAR</stp>
        <stp>Bar</stp>
        <stp/>
        <stp>Low</stp>
        <stp>D</stp>
        <stp>-81</stp>
        <stp>All</stp>
        <stp/>
        <stp/>
        <stp>TRUE</stp>
        <stp>T</stp>
        <tr r="U83" s="5"/>
      </tp>
      <tp>
        <v>46.37</v>
        <stp/>
        <stp>StudyData</stp>
        <stp>S.XAR</stp>
        <stp>Bar</stp>
        <stp/>
        <stp>Low</stp>
        <stp>D</stp>
        <stp>-80</stp>
        <stp>All</stp>
        <stp/>
        <stp/>
        <stp>TRUE</stp>
        <stp>T</stp>
        <tr r="U82" s="5"/>
      </tp>
      <tp>
        <v>47.07</v>
        <stp/>
        <stp>StudyData</stp>
        <stp>S.XAR</stp>
        <stp>Bar</stp>
        <stp/>
        <stp>Low</stp>
        <stp>D</stp>
        <stp>-89</stp>
        <stp>All</stp>
        <stp/>
        <stp/>
        <stp>TRUE</stp>
        <stp>T</stp>
        <tr r="U91" s="5"/>
      </tp>
      <tp>
        <v>46.89</v>
        <stp/>
        <stp>StudyData</stp>
        <stp>S.XAR</stp>
        <stp>Bar</stp>
        <stp/>
        <stp>Low</stp>
        <stp>D</stp>
        <stp>-88</stp>
        <stp>All</stp>
        <stp/>
        <stp/>
        <stp>TRUE</stp>
        <stp>T</stp>
        <tr r="U90" s="5"/>
      </tp>
      <tp>
        <v>55.46</v>
        <stp/>
        <stp>StudyData</stp>
        <stp>S.XAR</stp>
        <stp>Bar</stp>
        <stp/>
        <stp>High</stp>
        <stp>D</stp>
        <stp>-18</stp>
        <stp>All</stp>
        <stp/>
        <stp/>
        <stp>TRUE</stp>
        <stp>T</stp>
        <tr r="T20" s="5"/>
      </tp>
      <tp>
        <v>55.55</v>
        <stp/>
        <stp>StudyData</stp>
        <stp>S.XAR</stp>
        <stp>Bar</stp>
        <stp/>
        <stp>High</stp>
        <stp>D</stp>
        <stp>-19</stp>
        <stp>All</stp>
        <stp/>
        <stp/>
        <stp>TRUE</stp>
        <stp>T</stp>
        <tr r="T21" s="5"/>
      </tp>
      <tp>
        <v>55.69</v>
        <stp/>
        <stp>StudyData</stp>
        <stp>S.XAR</stp>
        <stp>Bar</stp>
        <stp/>
        <stp>High</stp>
        <stp>D</stp>
        <stp>-12</stp>
        <stp>All</stp>
        <stp/>
        <stp/>
        <stp>TRUE</stp>
        <stp>T</stp>
        <tr r="T14" s="5"/>
      </tp>
      <tp>
        <v>55.44</v>
        <stp/>
        <stp>StudyData</stp>
        <stp>S.XAR</stp>
        <stp>Bar</stp>
        <stp/>
        <stp>High</stp>
        <stp>D</stp>
        <stp>-13</stp>
        <stp>All</stp>
        <stp/>
        <stp/>
        <stp>TRUE</stp>
        <stp>T</stp>
        <tr r="T15" s="5"/>
      </tp>
      <tp>
        <v>55.82</v>
        <stp/>
        <stp>StudyData</stp>
        <stp>S.XAR</stp>
        <stp>Bar</stp>
        <stp/>
        <stp>High</stp>
        <stp>D</stp>
        <stp>-10</stp>
        <stp>All</stp>
        <stp/>
        <stp/>
        <stp>TRUE</stp>
        <stp>T</stp>
        <tr r="T12" s="5"/>
      </tp>
      <tp>
        <v>55.64</v>
        <stp/>
        <stp>StudyData</stp>
        <stp>S.XAR</stp>
        <stp>Bar</stp>
        <stp/>
        <stp>High</stp>
        <stp>D</stp>
        <stp>-11</stp>
        <stp>All</stp>
        <stp/>
        <stp/>
        <stp>TRUE</stp>
        <stp>T</stp>
        <tr r="T13" s="5"/>
      </tp>
      <tp>
        <v>55.69</v>
        <stp/>
        <stp>StudyData</stp>
        <stp>S.XAR</stp>
        <stp>Bar</stp>
        <stp/>
        <stp>High</stp>
        <stp>D</stp>
        <stp>-16</stp>
        <stp>All</stp>
        <stp/>
        <stp/>
        <stp>TRUE</stp>
        <stp>T</stp>
        <tr r="T18" s="5"/>
      </tp>
      <tp>
        <v>55.49</v>
        <stp/>
        <stp>StudyData</stp>
        <stp>S.XAR</stp>
        <stp>Bar</stp>
        <stp/>
        <stp>High</stp>
        <stp>D</stp>
        <stp>-17</stp>
        <stp>All</stp>
        <stp/>
        <stp/>
        <stp>TRUE</stp>
        <stp>T</stp>
        <tr r="T19" s="5"/>
      </tp>
      <tp>
        <v>54.81</v>
        <stp/>
        <stp>StudyData</stp>
        <stp>S.XAR</stp>
        <stp>Bar</stp>
        <stp/>
        <stp>High</stp>
        <stp>D</stp>
        <stp>-14</stp>
        <stp>All</stp>
        <stp/>
        <stp/>
        <stp>TRUE</stp>
        <stp>T</stp>
        <tr r="T16" s="5"/>
      </tp>
      <tp>
        <v>55.68</v>
        <stp/>
        <stp>StudyData</stp>
        <stp>S.XAR</stp>
        <stp>Bar</stp>
        <stp/>
        <stp>High</stp>
        <stp>D</stp>
        <stp>-15</stp>
        <stp>All</stp>
        <stp/>
        <stp/>
        <stp>TRUE</stp>
        <stp>T</stp>
        <tr r="T17" s="5"/>
      </tp>
      <tp>
        <v>50.68</v>
        <stp/>
        <stp>StudyData</stp>
        <stp>S.XAR</stp>
        <stp>Bar</stp>
        <stp/>
        <stp>Open</stp>
        <stp>D</stp>
        <stp>-63</stp>
        <stp>All</stp>
        <stp/>
        <stp/>
        <stp>TRUE</stp>
        <stp>T</stp>
        <tr r="S65" s="5"/>
      </tp>
      <tp>
        <v>50.68</v>
        <stp/>
        <stp>StudyData</stp>
        <stp>S.XAR</stp>
        <stp>Bar</stp>
        <stp/>
        <stp>Open</stp>
        <stp>D</stp>
        <stp>-62</stp>
        <stp>All</stp>
        <stp/>
        <stp/>
        <stp>TRUE</stp>
        <stp>T</stp>
        <tr r="S64" s="5"/>
      </tp>
      <tp>
        <v>50.76</v>
        <stp/>
        <stp>StudyData</stp>
        <stp>S.XAR</stp>
        <stp>Bar</stp>
        <stp/>
        <stp>Open</stp>
        <stp>D</stp>
        <stp>-61</stp>
        <stp>All</stp>
        <stp/>
        <stp/>
        <stp>TRUE</stp>
        <stp>T</stp>
        <tr r="S63" s="5"/>
      </tp>
      <tp>
        <v>50.46</v>
        <stp/>
        <stp>StudyData</stp>
        <stp>S.XAR</stp>
        <stp>Bar</stp>
        <stp/>
        <stp>Open</stp>
        <stp>D</stp>
        <stp>-60</stp>
        <stp>All</stp>
        <stp/>
        <stp/>
        <stp>TRUE</stp>
        <stp>T</stp>
        <tr r="S62" s="5"/>
      </tp>
      <tp>
        <v>50.77</v>
        <stp/>
        <stp>StudyData</stp>
        <stp>S.XAR</stp>
        <stp>Bar</stp>
        <stp/>
        <stp>Open</stp>
        <stp>D</stp>
        <stp>-67</stp>
        <stp>All</stp>
        <stp/>
        <stp/>
        <stp>TRUE</stp>
        <stp>T</stp>
        <tr r="S69" s="5"/>
      </tp>
      <tp>
        <v>50.91</v>
        <stp/>
        <stp>StudyData</stp>
        <stp>S.XAR</stp>
        <stp>Bar</stp>
        <stp/>
        <stp>Open</stp>
        <stp>D</stp>
        <stp>-66</stp>
        <stp>All</stp>
        <stp/>
        <stp/>
        <stp>TRUE</stp>
        <stp>T</stp>
        <tr r="S68" s="5"/>
      </tp>
      <tp>
        <v>50.65</v>
        <stp/>
        <stp>StudyData</stp>
        <stp>S.XAR</stp>
        <stp>Bar</stp>
        <stp/>
        <stp>Open</stp>
        <stp>D</stp>
        <stp>-65</stp>
        <stp>All</stp>
        <stp/>
        <stp/>
        <stp>TRUE</stp>
        <stp>T</stp>
        <tr r="S67" s="5"/>
      </tp>
      <tp>
        <v>50.52</v>
        <stp/>
        <stp>StudyData</stp>
        <stp>S.XAR</stp>
        <stp>Bar</stp>
        <stp/>
        <stp>Open</stp>
        <stp>D</stp>
        <stp>-64</stp>
        <stp>All</stp>
        <stp/>
        <stp/>
        <stp>TRUE</stp>
        <stp>T</stp>
        <tr r="S66" s="5"/>
      </tp>
      <tp>
        <v>50.27</v>
        <stp/>
        <stp>StudyData</stp>
        <stp>S.XAR</stp>
        <stp>Bar</stp>
        <stp/>
        <stp>Open</stp>
        <stp>D</stp>
        <stp>-69</stp>
        <stp>All</stp>
        <stp/>
        <stp/>
        <stp>TRUE</stp>
        <stp>T</stp>
        <tr r="S71" s="5"/>
      </tp>
      <tp>
        <v>50.62</v>
        <stp/>
        <stp>StudyData</stp>
        <stp>S.XAR</stp>
        <stp>Bar</stp>
        <stp/>
        <stp>Open</stp>
        <stp>D</stp>
        <stp>-68</stp>
        <stp>All</stp>
        <stp/>
        <stp/>
        <stp>TRUE</stp>
        <stp>T</stp>
        <tr r="S70" s="5"/>
      </tp>
      <tp>
        <v>209.18</v>
        <stp/>
        <stp>StudyData</stp>
        <stp>SPY</stp>
        <stp>Bar</stp>
        <stp/>
        <stp>Low</stp>
        <stp>D</stp>
        <stp>-7</stp>
        <stp>All</stp>
        <stp/>
        <stp/>
        <stp>TRUE</stp>
        <stp>T</stp>
        <tr r="F9" s="5"/>
      </tp>
      <tp>
        <v>208.89</v>
        <stp/>
        <stp>StudyData</stp>
        <stp>SPY</stp>
        <stp>Bar</stp>
        <stp/>
        <stp>Low</stp>
        <stp>D</stp>
        <stp>-6</stp>
        <stp>All</stp>
        <stp/>
        <stp/>
        <stp>TRUE</stp>
        <stp>T</stp>
        <tr r="F8" s="5"/>
      </tp>
      <tp>
        <v>209.23</v>
        <stp/>
        <stp>StudyData</stp>
        <stp>SPY</stp>
        <stp>Bar</stp>
        <stp/>
        <stp>Low</stp>
        <stp>D</stp>
        <stp>-5</stp>
        <stp>All</stp>
        <stp/>
        <stp/>
        <stp>TRUE</stp>
        <stp>T</stp>
        <tr r="F7" s="5"/>
      </tp>
      <tp>
        <v>208.86</v>
        <stp/>
        <stp>StudyData</stp>
        <stp>SPY</stp>
        <stp>Bar</stp>
        <stp/>
        <stp>Low</stp>
        <stp>D</stp>
        <stp>-4</stp>
        <stp>All</stp>
        <stp/>
        <stp/>
        <stp>TRUE</stp>
        <stp>T</stp>
        <tr r="F6" s="5"/>
      </tp>
      <tp>
        <v>210.51</v>
        <stp/>
        <stp>StudyData</stp>
        <stp>SPY</stp>
        <stp>Bar</stp>
        <stp/>
        <stp>Low</stp>
        <stp>D</stp>
        <stp>-3</stp>
        <stp>All</stp>
        <stp/>
        <stp/>
        <stp>TRUE</stp>
        <stp>T</stp>
        <tr r="F5" s="5"/>
      </tp>
      <tp>
        <v>211.5</v>
        <stp/>
        <stp>StudyData</stp>
        <stp>SPY</stp>
        <stp>Bar</stp>
        <stp/>
        <stp>Low</stp>
        <stp>D</stp>
        <stp>-2</stp>
        <stp>All</stp>
        <stp/>
        <stp/>
        <stp>TRUE</stp>
        <stp>T</stp>
        <tr r="F4" s="5"/>
      </tp>
      <tp>
        <v>211.68</v>
        <stp/>
        <stp>StudyData</stp>
        <stp>SPY</stp>
        <stp>Bar</stp>
        <stp/>
        <stp>Low</stp>
        <stp>D</stp>
        <stp>-1</stp>
        <stp>All</stp>
        <stp/>
        <stp/>
        <stp>TRUE</stp>
        <stp>T</stp>
        <tr r="F3" s="5"/>
      </tp>
      <tp>
        <v>208.97</v>
        <stp/>
        <stp>StudyData</stp>
        <stp>SPY</stp>
        <stp>Bar</stp>
        <stp/>
        <stp>Low</stp>
        <stp>D</stp>
        <stp>-9</stp>
        <stp>All</stp>
        <stp/>
        <stp/>
        <stp>TRUE</stp>
        <stp>T</stp>
        <tr r="F11" s="5"/>
      </tp>
      <tp>
        <v>209.47</v>
        <stp/>
        <stp>StudyData</stp>
        <stp>SPY</stp>
        <stp>Bar</stp>
        <stp/>
        <stp>Low</stp>
        <stp>D</stp>
        <stp>-8</stp>
        <stp>All</stp>
        <stp/>
        <stp/>
        <stp>TRUE</stp>
        <stp>T</stp>
        <tr r="F10" s="5"/>
      </tp>
      <tp>
        <v>208.94</v>
        <stp/>
        <stp>StudyData</stp>
        <stp>SPY</stp>
        <stp>Bar</stp>
        <stp/>
        <stp>Open</stp>
        <stp>D</stp>
        <stp>-289</stp>
        <stp>All</stp>
        <stp/>
        <stp/>
        <stp>TRUE</stp>
        <stp>T</stp>
        <tr r="D291" s="5"/>
      </tp>
      <tp>
        <v>199.32</v>
        <stp/>
        <stp>StudyData</stp>
        <stp>SPY</stp>
        <stp>Bar</stp>
        <stp/>
        <stp>Open</stp>
        <stp>D</stp>
        <stp>-189</stp>
        <stp>All</stp>
        <stp/>
        <stp/>
        <stp>TRUE</stp>
        <stp>T</stp>
        <tr r="D191" s="5"/>
      </tp>
      <tp>
        <v>209.06</v>
        <stp/>
        <stp>StudyData</stp>
        <stp>SPY</stp>
        <stp>Bar</stp>
        <stp/>
        <stp>Open</stp>
        <stp>D</stp>
        <stp>-288</stp>
        <stp>All</stp>
        <stp/>
        <stp/>
        <stp>TRUE</stp>
        <stp>T</stp>
        <tr r="D290" s="5"/>
      </tp>
      <tp>
        <v>194.56</v>
        <stp/>
        <stp>StudyData</stp>
        <stp>SPY</stp>
        <stp>Bar</stp>
        <stp/>
        <stp>Open</stp>
        <stp>D</stp>
        <stp>-188</stp>
        <stp>All</stp>
        <stp/>
        <stp/>
        <stp>TRUE</stp>
        <stp>T</stp>
        <tr r="D190" s="5"/>
      </tp>
      <tp>
        <v>212.33</v>
        <stp/>
        <stp>StudyData</stp>
        <stp>SPY</stp>
        <stp>Bar</stp>
        <stp/>
        <stp>Open</stp>
        <stp>D</stp>
        <stp>-283</stp>
        <stp>All</stp>
        <stp/>
        <stp/>
        <stp>TRUE</stp>
        <stp>T</stp>
        <tr r="D285" s="5"/>
      </tp>
      <tp>
        <v>200.02</v>
        <stp/>
        <stp>StudyData</stp>
        <stp>SPY</stp>
        <stp>Bar</stp>
        <stp/>
        <stp>Open</stp>
        <stp>D</stp>
        <stp>-183</stp>
        <stp>All</stp>
        <stp/>
        <stp/>
        <stp>TRUE</stp>
        <stp>T</stp>
        <tr r="D185" s="5"/>
      </tp>
      <tp>
        <v>210.74</v>
        <stp/>
        <stp>StudyData</stp>
        <stp>SPY</stp>
        <stp>Bar</stp>
        <stp/>
        <stp>Open</stp>
        <stp>D</stp>
        <stp>-282</stp>
        <stp>All</stp>
        <stp/>
        <stp/>
        <stp>TRUE</stp>
        <stp>T</stp>
        <tr r="D284" s="5"/>
      </tp>
      <tp>
        <v>195.71</v>
        <stp/>
        <stp>StudyData</stp>
        <stp>SPY</stp>
        <stp>Bar</stp>
        <stp/>
        <stp>Open</stp>
        <stp>D</stp>
        <stp>-182</stp>
        <stp>All</stp>
        <stp/>
        <stp/>
        <stp>TRUE</stp>
        <stp>T</stp>
        <tr r="D184" s="5"/>
      </tp>
      <tp>
        <v>210.37</v>
        <stp/>
        <stp>StudyData</stp>
        <stp>SPY</stp>
        <stp>Bar</stp>
        <stp/>
        <stp>Open</stp>
        <stp>D</stp>
        <stp>-281</stp>
        <stp>All</stp>
        <stp/>
        <stp/>
        <stp>TRUE</stp>
        <stp>T</stp>
        <tr r="D283" s="5"/>
      </tp>
      <tp>
        <v>196.44</v>
        <stp/>
        <stp>StudyData</stp>
        <stp>SPY</stp>
        <stp>Bar</stp>
        <stp/>
        <stp>Open</stp>
        <stp>D</stp>
        <stp>-181</stp>
        <stp>All</stp>
        <stp/>
        <stp/>
        <stp>TRUE</stp>
        <stp>T</stp>
        <tr r="D183" s="5"/>
      </tp>
      <tp>
        <v>209.88</v>
        <stp/>
        <stp>StudyData</stp>
        <stp>SPY</stp>
        <stp>Bar</stp>
        <stp/>
        <stp>Open</stp>
        <stp>D</stp>
        <stp>-280</stp>
        <stp>All</stp>
        <stp/>
        <stp/>
        <stp>TRUE</stp>
        <stp>T</stp>
        <tr r="D282" s="5"/>
      </tp>
      <tp>
        <v>193.88</v>
        <stp/>
        <stp>StudyData</stp>
        <stp>SPY</stp>
        <stp>Bar</stp>
        <stp/>
        <stp>Open</stp>
        <stp>D</stp>
        <stp>-180</stp>
        <stp>All</stp>
        <stp/>
        <stp/>
        <stp>TRUE</stp>
        <stp>T</stp>
        <tr r="D182" s="5"/>
      </tp>
      <tp>
        <v>210.67</v>
        <stp/>
        <stp>StudyData</stp>
        <stp>SPY</stp>
        <stp>Bar</stp>
        <stp/>
        <stp>Open</stp>
        <stp>D</stp>
        <stp>-287</stp>
        <stp>All</stp>
        <stp/>
        <stp/>
        <stp>TRUE</stp>
        <stp>T</stp>
        <tr r="D289" s="5"/>
      </tp>
      <tp>
        <v>195.37</v>
        <stp/>
        <stp>StudyData</stp>
        <stp>SPY</stp>
        <stp>Bar</stp>
        <stp/>
        <stp>Open</stp>
        <stp>D</stp>
        <stp>-187</stp>
        <stp>All</stp>
        <stp/>
        <stp/>
        <stp>TRUE</stp>
        <stp>T</stp>
        <tr r="D189" s="5"/>
      </tp>
      <tp>
        <v>210.01</v>
        <stp/>
        <stp>StudyData</stp>
        <stp>SPY</stp>
        <stp>Bar</stp>
        <stp/>
        <stp>Open</stp>
        <stp>D</stp>
        <stp>-286</stp>
        <stp>All</stp>
        <stp/>
        <stp/>
        <stp>TRUE</stp>
        <stp>T</stp>
        <tr r="D288" s="5"/>
      </tp>
      <tp>
        <v>196.95</v>
        <stp/>
        <stp>StudyData</stp>
        <stp>SPY</stp>
        <stp>Bar</stp>
        <stp/>
        <stp>Open</stp>
        <stp>D</stp>
        <stp>-186</stp>
        <stp>All</stp>
        <stp/>
        <stp/>
        <stp>TRUE</stp>
        <stp>T</stp>
        <tr r="D188" s="5"/>
      </tp>
      <tp>
        <v>210.15</v>
        <stp/>
        <stp>StudyData</stp>
        <stp>SPY</stp>
        <stp>Bar</stp>
        <stp/>
        <stp>Open</stp>
        <stp>D</stp>
        <stp>-285</stp>
        <stp>All</stp>
        <stp/>
        <stp/>
        <stp>TRUE</stp>
        <stp>T</stp>
        <tr r="D287" s="5"/>
      </tp>
      <tp>
        <v>196.61</v>
        <stp/>
        <stp>StudyData</stp>
        <stp>SPY</stp>
        <stp>Bar</stp>
        <stp/>
        <stp>Open</stp>
        <stp>D</stp>
        <stp>-185</stp>
        <stp>All</stp>
        <stp/>
        <stp/>
        <stp>TRUE</stp>
        <stp>T</stp>
        <tr r="D187" s="5"/>
      </tp>
      <tp>
        <v>211.66</v>
        <stp/>
        <stp>StudyData</stp>
        <stp>SPY</stp>
        <stp>Bar</stp>
        <stp/>
        <stp>Open</stp>
        <stp>D</stp>
        <stp>-284</stp>
        <stp>All</stp>
        <stp/>
        <stp/>
        <stp>TRUE</stp>
        <stp>T</stp>
        <tr r="D286" s="5"/>
      </tp>
      <tp>
        <v>198.82</v>
        <stp/>
        <stp>StudyData</stp>
        <stp>SPY</stp>
        <stp>Bar</stp>
        <stp/>
        <stp>Open</stp>
        <stp>D</stp>
        <stp>-184</stp>
        <stp>All</stp>
        <stp/>
        <stp/>
        <stp>TRUE</stp>
        <stp>T</stp>
        <tr r="D186" s="5"/>
      </tp>
      <tp>
        <v>50.83</v>
        <stp/>
        <stp>StudyData</stp>
        <stp>S.XAR</stp>
        <stp>Bar</stp>
        <stp/>
        <stp>High</stp>
        <stp>D</stp>
        <stp>-68</stp>
        <stp>All</stp>
        <stp/>
        <stp/>
        <stp>TRUE</stp>
        <stp>T</stp>
        <tr r="T70" s="5"/>
      </tp>
      <tp>
        <v>50.62</v>
        <stp/>
        <stp>StudyData</stp>
        <stp>S.XAR</stp>
        <stp>Bar</stp>
        <stp/>
        <stp>High</stp>
        <stp>D</stp>
        <stp>-69</stp>
        <stp>All</stp>
        <stp/>
        <stp/>
        <stp>TRUE</stp>
        <stp>T</stp>
        <tr r="T71" s="5"/>
      </tp>
      <tp>
        <v>51</v>
        <stp/>
        <stp>StudyData</stp>
        <stp>S.XAR</stp>
        <stp>Bar</stp>
        <stp/>
        <stp>High</stp>
        <stp>D</stp>
        <stp>-62</stp>
        <stp>All</stp>
        <stp/>
        <stp/>
        <stp>TRUE</stp>
        <stp>T</stp>
        <tr r="T64" s="5"/>
      </tp>
      <tp>
        <v>50.68</v>
        <stp/>
        <stp>StudyData</stp>
        <stp>S.XAR</stp>
        <stp>Bar</stp>
        <stp/>
        <stp>High</stp>
        <stp>D</stp>
        <stp>-63</stp>
        <stp>All</stp>
        <stp/>
        <stp/>
        <stp>TRUE</stp>
        <stp>T</stp>
        <tr r="T65" s="5"/>
      </tp>
      <tp>
        <v>50.54</v>
        <stp/>
        <stp>StudyData</stp>
        <stp>S.XAR</stp>
        <stp>Bar</stp>
        <stp/>
        <stp>High</stp>
        <stp>D</stp>
        <stp>-60</stp>
        <stp>All</stp>
        <stp/>
        <stp/>
        <stp>TRUE</stp>
        <stp>T</stp>
        <tr r="T62" s="5"/>
      </tp>
      <tp>
        <v>50.86</v>
        <stp/>
        <stp>StudyData</stp>
        <stp>S.XAR</stp>
        <stp>Bar</stp>
        <stp/>
        <stp>High</stp>
        <stp>D</stp>
        <stp>-61</stp>
        <stp>All</stp>
        <stp/>
        <stp/>
        <stp>TRUE</stp>
        <stp>T</stp>
        <tr r="T63" s="5"/>
      </tp>
      <tp>
        <v>51.19</v>
        <stp/>
        <stp>StudyData</stp>
        <stp>S.XAR</stp>
        <stp>Bar</stp>
        <stp/>
        <stp>High</stp>
        <stp>D</stp>
        <stp>-66</stp>
        <stp>All</stp>
        <stp/>
        <stp/>
        <stp>TRUE</stp>
        <stp>T</stp>
        <tr r="T68" s="5"/>
      </tp>
      <tp>
        <v>51.39</v>
        <stp/>
        <stp>StudyData</stp>
        <stp>S.XAR</stp>
        <stp>Bar</stp>
        <stp/>
        <stp>High</stp>
        <stp>D</stp>
        <stp>-67</stp>
        <stp>All</stp>
        <stp/>
        <stp/>
        <stp>TRUE</stp>
        <stp>T</stp>
        <tr r="T69" s="5"/>
      </tp>
      <tp>
        <v>50.59</v>
        <stp/>
        <stp>StudyData</stp>
        <stp>S.XAR</stp>
        <stp>Bar</stp>
        <stp/>
        <stp>High</stp>
        <stp>D</stp>
        <stp>-64</stp>
        <stp>All</stp>
        <stp/>
        <stp/>
        <stp>TRUE</stp>
        <stp>T</stp>
        <tr r="T66" s="5"/>
      </tp>
      <tp>
        <v>50.66</v>
        <stp/>
        <stp>StudyData</stp>
        <stp>S.XAR</stp>
        <stp>Bar</stp>
        <stp/>
        <stp>High</stp>
        <stp>D</stp>
        <stp>-65</stp>
        <stp>All</stp>
        <stp/>
        <stp/>
        <stp>TRUE</stp>
        <stp>T</stp>
        <tr r="T67" s="5"/>
      </tp>
      <tp>
        <v>54.88</v>
        <stp/>
        <stp>StudyData</stp>
        <stp>S.XAR</stp>
        <stp>Bar</stp>
        <stp/>
        <stp>Open</stp>
        <stp>D</stp>
        <stp>-13</stp>
        <stp>All</stp>
        <stp/>
        <stp/>
        <stp>TRUE</stp>
        <stp>T</stp>
        <tr r="S15" s="5"/>
      </tp>
      <tp>
        <v>55.69</v>
        <stp/>
        <stp>StudyData</stp>
        <stp>S.XAR</stp>
        <stp>Bar</stp>
        <stp/>
        <stp>Open</stp>
        <stp>D</stp>
        <stp>-12</stp>
        <stp>All</stp>
        <stp/>
        <stp/>
        <stp>TRUE</stp>
        <stp>T</stp>
        <tr r="S14" s="5"/>
      </tp>
      <tp>
        <v>55.04</v>
        <stp/>
        <stp>StudyData</stp>
        <stp>S.XAR</stp>
        <stp>Bar</stp>
        <stp/>
        <stp>Open</stp>
        <stp>D</stp>
        <stp>-11</stp>
        <stp>All</stp>
        <stp/>
        <stp/>
        <stp>TRUE</stp>
        <stp>T</stp>
        <tr r="S13" s="5"/>
      </tp>
      <tp>
        <v>55.53</v>
        <stp/>
        <stp>StudyData</stp>
        <stp>S.XAR</stp>
        <stp>Bar</stp>
        <stp/>
        <stp>Open</stp>
        <stp>D</stp>
        <stp>-10</stp>
        <stp>All</stp>
        <stp/>
        <stp/>
        <stp>TRUE</stp>
        <stp>T</stp>
        <tr r="S12" s="5"/>
      </tp>
      <tp>
        <v>54.97</v>
        <stp/>
        <stp>StudyData</stp>
        <stp>S.XAR</stp>
        <stp>Bar</stp>
        <stp/>
        <stp>Open</stp>
        <stp>D</stp>
        <stp>-17</stp>
        <stp>All</stp>
        <stp/>
        <stp/>
        <stp>TRUE</stp>
        <stp>T</stp>
        <tr r="S19" s="5"/>
      </tp>
      <tp>
        <v>55.52</v>
        <stp/>
        <stp>StudyData</stp>
        <stp>S.XAR</stp>
        <stp>Bar</stp>
        <stp/>
        <stp>Open</stp>
        <stp>D</stp>
        <stp>-16</stp>
        <stp>All</stp>
        <stp/>
        <stp/>
        <stp>TRUE</stp>
        <stp>T</stp>
        <tr r="S18" s="5"/>
      </tp>
      <tp>
        <v>55.42</v>
        <stp/>
        <stp>StudyData</stp>
        <stp>S.XAR</stp>
        <stp>Bar</stp>
        <stp/>
        <stp>Open</stp>
        <stp>D</stp>
        <stp>-15</stp>
        <stp>All</stp>
        <stp/>
        <stp/>
        <stp>TRUE</stp>
        <stp>T</stp>
        <tr r="S17" s="5"/>
      </tp>
      <tp>
        <v>54.81</v>
        <stp/>
        <stp>StudyData</stp>
        <stp>S.XAR</stp>
        <stp>Bar</stp>
        <stp/>
        <stp>Open</stp>
        <stp>D</stp>
        <stp>-14</stp>
        <stp>All</stp>
        <stp/>
        <stp/>
        <stp>TRUE</stp>
        <stp>T</stp>
        <tr r="S16" s="5"/>
      </tp>
      <tp>
        <v>55.55</v>
        <stp/>
        <stp>StudyData</stp>
        <stp>S.XAR</stp>
        <stp>Bar</stp>
        <stp/>
        <stp>Open</stp>
        <stp>D</stp>
        <stp>-19</stp>
        <stp>All</stp>
        <stp/>
        <stp/>
        <stp>TRUE</stp>
        <stp>T</stp>
        <tr r="S21" s="5"/>
      </tp>
      <tp>
        <v>55.46</v>
        <stp/>
        <stp>StudyData</stp>
        <stp>S.XAR</stp>
        <stp>Bar</stp>
        <stp/>
        <stp>Open</stp>
        <stp>D</stp>
        <stp>-18</stp>
        <stp>All</stp>
        <stp/>
        <stp/>
        <stp>TRUE</stp>
        <stp>T</stp>
        <tr r="S20" s="5"/>
      </tp>
      <tp>
        <v>205.62</v>
        <stp/>
        <stp>StudyData</stp>
        <stp>SPY</stp>
        <stp>Bar</stp>
        <stp/>
        <stp>Open</stp>
        <stp>D</stp>
        <stp>-299</stp>
        <stp>All</stp>
        <stp/>
        <stp/>
        <stp>TRUE</stp>
        <stp>T</stp>
        <tr r="D301" s="5"/>
      </tp>
      <tp>
        <v>195.43</v>
        <stp/>
        <stp>StudyData</stp>
        <stp>SPY</stp>
        <stp>Bar</stp>
        <stp/>
        <stp>Open</stp>
        <stp>D</stp>
        <stp>-199</stp>
        <stp>All</stp>
        <stp/>
        <stp/>
        <stp>TRUE</stp>
        <stp>T</stp>
        <tr r="D201" s="5"/>
      </tp>
      <tp>
        <v>205.37</v>
        <stp/>
        <stp>StudyData</stp>
        <stp>SPY</stp>
        <stp>Bar</stp>
        <stp/>
        <stp>Open</stp>
        <stp>D</stp>
        <stp>-298</stp>
        <stp>All</stp>
        <stp/>
        <stp/>
        <stp>TRUE</stp>
        <stp>T</stp>
        <tr r="D300" s="5"/>
      </tp>
      <tp>
        <v>192.08</v>
        <stp/>
        <stp>StudyData</stp>
        <stp>SPY</stp>
        <stp>Bar</stp>
        <stp/>
        <stp>Open</stp>
        <stp>D</stp>
        <stp>-198</stp>
        <stp>All</stp>
        <stp/>
        <stp/>
        <stp>TRUE</stp>
        <stp>T</stp>
        <tr r="D200" s="5"/>
      </tp>
      <tp>
        <v>209.87</v>
        <stp/>
        <stp>StudyData</stp>
        <stp>SPY</stp>
        <stp>Bar</stp>
        <stp/>
        <stp>Open</stp>
        <stp>D</stp>
        <stp>-293</stp>
        <stp>All</stp>
        <stp/>
        <stp/>
        <stp>TRUE</stp>
        <stp>T</stp>
        <tr r="D295" s="5"/>
      </tp>
      <tp>
        <v>194.62</v>
        <stp/>
        <stp>StudyData</stp>
        <stp>SPY</stp>
        <stp>Bar</stp>
        <stp/>
        <stp>Open</stp>
        <stp>D</stp>
        <stp>-193</stp>
        <stp>All</stp>
        <stp/>
        <stp/>
        <stp>TRUE</stp>
        <stp>T</stp>
        <tr r="D195" s="5"/>
      </tp>
      <tp>
        <v>208.85</v>
        <stp/>
        <stp>StudyData</stp>
        <stp>SPY</stp>
        <stp>Bar</stp>
        <stp/>
        <stp>Open</stp>
        <stp>D</stp>
        <stp>-292</stp>
        <stp>All</stp>
        <stp/>
        <stp/>
        <stp>TRUE</stp>
        <stp>T</stp>
        <tr r="D294" s="5"/>
      </tp>
      <tp>
        <v>196.26</v>
        <stp/>
        <stp>StudyData</stp>
        <stp>SPY</stp>
        <stp>Bar</stp>
        <stp/>
        <stp>Open</stp>
        <stp>D</stp>
        <stp>-192</stp>
        <stp>All</stp>
        <stp/>
        <stp/>
        <stp>TRUE</stp>
        <stp>T</stp>
        <tr r="D194" s="5"/>
      </tp>
      <tp>
        <v>210.05</v>
        <stp/>
        <stp>StudyData</stp>
        <stp>SPY</stp>
        <stp>Bar</stp>
        <stp/>
        <stp>Open</stp>
        <stp>D</stp>
        <stp>-291</stp>
        <stp>All</stp>
        <stp/>
        <stp/>
        <stp>TRUE</stp>
        <stp>T</stp>
        <tr r="D293" s="5"/>
      </tp>
      <tp>
        <v>192.85</v>
        <stp/>
        <stp>StudyData</stp>
        <stp>SPY</stp>
        <stp>Bar</stp>
        <stp/>
        <stp>Open</stp>
        <stp>D</stp>
        <stp>-191</stp>
        <stp>All</stp>
        <stp/>
        <stp/>
        <stp>TRUE</stp>
        <stp>T</stp>
        <tr r="D193" s="5"/>
      </tp>
      <tp>
        <v>210.03</v>
        <stp/>
        <stp>StudyData</stp>
        <stp>SPY</stp>
        <stp>Bar</stp>
        <stp/>
        <stp>Open</stp>
        <stp>D</stp>
        <stp>-290</stp>
        <stp>All</stp>
        <stp/>
        <stp/>
        <stp>TRUE</stp>
        <stp>T</stp>
        <tr r="D292" s="5"/>
      </tp>
      <tp>
        <v>195.94</v>
        <stp/>
        <stp>StudyData</stp>
        <stp>SPY</stp>
        <stp>Bar</stp>
        <stp/>
        <stp>Open</stp>
        <stp>D</stp>
        <stp>-190</stp>
        <stp>All</stp>
        <stp/>
        <stp/>
        <stp>TRUE</stp>
        <stp>T</stp>
        <tr r="D192" s="5"/>
      </tp>
      <tp>
        <v>207.85</v>
        <stp/>
        <stp>StudyData</stp>
        <stp>SPY</stp>
        <stp>Bar</stp>
        <stp/>
        <stp>Open</stp>
        <stp>D</stp>
        <stp>-297</stp>
        <stp>All</stp>
        <stp/>
        <stp/>
        <stp>TRUE</stp>
        <stp>T</stp>
        <tr r="D299" s="5"/>
      </tp>
      <tp>
        <v>197.02</v>
        <stp/>
        <stp>StudyData</stp>
        <stp>SPY</stp>
        <stp>Bar</stp>
        <stp/>
        <stp>Open</stp>
        <stp>D</stp>
        <stp>-197</stp>
        <stp>All</stp>
        <stp/>
        <stp/>
        <stp>TRUE</stp>
        <stp>T</stp>
        <tr r="D199" s="5"/>
      </tp>
      <tp>
        <v>207.55</v>
        <stp/>
        <stp>StudyData</stp>
        <stp>SPY</stp>
        <stp>Bar</stp>
        <stp/>
        <stp>Open</stp>
        <stp>D</stp>
        <stp>-296</stp>
        <stp>All</stp>
        <stp/>
        <stp/>
        <stp>TRUE</stp>
        <stp>T</stp>
        <tr r="D298" s="5"/>
      </tp>
      <tp>
        <v>198.5</v>
        <stp/>
        <stp>StudyData</stp>
        <stp>SPY</stp>
        <stp>Bar</stp>
        <stp/>
        <stp>Open</stp>
        <stp>D</stp>
        <stp>-196</stp>
        <stp>All</stp>
        <stp/>
        <stp/>
        <stp>TRUE</stp>
        <stp>T</stp>
        <tr r="D198" s="5"/>
      </tp>
      <tp>
        <v>207.78</v>
        <stp/>
        <stp>StudyData</stp>
        <stp>SPY</stp>
        <stp>Bar</stp>
        <stp/>
        <stp>Open</stp>
        <stp>D</stp>
        <stp>-295</stp>
        <stp>All</stp>
        <stp/>
        <stp/>
        <stp>TRUE</stp>
        <stp>T</stp>
        <tr r="D297" s="5"/>
      </tp>
      <tp>
        <v>198.11</v>
        <stp/>
        <stp>StudyData</stp>
        <stp>SPY</stp>
        <stp>Bar</stp>
        <stp/>
        <stp>Open</stp>
        <stp>D</stp>
        <stp>-195</stp>
        <stp>All</stp>
        <stp/>
        <stp/>
        <stp>TRUE</stp>
        <stp>T</stp>
        <tr r="D197" s="5"/>
      </tp>
      <tp>
        <v>209.2</v>
        <stp/>
        <stp>StudyData</stp>
        <stp>SPY</stp>
        <stp>Bar</stp>
        <stp/>
        <stp>Open</stp>
        <stp>D</stp>
        <stp>-294</stp>
        <stp>All</stp>
        <stp/>
        <stp/>
        <stp>TRUE</stp>
        <stp>T</stp>
        <tr r="D296" s="5"/>
      </tp>
      <tp>
        <v>193.12</v>
        <stp/>
        <stp>StudyData</stp>
        <stp>SPY</stp>
        <stp>Bar</stp>
        <stp/>
        <stp>Open</stp>
        <stp>D</stp>
        <stp>-194</stp>
        <stp>All</stp>
        <stp/>
        <stp/>
        <stp>TRUE</stp>
        <stp>T</stp>
        <tr r="D196" s="5"/>
      </tp>
      <tp>
        <v>48.44</v>
        <stp/>
        <stp>StudyData</stp>
        <stp>S.XAR</stp>
        <stp>Bar</stp>
        <stp/>
        <stp>High</stp>
        <stp>D</stp>
        <stp>-78</stp>
        <stp>All</stp>
        <stp/>
        <stp/>
        <stp>TRUE</stp>
        <stp>T</stp>
        <tr r="T80" s="5"/>
      </tp>
      <tp>
        <v>48.21</v>
        <stp/>
        <stp>StudyData</stp>
        <stp>S.XAR</stp>
        <stp>Bar</stp>
        <stp/>
        <stp>High</stp>
        <stp>D</stp>
        <stp>-79</stp>
        <stp>All</stp>
        <stp/>
        <stp/>
        <stp>TRUE</stp>
        <stp>T</stp>
        <tr r="T81" s="5"/>
      </tp>
      <tp>
        <v>49.77</v>
        <stp/>
        <stp>StudyData</stp>
        <stp>S.XAR</stp>
        <stp>Bar</stp>
        <stp/>
        <stp>High</stp>
        <stp>D</stp>
        <stp>-72</stp>
        <stp>All</stp>
        <stp/>
        <stp/>
        <stp>TRUE</stp>
        <stp>T</stp>
        <tr r="T74" s="5"/>
      </tp>
      <tp>
        <v>49.5</v>
        <stp/>
        <stp>StudyData</stp>
        <stp>S.XAR</stp>
        <stp>Bar</stp>
        <stp/>
        <stp>High</stp>
        <stp>D</stp>
        <stp>-73</stp>
        <stp>All</stp>
        <stp/>
        <stp/>
        <stp>TRUE</stp>
        <stp>T</stp>
        <tr r="T75" s="5"/>
      </tp>
      <tp>
        <v>50.2</v>
        <stp/>
        <stp>StudyData</stp>
        <stp>S.XAR</stp>
        <stp>Bar</stp>
        <stp/>
        <stp>High</stp>
        <stp>D</stp>
        <stp>-70</stp>
        <stp>All</stp>
        <stp/>
        <stp/>
        <stp>TRUE</stp>
        <stp>T</stp>
        <tr r="T72" s="5"/>
      </tp>
      <tp>
        <v>50.15</v>
        <stp/>
        <stp>StudyData</stp>
        <stp>S.XAR</stp>
        <stp>Bar</stp>
        <stp/>
        <stp>High</stp>
        <stp>D</stp>
        <stp>-71</stp>
        <stp>All</stp>
        <stp/>
        <stp/>
        <stp>TRUE</stp>
        <stp>T</stp>
        <tr r="T73" s="5"/>
      </tp>
      <tp>
        <v>49.25</v>
        <stp/>
        <stp>StudyData</stp>
        <stp>S.XAR</stp>
        <stp>Bar</stp>
        <stp/>
        <stp>High</stp>
        <stp>D</stp>
        <stp>-76</stp>
        <stp>All</stp>
        <stp/>
        <stp/>
        <stp>TRUE</stp>
        <stp>T</stp>
        <tr r="T78" s="5"/>
      </tp>
      <tp>
        <v>48.12</v>
        <stp/>
        <stp>StudyData</stp>
        <stp>S.XAR</stp>
        <stp>Bar</stp>
        <stp/>
        <stp>High</stp>
        <stp>D</stp>
        <stp>-77</stp>
        <stp>All</stp>
        <stp/>
        <stp/>
        <stp>TRUE</stp>
        <stp>T</stp>
        <tr r="T79" s="5"/>
      </tp>
      <tp>
        <v>48.94</v>
        <stp/>
        <stp>StudyData</stp>
        <stp>S.XAR</stp>
        <stp>Bar</stp>
        <stp/>
        <stp>High</stp>
        <stp>D</stp>
        <stp>-74</stp>
        <stp>All</stp>
        <stp/>
        <stp/>
        <stp>TRUE</stp>
        <stp>T</stp>
        <tr r="T76" s="5"/>
      </tp>
      <tp>
        <v>49.02</v>
        <stp/>
        <stp>StudyData</stp>
        <stp>S.XAR</stp>
        <stp>Bar</stp>
        <stp/>
        <stp>High</stp>
        <stp>D</stp>
        <stp>-75</stp>
        <stp>All</stp>
        <stp/>
        <stp/>
        <stp>TRUE</stp>
        <stp>T</stp>
        <tr r="T77" s="5"/>
      </tp>
      <tp>
        <v>157.02000000000001</v>
        <stp/>
        <stp>ContractData</stp>
        <stp>S.THRK</stp>
        <stp>LastQuoteToday</stp>
        <stp/>
        <stp>T</stp>
        <tr r="G9" s="3"/>
      </tp>
      <tp>
        <v>99.3</v>
        <stp/>
        <stp>ContractData</stp>
        <stp>S.ONEK</stp>
        <stp>LastQuoteToday</stp>
        <stp/>
        <stp>T</stp>
        <tr r="G8" s="3"/>
      </tp>
      <tp>
        <v>52.14</v>
        <stp/>
        <stp>StudyData</stp>
        <stp>S.XAR</stp>
        <stp>Bar</stp>
        <stp/>
        <stp>High</stp>
        <stp>D</stp>
        <stp>-48</stp>
        <stp>All</stp>
        <stp/>
        <stp/>
        <stp>TRUE</stp>
        <stp>T</stp>
        <tr r="T50" s="5"/>
      </tp>
      <tp>
        <v>52.75</v>
        <stp/>
        <stp>StudyData</stp>
        <stp>S.XAR</stp>
        <stp>Bar</stp>
        <stp/>
        <stp>High</stp>
        <stp>D</stp>
        <stp>-49</stp>
        <stp>All</stp>
        <stp/>
        <stp/>
        <stp>TRUE</stp>
        <stp>T</stp>
        <tr r="T51" s="5"/>
      </tp>
      <tp>
        <v>52.58</v>
        <stp/>
        <stp>StudyData</stp>
        <stp>S.XAR</stp>
        <stp>Bar</stp>
        <stp/>
        <stp>High</stp>
        <stp>D</stp>
        <stp>-42</stp>
        <stp>All</stp>
        <stp/>
        <stp/>
        <stp>TRUE</stp>
        <stp>T</stp>
        <tr r="T44" s="5"/>
      </tp>
      <tp>
        <v>52.72</v>
        <stp/>
        <stp>StudyData</stp>
        <stp>S.XAR</stp>
        <stp>Bar</stp>
        <stp/>
        <stp>High</stp>
        <stp>D</stp>
        <stp>-43</stp>
        <stp>All</stp>
        <stp/>
        <stp/>
        <stp>TRUE</stp>
        <stp>T</stp>
        <tr r="T45" s="5"/>
      </tp>
      <tp>
        <v>53.45</v>
        <stp/>
        <stp>StudyData</stp>
        <stp>S.XAR</stp>
        <stp>Bar</stp>
        <stp/>
        <stp>High</stp>
        <stp>D</stp>
        <stp>-40</stp>
        <stp>All</stp>
        <stp/>
        <stp/>
        <stp>TRUE</stp>
        <stp>T</stp>
        <tr r="T42" s="5"/>
      </tp>
      <tp>
        <v>52.69</v>
        <stp/>
        <stp>StudyData</stp>
        <stp>S.XAR</stp>
        <stp>Bar</stp>
        <stp/>
        <stp>High</stp>
        <stp>D</stp>
        <stp>-41</stp>
        <stp>All</stp>
        <stp/>
        <stp/>
        <stp>TRUE</stp>
        <stp>T</stp>
        <tr r="T43" s="5"/>
      </tp>
      <tp>
        <v>51.9</v>
        <stp/>
        <stp>StudyData</stp>
        <stp>S.XAR</stp>
        <stp>Bar</stp>
        <stp/>
        <stp>High</stp>
        <stp>D</stp>
        <stp>-46</stp>
        <stp>All</stp>
        <stp/>
        <stp/>
        <stp>TRUE</stp>
        <stp>T</stp>
        <tr r="T48" s="5"/>
      </tp>
      <tp>
        <v>52.34</v>
        <stp/>
        <stp>StudyData</stp>
        <stp>S.XAR</stp>
        <stp>Bar</stp>
        <stp/>
        <stp>High</stp>
        <stp>D</stp>
        <stp>-47</stp>
        <stp>All</stp>
        <stp/>
        <stp/>
        <stp>TRUE</stp>
        <stp>T</stp>
        <tr r="T49" s="5"/>
      </tp>
      <tp>
        <v>52.25</v>
        <stp/>
        <stp>StudyData</stp>
        <stp>S.XAR</stp>
        <stp>Bar</stp>
        <stp/>
        <stp>High</stp>
        <stp>D</stp>
        <stp>-44</stp>
        <stp>All</stp>
        <stp/>
        <stp/>
        <stp>TRUE</stp>
        <stp>T</stp>
        <tr r="T46" s="5"/>
      </tp>
      <tp>
        <v>52.25</v>
        <stp/>
        <stp>StudyData</stp>
        <stp>S.XAR</stp>
        <stp>Bar</stp>
        <stp/>
        <stp>High</stp>
        <stp>D</stp>
        <stp>-45</stp>
        <stp>All</stp>
        <stp/>
        <stp/>
        <stp>TRUE</stp>
        <stp>T</stp>
        <tr r="T47" s="5"/>
      </tp>
      <tp>
        <v>53.63</v>
        <stp/>
        <stp>StudyData</stp>
        <stp>S.XAR</stp>
        <stp>Bar</stp>
        <stp/>
        <stp>Open</stp>
        <stp>D</stp>
        <stp>-33</stp>
        <stp>All</stp>
        <stp/>
        <stp/>
        <stp>TRUE</stp>
        <stp>T</stp>
        <tr r="S35" s="5"/>
      </tp>
      <tp>
        <v>53.84</v>
        <stp/>
        <stp>StudyData</stp>
        <stp>S.XAR</stp>
        <stp>Bar</stp>
        <stp/>
        <stp>Open</stp>
        <stp>D</stp>
        <stp>-32</stp>
        <stp>All</stp>
        <stp/>
        <stp/>
        <stp>TRUE</stp>
        <stp>T</stp>
        <tr r="S34" s="5"/>
      </tp>
      <tp>
        <v>53.63</v>
        <stp/>
        <stp>StudyData</stp>
        <stp>S.XAR</stp>
        <stp>Bar</stp>
        <stp/>
        <stp>Open</stp>
        <stp>D</stp>
        <stp>-31</stp>
        <stp>All</stp>
        <stp/>
        <stp/>
        <stp>TRUE</stp>
        <stp>T</stp>
        <tr r="S33" s="5"/>
      </tp>
      <tp>
        <v>54.58</v>
        <stp/>
        <stp>StudyData</stp>
        <stp>S.XAR</stp>
        <stp>Bar</stp>
        <stp/>
        <stp>Open</stp>
        <stp>D</stp>
        <stp>-30</stp>
        <stp>All</stp>
        <stp/>
        <stp/>
        <stp>TRUE</stp>
        <stp>T</stp>
        <tr r="S32" s="5"/>
      </tp>
      <tp>
        <v>53.15</v>
        <stp/>
        <stp>StudyData</stp>
        <stp>S.XAR</stp>
        <stp>Bar</stp>
        <stp/>
        <stp>Open</stp>
        <stp>D</stp>
        <stp>-37</stp>
        <stp>All</stp>
        <stp/>
        <stp/>
        <stp>TRUE</stp>
        <stp>T</stp>
        <tr r="S39" s="5"/>
      </tp>
      <tp>
        <v>53.77</v>
        <stp/>
        <stp>StudyData</stp>
        <stp>S.XAR</stp>
        <stp>Bar</stp>
        <stp/>
        <stp>Open</stp>
        <stp>D</stp>
        <stp>-36</stp>
        <stp>All</stp>
        <stp/>
        <stp/>
        <stp>TRUE</stp>
        <stp>T</stp>
        <tr r="S38" s="5"/>
      </tp>
      <tp>
        <v>53.83</v>
        <stp/>
        <stp>StudyData</stp>
        <stp>S.XAR</stp>
        <stp>Bar</stp>
        <stp/>
        <stp>Open</stp>
        <stp>D</stp>
        <stp>-35</stp>
        <stp>All</stp>
        <stp/>
        <stp/>
        <stp>TRUE</stp>
        <stp>T</stp>
        <tr r="S37" s="5"/>
      </tp>
      <tp>
        <v>209.53</v>
        <stp/>
        <stp>StudyData</stp>
        <stp>SPY</stp>
        <stp>Bar</stp>
        <stp/>
        <stp>Open</stp>
        <stp>D</stp>
        <stp>-8</stp>
        <stp>All</stp>
        <stp/>
        <stp/>
        <stp>TRUE</stp>
        <stp>T</stp>
        <tr r="D10" s="5"/>
      </tp>
      <tp>
        <v>53.94</v>
        <stp/>
        <stp>StudyData</stp>
        <stp>S.XAR</stp>
        <stp>Bar</stp>
        <stp/>
        <stp>Open</stp>
        <stp>D</stp>
        <stp>-34</stp>
        <stp>All</stp>
        <stp/>
        <stp/>
        <stp>TRUE</stp>
        <stp>T</stp>
        <tr r="S36" s="5"/>
      </tp>
      <tp>
        <v>209.44</v>
        <stp/>
        <stp>StudyData</stp>
        <stp>SPY</stp>
        <stp>Bar</stp>
        <stp/>
        <stp>Open</stp>
        <stp>D</stp>
        <stp>-9</stp>
        <stp>All</stp>
        <stp/>
        <stp/>
        <stp>TRUE</stp>
        <stp>T</stp>
        <tr r="D11" s="5"/>
      </tp>
      <tp>
        <v>209.12</v>
        <stp/>
        <stp>StudyData</stp>
        <stp>SPY</stp>
        <stp>Bar</stp>
        <stp/>
        <stp>Open</stp>
        <stp>D</stp>
        <stp>-6</stp>
        <stp>All</stp>
        <stp/>
        <stp/>
        <stp>TRUE</stp>
        <stp>T</stp>
        <tr r="D8" s="5"/>
      </tp>
      <tp>
        <v>210.56</v>
        <stp/>
        <stp>StudyData</stp>
        <stp>SPY</stp>
        <stp>Bar</stp>
        <stp/>
        <stp>Open</stp>
        <stp>D</stp>
        <stp>-7</stp>
        <stp>All</stp>
        <stp/>
        <stp/>
        <stp>TRUE</stp>
        <stp>T</stp>
        <tr r="D9" s="5"/>
      </tp>
      <tp>
        <v>53.49</v>
        <stp/>
        <stp>StudyData</stp>
        <stp>S.XAR</stp>
        <stp>Bar</stp>
        <stp/>
        <stp>Open</stp>
        <stp>D</stp>
        <stp>-39</stp>
        <stp>All</stp>
        <stp/>
        <stp/>
        <stp>TRUE</stp>
        <stp>T</stp>
        <tr r="S41" s="5"/>
      </tp>
      <tp>
        <v>210.25</v>
        <stp/>
        <stp>StudyData</stp>
        <stp>SPY</stp>
        <stp>Bar</stp>
        <stp/>
        <stp>Open</stp>
        <stp>D</stp>
        <stp>-4</stp>
        <stp>All</stp>
        <stp/>
        <stp/>
        <stp>TRUE</stp>
        <stp>T</stp>
        <tr r="D6" s="5"/>
      </tp>
      <tp>
        <v>53.33</v>
        <stp/>
        <stp>StudyData</stp>
        <stp>S.XAR</stp>
        <stp>Bar</stp>
        <stp/>
        <stp>Open</stp>
        <stp>D</stp>
        <stp>-38</stp>
        <stp>All</stp>
        <stp/>
        <stp/>
        <stp>TRUE</stp>
        <stp>T</stp>
        <tr r="S40" s="5"/>
      </tp>
      <tp>
        <v>209.8</v>
        <stp/>
        <stp>StudyData</stp>
        <stp>SPY</stp>
        <stp>Bar</stp>
        <stp/>
        <stp>Open</stp>
        <stp>D</stp>
        <stp>-5</stp>
        <stp>All</stp>
        <stp/>
        <stp/>
        <stp>TRUE</stp>
        <stp>T</stp>
        <tr r="D7" s="5"/>
      </tp>
      <tp>
        <v>211.52</v>
        <stp/>
        <stp>StudyData</stp>
        <stp>SPY</stp>
        <stp>Bar</stp>
        <stp/>
        <stp>Open</stp>
        <stp>D</stp>
        <stp>-2</stp>
        <stp>All</stp>
        <stp/>
        <stp/>
        <stp>TRUE</stp>
        <stp>T</stp>
        <tr r="D4" s="5"/>
      </tp>
      <tp>
        <v>210.7</v>
        <stp/>
        <stp>StudyData</stp>
        <stp>SPY</stp>
        <stp>Bar</stp>
        <stp/>
        <stp>Open</stp>
        <stp>D</stp>
        <stp>-3</stp>
        <stp>All</stp>
        <stp/>
        <stp/>
        <stp>TRUE</stp>
        <stp>T</stp>
        <tr r="D5" s="5"/>
      </tp>
      <tp>
        <v>211.84</v>
        <stp/>
        <stp>StudyData</stp>
        <stp>SPY</stp>
        <stp>Bar</stp>
        <stp/>
        <stp>Open</stp>
        <stp>D</stp>
        <stp>-1</stp>
        <stp>All</stp>
        <stp/>
        <stp/>
        <stp>TRUE</stp>
        <stp>T</stp>
        <tr r="D3" s="5"/>
      </tp>
      <tp t="s">
        <v>SPDR Russell 3000 ETF</v>
        <stp/>
        <stp>ContractData</stp>
        <stp>THRK</stp>
        <stp>LongDescription</stp>
        <stp/>
        <stp>T</stp>
        <tr r="C6" s="2"/>
      </tp>
      <tp>
        <v>51.99</v>
        <stp/>
        <stp>StudyData</stp>
        <stp>S.XAR</stp>
        <stp>Bar</stp>
        <stp/>
        <stp>High</stp>
        <stp>D</stp>
        <stp>-58</stp>
        <stp>All</stp>
        <stp/>
        <stp/>
        <stp>TRUE</stp>
        <stp>T</stp>
        <tr r="T60" s="5"/>
      </tp>
      <tp>
        <v>51.08</v>
        <stp/>
        <stp>StudyData</stp>
        <stp>S.XAR</stp>
        <stp>Bar</stp>
        <stp/>
        <stp>High</stp>
        <stp>D</stp>
        <stp>-59</stp>
        <stp>All</stp>
        <stp/>
        <stp/>
        <stp>TRUE</stp>
        <stp>T</stp>
        <tr r="T61" s="5"/>
      </tp>
      <tp>
        <v>51.74</v>
        <stp/>
        <stp>StudyData</stp>
        <stp>S.XAR</stp>
        <stp>Bar</stp>
        <stp/>
        <stp>High</stp>
        <stp>D</stp>
        <stp>-52</stp>
        <stp>All</stp>
        <stp/>
        <stp/>
        <stp>TRUE</stp>
        <stp>T</stp>
        <tr r="T54" s="5"/>
      </tp>
      <tp>
        <v>51.87</v>
        <stp/>
        <stp>StudyData</stp>
        <stp>S.XAR</stp>
        <stp>Bar</stp>
        <stp/>
        <stp>High</stp>
        <stp>D</stp>
        <stp>-53</stp>
        <stp>All</stp>
        <stp/>
        <stp/>
        <stp>TRUE</stp>
        <stp>T</stp>
        <tr r="T55" s="5"/>
      </tp>
      <tp>
        <v>52.7</v>
        <stp/>
        <stp>StudyData</stp>
        <stp>S.XAR</stp>
        <stp>Bar</stp>
        <stp/>
        <stp>High</stp>
        <stp>D</stp>
        <stp>-50</stp>
        <stp>All</stp>
        <stp/>
        <stp/>
        <stp>TRUE</stp>
        <stp>T</stp>
        <tr r="T52" s="5"/>
      </tp>
      <tp>
        <v>52.33</v>
        <stp/>
        <stp>StudyData</stp>
        <stp>S.XAR</stp>
        <stp>Bar</stp>
        <stp/>
        <stp>High</stp>
        <stp>D</stp>
        <stp>-51</stp>
        <stp>All</stp>
        <stp/>
        <stp/>
        <stp>TRUE</stp>
        <stp>T</stp>
        <tr r="T53" s="5"/>
      </tp>
      <tp>
        <v>52.85</v>
        <stp/>
        <stp>StudyData</stp>
        <stp>S.XAR</stp>
        <stp>Bar</stp>
        <stp/>
        <stp>High</stp>
        <stp>D</stp>
        <stp>-56</stp>
        <stp>All</stp>
        <stp/>
        <stp/>
        <stp>TRUE</stp>
        <stp>T</stp>
        <tr r="T58" s="5"/>
      </tp>
      <tp>
        <v>52.58</v>
        <stp/>
        <stp>StudyData</stp>
        <stp>S.XAR</stp>
        <stp>Bar</stp>
        <stp/>
        <stp>High</stp>
        <stp>D</stp>
        <stp>-57</stp>
        <stp>All</stp>
        <stp/>
        <stp/>
        <stp>TRUE</stp>
        <stp>T</stp>
        <tr r="T59" s="5"/>
      </tp>
      <tp>
        <v>52.44</v>
        <stp/>
        <stp>StudyData</stp>
        <stp>S.XAR</stp>
        <stp>Bar</stp>
        <stp/>
        <stp>High</stp>
        <stp>D</stp>
        <stp>-54</stp>
        <stp>All</stp>
        <stp/>
        <stp/>
        <stp>TRUE</stp>
        <stp>T</stp>
        <tr r="T56" s="5"/>
      </tp>
      <tp>
        <v>52.65</v>
        <stp/>
        <stp>StudyData</stp>
        <stp>S.XAR</stp>
        <stp>Bar</stp>
        <stp/>
        <stp>High</stp>
        <stp>D</stp>
        <stp>-55</stp>
        <stp>All</stp>
        <stp/>
        <stp/>
        <stp>TRUE</stp>
        <stp>T</stp>
        <tr r="T57" s="5"/>
      </tp>
      <tp>
        <v>54.07</v>
        <stp/>
        <stp>StudyData</stp>
        <stp>S.XAR</stp>
        <stp>Bar</stp>
        <stp/>
        <stp>Open</stp>
        <stp>D</stp>
        <stp>-23</stp>
        <stp>All</stp>
        <stp/>
        <stp/>
        <stp>TRUE</stp>
        <stp>T</stp>
        <tr r="S25" s="5"/>
      </tp>
      <tp>
        <v>54.46</v>
        <stp/>
        <stp>StudyData</stp>
        <stp>S.XAR</stp>
        <stp>Bar</stp>
        <stp/>
        <stp>Open</stp>
        <stp>D</stp>
        <stp>-22</stp>
        <stp>All</stp>
        <stp/>
        <stp/>
        <stp>TRUE</stp>
        <stp>T</stp>
        <tr r="S24" s="5"/>
      </tp>
      <tp>
        <v>54.62</v>
        <stp/>
        <stp>StudyData</stp>
        <stp>S.XAR</stp>
        <stp>Bar</stp>
        <stp/>
        <stp>Open</stp>
        <stp>D</stp>
        <stp>-21</stp>
        <stp>All</stp>
        <stp/>
        <stp/>
        <stp>TRUE</stp>
        <stp>T</stp>
        <tr r="S23" s="5"/>
      </tp>
      <tp>
        <v>55.6</v>
        <stp/>
        <stp>StudyData</stp>
        <stp>S.XAR</stp>
        <stp>Bar</stp>
        <stp/>
        <stp>Open</stp>
        <stp>D</stp>
        <stp>-20</stp>
        <stp>All</stp>
        <stp/>
        <stp/>
        <stp>TRUE</stp>
        <stp>T</stp>
        <tr r="S22" s="5"/>
      </tp>
      <tp>
        <v>54.47</v>
        <stp/>
        <stp>StudyData</stp>
        <stp>S.XAR</stp>
        <stp>Bar</stp>
        <stp/>
        <stp>Open</stp>
        <stp>D</stp>
        <stp>-27</stp>
        <stp>All</stp>
        <stp/>
        <stp/>
        <stp>TRUE</stp>
        <stp>T</stp>
        <tr r="S29" s="5"/>
      </tp>
      <tp>
        <v>54.35</v>
        <stp/>
        <stp>StudyData</stp>
        <stp>S.XAR</stp>
        <stp>Bar</stp>
        <stp/>
        <stp>Open</stp>
        <stp>D</stp>
        <stp>-26</stp>
        <stp>All</stp>
        <stp/>
        <stp/>
        <stp>TRUE</stp>
        <stp>T</stp>
        <tr r="S28" s="5"/>
      </tp>
      <tp>
        <v>53.74</v>
        <stp/>
        <stp>StudyData</stp>
        <stp>S.XAR</stp>
        <stp>Bar</stp>
        <stp/>
        <stp>Open</stp>
        <stp>D</stp>
        <stp>-25</stp>
        <stp>All</stp>
        <stp/>
        <stp/>
        <stp>TRUE</stp>
        <stp>T</stp>
        <tr r="S27" s="5"/>
      </tp>
      <tp>
        <v>53.99</v>
        <stp/>
        <stp>StudyData</stp>
        <stp>S.XAR</stp>
        <stp>Bar</stp>
        <stp/>
        <stp>Open</stp>
        <stp>D</stp>
        <stp>-24</stp>
        <stp>All</stp>
        <stp/>
        <stp/>
        <stp>TRUE</stp>
        <stp>T</stp>
        <tr r="S26" s="5"/>
      </tp>
      <tp>
        <v>54.8</v>
        <stp/>
        <stp>StudyData</stp>
        <stp>S.XAR</stp>
        <stp>Bar</stp>
        <stp/>
        <stp>Open</stp>
        <stp>D</stp>
        <stp>-29</stp>
        <stp>All</stp>
        <stp/>
        <stp/>
        <stp>TRUE</stp>
        <stp>T</stp>
        <tr r="S31" s="5"/>
      </tp>
      <tp>
        <v>54.47</v>
        <stp/>
        <stp>StudyData</stp>
        <stp>S.XAR</stp>
        <stp>Bar</stp>
        <stp/>
        <stp>Open</stp>
        <stp>D</stp>
        <stp>-28</stp>
        <stp>All</stp>
        <stp/>
        <stp/>
        <stp>TRUE</stp>
        <stp>T</stp>
        <tr r="S30" s="5"/>
      </tp>
      <tp>
        <v>53.05</v>
        <stp/>
        <stp>StudyData</stp>
        <stp>S.XAR</stp>
        <stp>Bar</stp>
        <stp/>
        <stp>Low</stp>
        <stp>D</stp>
        <stp>-37</stp>
        <stp>All</stp>
        <stp/>
        <stp/>
        <stp>TRUE</stp>
        <stp>T</stp>
        <tr r="U39" s="5"/>
      </tp>
      <tp>
        <v>53.65</v>
        <stp/>
        <stp>StudyData</stp>
        <stp>S.XAR</stp>
        <stp>Bar</stp>
        <stp/>
        <stp>Low</stp>
        <stp>D</stp>
        <stp>-36</stp>
        <stp>All</stp>
        <stp/>
        <stp/>
        <stp>TRUE</stp>
        <stp>T</stp>
        <tr r="U38" s="5"/>
      </tp>
      <tp>
        <v>53.59</v>
        <stp/>
        <stp>StudyData</stp>
        <stp>S.XAR</stp>
        <stp>Bar</stp>
        <stp/>
        <stp>Low</stp>
        <stp>D</stp>
        <stp>-35</stp>
        <stp>All</stp>
        <stp/>
        <stp/>
        <stp>TRUE</stp>
        <stp>T</stp>
        <tr r="U37" s="5"/>
      </tp>
      <tp>
        <v>53.6</v>
        <stp/>
        <stp>StudyData</stp>
        <stp>S.XAR</stp>
        <stp>Bar</stp>
        <stp/>
        <stp>Low</stp>
        <stp>D</stp>
        <stp>-34</stp>
        <stp>All</stp>
        <stp/>
        <stp/>
        <stp>TRUE</stp>
        <stp>T</stp>
        <tr r="U36" s="5"/>
      </tp>
      <tp>
        <v>53.55</v>
        <stp/>
        <stp>StudyData</stp>
        <stp>S.XAR</stp>
        <stp>Bar</stp>
        <stp/>
        <stp>Low</stp>
        <stp>D</stp>
        <stp>-33</stp>
        <stp>All</stp>
        <stp/>
        <stp/>
        <stp>TRUE</stp>
        <stp>T</stp>
        <tr r="U35" s="5"/>
      </tp>
      <tp>
        <v>53.22</v>
        <stp/>
        <stp>StudyData</stp>
        <stp>S.XAR</stp>
        <stp>Bar</stp>
        <stp/>
        <stp>Low</stp>
        <stp>D</stp>
        <stp>-32</stp>
        <stp>All</stp>
        <stp/>
        <stp/>
        <stp>TRUE</stp>
        <stp>T</stp>
        <tr r="U34" s="5"/>
      </tp>
      <tp>
        <v>53.53</v>
        <stp/>
        <stp>StudyData</stp>
        <stp>S.XAR</stp>
        <stp>Bar</stp>
        <stp/>
        <stp>Low</stp>
        <stp>D</stp>
        <stp>-31</stp>
        <stp>All</stp>
        <stp/>
        <stp/>
        <stp>TRUE</stp>
        <stp>T</stp>
        <tr r="U33" s="5"/>
      </tp>
      <tp>
        <v>54.31</v>
        <stp/>
        <stp>StudyData</stp>
        <stp>S.XAR</stp>
        <stp>Bar</stp>
        <stp/>
        <stp>Low</stp>
        <stp>D</stp>
        <stp>-30</stp>
        <stp>All</stp>
        <stp/>
        <stp/>
        <stp>TRUE</stp>
        <stp>T</stp>
        <tr r="U32" s="5"/>
      </tp>
      <tp>
        <v>53.25</v>
        <stp/>
        <stp>StudyData</stp>
        <stp>S.XAR</stp>
        <stp>Bar</stp>
        <stp/>
        <stp>Low</stp>
        <stp>D</stp>
        <stp>-39</stp>
        <stp>All</stp>
        <stp/>
        <stp/>
        <stp>TRUE</stp>
        <stp>T</stp>
        <tr r="U41" s="5"/>
      </tp>
      <tp>
        <v>53.23</v>
        <stp/>
        <stp>StudyData</stp>
        <stp>S.XAR</stp>
        <stp>Bar</stp>
        <stp/>
        <stp>Low</stp>
        <stp>D</stp>
        <stp>-38</stp>
        <stp>All</stp>
        <stp/>
        <stp/>
        <stp>TRUE</stp>
        <stp>T</stp>
        <tr r="U40" s="5"/>
      </tp>
      <tp>
        <v>208.64</v>
        <stp/>
        <stp>StudyData</stp>
        <stp>SPY</stp>
        <stp>Bar</stp>
        <stp/>
        <stp>Open</stp>
        <stp>D</stp>
        <stp>-249</stp>
        <stp>All</stp>
        <stp/>
        <stp/>
        <stp>TRUE</stp>
        <stp>T</stp>
        <tr r="D251" s="5"/>
      </tp>
      <tp>
        <v>211.35</v>
        <stp/>
        <stp>StudyData</stp>
        <stp>SPY</stp>
        <stp>Bar</stp>
        <stp/>
        <stp>Open</stp>
        <stp>D</stp>
        <stp>-149</stp>
        <stp>All</stp>
        <stp/>
        <stp/>
        <stp>TRUE</stp>
        <stp>T</stp>
        <tr r="D151" s="5"/>
      </tp>
      <tp>
        <v>208.93</v>
        <stp/>
        <stp>StudyData</stp>
        <stp>SPY</stp>
        <stp>Bar</stp>
        <stp/>
        <stp>Open</stp>
        <stp>D</stp>
        <stp>-248</stp>
        <stp>All</stp>
        <stp/>
        <stp/>
        <stp>TRUE</stp>
        <stp>T</stp>
        <tr r="D250" s="5"/>
      </tp>
      <tp>
        <v>210.43</v>
        <stp/>
        <stp>StudyData</stp>
        <stp>SPY</stp>
        <stp>Bar</stp>
        <stp/>
        <stp>Open</stp>
        <stp>D</stp>
        <stp>-148</stp>
        <stp>All</stp>
        <stp/>
        <stp/>
        <stp>TRUE</stp>
        <stp>T</stp>
        <tr r="D150" s="5"/>
      </tp>
      <tp>
        <v>212.14</v>
        <stp/>
        <stp>StudyData</stp>
        <stp>SPY</stp>
        <stp>Bar</stp>
        <stp/>
        <stp>Open</stp>
        <stp>D</stp>
        <stp>-243</stp>
        <stp>All</stp>
        <stp/>
        <stp/>
        <stp>TRUE</stp>
        <stp>T</stp>
        <tr r="D245" s="5"/>
      </tp>
      <tp>
        <v>206.5</v>
        <stp/>
        <stp>StudyData</stp>
        <stp>SPY</stp>
        <stp>Bar</stp>
        <stp/>
        <stp>Open</stp>
        <stp>D</stp>
        <stp>-143</stp>
        <stp>All</stp>
        <stp/>
        <stp/>
        <stp>TRUE</stp>
        <stp>T</stp>
        <tr r="D145" s="5"/>
      </tp>
      <tp>
        <v>211.72</v>
        <stp/>
        <stp>StudyData</stp>
        <stp>SPY</stp>
        <stp>Bar</stp>
        <stp/>
        <stp>Open</stp>
        <stp>D</stp>
        <stp>-242</stp>
        <stp>All</stp>
        <stp/>
        <stp/>
        <stp>TRUE</stp>
        <stp>T</stp>
        <tr r="D244" s="5"/>
      </tp>
      <tp>
        <v>204.35</v>
        <stp/>
        <stp>StudyData</stp>
        <stp>SPY</stp>
        <stp>Bar</stp>
        <stp/>
        <stp>Open</stp>
        <stp>D</stp>
        <stp>-142</stp>
        <stp>All</stp>
        <stp/>
        <stp/>
        <stp>TRUE</stp>
        <stp>T</stp>
        <tr r="D144" s="5"/>
      </tp>
      <tp>
        <v>211.1</v>
        <stp/>
        <stp>StudyData</stp>
        <stp>SPY</stp>
        <stp>Bar</stp>
        <stp/>
        <stp>Open</stp>
        <stp>D</stp>
        <stp>-241</stp>
        <stp>All</stp>
        <stp/>
        <stp/>
        <stp>TRUE</stp>
        <stp>T</stp>
        <tr r="D243" s="5"/>
      </tp>
      <tp>
        <v>202.32</v>
        <stp/>
        <stp>StudyData</stp>
        <stp>SPY</stp>
        <stp>Bar</stp>
        <stp/>
        <stp>Open</stp>
        <stp>D</stp>
        <stp>-141</stp>
        <stp>All</stp>
        <stp/>
        <stp/>
        <stp>TRUE</stp>
        <stp>T</stp>
        <tr r="D143" s="5"/>
      </tp>
      <tp>
        <v>210.29</v>
        <stp/>
        <stp>StudyData</stp>
        <stp>SPY</stp>
        <stp>Bar</stp>
        <stp/>
        <stp>Open</stp>
        <stp>D</stp>
        <stp>-240</stp>
        <stp>All</stp>
        <stp/>
        <stp/>
        <stp>TRUE</stp>
        <stp>T</stp>
        <tr r="D242" s="5"/>
      </tp>
      <tp>
        <v>205.99</v>
        <stp/>
        <stp>StudyData</stp>
        <stp>SPY</stp>
        <stp>Bar</stp>
        <stp/>
        <stp>Open</stp>
        <stp>D</stp>
        <stp>-140</stp>
        <stp>All</stp>
        <stp/>
        <stp/>
        <stp>TRUE</stp>
        <stp>T</stp>
        <tr r="D142" s="5"/>
      </tp>
      <tp>
        <v>210.59</v>
        <stp/>
        <stp>StudyData</stp>
        <stp>SPY</stp>
        <stp>Bar</stp>
        <stp/>
        <stp>Open</stp>
        <stp>D</stp>
        <stp>-247</stp>
        <stp>All</stp>
        <stp/>
        <stp/>
        <stp>TRUE</stp>
        <stp>T</stp>
        <tr r="D249" s="5"/>
      </tp>
      <tp>
        <v>209.74</v>
        <stp/>
        <stp>StudyData</stp>
        <stp>SPY</stp>
        <stp>Bar</stp>
        <stp/>
        <stp>Open</stp>
        <stp>D</stp>
        <stp>-147</stp>
        <stp>All</stp>
        <stp/>
        <stp/>
        <stp>TRUE</stp>
        <stp>T</stp>
        <tr r="D149" s="5"/>
      </tp>
      <tp>
        <v>211.31</v>
        <stp/>
        <stp>StudyData</stp>
        <stp>SPY</stp>
        <stp>Bar</stp>
        <stp/>
        <stp>Open</stp>
        <stp>D</stp>
        <stp>-246</stp>
        <stp>All</stp>
        <stp/>
        <stp/>
        <stp>TRUE</stp>
        <stp>T</stp>
        <tr r="D248" s="5"/>
      </tp>
      <tp>
        <v>209.31</v>
        <stp/>
        <stp>StudyData</stp>
        <stp>SPY</stp>
        <stp>Bar</stp>
        <stp/>
        <stp>Open</stp>
        <stp>D</stp>
        <stp>-146</stp>
        <stp>All</stp>
        <stp/>
        <stp/>
        <stp>TRUE</stp>
        <stp>T</stp>
        <tr r="D148" s="5"/>
      </tp>
      <tp>
        <v>211.46</v>
        <stp/>
        <stp>StudyData</stp>
        <stp>SPY</stp>
        <stp>Bar</stp>
        <stp/>
        <stp>Open</stp>
        <stp>D</stp>
        <stp>-245</stp>
        <stp>All</stp>
        <stp/>
        <stp/>
        <stp>TRUE</stp>
        <stp>T</stp>
        <tr r="D247" s="5"/>
      </tp>
      <tp>
        <v>207.51</v>
        <stp/>
        <stp>StudyData</stp>
        <stp>SPY</stp>
        <stp>Bar</stp>
        <stp/>
        <stp>Open</stp>
        <stp>D</stp>
        <stp>-145</stp>
        <stp>All</stp>
        <stp/>
        <stp/>
        <stp>TRUE</stp>
        <stp>T</stp>
        <tr r="D147" s="5"/>
      </tp>
      <tp>
        <v>211.9</v>
        <stp/>
        <stp>StudyData</stp>
        <stp>SPY</stp>
        <stp>Bar</stp>
        <stp/>
        <stp>Open</stp>
        <stp>D</stp>
        <stp>-244</stp>
        <stp>All</stp>
        <stp/>
        <stp/>
        <stp>TRUE</stp>
        <stp>T</stp>
        <tr r="D246" s="5"/>
      </tp>
      <tp>
        <v>208.88</v>
        <stp/>
        <stp>StudyData</stp>
        <stp>SPY</stp>
        <stp>Bar</stp>
        <stp/>
        <stp>Open</stp>
        <stp>D</stp>
        <stp>-144</stp>
        <stp>All</stp>
        <stp/>
        <stp/>
        <stp>TRUE</stp>
        <stp>T</stp>
        <tr r="D146" s="5"/>
      </tp>
      <tp>
        <v>54.23</v>
        <stp/>
        <stp>StudyData</stp>
        <stp>S.XAR</stp>
        <stp>Bar</stp>
        <stp/>
        <stp>Low</stp>
        <stp>D</stp>
        <stp>-27</stp>
        <stp>All</stp>
        <stp/>
        <stp/>
        <stp>TRUE</stp>
        <stp>T</stp>
        <tr r="U29" s="5"/>
      </tp>
      <tp>
        <v>53.78</v>
        <stp/>
        <stp>StudyData</stp>
        <stp>S.XAR</stp>
        <stp>Bar</stp>
        <stp/>
        <stp>Low</stp>
        <stp>D</stp>
        <stp>-26</stp>
        <stp>All</stp>
        <stp/>
        <stp/>
        <stp>TRUE</stp>
        <stp>T</stp>
        <tr r="U28" s="5"/>
      </tp>
      <tp>
        <v>53.67</v>
        <stp/>
        <stp>StudyData</stp>
        <stp>S.XAR</stp>
        <stp>Bar</stp>
        <stp/>
        <stp>Low</stp>
        <stp>D</stp>
        <stp>-25</stp>
        <stp>All</stp>
        <stp/>
        <stp/>
        <stp>TRUE</stp>
        <stp>T</stp>
        <tr r="U27" s="5"/>
      </tp>
      <tp>
        <v>53.99</v>
        <stp/>
        <stp>StudyData</stp>
        <stp>S.XAR</stp>
        <stp>Bar</stp>
        <stp/>
        <stp>Low</stp>
        <stp>D</stp>
        <stp>-24</stp>
        <stp>All</stp>
        <stp/>
        <stp/>
        <stp>TRUE</stp>
        <stp>T</stp>
        <tr r="U26" s="5"/>
      </tp>
      <tp>
        <v>54.07</v>
        <stp/>
        <stp>StudyData</stp>
        <stp>S.XAR</stp>
        <stp>Bar</stp>
        <stp/>
        <stp>Low</stp>
        <stp>D</stp>
        <stp>-23</stp>
        <stp>All</stp>
        <stp/>
        <stp/>
        <stp>TRUE</stp>
        <stp>T</stp>
        <tr r="U25" s="5"/>
      </tp>
      <tp>
        <v>54.22</v>
        <stp/>
        <stp>StudyData</stp>
        <stp>S.XAR</stp>
        <stp>Bar</stp>
        <stp/>
        <stp>Low</stp>
        <stp>D</stp>
        <stp>-22</stp>
        <stp>All</stp>
        <stp/>
        <stp/>
        <stp>TRUE</stp>
        <stp>T</stp>
        <tr r="U24" s="5"/>
      </tp>
      <tp>
        <v>54.62</v>
        <stp/>
        <stp>StudyData</stp>
        <stp>S.XAR</stp>
        <stp>Bar</stp>
        <stp/>
        <stp>Low</stp>
        <stp>D</stp>
        <stp>-21</stp>
        <stp>All</stp>
        <stp/>
        <stp/>
        <stp>TRUE</stp>
        <stp>T</stp>
        <tr r="U23" s="5"/>
      </tp>
      <tp>
        <v>55.15</v>
        <stp/>
        <stp>StudyData</stp>
        <stp>S.XAR</stp>
        <stp>Bar</stp>
        <stp/>
        <stp>Low</stp>
        <stp>D</stp>
        <stp>-20</stp>
        <stp>All</stp>
        <stp/>
        <stp/>
        <stp>TRUE</stp>
        <stp>T</stp>
        <tr r="U22" s="5"/>
      </tp>
      <tp>
        <v>54.61</v>
        <stp/>
        <stp>StudyData</stp>
        <stp>S.XAR</stp>
        <stp>Bar</stp>
        <stp/>
        <stp>Low</stp>
        <stp>D</stp>
        <stp>-29</stp>
        <stp>All</stp>
        <stp/>
        <stp/>
        <stp>TRUE</stp>
        <stp>T</stp>
        <tr r="U31" s="5"/>
      </tp>
      <tp>
        <v>54.14</v>
        <stp/>
        <stp>StudyData</stp>
        <stp>S.XAR</stp>
        <stp>Bar</stp>
        <stp/>
        <stp>Low</stp>
        <stp>D</stp>
        <stp>-28</stp>
        <stp>All</stp>
        <stp/>
        <stp/>
        <stp>TRUE</stp>
        <stp>T</stp>
        <tr r="U30" s="5"/>
      </tp>
      <tp>
        <v>211.94</v>
        <stp/>
        <stp>StudyData</stp>
        <stp>SPY</stp>
        <stp>Bar</stp>
        <stp/>
        <stp>Open</stp>
        <stp>D</stp>
        <stp>-259</stp>
        <stp>All</stp>
        <stp/>
        <stp/>
        <stp>TRUE</stp>
        <stp>T</stp>
        <tr r="D261" s="5"/>
      </tp>
      <tp>
        <v>203.61</v>
        <stp/>
        <stp>StudyData</stp>
        <stp>SPY</stp>
        <stp>Bar</stp>
        <stp/>
        <stp>Open</stp>
        <stp>D</stp>
        <stp>-159</stp>
        <stp>All</stp>
        <stp/>
        <stp/>
        <stp>TRUE</stp>
        <stp>T</stp>
        <tr r="D161" s="5"/>
      </tp>
      <tp>
        <v>211.02</v>
        <stp/>
        <stp>StudyData</stp>
        <stp>SPY</stp>
        <stp>Bar</stp>
        <stp/>
        <stp>Open</stp>
        <stp>D</stp>
        <stp>-258</stp>
        <stp>All</stp>
        <stp/>
        <stp/>
        <stp>TRUE</stp>
        <stp>T</stp>
        <tr r="D260" s="5"/>
      </tp>
      <tp>
        <v>202.98</v>
        <stp/>
        <stp>StudyData</stp>
        <stp>SPY</stp>
        <stp>Bar</stp>
        <stp/>
        <stp>Open</stp>
        <stp>D</stp>
        <stp>-158</stp>
        <stp>All</stp>
        <stp/>
        <stp/>
        <stp>TRUE</stp>
        <stp>T</stp>
        <tr r="D160" s="5"/>
      </tp>
      <tp>
        <v>208.45</v>
        <stp/>
        <stp>StudyData</stp>
        <stp>SPY</stp>
        <stp>Bar</stp>
        <stp/>
        <stp>Open</stp>
        <stp>D</stp>
        <stp>-253</stp>
        <stp>All</stp>
        <stp/>
        <stp/>
        <stp>TRUE</stp>
        <stp>T</stp>
        <tr r="D255" s="5"/>
      </tp>
      <tp>
        <v>208.35</v>
        <stp/>
        <stp>StudyData</stp>
        <stp>SPY</stp>
        <stp>Bar</stp>
        <stp/>
        <stp>Open</stp>
        <stp>D</stp>
        <stp>-153</stp>
        <stp>All</stp>
        <stp/>
        <stp/>
        <stp>TRUE</stp>
        <stp>T</stp>
        <tr r="D155" s="5"/>
      </tp>
      <tp>
        <v>209.37</v>
        <stp/>
        <stp>StudyData</stp>
        <stp>SPY</stp>
        <stp>Bar</stp>
        <stp/>
        <stp>Open</stp>
        <stp>D</stp>
        <stp>-252</stp>
        <stp>All</stp>
        <stp/>
        <stp/>
        <stp>TRUE</stp>
        <stp>T</stp>
        <tr r="D254" s="5"/>
      </tp>
      <tp>
        <v>209.06</v>
        <stp/>
        <stp>StudyData</stp>
        <stp>SPY</stp>
        <stp>Bar</stp>
        <stp/>
        <stp>Open</stp>
        <stp>D</stp>
        <stp>-152</stp>
        <stp>All</stp>
        <stp/>
        <stp/>
        <stp>TRUE</stp>
        <stp>T</stp>
        <tr r="D154" s="5"/>
      </tp>
      <tp>
        <v>211.48</v>
        <stp/>
        <stp>StudyData</stp>
        <stp>SPY</stp>
        <stp>Bar</stp>
        <stp/>
        <stp>Open</stp>
        <stp>D</stp>
        <stp>-251</stp>
        <stp>All</stp>
        <stp/>
        <stp/>
        <stp>TRUE</stp>
        <stp>T</stp>
        <tr r="D253" s="5"/>
      </tp>
      <tp>
        <v>208.32</v>
        <stp/>
        <stp>StudyData</stp>
        <stp>SPY</stp>
        <stp>Bar</stp>
        <stp/>
        <stp>Open</stp>
        <stp>D</stp>
        <stp>-151</stp>
        <stp>All</stp>
        <stp/>
        <stp/>
        <stp>TRUE</stp>
        <stp>T</stp>
        <tr r="D153" s="5"/>
      </tp>
      <tp>
        <v>210.64</v>
        <stp/>
        <stp>StudyData</stp>
        <stp>SPY</stp>
        <stp>Bar</stp>
        <stp/>
        <stp>Open</stp>
        <stp>D</stp>
        <stp>-250</stp>
        <stp>All</stp>
        <stp/>
        <stp/>
        <stp>TRUE</stp>
        <stp>T</stp>
        <tr r="D252" s="5"/>
      </tp>
      <tp>
        <v>209.97</v>
        <stp/>
        <stp>StudyData</stp>
        <stp>SPY</stp>
        <stp>Bar</stp>
        <stp/>
        <stp>Open</stp>
        <stp>D</stp>
        <stp>-150</stp>
        <stp>All</stp>
        <stp/>
        <stp/>
        <stp>TRUE</stp>
        <stp>T</stp>
        <tr r="D152" s="5"/>
      </tp>
      <tp>
        <v>212</v>
        <stp/>
        <stp>StudyData</stp>
        <stp>SPY</stp>
        <stp>Bar</stp>
        <stp/>
        <stp>Open</stp>
        <stp>D</stp>
        <stp>-257</stp>
        <stp>All</stp>
        <stp/>
        <stp/>
        <stp>TRUE</stp>
        <stp>T</stp>
        <tr r="D259" s="5"/>
      </tp>
      <tp>
        <v>207.25</v>
        <stp/>
        <stp>StudyData</stp>
        <stp>SPY</stp>
        <stp>Bar</stp>
        <stp/>
        <stp>Open</stp>
        <stp>D</stp>
        <stp>-157</stp>
        <stp>All</stp>
        <stp/>
        <stp/>
        <stp>TRUE</stp>
        <stp>T</stp>
        <tr r="D159" s="5"/>
      </tp>
      <tp>
        <v>211.07</v>
        <stp/>
        <stp>StudyData</stp>
        <stp>SPY</stp>
        <stp>Bar</stp>
        <stp/>
        <stp>Open</stp>
        <stp>D</stp>
        <stp>-256</stp>
        <stp>All</stp>
        <stp/>
        <stp/>
        <stp>TRUE</stp>
        <stp>T</stp>
        <tr r="D258" s="5"/>
      </tp>
      <tp>
        <v>207.3</v>
        <stp/>
        <stp>StudyData</stp>
        <stp>SPY</stp>
        <stp>Bar</stp>
        <stp/>
        <stp>Open</stp>
        <stp>D</stp>
        <stp>-156</stp>
        <stp>All</stp>
        <stp/>
        <stp/>
        <stp>TRUE</stp>
        <stp>T</stp>
        <tr r="D158" s="5"/>
      </tp>
      <tp>
        <v>209.95</v>
        <stp/>
        <stp>StudyData</stp>
        <stp>SPY</stp>
        <stp>Bar</stp>
        <stp/>
        <stp>Open</stp>
        <stp>D</stp>
        <stp>-255</stp>
        <stp>All</stp>
        <stp/>
        <stp/>
        <stp>TRUE</stp>
        <stp>T</stp>
        <tr r="D257" s="5"/>
      </tp>
      <tp>
        <v>206.2</v>
        <stp/>
        <stp>StudyData</stp>
        <stp>SPY</stp>
        <stp>Bar</stp>
        <stp/>
        <stp>Open</stp>
        <stp>D</stp>
        <stp>-155</stp>
        <stp>All</stp>
        <stp/>
        <stp/>
        <stp>TRUE</stp>
        <stp>T</stp>
        <tr r="D157" s="5"/>
      </tp>
      <tp>
        <v>209.64</v>
        <stp/>
        <stp>StudyData</stp>
        <stp>SPY</stp>
        <stp>Bar</stp>
        <stp/>
        <stp>Open</stp>
        <stp>D</stp>
        <stp>-254</stp>
        <stp>All</stp>
        <stp/>
        <stp/>
        <stp>TRUE</stp>
        <stp>T</stp>
        <tr r="D256" s="5"/>
      </tp>
      <tp>
        <v>207</v>
        <stp/>
        <stp>StudyData</stp>
        <stp>SPY</stp>
        <stp>Bar</stp>
        <stp/>
        <stp>Open</stp>
        <stp>D</stp>
        <stp>-154</stp>
        <stp>All</stp>
        <stp/>
        <stp/>
        <stp>TRUE</stp>
        <stp>T</stp>
        <tr r="D156" s="5"/>
      </tp>
      <tp>
        <v>54.97</v>
        <stp/>
        <stp>StudyData</stp>
        <stp>S.XAR</stp>
        <stp>Bar</stp>
        <stp/>
        <stp>Low</stp>
        <stp>D</stp>
        <stp>-17</stp>
        <stp>All</stp>
        <stp/>
        <stp/>
        <stp>TRUE</stp>
        <stp>T</stp>
        <tr r="U19" s="5"/>
      </tp>
      <tp>
        <v>54.95</v>
        <stp/>
        <stp>StudyData</stp>
        <stp>S.XAR</stp>
        <stp>Bar</stp>
        <stp/>
        <stp>Low</stp>
        <stp>D</stp>
        <stp>-16</stp>
        <stp>All</stp>
        <stp/>
        <stp/>
        <stp>TRUE</stp>
        <stp>T</stp>
        <tr r="U18" s="5"/>
      </tp>
      <tp>
        <v>55.01</v>
        <stp/>
        <stp>StudyData</stp>
        <stp>S.XAR</stp>
        <stp>Bar</stp>
        <stp/>
        <stp>Low</stp>
        <stp>D</stp>
        <stp>-15</stp>
        <stp>All</stp>
        <stp/>
        <stp/>
        <stp>TRUE</stp>
        <stp>T</stp>
        <tr r="U17" s="5"/>
      </tp>
      <tp>
        <v>54.38</v>
        <stp/>
        <stp>StudyData</stp>
        <stp>S.XAR</stp>
        <stp>Bar</stp>
        <stp/>
        <stp>Low</stp>
        <stp>D</stp>
        <stp>-14</stp>
        <stp>All</stp>
        <stp/>
        <stp/>
        <stp>TRUE</stp>
        <stp>T</stp>
        <tr r="U16" s="5"/>
      </tp>
      <tp>
        <v>54.88</v>
        <stp/>
        <stp>StudyData</stp>
        <stp>S.XAR</stp>
        <stp>Bar</stp>
        <stp/>
        <stp>Low</stp>
        <stp>D</stp>
        <stp>-13</stp>
        <stp>All</stp>
        <stp/>
        <stp/>
        <stp>TRUE</stp>
        <stp>T</stp>
        <tr r="U15" s="5"/>
      </tp>
      <tp>
        <v>54.72</v>
        <stp/>
        <stp>StudyData</stp>
        <stp>S.XAR</stp>
        <stp>Bar</stp>
        <stp/>
        <stp>Low</stp>
        <stp>D</stp>
        <stp>-12</stp>
        <stp>All</stp>
        <stp/>
        <stp/>
        <stp>TRUE</stp>
        <stp>T</stp>
        <tr r="U14" s="5"/>
      </tp>
      <tp>
        <v>55.04</v>
        <stp/>
        <stp>StudyData</stp>
        <stp>S.XAR</stp>
        <stp>Bar</stp>
        <stp/>
        <stp>Low</stp>
        <stp>D</stp>
        <stp>-11</stp>
        <stp>All</stp>
        <stp/>
        <stp/>
        <stp>TRUE</stp>
        <stp>T</stp>
        <tr r="U13" s="5"/>
      </tp>
      <tp>
        <v>55.53</v>
        <stp/>
        <stp>StudyData</stp>
        <stp>S.XAR</stp>
        <stp>Bar</stp>
        <stp/>
        <stp>Low</stp>
        <stp>D</stp>
        <stp>-10</stp>
        <stp>All</stp>
        <stp/>
        <stp/>
        <stp>TRUE</stp>
        <stp>T</stp>
        <tr r="U12" s="5"/>
      </tp>
      <tp>
        <v>54.99</v>
        <stp/>
        <stp>StudyData</stp>
        <stp>S.XAR</stp>
        <stp>Bar</stp>
        <stp/>
        <stp>Low</stp>
        <stp>D</stp>
        <stp>-19</stp>
        <stp>All</stp>
        <stp/>
        <stp/>
        <stp>TRUE</stp>
        <stp>T</stp>
        <tr r="U21" s="5"/>
      </tp>
      <tp>
        <v>54.49</v>
        <stp/>
        <stp>StudyData</stp>
        <stp>S.XAR</stp>
        <stp>Bar</stp>
        <stp/>
        <stp>Low</stp>
        <stp>D</stp>
        <stp>-18</stp>
        <stp>All</stp>
        <stp/>
        <stp/>
        <stp>TRUE</stp>
        <stp>T</stp>
        <tr r="U20" s="5"/>
      </tp>
      <tp>
        <v>95.277245149999999</v>
        <stp/>
        <stp>StudyData</stp>
        <stp>Correlation(S.ONEK,S.DIA,Period:=20,InputChoice1:=Close,InputChoice2:=Close)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8" s="3"/>
      </tp>
      <tp>
        <v>98.789886089999996</v>
        <stp/>
        <stp>StudyData</stp>
        <stp>Correlation(S.ONEK,S.MDY,Period:=20,InputChoice1:=Close,InputChoice2:=Close)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8" s="3"/>
      </tp>
      <tp>
        <v>98.044025300000001</v>
        <stp/>
        <stp>StudyData</stp>
        <stp>Correlation(S.ONEK,S.SLY,Period:=20,InputChoice1:=Close,InputChoice2:=Close)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8" s="3"/>
      </tp>
      <tp>
        <v>99.172228219999994</v>
        <stp/>
        <stp>StudyData</stp>
        <stp>Correlation(S.ONEK,S.SPY,Period:=20,InputChoice1:=Close,InputChoice2:=Close)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8" s="3"/>
      </tp>
      <tp>
        <v>102.26</v>
        <stp/>
        <stp>ContractData</stp>
        <stp>S.SPYG</stp>
        <stp>LastQuoteToday</stp>
        <stp/>
        <stp>T</stp>
        <tr r="G18" s="3"/>
      </tp>
      <tp>
        <v>182.42000000000002</v>
        <stp/>
        <stp>ContractData</stp>
        <stp>S.SLYG</stp>
        <stp>LastQuoteToday</stp>
        <stp/>
        <stp>T</stp>
        <tr r="G20" s="3"/>
      </tp>
      <tp>
        <v>212.44</v>
        <stp/>
        <stp>StudyData</stp>
        <stp>SPY</stp>
        <stp>Bar</stp>
        <stp/>
        <stp>Open</stp>
        <stp>D</stp>
        <stp>-269</stp>
        <stp>All</stp>
        <stp/>
        <stp/>
        <stp>TRUE</stp>
        <stp>T</stp>
        <tr r="D271" s="5"/>
      </tp>
      <tp>
        <v>198.9</v>
        <stp/>
        <stp>StudyData</stp>
        <stp>SPY</stp>
        <stp>Bar</stp>
        <stp/>
        <stp>Open</stp>
        <stp>D</stp>
        <stp>-169</stp>
        <stp>All</stp>
        <stp/>
        <stp/>
        <stp>TRUE</stp>
        <stp>T</stp>
        <tr r="D171" s="5"/>
      </tp>
      <tp>
        <v>212.24</v>
        <stp/>
        <stp>StudyData</stp>
        <stp>SPY</stp>
        <stp>Bar</stp>
        <stp/>
        <stp>Open</stp>
        <stp>D</stp>
        <stp>-268</stp>
        <stp>All</stp>
        <stp/>
        <stp/>
        <stp>TRUE</stp>
        <stp>T</stp>
        <tr r="D270" s="5"/>
      </tp>
      <tp>
        <v>198.95</v>
        <stp/>
        <stp>StudyData</stp>
        <stp>SPY</stp>
        <stp>Bar</stp>
        <stp/>
        <stp>Open</stp>
        <stp>D</stp>
        <stp>-168</stp>
        <stp>All</stp>
        <stp/>
        <stp/>
        <stp>TRUE</stp>
        <stp>T</stp>
        <tr r="D170" s="5"/>
      </tp>
      <tp>
        <v>212.4</v>
        <stp/>
        <stp>StudyData</stp>
        <stp>SPY</stp>
        <stp>Bar</stp>
        <stp/>
        <stp>Open</stp>
        <stp>D</stp>
        <stp>-263</stp>
        <stp>All</stp>
        <stp/>
        <stp/>
        <stp>TRUE</stp>
        <stp>T</stp>
        <tr r="D265" s="5"/>
      </tp>
      <tp>
        <v>200.08</v>
        <stp/>
        <stp>StudyData</stp>
        <stp>SPY</stp>
        <stp>Bar</stp>
        <stp/>
        <stp>Open</stp>
        <stp>D</stp>
        <stp>-163</stp>
        <stp>All</stp>
        <stp/>
        <stp/>
        <stp>TRUE</stp>
        <stp>T</stp>
        <tr r="D165" s="5"/>
      </tp>
      <tp>
        <v>211.25</v>
        <stp/>
        <stp>StudyData</stp>
        <stp>SPY</stp>
        <stp>Bar</stp>
        <stp/>
        <stp>Open</stp>
        <stp>D</stp>
        <stp>-262</stp>
        <stp>All</stp>
        <stp/>
        <stp/>
        <stp>TRUE</stp>
        <stp>T</stp>
        <tr r="D264" s="5"/>
      </tp>
      <tp>
        <v>202.83</v>
        <stp/>
        <stp>StudyData</stp>
        <stp>SPY</stp>
        <stp>Bar</stp>
        <stp/>
        <stp>Open</stp>
        <stp>D</stp>
        <stp>-162</stp>
        <stp>All</stp>
        <stp/>
        <stp/>
        <stp>TRUE</stp>
        <stp>T</stp>
        <tr r="D164" s="5"/>
      </tp>
      <tp>
        <v>212.33</v>
        <stp/>
        <stp>StudyData</stp>
        <stp>SPY</stp>
        <stp>Bar</stp>
        <stp/>
        <stp>Open</stp>
        <stp>D</stp>
        <stp>-261</stp>
        <stp>All</stp>
        <stp/>
        <stp/>
        <stp>TRUE</stp>
        <stp>T</stp>
        <tr r="D263" s="5"/>
      </tp>
      <tp>
        <v>202.5</v>
        <stp/>
        <stp>StudyData</stp>
        <stp>SPY</stp>
        <stp>Bar</stp>
        <stp/>
        <stp>Open</stp>
        <stp>D</stp>
        <stp>-161</stp>
        <stp>All</stp>
        <stp/>
        <stp/>
        <stp>TRUE</stp>
        <stp>T</stp>
        <tr r="D163" s="5"/>
      </tp>
      <tp>
        <v>125.06</v>
        <stp/>
        <stp>ContractData</stp>
        <stp>S.MDYG</stp>
        <stp>LastQuoteToday</stp>
        <stp/>
        <stp>T</stp>
        <tr r="G16" s="3"/>
      </tp>
      <tp>
        <v>212.38</v>
        <stp/>
        <stp>StudyData</stp>
        <stp>SPY</stp>
        <stp>Bar</stp>
        <stp/>
        <stp>Open</stp>
        <stp>D</stp>
        <stp>-260</stp>
        <stp>All</stp>
        <stp/>
        <stp/>
        <stp>TRUE</stp>
        <stp>T</stp>
        <tr r="D262" s="5"/>
      </tp>
      <tp>
        <v>202.85</v>
        <stp/>
        <stp>StudyData</stp>
        <stp>SPY</stp>
        <stp>Bar</stp>
        <stp/>
        <stp>Open</stp>
        <stp>D</stp>
        <stp>-160</stp>
        <stp>All</stp>
        <stp/>
        <stp/>
        <stp>TRUE</stp>
        <stp>T</stp>
        <tr r="D162" s="5"/>
      </tp>
      <tp>
        <v>213.24</v>
        <stp/>
        <stp>StudyData</stp>
        <stp>SPY</stp>
        <stp>Bar</stp>
        <stp/>
        <stp>Open</stp>
        <stp>D</stp>
        <stp>-267</stp>
        <stp>All</stp>
        <stp/>
        <stp/>
        <stp>TRUE</stp>
        <stp>T</stp>
        <tr r="D269" s="5"/>
      </tp>
      <tp>
        <v>201.38</v>
        <stp/>
        <stp>StudyData</stp>
        <stp>SPY</stp>
        <stp>Bar</stp>
        <stp/>
        <stp>Open</stp>
        <stp>D</stp>
        <stp>-167</stp>
        <stp>All</stp>
        <stp/>
        <stp/>
        <stp>TRUE</stp>
        <stp>T</stp>
        <tr r="D169" s="5"/>
      </tp>
      <tp>
        <v>213.15</v>
        <stp/>
        <stp>StudyData</stp>
        <stp>SPY</stp>
        <stp>Bar</stp>
        <stp/>
        <stp>Open</stp>
        <stp>D</stp>
        <stp>-266</stp>
        <stp>All</stp>
        <stp/>
        <stp/>
        <stp>TRUE</stp>
        <stp>T</stp>
        <tr r="D268" s="5"/>
      </tp>
      <tp>
        <v>201.42</v>
        <stp/>
        <stp>StudyData</stp>
        <stp>SPY</stp>
        <stp>Bar</stp>
        <stp/>
        <stp>Open</stp>
        <stp>D</stp>
        <stp>-166</stp>
        <stp>All</stp>
        <stp/>
        <stp/>
        <stp>TRUE</stp>
        <stp>T</stp>
        <tr r="D168" s="5"/>
      </tp>
      <tp>
        <v>212.71</v>
        <stp/>
        <stp>StudyData</stp>
        <stp>SPY</stp>
        <stp>Bar</stp>
        <stp/>
        <stp>Open</stp>
        <stp>D</stp>
        <stp>-265</stp>
        <stp>All</stp>
        <stp/>
        <stp/>
        <stp>TRUE</stp>
        <stp>T</stp>
        <tr r="D267" s="5"/>
      </tp>
      <tp>
        <v>200.65</v>
        <stp/>
        <stp>StudyData</stp>
        <stp>SPY</stp>
        <stp>Bar</stp>
        <stp/>
        <stp>Open</stp>
        <stp>D</stp>
        <stp>-165</stp>
        <stp>All</stp>
        <stp/>
        <stp/>
        <stp>TRUE</stp>
        <stp>T</stp>
        <tr r="D167" s="5"/>
      </tp>
      <tp>
        <v>213.04</v>
        <stp/>
        <stp>StudyData</stp>
        <stp>SPY</stp>
        <stp>Bar</stp>
        <stp/>
        <stp>Open</stp>
        <stp>D</stp>
        <stp>-264</stp>
        <stp>All</stp>
        <stp/>
        <stp/>
        <stp>TRUE</stp>
        <stp>T</stp>
        <tr r="D266" s="5"/>
      </tp>
      <tp>
        <v>200.18</v>
        <stp/>
        <stp>StudyData</stp>
        <stp>SPY</stp>
        <stp>Bar</stp>
        <stp/>
        <stp>Open</stp>
        <stp>D</stp>
        <stp>-164</stp>
        <stp>All</stp>
        <stp/>
        <stp/>
        <stp>TRUE</stp>
        <stp>T</stp>
        <tr r="D166" s="5"/>
      </tp>
      <tp>
        <v>48.21</v>
        <stp/>
        <stp>StudyData</stp>
        <stp>S.XAR</stp>
        <stp>Bar</stp>
        <stp/>
        <stp>High</stp>
        <stp>D</stp>
        <stp>-88</stp>
        <stp>All</stp>
        <stp/>
        <stp/>
        <stp>TRUE</stp>
        <stp>T</stp>
        <tr r="T90" s="5"/>
      </tp>
      <tp>
        <v>48.01</v>
        <stp/>
        <stp>StudyData</stp>
        <stp>S.XAR</stp>
        <stp>Bar</stp>
        <stp/>
        <stp>High</stp>
        <stp>D</stp>
        <stp>-89</stp>
        <stp>All</stp>
        <stp/>
        <stp/>
        <stp>TRUE</stp>
        <stp>T</stp>
        <tr r="T91" s="5"/>
      </tp>
      <tp>
        <v>96.186613260000001</v>
        <stp/>
        <stp>StudyData</stp>
        <stp>Correlation(S.RSCO,S.ONEK,Period:=20,InputChoice1:=Close,InputChoice2:=Close)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10" s="3"/>
      </tp>
      <tp>
        <v>46.25</v>
        <stp/>
        <stp>StudyData</stp>
        <stp>S.XAR</stp>
        <stp>Bar</stp>
        <stp/>
        <stp>High</stp>
        <stp>D</stp>
        <stp>-82</stp>
        <stp>All</stp>
        <stp/>
        <stp/>
        <stp>TRUE</stp>
        <stp>T</stp>
        <tr r="T84" s="5"/>
      </tp>
      <tp>
        <v>47.47</v>
        <stp/>
        <stp>StudyData</stp>
        <stp>S.XAR</stp>
        <stp>Bar</stp>
        <stp/>
        <stp>High</stp>
        <stp>D</stp>
        <stp>-83</stp>
        <stp>All</stp>
        <stp/>
        <stp/>
        <stp>TRUE</stp>
        <stp>T</stp>
        <tr r="T85" s="5"/>
      </tp>
      <tp>
        <v>47.23</v>
        <stp/>
        <stp>StudyData</stp>
        <stp>S.XAR</stp>
        <stp>Bar</stp>
        <stp/>
        <stp>High</stp>
        <stp>D</stp>
        <stp>-80</stp>
        <stp>All</stp>
        <stp/>
        <stp/>
        <stp>TRUE</stp>
        <stp>T</stp>
        <tr r="T82" s="5"/>
      </tp>
      <tp>
        <v>46.22</v>
        <stp/>
        <stp>StudyData</stp>
        <stp>S.XAR</stp>
        <stp>Bar</stp>
        <stp/>
        <stp>High</stp>
        <stp>D</stp>
        <stp>-81</stp>
        <stp>All</stp>
        <stp/>
        <stp/>
        <stp>TRUE</stp>
        <stp>T</stp>
        <tr r="T83" s="5"/>
      </tp>
      <tp>
        <v>48.43</v>
        <stp/>
        <stp>StudyData</stp>
        <stp>S.XAR</stp>
        <stp>Bar</stp>
        <stp/>
        <stp>High</stp>
        <stp>D</stp>
        <stp>-86</stp>
        <stp>All</stp>
        <stp/>
        <stp/>
        <stp>TRUE</stp>
        <stp>T</stp>
        <tr r="T88" s="5"/>
      </tp>
      <tp>
        <v>49.19</v>
        <stp/>
        <stp>StudyData</stp>
        <stp>S.XAR</stp>
        <stp>Bar</stp>
        <stp/>
        <stp>High</stp>
        <stp>D</stp>
        <stp>-87</stp>
        <stp>All</stp>
        <stp/>
        <stp/>
        <stp>TRUE</stp>
        <stp>T</stp>
        <tr r="T89" s="5"/>
      </tp>
      <tp>
        <v>47.05</v>
        <stp/>
        <stp>StudyData</stp>
        <stp>S.XAR</stp>
        <stp>Bar</stp>
        <stp/>
        <stp>High</stp>
        <stp>D</stp>
        <stp>-84</stp>
        <stp>All</stp>
        <stp/>
        <stp/>
        <stp>TRUE</stp>
        <stp>T</stp>
        <tr r="T86" s="5"/>
      </tp>
      <tp>
        <v>47.11</v>
        <stp/>
        <stp>StudyData</stp>
        <stp>S.XAR</stp>
        <stp>Bar</stp>
        <stp/>
        <stp>High</stp>
        <stp>D</stp>
        <stp>-85</stp>
        <stp>All</stp>
        <stp/>
        <stp/>
        <stp>TRUE</stp>
        <stp>T</stp>
        <tr r="T87" s="5"/>
      </tp>
      <tp>
        <v>209.4</v>
        <stp/>
        <stp>StudyData</stp>
        <stp>SPY</stp>
        <stp>Bar</stp>
        <stp/>
        <stp>Open</stp>
        <stp>D</stp>
        <stp>-279</stp>
        <stp>All</stp>
        <stp/>
        <stp/>
        <stp>TRUE</stp>
        <stp>T</stp>
        <tr r="D281" s="5"/>
      </tp>
      <tp>
        <v>194.11</v>
        <stp/>
        <stp>StudyData</stp>
        <stp>SPY</stp>
        <stp>Bar</stp>
        <stp/>
        <stp>Open</stp>
        <stp>D</stp>
        <stp>-179</stp>
        <stp>All</stp>
        <stp/>
        <stp/>
        <stp>TRUE</stp>
        <stp>T</stp>
        <tr r="D181" s="5"/>
      </tp>
      <tp>
        <v>211.23</v>
        <stp/>
        <stp>StudyData</stp>
        <stp>SPY</stp>
        <stp>Bar</stp>
        <stp/>
        <stp>Open</stp>
        <stp>D</stp>
        <stp>-278</stp>
        <stp>All</stp>
        <stp/>
        <stp/>
        <stp>TRUE</stp>
        <stp>T</stp>
        <tr r="D280" s="5"/>
      </tp>
      <tp>
        <v>192.15</v>
        <stp/>
        <stp>StudyData</stp>
        <stp>SPY</stp>
        <stp>Bar</stp>
        <stp/>
        <stp>Open</stp>
        <stp>D</stp>
        <stp>-178</stp>
        <stp>All</stp>
        <stp/>
        <stp/>
        <stp>TRUE</stp>
        <stp>T</stp>
        <tr r="D180" s="5"/>
      </tp>
      <tp>
        <v>211.57</v>
        <stp/>
        <stp>StudyData</stp>
        <stp>SPY</stp>
        <stp>Bar</stp>
        <stp/>
        <stp>Open</stp>
        <stp>D</stp>
        <stp>-273</stp>
        <stp>All</stp>
        <stp/>
        <stp/>
        <stp>TRUE</stp>
        <stp>T</stp>
        <tr r="D275" s="5"/>
      </tp>
      <tp>
        <v>192.08</v>
        <stp/>
        <stp>StudyData</stp>
        <stp>SPY</stp>
        <stp>Bar</stp>
        <stp/>
        <stp>Open</stp>
        <stp>D</stp>
        <stp>-173</stp>
        <stp>All</stp>
        <stp/>
        <stp/>
        <stp>TRUE</stp>
        <stp>T</stp>
        <tr r="D175" s="5"/>
      </tp>
      <tp>
        <v>209.61</v>
        <stp/>
        <stp>StudyData</stp>
        <stp>SPY</stp>
        <stp>Bar</stp>
        <stp/>
        <stp>Open</stp>
        <stp>D</stp>
        <stp>-272</stp>
        <stp>All</stp>
        <stp/>
        <stp/>
        <stp>TRUE</stp>
        <stp>T</stp>
        <tr r="D274" s="5"/>
      </tp>
      <tp>
        <v>189.77</v>
        <stp/>
        <stp>StudyData</stp>
        <stp>SPY</stp>
        <stp>Bar</stp>
        <stp/>
        <stp>Open</stp>
        <stp>D</stp>
        <stp>-172</stp>
        <stp>All</stp>
        <stp/>
        <stp/>
        <stp>TRUE</stp>
        <stp>T</stp>
        <tr r="D174" s="5"/>
      </tp>
      <tp>
        <v>210.47</v>
        <stp/>
        <stp>StudyData</stp>
        <stp>SPY</stp>
        <stp>Bar</stp>
        <stp/>
        <stp>Open</stp>
        <stp>D</stp>
        <stp>-271</stp>
        <stp>All</stp>
        <stp/>
        <stp/>
        <stp>TRUE</stp>
        <stp>T</stp>
        <tr r="D273" s="5"/>
      </tp>
      <tp>
        <v>196.46</v>
        <stp/>
        <stp>StudyData</stp>
        <stp>SPY</stp>
        <stp>Bar</stp>
        <stp/>
        <stp>Open</stp>
        <stp>D</stp>
        <stp>-171</stp>
        <stp>All</stp>
        <stp/>
        <stp/>
        <stp>TRUE</stp>
        <stp>T</stp>
        <tr r="D173" s="5"/>
      </tp>
      <tp>
        <v>211.24</v>
        <stp/>
        <stp>StudyData</stp>
        <stp>SPY</stp>
        <stp>Bar</stp>
        <stp/>
        <stp>Open</stp>
        <stp>D</stp>
        <stp>-270</stp>
        <stp>All</stp>
        <stp/>
        <stp/>
        <stp>TRUE</stp>
        <stp>T</stp>
        <tr r="D272" s="5"/>
      </tp>
      <tp>
        <v>198.31</v>
        <stp/>
        <stp>StudyData</stp>
        <stp>SPY</stp>
        <stp>Bar</stp>
        <stp/>
        <stp>Open</stp>
        <stp>D</stp>
        <stp>-170</stp>
        <stp>All</stp>
        <stp/>
        <stp/>
        <stp>TRUE</stp>
        <stp>T</stp>
        <tr r="D172" s="5"/>
      </tp>
      <tp>
        <v>211.03</v>
        <stp/>
        <stp>StudyData</stp>
        <stp>SPY</stp>
        <stp>Bar</stp>
        <stp/>
        <stp>Open</stp>
        <stp>D</stp>
        <stp>-277</stp>
        <stp>All</stp>
        <stp/>
        <stp/>
        <stp>TRUE</stp>
        <stp>T</stp>
        <tr r="D279" s="5"/>
      </tp>
      <tp>
        <v>194.64</v>
        <stp/>
        <stp>StudyData</stp>
        <stp>SPY</stp>
        <stp>Bar</stp>
        <stp/>
        <stp>Open</stp>
        <stp>D</stp>
        <stp>-177</stp>
        <stp>All</stp>
        <stp/>
        <stp/>
        <stp>TRUE</stp>
        <stp>T</stp>
        <tr r="D179" s="5"/>
      </tp>
      <tp>
        <v>209.56</v>
        <stp/>
        <stp>StudyData</stp>
        <stp>SPY</stp>
        <stp>Bar</stp>
        <stp/>
        <stp>Open</stp>
        <stp>D</stp>
        <stp>-276</stp>
        <stp>All</stp>
        <stp/>
        <stp/>
        <stp>TRUE</stp>
        <stp>T</stp>
        <tr r="D278" s="5"/>
      </tp>
      <tp>
        <v>191.78</v>
        <stp/>
        <stp>StudyData</stp>
        <stp>SPY</stp>
        <stp>Bar</stp>
        <stp/>
        <stp>Open</stp>
        <stp>D</stp>
        <stp>-176</stp>
        <stp>All</stp>
        <stp/>
        <stp/>
        <stp>TRUE</stp>
        <stp>T</stp>
        <tr r="D178" s="5"/>
      </tp>
      <tp>
        <v>207.92</v>
        <stp/>
        <stp>StudyData</stp>
        <stp>SPY</stp>
        <stp>Bar</stp>
        <stp/>
        <stp>Open</stp>
        <stp>D</stp>
        <stp>-275</stp>
        <stp>All</stp>
        <stp/>
        <stp/>
        <stp>TRUE</stp>
        <stp>T</stp>
        <tr r="D277" s="5"/>
      </tp>
      <tp>
        <v>188.27</v>
        <stp/>
        <stp>StudyData</stp>
        <stp>SPY</stp>
        <stp>Bar</stp>
        <stp/>
        <stp>Open</stp>
        <stp>D</stp>
        <stp>-175</stp>
        <stp>All</stp>
        <stp/>
        <stp/>
        <stp>TRUE</stp>
        <stp>T</stp>
        <tr r="D177" s="5"/>
      </tp>
      <tp>
        <v>210.88</v>
        <stp/>
        <stp>StudyData</stp>
        <stp>SPY</stp>
        <stp>Bar</stp>
        <stp/>
        <stp>Open</stp>
        <stp>D</stp>
        <stp>-274</stp>
        <stp>All</stp>
        <stp/>
        <stp/>
        <stp>TRUE</stp>
        <stp>T</stp>
        <tr r="D276" s="5"/>
      </tp>
      <tp>
        <v>190.37</v>
        <stp/>
        <stp>StudyData</stp>
        <stp>SPY</stp>
        <stp>Bar</stp>
        <stp/>
        <stp>Open</stp>
        <stp>D</stp>
        <stp>-174</stp>
        <stp>All</stp>
        <stp/>
        <stp/>
        <stp>TRUE</stp>
        <stp>T</stp>
        <tr r="D176" s="5"/>
      </tp>
      <tp>
        <v>48</v>
        <stp/>
        <stp>StudyData</stp>
        <stp>S.XAR</stp>
        <stp>Bar</stp>
        <stp/>
        <stp>High</stp>
        <stp>D</stp>
        <stp>-98</stp>
        <stp>All</stp>
        <stp/>
        <stp/>
        <stp>TRUE</stp>
        <stp>T</stp>
        <tr r="T100" s="5"/>
      </tp>
      <tp>
        <v>48.83</v>
        <stp/>
        <stp>StudyData</stp>
        <stp>S.XAR</stp>
        <stp>Bar</stp>
        <stp/>
        <stp>High</stp>
        <stp>D</stp>
        <stp>-99</stp>
        <stp>All</stp>
        <stp/>
        <stp/>
        <stp>TRUE</stp>
        <stp>T</stp>
        <tr r="T101" s="5"/>
      </tp>
      <tp>
        <v>47.88</v>
        <stp/>
        <stp>StudyData</stp>
        <stp>S.XAR</stp>
        <stp>Bar</stp>
        <stp/>
        <stp>High</stp>
        <stp>D</stp>
        <stp>-92</stp>
        <stp>All</stp>
        <stp/>
        <stp/>
        <stp>TRUE</stp>
        <stp>T</stp>
        <tr r="T94" s="5"/>
      </tp>
      <tp>
        <v>48.31</v>
        <stp/>
        <stp>StudyData</stp>
        <stp>S.XAR</stp>
        <stp>Bar</stp>
        <stp/>
        <stp>High</stp>
        <stp>D</stp>
        <stp>-93</stp>
        <stp>All</stp>
        <stp/>
        <stp/>
        <stp>TRUE</stp>
        <stp>T</stp>
        <tr r="T95" s="5"/>
      </tp>
      <tp>
        <v>48.68</v>
        <stp/>
        <stp>StudyData</stp>
        <stp>S.XAR</stp>
        <stp>Bar</stp>
        <stp/>
        <stp>High</stp>
        <stp>D</stp>
        <stp>-90</stp>
        <stp>All</stp>
        <stp/>
        <stp/>
        <stp>TRUE</stp>
        <stp>T</stp>
        <tr r="T92" s="5"/>
      </tp>
      <tp>
        <v>48.55</v>
        <stp/>
        <stp>StudyData</stp>
        <stp>S.XAR</stp>
        <stp>Bar</stp>
        <stp/>
        <stp>High</stp>
        <stp>D</stp>
        <stp>-91</stp>
        <stp>All</stp>
        <stp/>
        <stp/>
        <stp>TRUE</stp>
        <stp>T</stp>
        <tr r="T93" s="5"/>
      </tp>
      <tp>
        <v>48.55</v>
        <stp/>
        <stp>StudyData</stp>
        <stp>S.XAR</stp>
        <stp>Bar</stp>
        <stp/>
        <stp>High</stp>
        <stp>D</stp>
        <stp>-96</stp>
        <stp>All</stp>
        <stp/>
        <stp/>
        <stp>TRUE</stp>
        <stp>T</stp>
        <tr r="T98" s="5"/>
      </tp>
      <tp>
        <v>48.38</v>
        <stp/>
        <stp>StudyData</stp>
        <stp>S.XAR</stp>
        <stp>Bar</stp>
        <stp/>
        <stp>High</stp>
        <stp>D</stp>
        <stp>-97</stp>
        <stp>All</stp>
        <stp/>
        <stp/>
        <stp>TRUE</stp>
        <stp>T</stp>
        <tr r="T99" s="5"/>
      </tp>
      <tp>
        <v>48.78</v>
        <stp/>
        <stp>StudyData</stp>
        <stp>S.XAR</stp>
        <stp>Bar</stp>
        <stp/>
        <stp>High</stp>
        <stp>D</stp>
        <stp>-94</stp>
        <stp>All</stp>
        <stp/>
        <stp/>
        <stp>TRUE</stp>
        <stp>T</stp>
        <tr r="T96" s="5"/>
      </tp>
      <tp>
        <v>48.39</v>
        <stp/>
        <stp>StudyData</stp>
        <stp>S.XAR</stp>
        <stp>Bar</stp>
        <stp/>
        <stp>High</stp>
        <stp>D</stp>
        <stp>-95</stp>
        <stp>All</stp>
        <stp/>
        <stp/>
        <stp>TRUE</stp>
        <stp>T</stp>
        <tr r="T97" s="5"/>
      </tp>
      <tp>
        <v>47.7</v>
        <stp/>
        <stp>StudyData</stp>
        <stp>S.XAR</stp>
        <stp>Bar</stp>
        <stp/>
        <stp>Low</stp>
        <stp>D</stp>
        <stp>-77</stp>
        <stp>All</stp>
        <stp/>
        <stp/>
        <stp>TRUE</stp>
        <stp>T</stp>
        <tr r="U79" s="5"/>
      </tp>
      <tp>
        <v>48.51</v>
        <stp/>
        <stp>StudyData</stp>
        <stp>S.XAR</stp>
        <stp>Bar</stp>
        <stp/>
        <stp>Low</stp>
        <stp>D</stp>
        <stp>-76</stp>
        <stp>All</stp>
        <stp/>
        <stp/>
        <stp>TRUE</stp>
        <stp>T</stp>
        <tr r="U78" s="5"/>
      </tp>
      <tp>
        <v>48.72</v>
        <stp/>
        <stp>StudyData</stp>
        <stp>S.XAR</stp>
        <stp>Bar</stp>
        <stp/>
        <stp>Low</stp>
        <stp>D</stp>
        <stp>-75</stp>
        <stp>All</stp>
        <stp/>
        <stp/>
        <stp>TRUE</stp>
        <stp>T</stp>
        <tr r="U77" s="5"/>
      </tp>
      <tp>
        <v>47.95</v>
        <stp/>
        <stp>StudyData</stp>
        <stp>S.XAR</stp>
        <stp>Bar</stp>
        <stp/>
        <stp>Low</stp>
        <stp>D</stp>
        <stp>-74</stp>
        <stp>All</stp>
        <stp/>
        <stp/>
        <stp>TRUE</stp>
        <stp>T</stp>
        <tr r="U76" s="5"/>
      </tp>
      <tp>
        <v>48.9</v>
        <stp/>
        <stp>StudyData</stp>
        <stp>S.XAR</stp>
        <stp>Bar</stp>
        <stp/>
        <stp>Low</stp>
        <stp>D</stp>
        <stp>-73</stp>
        <stp>All</stp>
        <stp/>
        <stp/>
        <stp>TRUE</stp>
        <stp>T</stp>
        <tr r="U75" s="5"/>
      </tp>
      <tp>
        <v>49.62</v>
        <stp/>
        <stp>StudyData</stp>
        <stp>S.XAR</stp>
        <stp>Bar</stp>
        <stp/>
        <stp>Low</stp>
        <stp>D</stp>
        <stp>-72</stp>
        <stp>All</stp>
        <stp/>
        <stp/>
        <stp>TRUE</stp>
        <stp>T</stp>
        <tr r="U74" s="5"/>
      </tp>
      <tp>
        <v>49.73</v>
        <stp/>
        <stp>StudyData</stp>
        <stp>S.XAR</stp>
        <stp>Bar</stp>
        <stp/>
        <stp>Low</stp>
        <stp>D</stp>
        <stp>-71</stp>
        <stp>All</stp>
        <stp/>
        <stp/>
        <stp>TRUE</stp>
        <stp>T</stp>
        <tr r="U73" s="5"/>
      </tp>
      <tp>
        <v>49.63</v>
        <stp/>
        <stp>StudyData</stp>
        <stp>S.XAR</stp>
        <stp>Bar</stp>
        <stp/>
        <stp>Low</stp>
        <stp>D</stp>
        <stp>-70</stp>
        <stp>All</stp>
        <stp/>
        <stp/>
        <stp>TRUE</stp>
        <stp>T</stp>
        <tr r="U72" s="5"/>
      </tp>
      <tp>
        <v>47.54</v>
        <stp/>
        <stp>StudyData</stp>
        <stp>S.XAR</stp>
        <stp>Bar</stp>
        <stp/>
        <stp>Low</stp>
        <stp>D</stp>
        <stp>-79</stp>
        <stp>All</stp>
        <stp/>
        <stp/>
        <stp>TRUE</stp>
        <stp>T</stp>
        <tr r="U81" s="5"/>
      </tp>
      <tp>
        <v>48.11</v>
        <stp/>
        <stp>StudyData</stp>
        <stp>S.XAR</stp>
        <stp>Bar</stp>
        <stp/>
        <stp>Low</stp>
        <stp>D</stp>
        <stp>-78</stp>
        <stp>All</stp>
        <stp/>
        <stp/>
        <stp>TRUE</stp>
        <stp>T</stp>
        <tr r="U80" s="5"/>
      </tp>
      <tp>
        <v>88.636763689999995</v>
        <stp/>
        <stp>StudyData</stp>
        <stp>Correlation(S.RSCO,S.DIA,Period:=20,InputChoice1:=Close,InputChoice2:=Close)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10" s="3"/>
      </tp>
      <tp t="s">
        <v>SPDR Russell 1000 ETF</v>
        <stp/>
        <stp>ContractData</stp>
        <stp>S.ONEK</stp>
        <stp>LongDescription</stp>
        <stp/>
        <stp>T</stp>
        <tr r="C8" s="3"/>
      </tp>
      <tp>
        <v>98.490725620000006</v>
        <stp/>
        <stp>StudyData</stp>
        <stp>Correlation(S.RSCO,S.MDY,Period:=20,InputChoice1:=Close,InputChoice2:=Close)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10" s="3"/>
      </tp>
      <tp>
        <v>96.919080249999993</v>
        <stp/>
        <stp>StudyData</stp>
        <stp>Correlation(S.RSCO,S.SPY,Period:=20,InputChoice1:=Close,InputChoice2:=Close)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10" s="3"/>
      </tp>
      <tp>
        <v>98.601383560000002</v>
        <stp/>
        <stp>StudyData</stp>
        <stp>Correlation(S.RSCO,S.SLY,Period:=20,InputChoice1:=Close,InputChoice2:=Close)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10" s="3"/>
      </tp>
      <tp>
        <v>208.97</v>
        <stp/>
        <stp>StudyData</stp>
        <stp>SPY</stp>
        <stp>Bar</stp>
        <stp/>
        <stp>Open</stp>
        <stp>D</stp>
        <stp>-209</stp>
        <stp>All</stp>
        <stp/>
        <stp/>
        <stp>TRUE</stp>
        <stp>T</stp>
        <tr r="D211" s="5"/>
      </tp>
      <tp>
        <v>200.49</v>
        <stp/>
        <stp>StudyData</stp>
        <stp>SPY</stp>
        <stp>Bar</stp>
        <stp/>
        <stp>Open</stp>
        <stp>D</stp>
        <stp>-109</stp>
        <stp>All</stp>
        <stp/>
        <stp/>
        <stp>TRUE</stp>
        <stp>T</stp>
        <tr r="D111" s="5"/>
      </tp>
      <tp>
        <v>207.11</v>
        <stp/>
        <stp>StudyData</stp>
        <stp>SPY</stp>
        <stp>Bar</stp>
        <stp/>
        <stp>Open</stp>
        <stp>D</stp>
        <stp>-208</stp>
        <stp>All</stp>
        <stp/>
        <stp/>
        <stp>TRUE</stp>
        <stp>T</stp>
        <tr r="D210" s="5"/>
      </tp>
      <tp>
        <v>201.4</v>
        <stp/>
        <stp>StudyData</stp>
        <stp>SPY</stp>
        <stp>Bar</stp>
        <stp/>
        <stp>Open</stp>
        <stp>D</stp>
        <stp>-108</stp>
        <stp>All</stp>
        <stp/>
        <stp/>
        <stp>TRUE</stp>
        <stp>T</stp>
        <tr r="D110" s="5"/>
      </tp>
      <tp>
        <v>209.09</v>
        <stp/>
        <stp>StudyData</stp>
        <stp>SPY</stp>
        <stp>Bar</stp>
        <stp/>
        <stp>Open</stp>
        <stp>D</stp>
        <stp>-203</stp>
        <stp>All</stp>
        <stp/>
        <stp/>
        <stp>TRUE</stp>
        <stp>T</stp>
        <tr r="D205" s="5"/>
      </tp>
      <tp>
        <v>193.82</v>
        <stp/>
        <stp>StudyData</stp>
        <stp>SPY</stp>
        <stp>Bar</stp>
        <stp/>
        <stp>Open</stp>
        <stp>D</stp>
        <stp>-103</stp>
        <stp>All</stp>
        <stp/>
        <stp/>
        <stp>TRUE</stp>
        <stp>T</stp>
        <tr r="D105" s="5"/>
      </tp>
      <tp>
        <v>206.51</v>
        <stp/>
        <stp>StudyData</stp>
        <stp>SPY</stp>
        <stp>Bar</stp>
        <stp/>
        <stp>Open</stp>
        <stp>D</stp>
        <stp>-202</stp>
        <stp>All</stp>
        <stp/>
        <stp/>
        <stp>TRUE</stp>
        <stp>T</stp>
        <tr r="D204" s="5"/>
      </tp>
      <tp>
        <v>194.45</v>
        <stp/>
        <stp>StudyData</stp>
        <stp>SPY</stp>
        <stp>Bar</stp>
        <stp/>
        <stp>Open</stp>
        <stp>D</stp>
        <stp>-102</stp>
        <stp>All</stp>
        <stp/>
        <stp/>
        <stp>TRUE</stp>
        <stp>T</stp>
        <tr r="D104" s="5"/>
      </tp>
      <tp>
        <v>201.73</v>
        <stp/>
        <stp>StudyData</stp>
        <stp>SPY</stp>
        <stp>Bar</stp>
        <stp/>
        <stp>Open</stp>
        <stp>D</stp>
        <stp>-201</stp>
        <stp>All</stp>
        <stp/>
        <stp/>
        <stp>TRUE</stp>
        <stp>T</stp>
        <tr r="D203" s="5"/>
      </tp>
      <tp>
        <v>189.55</v>
        <stp/>
        <stp>StudyData</stp>
        <stp>SPY</stp>
        <stp>Bar</stp>
        <stp/>
        <stp>Open</stp>
        <stp>D</stp>
        <stp>-101</stp>
        <stp>All</stp>
        <stp/>
        <stp/>
        <stp>TRUE</stp>
        <stp>T</stp>
        <tr r="D103" s="5"/>
      </tp>
      <tp>
        <v>206.39</v>
        <stp/>
        <stp>StudyData</stp>
        <stp>SPY</stp>
        <stp>Bar</stp>
        <stp/>
        <stp>Open</stp>
        <stp>D</stp>
        <stp>-300</stp>
        <stp>All</stp>
        <stp/>
        <stp/>
        <stp>TRUE</stp>
        <stp>T</stp>
        <tr r="D302" s="5"/>
      </tp>
      <tp>
        <v>187.49</v>
        <stp/>
        <stp>StudyData</stp>
        <stp>SPY</stp>
        <stp>Bar</stp>
        <stp/>
        <stp>Open</stp>
        <stp>D</stp>
        <stp>-200</stp>
        <stp>All</stp>
        <stp/>
        <stp/>
        <stp>TRUE</stp>
        <stp>T</stp>
        <tr r="D202" s="5"/>
      </tp>
      <tp>
        <v>186.77</v>
        <stp/>
        <stp>StudyData</stp>
        <stp>SPY</stp>
        <stp>Bar</stp>
        <stp/>
        <stp>Open</stp>
        <stp>D</stp>
        <stp>-100</stp>
        <stp>All</stp>
        <stp/>
        <stp/>
        <stp>TRUE</stp>
        <stp>T</stp>
        <tr r="D102" s="5"/>
      </tp>
      <tp>
        <v>208.73</v>
        <stp/>
        <stp>StudyData</stp>
        <stp>SPY</stp>
        <stp>Bar</stp>
        <stp/>
        <stp>Open</stp>
        <stp>D</stp>
        <stp>-207</stp>
        <stp>All</stp>
        <stp/>
        <stp/>
        <stp>TRUE</stp>
        <stp>T</stp>
        <tr r="D209" s="5"/>
      </tp>
      <tp>
        <v>198.34</v>
        <stp/>
        <stp>StudyData</stp>
        <stp>SPY</stp>
        <stp>Bar</stp>
        <stp/>
        <stp>Open</stp>
        <stp>D</stp>
        <stp>-107</stp>
        <stp>All</stp>
        <stp/>
        <stp/>
        <stp>TRUE</stp>
        <stp>T</stp>
        <tr r="D109" s="5"/>
      </tp>
      <tp>
        <v>208.43</v>
        <stp/>
        <stp>StudyData</stp>
        <stp>SPY</stp>
        <stp>Bar</stp>
        <stp/>
        <stp>Open</stp>
        <stp>D</stp>
        <stp>-206</stp>
        <stp>All</stp>
        <stp/>
        <stp/>
        <stp>TRUE</stp>
        <stp>T</stp>
        <tr r="D208" s="5"/>
      </tp>
      <tp>
        <v>195.33</v>
        <stp/>
        <stp>StudyData</stp>
        <stp>SPY</stp>
        <stp>Bar</stp>
        <stp/>
        <stp>Open</stp>
        <stp>D</stp>
        <stp>-106</stp>
        <stp>All</stp>
        <stp/>
        <stp/>
        <stp>TRUE</stp>
        <stp>T</stp>
        <tr r="D108" s="5"/>
      </tp>
      <tp>
        <v>208.71</v>
        <stp/>
        <stp>StudyData</stp>
        <stp>SPY</stp>
        <stp>Bar</stp>
        <stp/>
        <stp>Open</stp>
        <stp>D</stp>
        <stp>-205</stp>
        <stp>All</stp>
        <stp/>
        <stp/>
        <stp>TRUE</stp>
        <stp>T</stp>
        <tr r="D207" s="5"/>
      </tp>
      <tp>
        <v>195.19</v>
        <stp/>
        <stp>StudyData</stp>
        <stp>SPY</stp>
        <stp>Bar</stp>
        <stp/>
        <stp>Open</stp>
        <stp>D</stp>
        <stp>-105</stp>
        <stp>All</stp>
        <stp/>
        <stp/>
        <stp>TRUE</stp>
        <stp>T</stp>
        <tr r="D107" s="5"/>
      </tp>
      <tp>
        <v>210.26</v>
        <stp/>
        <stp>StudyData</stp>
        <stp>SPY</stp>
        <stp>Bar</stp>
        <stp/>
        <stp>Open</stp>
        <stp>D</stp>
        <stp>-204</stp>
        <stp>All</stp>
        <stp/>
        <stp/>
        <stp>TRUE</stp>
        <stp>T</stp>
        <tr r="D206" s="5"/>
      </tp>
      <tp>
        <v>193.01</v>
        <stp/>
        <stp>StudyData</stp>
        <stp>SPY</stp>
        <stp>Bar</stp>
        <stp/>
        <stp>Open</stp>
        <stp>D</stp>
        <stp>-104</stp>
        <stp>All</stp>
        <stp/>
        <stp/>
        <stp>TRUE</stp>
        <stp>T</stp>
        <tr r="D106" s="5"/>
      </tp>
      <tp>
        <v>48.27</v>
        <stp/>
        <stp>StudyData</stp>
        <stp>S.XAR</stp>
        <stp>Bar</stp>
        <stp/>
        <stp>Open</stp>
        <stp>D</stp>
        <stp>-93</stp>
        <stp>All</stp>
        <stp/>
        <stp/>
        <stp>TRUE</stp>
        <stp>T</stp>
        <tr r="S95" s="5"/>
      </tp>
      <tp>
        <v>47.88</v>
        <stp/>
        <stp>StudyData</stp>
        <stp>S.XAR</stp>
        <stp>Bar</stp>
        <stp/>
        <stp>Open</stp>
        <stp>D</stp>
        <stp>-92</stp>
        <stp>All</stp>
        <stp/>
        <stp/>
        <stp>TRUE</stp>
        <stp>T</stp>
        <tr r="S94" s="5"/>
      </tp>
      <tp>
        <v>47.76</v>
        <stp/>
        <stp>StudyData</stp>
        <stp>S.XAR</stp>
        <stp>Bar</stp>
        <stp/>
        <stp>Open</stp>
        <stp>D</stp>
        <stp>-91</stp>
        <stp>All</stp>
        <stp/>
        <stp/>
        <stp>TRUE</stp>
        <stp>T</stp>
        <tr r="S93" s="5"/>
      </tp>
      <tp>
        <v>48.23</v>
        <stp/>
        <stp>StudyData</stp>
        <stp>S.XAR</stp>
        <stp>Bar</stp>
        <stp/>
        <stp>Open</stp>
        <stp>D</stp>
        <stp>-90</stp>
        <stp>All</stp>
        <stp/>
        <stp/>
        <stp>TRUE</stp>
        <stp>T</stp>
        <tr r="S92" s="5"/>
      </tp>
      <tp>
        <v>47.7</v>
        <stp/>
        <stp>StudyData</stp>
        <stp>S.XAR</stp>
        <stp>Bar</stp>
        <stp/>
        <stp>Open</stp>
        <stp>D</stp>
        <stp>-97</stp>
        <stp>All</stp>
        <stp/>
        <stp/>
        <stp>TRUE</stp>
        <stp>T</stp>
        <tr r="S99" s="5"/>
      </tp>
      <tp>
        <v>48.23</v>
        <stp/>
        <stp>StudyData</stp>
        <stp>S.XAR</stp>
        <stp>Bar</stp>
        <stp/>
        <stp>Open</stp>
        <stp>D</stp>
        <stp>-96</stp>
        <stp>All</stp>
        <stp/>
        <stp/>
        <stp>TRUE</stp>
        <stp>T</stp>
        <tr r="S98" s="5"/>
      </tp>
      <tp>
        <v>48.39</v>
        <stp/>
        <stp>StudyData</stp>
        <stp>S.XAR</stp>
        <stp>Bar</stp>
        <stp/>
        <stp>Open</stp>
        <stp>D</stp>
        <stp>-95</stp>
        <stp>All</stp>
        <stp/>
        <stp/>
        <stp>TRUE</stp>
        <stp>T</stp>
        <tr r="S97" s="5"/>
      </tp>
      <tp>
        <v>47.98</v>
        <stp/>
        <stp>StudyData</stp>
        <stp>S.XAR</stp>
        <stp>Bar</stp>
        <stp/>
        <stp>Open</stp>
        <stp>D</stp>
        <stp>-94</stp>
        <stp>All</stp>
        <stp/>
        <stp/>
        <stp>TRUE</stp>
        <stp>T</stp>
        <tr r="S96" s="5"/>
      </tp>
      <tp>
        <v>48.83</v>
        <stp/>
        <stp>StudyData</stp>
        <stp>S.XAR</stp>
        <stp>Bar</stp>
        <stp/>
        <stp>Open</stp>
        <stp>D</stp>
        <stp>-99</stp>
        <stp>All</stp>
        <stp/>
        <stp/>
        <stp>TRUE</stp>
        <stp>T</stp>
        <tr r="S101" s="5"/>
      </tp>
      <tp>
        <v>47.33</v>
        <stp/>
        <stp>StudyData</stp>
        <stp>S.XAR</stp>
        <stp>Bar</stp>
        <stp/>
        <stp>Open</stp>
        <stp>D</stp>
        <stp>-98</stp>
        <stp>All</stp>
        <stp/>
        <stp/>
        <stp>TRUE</stp>
        <stp>T</stp>
        <tr r="S100" s="5"/>
      </tp>
      <tp>
        <v>50.77</v>
        <stp/>
        <stp>StudyData</stp>
        <stp>S.XAR</stp>
        <stp>Bar</stp>
        <stp/>
        <stp>Low</stp>
        <stp>D</stp>
        <stp>-67</stp>
        <stp>All</stp>
        <stp/>
        <stp/>
        <stp>TRUE</stp>
        <stp>T</stp>
        <tr r="U69" s="5"/>
      </tp>
      <tp>
        <v>50.86</v>
        <stp/>
        <stp>StudyData</stp>
        <stp>S.XAR</stp>
        <stp>Bar</stp>
        <stp/>
        <stp>Low</stp>
        <stp>D</stp>
        <stp>-66</stp>
        <stp>All</stp>
        <stp/>
        <stp/>
        <stp>TRUE</stp>
        <stp>T</stp>
        <tr r="U68" s="5"/>
      </tp>
      <tp>
        <v>50.3</v>
        <stp/>
        <stp>StudyData</stp>
        <stp>S.XAR</stp>
        <stp>Bar</stp>
        <stp/>
        <stp>Low</stp>
        <stp>D</stp>
        <stp>-65</stp>
        <stp>All</stp>
        <stp/>
        <stp/>
        <stp>TRUE</stp>
        <stp>T</stp>
        <tr r="U67" s="5"/>
      </tp>
      <tp>
        <v>50.43</v>
        <stp/>
        <stp>StudyData</stp>
        <stp>S.XAR</stp>
        <stp>Bar</stp>
        <stp/>
        <stp>Low</stp>
        <stp>D</stp>
        <stp>-64</stp>
        <stp>All</stp>
        <stp/>
        <stp/>
        <stp>TRUE</stp>
        <stp>T</stp>
        <tr r="U66" s="5"/>
      </tp>
      <tp>
        <v>49.87</v>
        <stp/>
        <stp>StudyData</stp>
        <stp>S.XAR</stp>
        <stp>Bar</stp>
        <stp/>
        <stp>Low</stp>
        <stp>D</stp>
        <stp>-63</stp>
        <stp>All</stp>
        <stp/>
        <stp/>
        <stp>TRUE</stp>
        <stp>T</stp>
        <tr r="U65" s="5"/>
      </tp>
      <tp>
        <v>50.68</v>
        <stp/>
        <stp>StudyData</stp>
        <stp>S.XAR</stp>
        <stp>Bar</stp>
        <stp/>
        <stp>Low</stp>
        <stp>D</stp>
        <stp>-62</stp>
        <stp>All</stp>
        <stp/>
        <stp/>
        <stp>TRUE</stp>
        <stp>T</stp>
        <tr r="U64" s="5"/>
      </tp>
      <tp>
        <v>50.56</v>
        <stp/>
        <stp>StudyData</stp>
        <stp>S.XAR</stp>
        <stp>Bar</stp>
        <stp/>
        <stp>Low</stp>
        <stp>D</stp>
        <stp>-61</stp>
        <stp>All</stp>
        <stp/>
        <stp/>
        <stp>TRUE</stp>
        <stp>T</stp>
        <tr r="U63" s="5"/>
      </tp>
      <tp>
        <v>50.08</v>
        <stp/>
        <stp>StudyData</stp>
        <stp>S.XAR</stp>
        <stp>Bar</stp>
        <stp/>
        <stp>Low</stp>
        <stp>D</stp>
        <stp>-60</stp>
        <stp>All</stp>
        <stp/>
        <stp/>
        <stp>TRUE</stp>
        <stp>T</stp>
        <tr r="U62" s="5"/>
      </tp>
      <tp>
        <v>50.25</v>
        <stp/>
        <stp>StudyData</stp>
        <stp>S.XAR</stp>
        <stp>Bar</stp>
        <stp/>
        <stp>Low</stp>
        <stp>D</stp>
        <stp>-69</stp>
        <stp>All</stp>
        <stp/>
        <stp/>
        <stp>TRUE</stp>
        <stp>T</stp>
        <tr r="U71" s="5"/>
      </tp>
      <tp>
        <v>50.53</v>
        <stp/>
        <stp>StudyData</stp>
        <stp>S.XAR</stp>
        <stp>Bar</stp>
        <stp/>
        <stp>Low</stp>
        <stp>D</stp>
        <stp>-68</stp>
        <stp>All</stp>
        <stp/>
        <stp/>
        <stp>TRUE</stp>
        <stp>T</stp>
        <tr r="U70" s="5"/>
      </tp>
      <tp>
        <v>42433</v>
        <stp/>
        <stp>StudyData</stp>
        <stp>SPY</stp>
        <stp>Bar</stp>
        <stp/>
        <stp>Time</stp>
        <stp>D</stp>
        <stp>-67</stp>
        <stp>All</stp>
        <stp/>
        <stp/>
        <stp>False</stp>
        <tr r="C69" s="5"/>
        <tr r="B69" s="5"/>
      </tp>
      <tp>
        <v>42436</v>
        <stp/>
        <stp>StudyData</stp>
        <stp>SPY</stp>
        <stp>Bar</stp>
        <stp/>
        <stp>Time</stp>
        <stp>D</stp>
        <stp>-66</stp>
        <stp>All</stp>
        <stp/>
        <stp/>
        <stp>False</stp>
        <tr r="C68" s="5"/>
        <tr r="B68" s="5"/>
      </tp>
      <tp>
        <v>42437</v>
        <stp/>
        <stp>StudyData</stp>
        <stp>SPY</stp>
        <stp>Bar</stp>
        <stp/>
        <stp>Time</stp>
        <stp>D</stp>
        <stp>-65</stp>
        <stp>All</stp>
        <stp/>
        <stp/>
        <stp>False</stp>
        <tr r="C67" s="5"/>
        <tr r="B67" s="5"/>
      </tp>
      <tp>
        <v>42438</v>
        <stp/>
        <stp>StudyData</stp>
        <stp>SPY</stp>
        <stp>Bar</stp>
        <stp/>
        <stp>Time</stp>
        <stp>D</stp>
        <stp>-64</stp>
        <stp>All</stp>
        <stp/>
        <stp/>
        <stp>False</stp>
        <tr r="C66" s="5"/>
        <tr r="B66" s="5"/>
      </tp>
      <tp>
        <v>42439</v>
        <stp/>
        <stp>StudyData</stp>
        <stp>SPY</stp>
        <stp>Bar</stp>
        <stp/>
        <stp>Time</stp>
        <stp>D</stp>
        <stp>-63</stp>
        <stp>All</stp>
        <stp/>
        <stp/>
        <stp>False</stp>
        <tr r="B65" s="5"/>
        <tr r="C65" s="5"/>
      </tp>
      <tp>
        <v>42440</v>
        <stp/>
        <stp>StudyData</stp>
        <stp>SPY</stp>
        <stp>Bar</stp>
        <stp/>
        <stp>Time</stp>
        <stp>D</stp>
        <stp>-62</stp>
        <stp>All</stp>
        <stp/>
        <stp/>
        <stp>False</stp>
        <tr r="B64" s="5"/>
        <tr r="C64" s="5"/>
      </tp>
      <tp>
        <v>42443</v>
        <stp/>
        <stp>StudyData</stp>
        <stp>SPY</stp>
        <stp>Bar</stp>
        <stp/>
        <stp>Time</stp>
        <stp>D</stp>
        <stp>-61</stp>
        <stp>All</stp>
        <stp/>
        <stp/>
        <stp>False</stp>
        <tr r="B63" s="5"/>
        <tr r="C63" s="5"/>
      </tp>
      <tp>
        <v>42444</v>
        <stp/>
        <stp>StudyData</stp>
        <stp>SPY</stp>
        <stp>Bar</stp>
        <stp/>
        <stp>Time</stp>
        <stp>D</stp>
        <stp>-60</stp>
        <stp>All</stp>
        <stp/>
        <stp/>
        <stp>False</stp>
        <tr r="B62" s="5"/>
        <tr r="C62" s="5"/>
      </tp>
      <tp>
        <v>42431</v>
        <stp/>
        <stp>StudyData</stp>
        <stp>SPY</stp>
        <stp>Bar</stp>
        <stp/>
        <stp>Time</stp>
        <stp>D</stp>
        <stp>-69</stp>
        <stp>All</stp>
        <stp/>
        <stp/>
        <stp>False</stp>
        <tr r="C71" s="5"/>
        <tr r="B71" s="5"/>
      </tp>
      <tp>
        <v>42432</v>
        <stp/>
        <stp>StudyData</stp>
        <stp>SPY</stp>
        <stp>Bar</stp>
        <stp/>
        <stp>Time</stp>
        <stp>D</stp>
        <stp>-68</stp>
        <stp>All</stp>
        <stp/>
        <stp/>
        <stp>False</stp>
        <tr r="C70" s="5"/>
        <tr r="B70" s="5"/>
      </tp>
      <tp>
        <v>42419</v>
        <stp/>
        <stp>StudyData</stp>
        <stp>SPY</stp>
        <stp>Bar</stp>
        <stp/>
        <stp>Time</stp>
        <stp>D</stp>
        <stp>-77</stp>
        <stp>All</stp>
        <stp/>
        <stp/>
        <stp>False</stp>
        <tr r="C79" s="5"/>
        <tr r="B79" s="5"/>
      </tp>
      <tp>
        <v>42422</v>
        <stp/>
        <stp>StudyData</stp>
        <stp>SPY</stp>
        <stp>Bar</stp>
        <stp/>
        <stp>Time</stp>
        <stp>D</stp>
        <stp>-76</stp>
        <stp>All</stp>
        <stp/>
        <stp/>
        <stp>False</stp>
        <tr r="B78" s="5"/>
        <tr r="C78" s="5"/>
      </tp>
      <tp>
        <v>42423</v>
        <stp/>
        <stp>StudyData</stp>
        <stp>SPY</stp>
        <stp>Bar</stp>
        <stp/>
        <stp>Time</stp>
        <stp>D</stp>
        <stp>-75</stp>
        <stp>All</stp>
        <stp/>
        <stp/>
        <stp>False</stp>
        <tr r="C77" s="5"/>
        <tr r="B77" s="5"/>
      </tp>
      <tp>
        <v>42424</v>
        <stp/>
        <stp>StudyData</stp>
        <stp>SPY</stp>
        <stp>Bar</stp>
        <stp/>
        <stp>Time</stp>
        <stp>D</stp>
        <stp>-74</stp>
        <stp>All</stp>
        <stp/>
        <stp/>
        <stp>False</stp>
        <tr r="C76" s="5"/>
        <tr r="B76" s="5"/>
      </tp>
      <tp>
        <v>42425</v>
        <stp/>
        <stp>StudyData</stp>
        <stp>SPY</stp>
        <stp>Bar</stp>
        <stp/>
        <stp>Time</stp>
        <stp>D</stp>
        <stp>-73</stp>
        <stp>All</stp>
        <stp/>
        <stp/>
        <stp>False</stp>
        <tr r="C75" s="5"/>
        <tr r="B75" s="5"/>
      </tp>
      <tp>
        <v>42426</v>
        <stp/>
        <stp>StudyData</stp>
        <stp>SPY</stp>
        <stp>Bar</stp>
        <stp/>
        <stp>Time</stp>
        <stp>D</stp>
        <stp>-72</stp>
        <stp>All</stp>
        <stp/>
        <stp/>
        <stp>False</stp>
        <tr r="C74" s="5"/>
        <tr r="B74" s="5"/>
      </tp>
      <tp>
        <v>42429</v>
        <stp/>
        <stp>StudyData</stp>
        <stp>SPY</stp>
        <stp>Bar</stp>
        <stp/>
        <stp>Time</stp>
        <stp>D</stp>
        <stp>-71</stp>
        <stp>All</stp>
        <stp/>
        <stp/>
        <stp>False</stp>
        <tr r="C73" s="5"/>
        <tr r="B73" s="5"/>
      </tp>
      <tp>
        <v>42430</v>
        <stp/>
        <stp>StudyData</stp>
        <stp>SPY</stp>
        <stp>Bar</stp>
        <stp/>
        <stp>Time</stp>
        <stp>D</stp>
        <stp>-70</stp>
        <stp>All</stp>
        <stp/>
        <stp/>
        <stp>False</stp>
        <tr r="B72" s="5"/>
        <tr r="C72" s="5"/>
      </tp>
      <tp>
        <v>42417</v>
        <stp/>
        <stp>StudyData</stp>
        <stp>SPY</stp>
        <stp>Bar</stp>
        <stp/>
        <stp>Time</stp>
        <stp>D</stp>
        <stp>-79</stp>
        <stp>All</stp>
        <stp/>
        <stp/>
        <stp>False</stp>
        <tr r="C81" s="5"/>
        <tr r="B81" s="5"/>
      </tp>
      <tp>
        <v>42418</v>
        <stp/>
        <stp>StudyData</stp>
        <stp>SPY</stp>
        <stp>Bar</stp>
        <stp/>
        <stp>Time</stp>
        <stp>D</stp>
        <stp>-78</stp>
        <stp>All</stp>
        <stp/>
        <stp/>
        <stp>False</stp>
        <tr r="B80" s="5"/>
        <tr r="C80" s="5"/>
      </tp>
      <tp>
        <v>42464</v>
        <stp/>
        <stp>StudyData</stp>
        <stp>SPY</stp>
        <stp>Bar</stp>
        <stp/>
        <stp>Time</stp>
        <stp>D</stp>
        <stp>-47</stp>
        <stp>All</stp>
        <stp/>
        <stp/>
        <stp>False</stp>
        <tr r="B49" s="5"/>
        <tr r="C49" s="5"/>
      </tp>
      <tp>
        <v>42465</v>
        <stp/>
        <stp>StudyData</stp>
        <stp>SPY</stp>
        <stp>Bar</stp>
        <stp/>
        <stp>Time</stp>
        <stp>D</stp>
        <stp>-46</stp>
        <stp>All</stp>
        <stp/>
        <stp/>
        <stp>False</stp>
        <tr r="B48" s="5"/>
        <tr r="C48" s="5"/>
      </tp>
      <tp>
        <v>42466</v>
        <stp/>
        <stp>StudyData</stp>
        <stp>SPY</stp>
        <stp>Bar</stp>
        <stp/>
        <stp>Time</stp>
        <stp>D</stp>
        <stp>-45</stp>
        <stp>All</stp>
        <stp/>
        <stp/>
        <stp>False</stp>
        <tr r="C47" s="5"/>
        <tr r="B47" s="5"/>
      </tp>
      <tp>
        <v>42467</v>
        <stp/>
        <stp>StudyData</stp>
        <stp>SPY</stp>
        <stp>Bar</stp>
        <stp/>
        <stp>Time</stp>
        <stp>D</stp>
        <stp>-44</stp>
        <stp>All</stp>
        <stp/>
        <stp/>
        <stp>False</stp>
        <tr r="C46" s="5"/>
        <tr r="B46" s="5"/>
      </tp>
      <tp>
        <v>42468</v>
        <stp/>
        <stp>StudyData</stp>
        <stp>SPY</stp>
        <stp>Bar</stp>
        <stp/>
        <stp>Time</stp>
        <stp>D</stp>
        <stp>-43</stp>
        <stp>All</stp>
        <stp/>
        <stp/>
        <stp>False</stp>
        <tr r="B45" s="5"/>
        <tr r="C45" s="5"/>
      </tp>
      <tp>
        <v>42471</v>
        <stp/>
        <stp>StudyData</stp>
        <stp>SPY</stp>
        <stp>Bar</stp>
        <stp/>
        <stp>Time</stp>
        <stp>D</stp>
        <stp>-42</stp>
        <stp>All</stp>
        <stp/>
        <stp/>
        <stp>False</stp>
        <tr r="C44" s="5"/>
        <tr r="B44" s="5"/>
      </tp>
      <tp>
        <v>42472</v>
        <stp/>
        <stp>StudyData</stp>
        <stp>SPY</stp>
        <stp>Bar</stp>
        <stp/>
        <stp>Time</stp>
        <stp>D</stp>
        <stp>-41</stp>
        <stp>All</stp>
        <stp/>
        <stp/>
        <stp>False</stp>
        <tr r="C43" s="5"/>
        <tr r="B43" s="5"/>
      </tp>
      <tp>
        <v>42473</v>
        <stp/>
        <stp>StudyData</stp>
        <stp>SPY</stp>
        <stp>Bar</stp>
        <stp/>
        <stp>Time</stp>
        <stp>D</stp>
        <stp>-40</stp>
        <stp>All</stp>
        <stp/>
        <stp/>
        <stp>False</stp>
        <tr r="C42" s="5"/>
        <tr r="B42" s="5"/>
      </tp>
      <tp>
        <v>42460</v>
        <stp/>
        <stp>StudyData</stp>
        <stp>SPY</stp>
        <stp>Bar</stp>
        <stp/>
        <stp>Time</stp>
        <stp>D</stp>
        <stp>-49</stp>
        <stp>All</stp>
        <stp/>
        <stp/>
        <stp>False</stp>
        <tr r="B51" s="5"/>
        <tr r="C51" s="5"/>
      </tp>
      <tp>
        <v>42461</v>
        <stp/>
        <stp>StudyData</stp>
        <stp>SPY</stp>
        <stp>Bar</stp>
        <stp/>
        <stp>Time</stp>
        <stp>D</stp>
        <stp>-48</stp>
        <stp>All</stp>
        <stp/>
        <stp/>
        <stp>False</stp>
        <tr r="C50" s="5"/>
        <tr r="B50" s="5"/>
      </tp>
      <tp>
        <v>42447</v>
        <stp/>
        <stp>StudyData</stp>
        <stp>SPY</stp>
        <stp>Bar</stp>
        <stp/>
        <stp>Time</stp>
        <stp>D</stp>
        <stp>-57</stp>
        <stp>All</stp>
        <stp/>
        <stp/>
        <stp>False</stp>
        <tr r="C59" s="5"/>
        <tr r="B59" s="5"/>
      </tp>
      <tp>
        <v>42450</v>
        <stp/>
        <stp>StudyData</stp>
        <stp>SPY</stp>
        <stp>Bar</stp>
        <stp/>
        <stp>Time</stp>
        <stp>D</stp>
        <stp>-56</stp>
        <stp>All</stp>
        <stp/>
        <stp/>
        <stp>False</stp>
        <tr r="C58" s="5"/>
        <tr r="B58" s="5"/>
      </tp>
      <tp>
        <v>42451</v>
        <stp/>
        <stp>StudyData</stp>
        <stp>SPY</stp>
        <stp>Bar</stp>
        <stp/>
        <stp>Time</stp>
        <stp>D</stp>
        <stp>-55</stp>
        <stp>All</stp>
        <stp/>
        <stp/>
        <stp>False</stp>
        <tr r="C57" s="5"/>
        <tr r="B57" s="5"/>
      </tp>
      <tp>
        <v>42452</v>
        <stp/>
        <stp>StudyData</stp>
        <stp>SPY</stp>
        <stp>Bar</stp>
        <stp/>
        <stp>Time</stp>
        <stp>D</stp>
        <stp>-54</stp>
        <stp>All</stp>
        <stp/>
        <stp/>
        <stp>False</stp>
        <tr r="B56" s="5"/>
        <tr r="C56" s="5"/>
      </tp>
      <tp>
        <v>42453</v>
        <stp/>
        <stp>StudyData</stp>
        <stp>SPY</stp>
        <stp>Bar</stp>
        <stp/>
        <stp>Time</stp>
        <stp>D</stp>
        <stp>-53</stp>
        <stp>All</stp>
        <stp/>
        <stp/>
        <stp>False</stp>
        <tr r="C55" s="5"/>
        <tr r="B55" s="5"/>
      </tp>
      <tp>
        <v>42457</v>
        <stp/>
        <stp>StudyData</stp>
        <stp>SPY</stp>
        <stp>Bar</stp>
        <stp/>
        <stp>Time</stp>
        <stp>D</stp>
        <stp>-52</stp>
        <stp>All</stp>
        <stp/>
        <stp/>
        <stp>False</stp>
        <tr r="C54" s="5"/>
        <tr r="B54" s="5"/>
      </tp>
      <tp>
        <v>42458</v>
        <stp/>
        <stp>StudyData</stp>
        <stp>SPY</stp>
        <stp>Bar</stp>
        <stp/>
        <stp>Time</stp>
        <stp>D</stp>
        <stp>-51</stp>
        <stp>All</stp>
        <stp/>
        <stp/>
        <stp>False</stp>
        <tr r="B53" s="5"/>
        <tr r="C53" s="5"/>
      </tp>
      <tp>
        <v>42459</v>
        <stp/>
        <stp>StudyData</stp>
        <stp>SPY</stp>
        <stp>Bar</stp>
        <stp/>
        <stp>Time</stp>
        <stp>D</stp>
        <stp>-50</stp>
        <stp>All</stp>
        <stp/>
        <stp/>
        <stp>False</stp>
        <tr r="C52" s="5"/>
        <tr r="B52" s="5"/>
      </tp>
      <tp>
        <v>42445</v>
        <stp/>
        <stp>StudyData</stp>
        <stp>SPY</stp>
        <stp>Bar</stp>
        <stp/>
        <stp>Time</stp>
        <stp>D</stp>
        <stp>-59</stp>
        <stp>All</stp>
        <stp/>
        <stp/>
        <stp>False</stp>
        <tr r="C61" s="5"/>
        <tr r="B61" s="5"/>
      </tp>
      <tp>
        <v>42446</v>
        <stp/>
        <stp>StudyData</stp>
        <stp>SPY</stp>
        <stp>Bar</stp>
        <stp/>
        <stp>Time</stp>
        <stp>D</stp>
        <stp>-58</stp>
        <stp>All</stp>
        <stp/>
        <stp/>
        <stp>False</stp>
        <tr r="B60" s="5"/>
        <tr r="C60" s="5"/>
      </tp>
      <tp>
        <v>42492</v>
        <stp/>
        <stp>StudyData</stp>
        <stp>SPY</stp>
        <stp>Bar</stp>
        <stp/>
        <stp>Time</stp>
        <stp>D</stp>
        <stp>-27</stp>
        <stp>All</stp>
        <stp/>
        <stp/>
        <stp>False</stp>
        <tr r="B29" s="5"/>
        <tr r="C29" s="5"/>
      </tp>
      <tp>
        <v>42493</v>
        <stp/>
        <stp>StudyData</stp>
        <stp>SPY</stp>
        <stp>Bar</stp>
        <stp/>
        <stp>Time</stp>
        <stp>D</stp>
        <stp>-26</stp>
        <stp>All</stp>
        <stp/>
        <stp/>
        <stp>False</stp>
        <tr r="C28" s="5"/>
        <tr r="B28" s="5"/>
      </tp>
      <tp>
        <v>42494</v>
        <stp/>
        <stp>StudyData</stp>
        <stp>SPY</stp>
        <stp>Bar</stp>
        <stp/>
        <stp>Time</stp>
        <stp>D</stp>
        <stp>-25</stp>
        <stp>All</stp>
        <stp/>
        <stp/>
        <stp>False</stp>
        <tr r="B27" s="5"/>
        <tr r="C27" s="5"/>
      </tp>
      <tp>
        <v>42495</v>
        <stp/>
        <stp>StudyData</stp>
        <stp>SPY</stp>
        <stp>Bar</stp>
        <stp/>
        <stp>Time</stp>
        <stp>D</stp>
        <stp>-24</stp>
        <stp>All</stp>
        <stp/>
        <stp/>
        <stp>False</stp>
        <tr r="C26" s="5"/>
        <tr r="B26" s="5"/>
      </tp>
      <tp>
        <v>42496</v>
        <stp/>
        <stp>StudyData</stp>
        <stp>SPY</stp>
        <stp>Bar</stp>
        <stp/>
        <stp>Time</stp>
        <stp>D</stp>
        <stp>-23</stp>
        <stp>All</stp>
        <stp/>
        <stp/>
        <stp>False</stp>
        <tr r="B25" s="5"/>
        <tr r="C25" s="5"/>
      </tp>
      <tp>
        <v>42499</v>
        <stp/>
        <stp>StudyData</stp>
        <stp>SPY</stp>
        <stp>Bar</stp>
        <stp/>
        <stp>Time</stp>
        <stp>D</stp>
        <stp>-22</stp>
        <stp>All</stp>
        <stp/>
        <stp/>
        <stp>False</stp>
        <tr r="B24" s="5"/>
        <tr r="C24" s="5"/>
      </tp>
      <tp>
        <v>42500</v>
        <stp/>
        <stp>StudyData</stp>
        <stp>SPY</stp>
        <stp>Bar</stp>
        <stp/>
        <stp>Time</stp>
        <stp>D</stp>
        <stp>-21</stp>
        <stp>All</stp>
        <stp/>
        <stp/>
        <stp>False</stp>
        <tr r="B23" s="5"/>
        <tr r="C23" s="5"/>
      </tp>
      <tp>
        <v>42501</v>
        <stp/>
        <stp>StudyData</stp>
        <stp>SPY</stp>
        <stp>Bar</stp>
        <stp/>
        <stp>Time</stp>
        <stp>D</stp>
        <stp>-20</stp>
        <stp>All</stp>
        <stp/>
        <stp/>
        <stp>False</stp>
        <tr r="B22" s="5"/>
        <tr r="C22" s="5"/>
      </tp>
      <tp>
        <v>42488</v>
        <stp/>
        <stp>StudyData</stp>
        <stp>SPY</stp>
        <stp>Bar</stp>
        <stp/>
        <stp>Time</stp>
        <stp>D</stp>
        <stp>-29</stp>
        <stp>All</stp>
        <stp/>
        <stp/>
        <stp>False</stp>
        <tr r="C31" s="5"/>
        <tr r="B31" s="5"/>
      </tp>
      <tp>
        <v>42489</v>
        <stp/>
        <stp>StudyData</stp>
        <stp>SPY</stp>
        <stp>Bar</stp>
        <stp/>
        <stp>Time</stp>
        <stp>D</stp>
        <stp>-28</stp>
        <stp>All</stp>
        <stp/>
        <stp/>
        <stp>False</stp>
        <tr r="C30" s="5"/>
        <tr r="B30" s="5"/>
      </tp>
      <tp>
        <v>42478</v>
        <stp/>
        <stp>StudyData</stp>
        <stp>SPY</stp>
        <stp>Bar</stp>
        <stp/>
        <stp>Time</stp>
        <stp>D</stp>
        <stp>-37</stp>
        <stp>All</stp>
        <stp/>
        <stp/>
        <stp>False</stp>
        <tr r="C39" s="5"/>
        <tr r="B39" s="5"/>
      </tp>
      <tp>
        <v>42479</v>
        <stp/>
        <stp>StudyData</stp>
        <stp>SPY</stp>
        <stp>Bar</stp>
        <stp/>
        <stp>Time</stp>
        <stp>D</stp>
        <stp>-36</stp>
        <stp>All</stp>
        <stp/>
        <stp/>
        <stp>False</stp>
        <tr r="C38" s="5"/>
        <tr r="B38" s="5"/>
      </tp>
      <tp>
        <v>42480</v>
        <stp/>
        <stp>StudyData</stp>
        <stp>SPY</stp>
        <stp>Bar</stp>
        <stp/>
        <stp>Time</stp>
        <stp>D</stp>
        <stp>-35</stp>
        <stp>All</stp>
        <stp/>
        <stp/>
        <stp>False</stp>
        <tr r="C37" s="5"/>
        <tr r="B37" s="5"/>
      </tp>
      <tp>
        <v>42481</v>
        <stp/>
        <stp>StudyData</stp>
        <stp>SPY</stp>
        <stp>Bar</stp>
        <stp/>
        <stp>Time</stp>
        <stp>D</stp>
        <stp>-34</stp>
        <stp>All</stp>
        <stp/>
        <stp/>
        <stp>False</stp>
        <tr r="B36" s="5"/>
        <tr r="C36" s="5"/>
      </tp>
      <tp>
        <v>42482</v>
        <stp/>
        <stp>StudyData</stp>
        <stp>SPY</stp>
        <stp>Bar</stp>
        <stp/>
        <stp>Time</stp>
        <stp>D</stp>
        <stp>-33</stp>
        <stp>All</stp>
        <stp/>
        <stp/>
        <stp>False</stp>
        <tr r="B35" s="5"/>
        <tr r="C35" s="5"/>
      </tp>
      <tp>
        <v>42485</v>
        <stp/>
        <stp>StudyData</stp>
        <stp>SPY</stp>
        <stp>Bar</stp>
        <stp/>
        <stp>Time</stp>
        <stp>D</stp>
        <stp>-32</stp>
        <stp>All</stp>
        <stp/>
        <stp/>
        <stp>False</stp>
        <tr r="C34" s="5"/>
        <tr r="B34" s="5"/>
      </tp>
      <tp>
        <v>42486</v>
        <stp/>
        <stp>StudyData</stp>
        <stp>SPY</stp>
        <stp>Bar</stp>
        <stp/>
        <stp>Time</stp>
        <stp>D</stp>
        <stp>-31</stp>
        <stp>All</stp>
        <stp/>
        <stp/>
        <stp>False</stp>
        <tr r="C33" s="5"/>
        <tr r="B33" s="5"/>
      </tp>
      <tp>
        <v>42487</v>
        <stp/>
        <stp>StudyData</stp>
        <stp>SPY</stp>
        <stp>Bar</stp>
        <stp/>
        <stp>Time</stp>
        <stp>D</stp>
        <stp>-30</stp>
        <stp>All</stp>
        <stp/>
        <stp/>
        <stp>False</stp>
        <tr r="C32" s="5"/>
        <tr r="B32" s="5"/>
      </tp>
      <tp>
        <v>42474</v>
        <stp/>
        <stp>StudyData</stp>
        <stp>SPY</stp>
        <stp>Bar</stp>
        <stp/>
        <stp>Time</stp>
        <stp>D</stp>
        <stp>-39</stp>
        <stp>All</stp>
        <stp/>
        <stp/>
        <stp>False</stp>
        <tr r="B41" s="5"/>
        <tr r="C41" s="5"/>
      </tp>
      <tp>
        <v>42475</v>
        <stp/>
        <stp>StudyData</stp>
        <stp>SPY</stp>
        <stp>Bar</stp>
        <stp/>
        <stp>Time</stp>
        <stp>D</stp>
        <stp>-38</stp>
        <stp>All</stp>
        <stp/>
        <stp/>
        <stp>False</stp>
        <tr r="B40" s="5"/>
        <tr r="C40" s="5"/>
      </tp>
      <tp>
        <v>42506</v>
        <stp/>
        <stp>StudyData</stp>
        <stp>SPY</stp>
        <stp>Bar</stp>
        <stp/>
        <stp>Time</stp>
        <stp>D</stp>
        <stp>-17</stp>
        <stp>All</stp>
        <stp/>
        <stp/>
        <stp>False</stp>
        <tr r="C19" s="5"/>
        <tr r="B19" s="5"/>
      </tp>
      <tp>
        <v>42507</v>
        <stp/>
        <stp>StudyData</stp>
        <stp>SPY</stp>
        <stp>Bar</stp>
        <stp/>
        <stp>Time</stp>
        <stp>D</stp>
        <stp>-16</stp>
        <stp>All</stp>
        <stp/>
        <stp/>
        <stp>False</stp>
        <tr r="B18" s="5"/>
        <tr r="C18" s="5"/>
      </tp>
      <tp>
        <v>42508</v>
        <stp/>
        <stp>StudyData</stp>
        <stp>SPY</stp>
        <stp>Bar</stp>
        <stp/>
        <stp>Time</stp>
        <stp>D</stp>
        <stp>-15</stp>
        <stp>All</stp>
        <stp/>
        <stp/>
        <stp>False</stp>
        <tr r="C17" s="5"/>
        <tr r="B17" s="5"/>
      </tp>
      <tp>
        <v>42509</v>
        <stp/>
        <stp>StudyData</stp>
        <stp>SPY</stp>
        <stp>Bar</stp>
        <stp/>
        <stp>Time</stp>
        <stp>D</stp>
        <stp>-14</stp>
        <stp>All</stp>
        <stp/>
        <stp/>
        <stp>False</stp>
        <tr r="C16" s="5"/>
        <tr r="B16" s="5"/>
      </tp>
      <tp>
        <v>42510</v>
        <stp/>
        <stp>StudyData</stp>
        <stp>SPY</stp>
        <stp>Bar</stp>
        <stp/>
        <stp>Time</stp>
        <stp>D</stp>
        <stp>-13</stp>
        <stp>All</stp>
        <stp/>
        <stp/>
        <stp>False</stp>
        <tr r="C15" s="5"/>
        <tr r="B15" s="5"/>
      </tp>
      <tp>
        <v>42513</v>
        <stp/>
        <stp>StudyData</stp>
        <stp>SPY</stp>
        <stp>Bar</stp>
        <stp/>
        <stp>Time</stp>
        <stp>D</stp>
        <stp>-12</stp>
        <stp>All</stp>
        <stp/>
        <stp/>
        <stp>False</stp>
        <tr r="B14" s="5"/>
        <tr r="C14" s="5"/>
      </tp>
      <tp>
        <v>42514</v>
        <stp/>
        <stp>StudyData</stp>
        <stp>SPY</stp>
        <stp>Bar</stp>
        <stp/>
        <stp>Time</stp>
        <stp>D</stp>
        <stp>-11</stp>
        <stp>All</stp>
        <stp/>
        <stp/>
        <stp>False</stp>
        <tr r="B13" s="5"/>
        <tr r="C13" s="5"/>
      </tp>
      <tp>
        <v>42515</v>
        <stp/>
        <stp>StudyData</stp>
        <stp>SPY</stp>
        <stp>Bar</stp>
        <stp/>
        <stp>Time</stp>
        <stp>D</stp>
        <stp>-10</stp>
        <stp>All</stp>
        <stp/>
        <stp/>
        <stp>False</stp>
        <tr r="C12" s="5"/>
        <tr r="B12" s="5"/>
      </tp>
      <tp>
        <v>42502</v>
        <stp/>
        <stp>StudyData</stp>
        <stp>SPY</stp>
        <stp>Bar</stp>
        <stp/>
        <stp>Time</stp>
        <stp>D</stp>
        <stp>-19</stp>
        <stp>All</stp>
        <stp/>
        <stp/>
        <stp>False</stp>
        <tr r="C21" s="5"/>
        <tr r="B21" s="5"/>
      </tp>
      <tp>
        <v>42503</v>
        <stp/>
        <stp>StudyData</stp>
        <stp>SPY</stp>
        <stp>Bar</stp>
        <stp/>
        <stp>Time</stp>
        <stp>D</stp>
        <stp>-18</stp>
        <stp>All</stp>
        <stp/>
        <stp/>
        <stp>False</stp>
        <tr r="C20" s="5"/>
        <tr r="B20" s="5"/>
      </tp>
      <tp>
        <v>42404</v>
        <stp/>
        <stp>StudyData</stp>
        <stp>SPY</stp>
        <stp>Bar</stp>
        <stp/>
        <stp>Time</stp>
        <stp>D</stp>
        <stp>-87</stp>
        <stp>All</stp>
        <stp/>
        <stp/>
        <stp>False</stp>
        <tr r="C89" s="5"/>
        <tr r="B89" s="5"/>
      </tp>
      <tp>
        <v>42405</v>
        <stp/>
        <stp>StudyData</stp>
        <stp>SPY</stp>
        <stp>Bar</stp>
        <stp/>
        <stp>Time</stp>
        <stp>D</stp>
        <stp>-86</stp>
        <stp>All</stp>
        <stp/>
        <stp/>
        <stp>False</stp>
        <tr r="B88" s="5"/>
        <tr r="C88" s="5"/>
      </tp>
      <tp>
        <v>42408</v>
        <stp/>
        <stp>StudyData</stp>
        <stp>SPY</stp>
        <stp>Bar</stp>
        <stp/>
        <stp>Time</stp>
        <stp>D</stp>
        <stp>-85</stp>
        <stp>All</stp>
        <stp/>
        <stp/>
        <stp>False</stp>
        <tr r="B87" s="5"/>
        <tr r="C87" s="5"/>
      </tp>
      <tp>
        <v>42409</v>
        <stp/>
        <stp>StudyData</stp>
        <stp>SPY</stp>
        <stp>Bar</stp>
        <stp/>
        <stp>Time</stp>
        <stp>D</stp>
        <stp>-84</stp>
        <stp>All</stp>
        <stp/>
        <stp/>
        <stp>False</stp>
        <tr r="B86" s="5"/>
        <tr r="C86" s="5"/>
      </tp>
      <tp>
        <v>42410</v>
        <stp/>
        <stp>StudyData</stp>
        <stp>SPY</stp>
        <stp>Bar</stp>
        <stp/>
        <stp>Time</stp>
        <stp>D</stp>
        <stp>-83</stp>
        <stp>All</stp>
        <stp/>
        <stp/>
        <stp>False</stp>
        <tr r="C85" s="5"/>
        <tr r="B85" s="5"/>
      </tp>
      <tp>
        <v>42411</v>
        <stp/>
        <stp>StudyData</stp>
        <stp>SPY</stp>
        <stp>Bar</stp>
        <stp/>
        <stp>Time</stp>
        <stp>D</stp>
        <stp>-82</stp>
        <stp>All</stp>
        <stp/>
        <stp/>
        <stp>False</stp>
        <tr r="B84" s="5"/>
        <tr r="C84" s="5"/>
      </tp>
      <tp>
        <v>42412</v>
        <stp/>
        <stp>StudyData</stp>
        <stp>SPY</stp>
        <stp>Bar</stp>
        <stp/>
        <stp>Time</stp>
        <stp>D</stp>
        <stp>-81</stp>
        <stp>All</stp>
        <stp/>
        <stp/>
        <stp>False</stp>
        <tr r="C83" s="5"/>
        <tr r="B83" s="5"/>
      </tp>
      <tp>
        <v>42416</v>
        <stp/>
        <stp>StudyData</stp>
        <stp>SPY</stp>
        <stp>Bar</stp>
        <stp/>
        <stp>Time</stp>
        <stp>D</stp>
        <stp>-80</stp>
        <stp>All</stp>
        <stp/>
        <stp/>
        <stp>False</stp>
        <tr r="B82" s="5"/>
        <tr r="C82" s="5"/>
      </tp>
      <tp>
        <v>42402</v>
        <stp/>
        <stp>StudyData</stp>
        <stp>SPY</stp>
        <stp>Bar</stp>
        <stp/>
        <stp>Time</stp>
        <stp>D</stp>
        <stp>-89</stp>
        <stp>All</stp>
        <stp/>
        <stp/>
        <stp>False</stp>
        <tr r="C91" s="5"/>
        <tr r="B91" s="5"/>
      </tp>
      <tp>
        <v>42403</v>
        <stp/>
        <stp>StudyData</stp>
        <stp>SPY</stp>
        <stp>Bar</stp>
        <stp/>
        <stp>Time</stp>
        <stp>D</stp>
        <stp>-88</stp>
        <stp>All</stp>
        <stp/>
        <stp/>
        <stp>False</stp>
        <tr r="C90" s="5"/>
        <tr r="B90" s="5"/>
      </tp>
      <tp>
        <v>42390</v>
        <stp/>
        <stp>StudyData</stp>
        <stp>SPY</stp>
        <stp>Bar</stp>
        <stp/>
        <stp>Time</stp>
        <stp>D</stp>
        <stp>-97</stp>
        <stp>All</stp>
        <stp/>
        <stp/>
        <stp>False</stp>
        <tr r="C99" s="5"/>
        <tr r="B99" s="5"/>
      </tp>
      <tp>
        <v>42391</v>
        <stp/>
        <stp>StudyData</stp>
        <stp>SPY</stp>
        <stp>Bar</stp>
        <stp/>
        <stp>Time</stp>
        <stp>D</stp>
        <stp>-96</stp>
        <stp>All</stp>
        <stp/>
        <stp/>
        <stp>False</stp>
        <tr r="B98" s="5"/>
        <tr r="C98" s="5"/>
      </tp>
      <tp>
        <v>42394</v>
        <stp/>
        <stp>StudyData</stp>
        <stp>SPY</stp>
        <stp>Bar</stp>
        <stp/>
        <stp>Time</stp>
        <stp>D</stp>
        <stp>-95</stp>
        <stp>All</stp>
        <stp/>
        <stp/>
        <stp>False</stp>
        <tr r="C97" s="5"/>
        <tr r="B97" s="5"/>
      </tp>
      <tp>
        <v>42395</v>
        <stp/>
        <stp>StudyData</stp>
        <stp>SPY</stp>
        <stp>Bar</stp>
        <stp/>
        <stp>Time</stp>
        <stp>D</stp>
        <stp>-94</stp>
        <stp>All</stp>
        <stp/>
        <stp/>
        <stp>False</stp>
        <tr r="B96" s="5"/>
        <tr r="C96" s="5"/>
      </tp>
      <tp>
        <v>42396</v>
        <stp/>
        <stp>StudyData</stp>
        <stp>SPY</stp>
        <stp>Bar</stp>
        <stp/>
        <stp>Time</stp>
        <stp>D</stp>
        <stp>-93</stp>
        <stp>All</stp>
        <stp/>
        <stp/>
        <stp>False</stp>
        <tr r="B95" s="5"/>
        <tr r="C95" s="5"/>
      </tp>
      <tp>
        <v>42397</v>
        <stp/>
        <stp>StudyData</stp>
        <stp>SPY</stp>
        <stp>Bar</stp>
        <stp/>
        <stp>Time</stp>
        <stp>D</stp>
        <stp>-92</stp>
        <stp>All</stp>
        <stp/>
        <stp/>
        <stp>False</stp>
        <tr r="B94" s="5"/>
        <tr r="C94" s="5"/>
      </tp>
      <tp>
        <v>42398</v>
        <stp/>
        <stp>StudyData</stp>
        <stp>SPY</stp>
        <stp>Bar</stp>
        <stp/>
        <stp>Time</stp>
        <stp>D</stp>
        <stp>-91</stp>
        <stp>All</stp>
        <stp/>
        <stp/>
        <stp>False</stp>
        <tr r="B93" s="5"/>
        <tr r="C93" s="5"/>
      </tp>
      <tp>
        <v>42401</v>
        <stp/>
        <stp>StudyData</stp>
        <stp>SPY</stp>
        <stp>Bar</stp>
        <stp/>
        <stp>Time</stp>
        <stp>D</stp>
        <stp>-90</stp>
        <stp>All</stp>
        <stp/>
        <stp/>
        <stp>False</stp>
        <tr r="B92" s="5"/>
        <tr r="C92" s="5"/>
      </tp>
      <tp>
        <v>42388</v>
        <stp/>
        <stp>StudyData</stp>
        <stp>SPY</stp>
        <stp>Bar</stp>
        <stp/>
        <stp>Time</stp>
        <stp>D</stp>
        <stp>-99</stp>
        <stp>All</stp>
        <stp/>
        <stp/>
        <stp>False</stp>
        <tr r="C101" s="5"/>
        <tr r="B101" s="5"/>
      </tp>
      <tp>
        <v>42389</v>
        <stp/>
        <stp>StudyData</stp>
        <stp>SPY</stp>
        <stp>Bar</stp>
        <stp/>
        <stp>Time</stp>
        <stp>D</stp>
        <stp>-98</stp>
        <stp>All</stp>
        <stp/>
        <stp/>
        <stp>False</stp>
        <tr r="B100" s="5"/>
        <tr r="C100" s="5"/>
      </tp>
      <tp>
        <v>207.79</v>
        <stp/>
        <stp>StudyData</stp>
        <stp>SPY</stp>
        <stp>Bar</stp>
        <stp/>
        <stp>Open</stp>
        <stp>D</stp>
        <stp>-219</stp>
        <stp>All</stp>
        <stp/>
        <stp/>
        <stp>TRUE</stp>
        <stp>T</stp>
        <tr r="D221" s="5"/>
      </tp>
      <tp>
        <v>208.4</v>
        <stp/>
        <stp>StudyData</stp>
        <stp>SPY</stp>
        <stp>Bar</stp>
        <stp/>
        <stp>Open</stp>
        <stp>D</stp>
        <stp>-119</stp>
        <stp>All</stp>
        <stp/>
        <stp/>
        <stp>TRUE</stp>
        <stp>T</stp>
        <tr r="D121" s="5"/>
      </tp>
      <tp>
        <v>209.48</v>
        <stp/>
        <stp>StudyData</stp>
        <stp>SPY</stp>
        <stp>Bar</stp>
        <stp/>
        <stp>Open</stp>
        <stp>D</stp>
        <stp>-218</stp>
        <stp>All</stp>
        <stp/>
        <stp/>
        <stp>TRUE</stp>
        <stp>T</stp>
        <tr r="D220" s="5"/>
      </tp>
      <tp>
        <v>202.77</v>
        <stp/>
        <stp>StudyData</stp>
        <stp>SPY</stp>
        <stp>Bar</stp>
        <stp/>
        <stp>Open</stp>
        <stp>D</stp>
        <stp>-118</stp>
        <stp>All</stp>
        <stp/>
        <stp/>
        <stp>TRUE</stp>
        <stp>T</stp>
        <tr r="D120" s="5"/>
      </tp>
      <tp>
        <v>210.45</v>
        <stp/>
        <stp>StudyData</stp>
        <stp>SPY</stp>
        <stp>Bar</stp>
        <stp/>
        <stp>Open</stp>
        <stp>D</stp>
        <stp>-213</stp>
        <stp>All</stp>
        <stp/>
        <stp/>
        <stp>TRUE</stp>
        <stp>T</stp>
        <tr r="D215" s="5"/>
      </tp>
      <tp>
        <v>204.86</v>
        <stp/>
        <stp>StudyData</stp>
        <stp>SPY</stp>
        <stp>Bar</stp>
        <stp/>
        <stp>Open</stp>
        <stp>D</stp>
        <stp>-113</stp>
        <stp>All</stp>
        <stp/>
        <stp/>
        <stp>TRUE</stp>
        <stp>T</stp>
        <tr r="D115" s="5"/>
      </tp>
      <tp>
        <v>210.29</v>
        <stp/>
        <stp>StudyData</stp>
        <stp>SPY</stp>
        <stp>Bar</stp>
        <stp/>
        <stp>Open</stp>
        <stp>D</stp>
        <stp>-212</stp>
        <stp>All</stp>
        <stp/>
        <stp/>
        <stp>TRUE</stp>
        <stp>T</stp>
        <tr r="D214" s="5"/>
      </tp>
      <tp>
        <v>206.51</v>
        <stp/>
        <stp>StudyData</stp>
        <stp>SPY</stp>
        <stp>Bar</stp>
        <stp/>
        <stp>Open</stp>
        <stp>D</stp>
        <stp>-112</stp>
        <stp>All</stp>
        <stp/>
        <stp/>
        <stp>TRUE</stp>
        <stp>T</stp>
        <tr r="D114" s="5"/>
      </tp>
      <tp>
        <v>208.16</v>
        <stp/>
        <stp>StudyData</stp>
        <stp>SPY</stp>
        <stp>Bar</stp>
        <stp/>
        <stp>Open</stp>
        <stp>D</stp>
        <stp>-211</stp>
        <stp>All</stp>
        <stp/>
        <stp/>
        <stp>TRUE</stp>
        <stp>T</stp>
        <tr r="D213" s="5"/>
      </tp>
      <tp>
        <v>207.11</v>
        <stp/>
        <stp>StudyData</stp>
        <stp>SPY</stp>
        <stp>Bar</stp>
        <stp/>
        <stp>Open</stp>
        <stp>D</stp>
        <stp>-111</stp>
        <stp>All</stp>
        <stp/>
        <stp/>
        <stp>TRUE</stp>
        <stp>T</stp>
        <tr r="D113" s="5"/>
      </tp>
      <tp>
        <v>209.28</v>
        <stp/>
        <stp>StudyData</stp>
        <stp>SPY</stp>
        <stp>Bar</stp>
        <stp/>
        <stp>Open</stp>
        <stp>D</stp>
        <stp>-210</stp>
        <stp>All</stp>
        <stp/>
        <stp/>
        <stp>TRUE</stp>
        <stp>T</stp>
        <tr r="D212" s="5"/>
      </tp>
      <tp>
        <v>205.13</v>
        <stp/>
        <stp>StudyData</stp>
        <stp>SPY</stp>
        <stp>Bar</stp>
        <stp/>
        <stp>Open</stp>
        <stp>D</stp>
        <stp>-110</stp>
        <stp>All</stp>
        <stp/>
        <stp/>
        <stp>TRUE</stp>
        <stp>T</stp>
        <tr r="D112" s="5"/>
      </tp>
      <tp>
        <v>210.16</v>
        <stp/>
        <stp>StudyData</stp>
        <stp>SPY</stp>
        <stp>Bar</stp>
        <stp/>
        <stp>Open</stp>
        <stp>D</stp>
        <stp>-217</stp>
        <stp>All</stp>
        <stp/>
        <stp/>
        <stp>TRUE</stp>
        <stp>T</stp>
        <tr r="D219" s="5"/>
      </tp>
      <tp>
        <v>201.41</v>
        <stp/>
        <stp>StudyData</stp>
        <stp>SPY</stp>
        <stp>Bar</stp>
        <stp/>
        <stp>Open</stp>
        <stp>D</stp>
        <stp>-117</stp>
        <stp>All</stp>
        <stp/>
        <stp/>
        <stp>TRUE</stp>
        <stp>T</stp>
        <tr r="D119" s="5"/>
      </tp>
      <tp>
        <v>211.42</v>
        <stp/>
        <stp>StudyData</stp>
        <stp>SPY</stp>
        <stp>Bar</stp>
        <stp/>
        <stp>Open</stp>
        <stp>D</stp>
        <stp>-216</stp>
        <stp>All</stp>
        <stp/>
        <stp/>
        <stp>TRUE</stp>
        <stp>T</stp>
        <tr r="D218" s="5"/>
      </tp>
      <tp>
        <v>202.71</v>
        <stp/>
        <stp>StudyData</stp>
        <stp>SPY</stp>
        <stp>Bar</stp>
        <stp/>
        <stp>Open</stp>
        <stp>D</stp>
        <stp>-116</stp>
        <stp>All</stp>
        <stp/>
        <stp/>
        <stp>TRUE</stp>
        <stp>T</stp>
        <tr r="D118" s="5"/>
      </tp>
      <tp>
        <v>210.46</v>
        <stp/>
        <stp>StudyData</stp>
        <stp>SPY</stp>
        <stp>Bar</stp>
        <stp/>
        <stp>Open</stp>
        <stp>D</stp>
        <stp>-215</stp>
        <stp>All</stp>
        <stp/>
        <stp/>
        <stp>TRUE</stp>
        <stp>T</stp>
        <tr r="D217" s="5"/>
      </tp>
      <tp>
        <v>204.69</v>
        <stp/>
        <stp>StudyData</stp>
        <stp>SPY</stp>
        <stp>Bar</stp>
        <stp/>
        <stp>Open</stp>
        <stp>D</stp>
        <stp>-115</stp>
        <stp>All</stp>
        <stp/>
        <stp/>
        <stp>TRUE</stp>
        <stp>T</stp>
        <tr r="D117" s="5"/>
      </tp>
      <tp>
        <v>209.7</v>
        <stp/>
        <stp>StudyData</stp>
        <stp>SPY</stp>
        <stp>Bar</stp>
        <stp/>
        <stp>Open</stp>
        <stp>D</stp>
        <stp>-214</stp>
        <stp>All</stp>
        <stp/>
        <stp/>
        <stp>TRUE</stp>
        <stp>T</stp>
        <tr r="D216" s="5"/>
      </tp>
      <tp>
        <v>205.72</v>
        <stp/>
        <stp>StudyData</stp>
        <stp>SPY</stp>
        <stp>Bar</stp>
        <stp/>
        <stp>Open</stp>
        <stp>D</stp>
        <stp>-114</stp>
        <stp>All</stp>
        <stp/>
        <stp/>
        <stp>TRUE</stp>
        <stp>T</stp>
        <tr r="D116" s="5"/>
      </tp>
      <tp>
        <v>47.05</v>
        <stp/>
        <stp>StudyData</stp>
        <stp>S.XAR</stp>
        <stp>Bar</stp>
        <stp/>
        <stp>Open</stp>
        <stp>D</stp>
        <stp>-83</stp>
        <stp>All</stp>
        <stp/>
        <stp/>
        <stp>TRUE</stp>
        <stp>T</stp>
        <tr r="S85" s="5"/>
      </tp>
      <tp>
        <v>46.25</v>
        <stp/>
        <stp>StudyData</stp>
        <stp>S.XAR</stp>
        <stp>Bar</stp>
        <stp/>
        <stp>Open</stp>
        <stp>D</stp>
        <stp>-82</stp>
        <stp>All</stp>
        <stp/>
        <stp/>
        <stp>TRUE</stp>
        <stp>T</stp>
        <tr r="S84" s="5"/>
      </tp>
      <tp>
        <v>45.73</v>
        <stp/>
        <stp>StudyData</stp>
        <stp>S.XAR</stp>
        <stp>Bar</stp>
        <stp/>
        <stp>Open</stp>
        <stp>D</stp>
        <stp>-81</stp>
        <stp>All</stp>
        <stp/>
        <stp/>
        <stp>TRUE</stp>
        <stp>T</stp>
        <tr r="S83" s="5"/>
      </tp>
      <tp>
        <v>46.69</v>
        <stp/>
        <stp>StudyData</stp>
        <stp>S.XAR</stp>
        <stp>Bar</stp>
        <stp/>
        <stp>Open</stp>
        <stp>D</stp>
        <stp>-80</stp>
        <stp>All</stp>
        <stp/>
        <stp/>
        <stp>TRUE</stp>
        <stp>T</stp>
        <tr r="S82" s="5"/>
      </tp>
      <tp>
        <v>47.99</v>
        <stp/>
        <stp>StudyData</stp>
        <stp>S.XAR</stp>
        <stp>Bar</stp>
        <stp/>
        <stp>Open</stp>
        <stp>D</stp>
        <stp>-87</stp>
        <stp>All</stp>
        <stp/>
        <stp/>
        <stp>TRUE</stp>
        <stp>T</stp>
        <tr r="S89" s="5"/>
      </tp>
      <tp>
        <v>48.43</v>
        <stp/>
        <stp>StudyData</stp>
        <stp>S.XAR</stp>
        <stp>Bar</stp>
        <stp/>
        <stp>Open</stp>
        <stp>D</stp>
        <stp>-86</stp>
        <stp>All</stp>
        <stp/>
        <stp/>
        <stp>TRUE</stp>
        <stp>T</stp>
        <tr r="S88" s="5"/>
      </tp>
      <tp>
        <v>47.11</v>
        <stp/>
        <stp>StudyData</stp>
        <stp>S.XAR</stp>
        <stp>Bar</stp>
        <stp/>
        <stp>Open</stp>
        <stp>D</stp>
        <stp>-85</stp>
        <stp>All</stp>
        <stp/>
        <stp/>
        <stp>TRUE</stp>
        <stp>T</stp>
        <tr r="S87" s="5"/>
      </tp>
      <tp>
        <v>46.52</v>
        <stp/>
        <stp>StudyData</stp>
        <stp>S.XAR</stp>
        <stp>Bar</stp>
        <stp/>
        <stp>Open</stp>
        <stp>D</stp>
        <stp>-84</stp>
        <stp>All</stp>
        <stp/>
        <stp/>
        <stp>TRUE</stp>
        <stp>T</stp>
        <tr r="S86" s="5"/>
      </tp>
      <tp>
        <v>47.99</v>
        <stp/>
        <stp>StudyData</stp>
        <stp>S.XAR</stp>
        <stp>Bar</stp>
        <stp/>
        <stp>Open</stp>
        <stp>D</stp>
        <stp>-89</stp>
        <stp>All</stp>
        <stp/>
        <stp/>
        <stp>TRUE</stp>
        <stp>T</stp>
        <tr r="S91" s="5"/>
      </tp>
      <tp>
        <v>47.48</v>
        <stp/>
        <stp>StudyData</stp>
        <stp>S.XAR</stp>
        <stp>Bar</stp>
        <stp/>
        <stp>Open</stp>
        <stp>D</stp>
        <stp>-88</stp>
        <stp>All</stp>
        <stp/>
        <stp/>
        <stp>TRUE</stp>
        <stp>T</stp>
        <tr r="S90" s="5"/>
      </tp>
      <tp>
        <v>52.08</v>
        <stp/>
        <stp>StudyData</stp>
        <stp>S.XAR</stp>
        <stp>Bar</stp>
        <stp/>
        <stp>Low</stp>
        <stp>D</stp>
        <stp>-57</stp>
        <stp>All</stp>
        <stp/>
        <stp/>
        <stp>TRUE</stp>
        <stp>T</stp>
        <tr r="U59" s="5"/>
      </tp>
      <tp>
        <v>52.46</v>
        <stp/>
        <stp>StudyData</stp>
        <stp>S.XAR</stp>
        <stp>Bar</stp>
        <stp/>
        <stp>Low</stp>
        <stp>D</stp>
        <stp>-56</stp>
        <stp>All</stp>
        <stp/>
        <stp/>
        <stp>TRUE</stp>
        <stp>T</stp>
        <tr r="U58" s="5"/>
      </tp>
      <tp>
        <v>52.24</v>
        <stp/>
        <stp>StudyData</stp>
        <stp>S.XAR</stp>
        <stp>Bar</stp>
        <stp/>
        <stp>Low</stp>
        <stp>D</stp>
        <stp>-55</stp>
        <stp>All</stp>
        <stp/>
        <stp/>
        <stp>TRUE</stp>
        <stp>T</stp>
        <tr r="U57" s="5"/>
      </tp>
      <tp>
        <v>51.98</v>
        <stp/>
        <stp>StudyData</stp>
        <stp>S.XAR</stp>
        <stp>Bar</stp>
        <stp/>
        <stp>Low</stp>
        <stp>D</stp>
        <stp>-54</stp>
        <stp>All</stp>
        <stp/>
        <stp/>
        <stp>TRUE</stp>
        <stp>T</stp>
        <tr r="U56" s="5"/>
      </tp>
      <tp>
        <v>51.34</v>
        <stp/>
        <stp>StudyData</stp>
        <stp>S.XAR</stp>
        <stp>Bar</stp>
        <stp/>
        <stp>Low</stp>
        <stp>D</stp>
        <stp>-53</stp>
        <stp>All</stp>
        <stp/>
        <stp/>
        <stp>TRUE</stp>
        <stp>T</stp>
        <tr r="U55" s="5"/>
      </tp>
      <tp>
        <v>51.45</v>
        <stp/>
        <stp>StudyData</stp>
        <stp>S.XAR</stp>
        <stp>Bar</stp>
        <stp/>
        <stp>Low</stp>
        <stp>D</stp>
        <stp>-52</stp>
        <stp>All</stp>
        <stp/>
        <stp/>
        <stp>TRUE</stp>
        <stp>T</stp>
        <tr r="U54" s="5"/>
      </tp>
      <tp>
        <v>51.29</v>
        <stp/>
        <stp>StudyData</stp>
        <stp>S.XAR</stp>
        <stp>Bar</stp>
        <stp/>
        <stp>Low</stp>
        <stp>D</stp>
        <stp>-51</stp>
        <stp>All</stp>
        <stp/>
        <stp/>
        <stp>TRUE</stp>
        <stp>T</stp>
        <tr r="U53" s="5"/>
      </tp>
      <tp>
        <v>52.22</v>
        <stp/>
        <stp>StudyData</stp>
        <stp>S.XAR</stp>
        <stp>Bar</stp>
        <stp/>
        <stp>Low</stp>
        <stp>D</stp>
        <stp>-50</stp>
        <stp>All</stp>
        <stp/>
        <stp/>
        <stp>TRUE</stp>
        <stp>T</stp>
        <tr r="U52" s="5"/>
      </tp>
      <tp>
        <v>50.48</v>
        <stp/>
        <stp>StudyData</stp>
        <stp>S.XAR</stp>
        <stp>Bar</stp>
        <stp/>
        <stp>Low</stp>
        <stp>D</stp>
        <stp>-59</stp>
        <stp>All</stp>
        <stp/>
        <stp/>
        <stp>TRUE</stp>
        <stp>T</stp>
        <tr r="U61" s="5"/>
      </tp>
      <tp>
        <v>50.95</v>
        <stp/>
        <stp>StudyData</stp>
        <stp>S.XAR</stp>
        <stp>Bar</stp>
        <stp/>
        <stp>Low</stp>
        <stp>D</stp>
        <stp>-58</stp>
        <stp>All</stp>
        <stp/>
        <stp/>
        <stp>TRUE</stp>
        <stp>T</stp>
        <tr r="U60" s="5"/>
      </tp>
      <tp t="s">
        <v>SPDR S&amp;P 400 Mid Cap Value ETF</v>
        <stp/>
        <stp>ContractData</stp>
        <stp>S.MDYV</stp>
        <stp>LongDescription</stp>
        <stp/>
        <stp>T</stp>
        <tr r="C17" s="3"/>
      </tp>
      <tp t="s">
        <v>SPDR S&amp;P 400 Mid Cap Growth ETF</v>
        <stp/>
        <stp>ContractData</stp>
        <stp>S.MDYG</stp>
        <stp>LongDescription</stp>
        <stp/>
        <stp>T</stp>
        <tr r="C16" s="3"/>
      </tp>
      <tp>
        <v>209.72</v>
        <stp/>
        <stp>StudyData</stp>
        <stp>SPY</stp>
        <stp>Bar</stp>
        <stp/>
        <stp>Open</stp>
        <stp>D</stp>
        <stp>-229</stp>
        <stp>All</stp>
        <stp/>
        <stp/>
        <stp>TRUE</stp>
        <stp>T</stp>
        <tr r="D231" s="5"/>
      </tp>
      <tp>
        <v>208.83</v>
        <stp/>
        <stp>StudyData</stp>
        <stp>SPY</stp>
        <stp>Bar</stp>
        <stp/>
        <stp>Open</stp>
        <stp>D</stp>
        <stp>-129</stp>
        <stp>All</stp>
        <stp/>
        <stp/>
        <stp>TRUE</stp>
        <stp>T</stp>
        <tr r="D131" s="5"/>
      </tp>
      <tp>
        <v>42530</v>
        <stp/>
        <stp>StudyData</stp>
        <stp>S.XAR</stp>
        <stp>Bar</stp>
        <stp/>
        <stp>Time</stp>
        <stp>D</stp>
        <stp>0</stp>
        <stp>All</stp>
        <stp/>
        <stp/>
        <stp>False</stp>
        <tr r="R2" s="5"/>
        <tr r="Q2" s="5"/>
      </tp>
      <tp>
        <v>210.73</v>
        <stp/>
        <stp>StudyData</stp>
        <stp>SPY</stp>
        <stp>Bar</stp>
        <stp/>
        <stp>Open</stp>
        <stp>D</stp>
        <stp>-228</stp>
        <stp>All</stp>
        <stp/>
        <stp/>
        <stp>TRUE</stp>
        <stp>T</stp>
        <tr r="D230" s="5"/>
      </tp>
      <tp>
        <v>206.08</v>
        <stp/>
        <stp>StudyData</stp>
        <stp>SPY</stp>
        <stp>Bar</stp>
        <stp/>
        <stp>Open</stp>
        <stp>D</stp>
        <stp>-128</stp>
        <stp>All</stp>
        <stp/>
        <stp/>
        <stp>TRUE</stp>
        <stp>T</stp>
        <tr r="D130" s="5"/>
      </tp>
      <tp>
        <v>210.93</v>
        <stp/>
        <stp>StudyData</stp>
        <stp>SPY</stp>
        <stp>Bar</stp>
        <stp/>
        <stp>Open</stp>
        <stp>D</stp>
        <stp>-223</stp>
        <stp>All</stp>
        <stp/>
        <stp/>
        <stp>TRUE</stp>
        <stp>T</stp>
        <tr r="D225" s="5"/>
      </tp>
      <tp>
        <v>203.35</v>
        <stp/>
        <stp>StudyData</stp>
        <stp>SPY</stp>
        <stp>Bar</stp>
        <stp/>
        <stp>Open</stp>
        <stp>D</stp>
        <stp>-123</stp>
        <stp>All</stp>
        <stp/>
        <stp/>
        <stp>TRUE</stp>
        <stp>T</stp>
        <tr r="D125" s="5"/>
      </tp>
      <tp>
        <v>211.53</v>
        <stp/>
        <stp>StudyData</stp>
        <stp>SPY</stp>
        <stp>Bar</stp>
        <stp/>
        <stp>Open</stp>
        <stp>D</stp>
        <stp>-222</stp>
        <stp>All</stp>
        <stp/>
        <stp/>
        <stp>TRUE</stp>
        <stp>T</stp>
        <tr r="D224" s="5"/>
      </tp>
      <tp>
        <v>202.07</v>
        <stp/>
        <stp>StudyData</stp>
        <stp>SPY</stp>
        <stp>Bar</stp>
        <stp/>
        <stp>Open</stp>
        <stp>D</stp>
        <stp>-122</stp>
        <stp>All</stp>
        <stp/>
        <stp/>
        <stp>TRUE</stp>
        <stp>T</stp>
        <tr r="D124" s="5"/>
      </tp>
      <tp>
        <v>210.3</v>
        <stp/>
        <stp>StudyData</stp>
        <stp>SPY</stp>
        <stp>Bar</stp>
        <stp/>
        <stp>Open</stp>
        <stp>D</stp>
        <stp>-221</stp>
        <stp>All</stp>
        <stp/>
        <stp/>
        <stp>TRUE</stp>
        <stp>T</stp>
        <tr r="D223" s="5"/>
      </tp>
      <tp>
        <v>204.7</v>
        <stp/>
        <stp>StudyData</stp>
        <stp>SPY</stp>
        <stp>Bar</stp>
        <stp/>
        <stp>Open</stp>
        <stp>D</stp>
        <stp>-121</stp>
        <stp>All</stp>
        <stp/>
        <stp/>
        <stp>TRUE</stp>
        <stp>T</stp>
        <tr r="D123" s="5"/>
      </tp>
      <tp>
        <v>206.94</v>
        <stp/>
        <stp>StudyData</stp>
        <stp>SPY</stp>
        <stp>Bar</stp>
        <stp/>
        <stp>Open</stp>
        <stp>D</stp>
        <stp>-220</stp>
        <stp>All</stp>
        <stp/>
        <stp/>
        <stp>TRUE</stp>
        <stp>T</stp>
        <tr r="D222" s="5"/>
      </tp>
      <tp>
        <v>206.36</v>
        <stp/>
        <stp>StudyData</stp>
        <stp>SPY</stp>
        <stp>Bar</stp>
        <stp/>
        <stp>Open</stp>
        <stp>D</stp>
        <stp>-120</stp>
        <stp>All</stp>
        <stp/>
        <stp/>
        <stp>TRUE</stp>
        <stp>T</stp>
        <tr r="D122" s="5"/>
      </tp>
      <tp>
        <v>211.87</v>
        <stp/>
        <stp>StudyData</stp>
        <stp>SPY</stp>
        <stp>Bar</stp>
        <stp/>
        <stp>Open</stp>
        <stp>D</stp>
        <stp>-227</stp>
        <stp>All</stp>
        <stp/>
        <stp/>
        <stp>TRUE</stp>
        <stp>T</stp>
        <tr r="D229" s="5"/>
      </tp>
      <tp>
        <v>209.23</v>
        <stp/>
        <stp>StudyData</stp>
        <stp>SPY</stp>
        <stp>Bar</stp>
        <stp/>
        <stp>Open</stp>
        <stp>D</stp>
        <stp>-127</stp>
        <stp>All</stp>
        <stp/>
        <stp/>
        <stp>TRUE</stp>
        <stp>T</stp>
        <tr r="D129" s="5"/>
      </tp>
      <tp>
        <v>212.29</v>
        <stp/>
        <stp>StudyData</stp>
        <stp>SPY</stp>
        <stp>Bar</stp>
        <stp/>
        <stp>Open</stp>
        <stp>D</stp>
        <stp>-226</stp>
        <stp>All</stp>
        <stp/>
        <stp/>
        <stp>TRUE</stp>
        <stp>T</stp>
        <tr r="D228" s="5"/>
      </tp>
      <tp>
        <v>206.49</v>
        <stp/>
        <stp>StudyData</stp>
        <stp>SPY</stp>
        <stp>Bar</stp>
        <stp/>
        <stp>Open</stp>
        <stp>D</stp>
        <stp>-126</stp>
        <stp>All</stp>
        <stp/>
        <stp/>
        <stp>TRUE</stp>
        <stp>T</stp>
        <tr r="D128" s="5"/>
      </tp>
      <tp>
        <v>212.75</v>
        <stp/>
        <stp>StudyData</stp>
        <stp>SPY</stp>
        <stp>Bar</stp>
        <stp/>
        <stp>Open</stp>
        <stp>D</stp>
        <stp>-225</stp>
        <stp>All</stp>
        <stp/>
        <stp/>
        <stp>TRUE</stp>
        <stp>T</stp>
        <tr r="D227" s="5"/>
      </tp>
      <tp>
        <v>206.19</v>
        <stp/>
        <stp>StudyData</stp>
        <stp>SPY</stp>
        <stp>Bar</stp>
        <stp/>
        <stp>Open</stp>
        <stp>D</stp>
        <stp>-125</stp>
        <stp>All</stp>
        <stp/>
        <stp/>
        <stp>TRUE</stp>
        <stp>T</stp>
        <tr r="D127" s="5"/>
      </tp>
      <tp>
        <v>212.43</v>
        <stp/>
        <stp>StudyData</stp>
        <stp>SPY</stp>
        <stp>Bar</stp>
        <stp/>
        <stp>Open</stp>
        <stp>D</stp>
        <stp>-224</stp>
        <stp>All</stp>
        <stp/>
        <stp/>
        <stp>TRUE</stp>
        <stp>T</stp>
        <tr r="D226" s="5"/>
      </tp>
      <tp>
        <v>205.42</v>
        <stp/>
        <stp>StudyData</stp>
        <stp>SPY</stp>
        <stp>Bar</stp>
        <stp/>
        <stp>Open</stp>
        <stp>D</stp>
        <stp>-124</stp>
        <stp>All</stp>
        <stp/>
        <stp/>
        <stp>TRUE</stp>
        <stp>T</stp>
        <tr r="D126" s="5"/>
      </tp>
      <tp>
        <v>98.873910460000005</v>
        <stp/>
        <stp>StudyData</stp>
        <stp>Correlation(S.THRK,S.ONEK,Period:=20,InputChoice1:=Close,InputChoice2:=Close)</stp>
        <stp>FG</stp>
        <stp/>
        <stp>Close</stp>
        <stp>D</stp>
        <stp>0</stp>
        <stp>all</stp>
        <stp/>
        <stp/>
        <stp>True</stp>
        <stp>T</stp>
        <tr r="R9" s="3"/>
      </tp>
      <tp>
        <v>51.86</v>
        <stp/>
        <stp>StudyData</stp>
        <stp>S.XAR</stp>
        <stp>Bar</stp>
        <stp/>
        <stp>Low</stp>
        <stp>D</stp>
        <stp>-47</stp>
        <stp>All</stp>
        <stp/>
        <stp/>
        <stp>TRUE</stp>
        <stp>T</stp>
        <tr r="U49" s="5"/>
      </tp>
      <tp>
        <v>51.43</v>
        <stp/>
        <stp>StudyData</stp>
        <stp>S.XAR</stp>
        <stp>Bar</stp>
        <stp/>
        <stp>Low</stp>
        <stp>D</stp>
        <stp>-46</stp>
        <stp>All</stp>
        <stp/>
        <stp/>
        <stp>TRUE</stp>
        <stp>T</stp>
        <tr r="U48" s="5"/>
      </tp>
      <tp>
        <v>51.45</v>
        <stp/>
        <stp>StudyData</stp>
        <stp>S.XAR</stp>
        <stp>Bar</stp>
        <stp/>
        <stp>Low</stp>
        <stp>D</stp>
        <stp>-45</stp>
        <stp>All</stp>
        <stp/>
        <stp/>
        <stp>TRUE</stp>
        <stp>T</stp>
        <tr r="U47" s="5"/>
      </tp>
      <tp>
        <v>51.84</v>
        <stp/>
        <stp>StudyData</stp>
        <stp>S.XAR</stp>
        <stp>Bar</stp>
        <stp/>
        <stp>Low</stp>
        <stp>D</stp>
        <stp>-44</stp>
        <stp>All</stp>
        <stp/>
        <stp/>
        <stp>TRUE</stp>
        <stp>T</stp>
        <tr r="U46" s="5"/>
      </tp>
      <tp>
        <v>52.09</v>
        <stp/>
        <stp>StudyData</stp>
        <stp>S.XAR</stp>
        <stp>Bar</stp>
        <stp/>
        <stp>Low</stp>
        <stp>D</stp>
        <stp>-43</stp>
        <stp>All</stp>
        <stp/>
        <stp/>
        <stp>TRUE</stp>
        <stp>T</stp>
        <tr r="U45" s="5"/>
      </tp>
      <tp>
        <v>52.21</v>
        <stp/>
        <stp>StudyData</stp>
        <stp>S.XAR</stp>
        <stp>Bar</stp>
        <stp/>
        <stp>Low</stp>
        <stp>D</stp>
        <stp>-42</stp>
        <stp>All</stp>
        <stp/>
        <stp/>
        <stp>TRUE</stp>
        <stp>T</stp>
        <tr r="U44" s="5"/>
      </tp>
      <tp>
        <v>52.21</v>
        <stp/>
        <stp>StudyData</stp>
        <stp>S.XAR</stp>
        <stp>Bar</stp>
        <stp/>
        <stp>Low</stp>
        <stp>D</stp>
        <stp>-41</stp>
        <stp>All</stp>
        <stp/>
        <stp/>
        <stp>TRUE</stp>
        <stp>T</stp>
        <tr r="U43" s="5"/>
      </tp>
      <tp>
        <v>52.91</v>
        <stp/>
        <stp>StudyData</stp>
        <stp>S.XAR</stp>
        <stp>Bar</stp>
        <stp/>
        <stp>Low</stp>
        <stp>D</stp>
        <stp>-40</stp>
        <stp>All</stp>
        <stp/>
        <stp/>
        <stp>TRUE</stp>
        <stp>T</stp>
        <tr r="U42" s="5"/>
      </tp>
      <tp>
        <v>51.96</v>
        <stp/>
        <stp>StudyData</stp>
        <stp>S.XAR</stp>
        <stp>Bar</stp>
        <stp/>
        <stp>Low</stp>
        <stp>D</stp>
        <stp>-49</stp>
        <stp>All</stp>
        <stp/>
        <stp/>
        <stp>TRUE</stp>
        <stp>T</stp>
        <tr r="U51" s="5"/>
      </tp>
      <tp>
        <v>51.59</v>
        <stp/>
        <stp>StudyData</stp>
        <stp>S.XAR</stp>
        <stp>Bar</stp>
        <stp/>
        <stp>Low</stp>
        <stp>D</stp>
        <stp>-48</stp>
        <stp>All</stp>
        <stp/>
        <stp/>
        <stp>TRUE</stp>
        <stp>T</stp>
        <tr r="U50" s="5"/>
      </tp>
      <tp>
        <v>208.04</v>
        <stp/>
        <stp>StudyData</stp>
        <stp>SPY</stp>
        <stp>Bar</stp>
        <stp/>
        <stp>Open</stp>
        <stp>D</stp>
        <stp>-239</stp>
        <stp>All</stp>
        <stp/>
        <stp/>
        <stp>TRUE</stp>
        <stp>T</stp>
        <tr r="D241" s="5"/>
      </tp>
      <tp>
        <v>206.04</v>
        <stp/>
        <stp>StudyData</stp>
        <stp>SPY</stp>
        <stp>Bar</stp>
        <stp/>
        <stp>Open</stp>
        <stp>D</stp>
        <stp>-139</stp>
        <stp>All</stp>
        <stp/>
        <stp/>
        <stp>TRUE</stp>
        <stp>T</stp>
        <tr r="D141" s="5"/>
      </tp>
      <tp>
        <v>207.26</v>
        <stp/>
        <stp>StudyData</stp>
        <stp>SPY</stp>
        <stp>Bar</stp>
        <stp/>
        <stp>Open</stp>
        <stp>D</stp>
        <stp>-238</stp>
        <stp>All</stp>
        <stp/>
        <stp/>
        <stp>TRUE</stp>
        <stp>T</stp>
        <tr r="D240" s="5"/>
      </tp>
      <tp>
        <v>208.59</v>
        <stp/>
        <stp>StudyData</stp>
        <stp>SPY</stp>
        <stp>Bar</stp>
        <stp/>
        <stp>Open</stp>
        <stp>D</stp>
        <stp>-138</stp>
        <stp>All</stp>
        <stp/>
        <stp/>
        <stp>TRUE</stp>
        <stp>T</stp>
        <tr r="D140" s="5"/>
      </tp>
      <tp>
        <v>206.42</v>
        <stp/>
        <stp>StudyData</stp>
        <stp>SPY</stp>
        <stp>Bar</stp>
        <stp/>
        <stp>Open</stp>
        <stp>D</stp>
        <stp>-233</stp>
        <stp>All</stp>
        <stp/>
        <stp/>
        <stp>TRUE</stp>
        <stp>T</stp>
        <tr r="D235" s="5"/>
      </tp>
      <tp>
        <v>209.43</v>
        <stp/>
        <stp>StudyData</stp>
        <stp>SPY</stp>
        <stp>Bar</stp>
        <stp/>
        <stp>Open</stp>
        <stp>D</stp>
        <stp>-133</stp>
        <stp>All</stp>
        <stp/>
        <stp/>
        <stp>TRUE</stp>
        <stp>T</stp>
        <tr r="D135" s="5"/>
      </tp>
      <tp>
        <v>207.04</v>
        <stp/>
        <stp>StudyData</stp>
        <stp>SPY</stp>
        <stp>Bar</stp>
        <stp/>
        <stp>Open</stp>
        <stp>D</stp>
        <stp>-232</stp>
        <stp>All</stp>
        <stp/>
        <stp/>
        <stp>TRUE</stp>
        <stp>T</stp>
        <tr r="D234" s="5"/>
      </tp>
      <tp>
        <v>209.75</v>
        <stp/>
        <stp>StudyData</stp>
        <stp>SPY</stp>
        <stp>Bar</stp>
        <stp/>
        <stp>Open</stp>
        <stp>D</stp>
        <stp>-132</stp>
        <stp>All</stp>
        <stp/>
        <stp/>
        <stp>TRUE</stp>
        <stp>T</stp>
        <tr r="D134" s="5"/>
      </tp>
      <tp>
        <v>207.29</v>
        <stp/>
        <stp>StudyData</stp>
        <stp>SPY</stp>
        <stp>Bar</stp>
        <stp/>
        <stp>Open</stp>
        <stp>D</stp>
        <stp>-231</stp>
        <stp>All</stp>
        <stp/>
        <stp/>
        <stp>TRUE</stp>
        <stp>T</stp>
        <tr r="D233" s="5"/>
      </tp>
      <tp>
        <v>209.44</v>
        <stp/>
        <stp>StudyData</stp>
        <stp>SPY</stp>
        <stp>Bar</stp>
        <stp/>
        <stp>Open</stp>
        <stp>D</stp>
        <stp>-131</stp>
        <stp>All</stp>
        <stp/>
        <stp/>
        <stp>TRUE</stp>
        <stp>T</stp>
        <tr r="D133" s="5"/>
      </tp>
      <tp>
        <v>208.99</v>
        <stp/>
        <stp>StudyData</stp>
        <stp>SPY</stp>
        <stp>Bar</stp>
        <stp/>
        <stp>Open</stp>
        <stp>D</stp>
        <stp>-230</stp>
        <stp>All</stp>
        <stp/>
        <stp/>
        <stp>TRUE</stp>
        <stp>T</stp>
        <tr r="D232" s="5"/>
      </tp>
      <tp>
        <v>210.61</v>
        <stp/>
        <stp>StudyData</stp>
        <stp>SPY</stp>
        <stp>Bar</stp>
        <stp/>
        <stp>Open</stp>
        <stp>D</stp>
        <stp>-130</stp>
        <stp>All</stp>
        <stp/>
        <stp/>
        <stp>TRUE</stp>
        <stp>T</stp>
        <tr r="D132" s="5"/>
      </tp>
      <tp>
        <v>207.73</v>
        <stp/>
        <stp>StudyData</stp>
        <stp>SPY</stp>
        <stp>Bar</stp>
        <stp/>
        <stp>Open</stp>
        <stp>D</stp>
        <stp>-237</stp>
        <stp>All</stp>
        <stp/>
        <stp/>
        <stp>TRUE</stp>
        <stp>T</stp>
        <tr r="D239" s="5"/>
      </tp>
      <tp>
        <v>209.45</v>
        <stp/>
        <stp>StudyData</stp>
        <stp>SPY</stp>
        <stp>Bar</stp>
        <stp/>
        <stp>Open</stp>
        <stp>D</stp>
        <stp>-137</stp>
        <stp>All</stp>
        <stp/>
        <stp/>
        <stp>TRUE</stp>
        <stp>T</stp>
        <tr r="D139" s="5"/>
      </tp>
      <tp>
        <v>208.07</v>
        <stp/>
        <stp>StudyData</stp>
        <stp>SPY</stp>
        <stp>Bar</stp>
        <stp/>
        <stp>Open</stp>
        <stp>D</stp>
        <stp>-236</stp>
        <stp>All</stp>
        <stp/>
        <stp/>
        <stp>TRUE</stp>
        <stp>T</stp>
        <tr r="D238" s="5"/>
      </tp>
      <tp>
        <v>209.38</v>
        <stp/>
        <stp>StudyData</stp>
        <stp>SPY</stp>
        <stp>Bar</stp>
        <stp/>
        <stp>Open</stp>
        <stp>D</stp>
        <stp>-136</stp>
        <stp>All</stp>
        <stp/>
        <stp/>
        <stp>TRUE</stp>
        <stp>T</stp>
        <tr r="D138" s="5"/>
      </tp>
      <tp>
        <v>205.77</v>
        <stp/>
        <stp>StudyData</stp>
        <stp>SPY</stp>
        <stp>Bar</stp>
        <stp/>
        <stp>Open</stp>
        <stp>D</stp>
        <stp>-235</stp>
        <stp>All</stp>
        <stp/>
        <stp/>
        <stp>TRUE</stp>
        <stp>T</stp>
        <tr r="D237" s="5"/>
      </tp>
      <tp>
        <v>207.87</v>
        <stp/>
        <stp>StudyData</stp>
        <stp>SPY</stp>
        <stp>Bar</stp>
        <stp/>
        <stp>Open</stp>
        <stp>D</stp>
        <stp>-135</stp>
        <stp>All</stp>
        <stp/>
        <stp/>
        <stp>TRUE</stp>
        <stp>T</stp>
        <tr r="D137" s="5"/>
      </tp>
      <tp>
        <v>206.96</v>
        <stp/>
        <stp>StudyData</stp>
        <stp>SPY</stp>
        <stp>Bar</stp>
        <stp/>
        <stp>Open</stp>
        <stp>D</stp>
        <stp>-234</stp>
        <stp>All</stp>
        <stp/>
        <stp/>
        <stp>TRUE</stp>
        <stp>T</stp>
        <tr r="D236" s="5"/>
      </tp>
      <tp>
        <v>209.5</v>
        <stp/>
        <stp>StudyData</stp>
        <stp>SPY</stp>
        <stp>Bar</stp>
        <stp/>
        <stp>Open</stp>
        <stp>D</stp>
        <stp>-134</stp>
        <stp>All</stp>
        <stp/>
        <stp/>
        <stp>TRUE</stp>
        <stp>T</stp>
        <tr r="D136" s="5"/>
      </tp>
      <tp>
        <v>99.103483949999998</v>
        <stp/>
        <stp>StudyData</stp>
        <stp>Correlation(S.SLYV,S.SLYG,Period:=20,InputChoice1:=Close,InputChoice2:=Close)</stp>
        <stp>FG</stp>
        <stp/>
        <stp>Close</stp>
        <stp>D</stp>
        <stp>0</stp>
        <stp>all</stp>
        <stp/>
        <stp/>
        <stp>True</stp>
        <stp>T</stp>
        <tr r="T21" s="3"/>
      </tp>
      <tp>
        <v>98.515104559999997</v>
        <stp/>
        <stp>StudyData</stp>
        <stp>Correlation(S.SPYV,S.SLYG,Period:=20,InputChoice1:=Close,InputChoice2:=Close)</stp>
        <stp>FG</stp>
        <stp/>
        <stp>Close</stp>
        <stp>D</stp>
        <stp>0</stp>
        <stp>all</stp>
        <stp/>
        <stp/>
        <stp>True</stp>
        <stp>T</stp>
        <tr r="T19" s="3"/>
      </tp>
      <tp>
        <v>98.596154189999993</v>
        <stp/>
        <stp>StudyData</stp>
        <stp>Correlation(S.SPYV,S.SLYV,Period:=20,InputChoice1:=Close,InputChoice2:=Close)</stp>
        <stp>FG</stp>
        <stp/>
        <stp>Close</stp>
        <stp>D</stp>
        <stp>0</stp>
        <stp>all</stp>
        <stp/>
        <stp/>
        <stp>True</stp>
        <stp>T</stp>
        <tr r="U19" s="3"/>
      </tp>
      <tp>
        <v>96.359969210000003</v>
        <stp/>
        <stp>StudyData</stp>
        <stp>Correlation(S.MDYV,S.SPYG,Period:=20,InputChoice1:=Close,InputChoice2:=Close)</stp>
        <stp>FG</stp>
        <stp/>
        <stp>Close</stp>
        <stp>D</stp>
        <stp>0</stp>
        <stp>all</stp>
        <stp/>
        <stp/>
        <stp>True</stp>
        <stp>T</stp>
        <tr r="R17" s="3"/>
      </tp>
      <tp>
        <v>98.801919929999997</v>
        <stp/>
        <stp>StudyData</stp>
        <stp>Correlation(S.MDYV,S.SPYV,Period:=20,InputChoice1:=Close,InputChoice2:=Close)</stp>
        <stp>FG</stp>
        <stp/>
        <stp>Close</stp>
        <stp>D</stp>
        <stp>0</stp>
        <stp>all</stp>
        <stp/>
        <stp/>
        <stp>True</stp>
        <stp>T</stp>
        <tr r="S17" s="3"/>
      </tp>
      <tp>
        <v>96.340715000000003</v>
        <stp/>
        <stp>StudyData</stp>
        <stp>Correlation(S.SLYV,S.SPYG,Period:=20,InputChoice1:=Close,InputChoice2:=Close)</stp>
        <stp>FG</stp>
        <stp/>
        <stp>Close</stp>
        <stp>D</stp>
        <stp>0</stp>
        <stp>all</stp>
        <stp/>
        <stp/>
        <stp>True</stp>
        <stp>T</stp>
        <tr r="R21" s="3"/>
      </tp>
      <tp>
        <v>98.596154189999993</v>
        <stp/>
        <stp>StudyData</stp>
        <stp>Correlation(S.SLYV,S.SPYV,Period:=20,InputChoice1:=Close,InputChoice2:=Close)</stp>
        <stp>FG</stp>
        <stp/>
        <stp>Close</stp>
        <stp>D</stp>
        <stp>0</stp>
        <stp>all</stp>
        <stp/>
        <stp/>
        <stp>True</stp>
        <stp>T</stp>
        <tr r="S21" s="3"/>
      </tp>
      <tp>
        <v>97.403305560000007</v>
        <stp/>
        <stp>StudyData</stp>
        <stp>Correlation(S.SPYV,S.SPYG,Period:=20,InputChoice1:=Close,InputChoice2:=Close)</stp>
        <stp>FG</stp>
        <stp/>
        <stp>Close</stp>
        <stp>D</stp>
        <stp>0</stp>
        <stp>all</stp>
        <stp/>
        <stp/>
        <stp>True</stp>
        <stp>T</stp>
        <tr r="R19" s="3"/>
      </tp>
      <tp>
        <v>98.861045369999999</v>
        <stp/>
        <stp>StudyData</stp>
        <stp>Correlation(S.MDYV,S.SLYG,Period:=20,InputChoice1:=Close,InputChoice2:=Close)</stp>
        <stp>FG</stp>
        <stp/>
        <stp>Close</stp>
        <stp>D</stp>
        <stp>0</stp>
        <stp>all</stp>
        <stp/>
        <stp/>
        <stp>True</stp>
        <stp>T</stp>
        <tr r="T17" s="3"/>
      </tp>
      <tp>
        <v>99.485193519999996</v>
        <stp/>
        <stp>StudyData</stp>
        <stp>Correlation(S.MDYV,S.SLYV,Period:=20,InputChoice1:=Close,InputChoice2:=Close)</stp>
        <stp>FG</stp>
        <stp/>
        <stp>Close</stp>
        <stp>D</stp>
        <stp>0</stp>
        <stp>all</stp>
        <stp/>
        <stp/>
        <stp>True</stp>
        <stp>T</stp>
        <tr r="U17" s="3"/>
      </tp>
      <tp t="s">
        <v>SPDR S&amp;P 600 Small Cap Value ETF</v>
        <stp/>
        <stp>ContractData</stp>
        <stp>S.SLYV</stp>
        <stp>LongDescription</stp>
        <stp/>
        <stp>T</stp>
        <tr r="C21" s="3"/>
      </tp>
      <tp t="s">
        <v>SPDR S&amp;P 600 Small Cap Growth ETF</v>
        <stp/>
        <stp>ContractData</stp>
        <stp>S.SLYG</stp>
        <stp>LongDescription</stp>
        <stp/>
        <stp>T</stp>
        <tr r="C20" s="3"/>
      </tp>
      <tp t="s">
        <v>SPDR S&amp;P 500 Value ETF</v>
        <stp/>
        <stp>ContractData</stp>
        <stp>S.SPYV</stp>
        <stp>LongDescription</stp>
        <stp/>
        <stp>T</stp>
        <tr r="C19" s="3"/>
      </tp>
      <tp t="s">
        <v>SPDR S&amp;P 500 Growth ETF</v>
        <stp/>
        <stp>ContractData</stp>
        <stp>S.SPYG</stp>
        <stp>LongDescription</stp>
        <stp/>
        <stp>T</stp>
        <tr r="C18" s="3"/>
      </tp>
      <tp>
        <v>203.79</v>
        <stp/>
        <stp>StudyData</stp>
        <stp>SPY</stp>
        <stp>Bar</stp>
        <stp/>
        <stp>High</stp>
        <stp>D</stp>
        <stp>-159</stp>
        <stp>All</stp>
        <stp/>
        <stp/>
        <stp>TRUE</stp>
        <stp>T</stp>
        <tr r="E161" s="5"/>
      </tp>
      <tp>
        <v>212.34</v>
        <stp/>
        <stp>StudyData</stp>
        <stp>SPY</stp>
        <stp>Bar</stp>
        <stp/>
        <stp>High</stp>
        <stp>D</stp>
        <stp>-259</stp>
        <stp>All</stp>
        <stp/>
        <stp/>
        <stp>TRUE</stp>
        <stp>T</stp>
        <tr r="E261" s="5"/>
      </tp>
      <tp>
        <v>206.01</v>
        <stp/>
        <stp>StudyData</stp>
        <stp>SPY</stp>
        <stp>Bar</stp>
        <stp/>
        <stp>High</stp>
        <stp>D</stp>
        <stp>-158</stp>
        <stp>All</stp>
        <stp/>
        <stp/>
        <stp>TRUE</stp>
        <stp>T</stp>
        <tr r="E160" s="5"/>
      </tp>
      <tp>
        <v>212.19</v>
        <stp/>
        <stp>StudyData</stp>
        <stp>SPY</stp>
        <stp>Bar</stp>
        <stp/>
        <stp>High</stp>
        <stp>D</stp>
        <stp>-258</stp>
        <stp>All</stp>
        <stp/>
        <stp/>
        <stp>TRUE</stp>
        <stp>T</stp>
        <tr r="E260" s="5"/>
      </tp>
      <tp>
        <v>210.62</v>
        <stp/>
        <stp>StudyData</stp>
        <stp>SPY</stp>
        <stp>Bar</stp>
        <stp/>
        <stp>High</stp>
        <stp>D</stp>
        <stp>-151</stp>
        <stp>All</stp>
        <stp/>
        <stp/>
        <stp>TRUE</stp>
        <stp>T</stp>
        <tr r="E153" s="5"/>
      </tp>
      <tp>
        <v>212.09</v>
        <stp/>
        <stp>StudyData</stp>
        <stp>SPY</stp>
        <stp>Bar</stp>
        <stp/>
        <stp>High</stp>
        <stp>D</stp>
        <stp>-251</stp>
        <stp>All</stp>
        <stp/>
        <stp/>
        <stp>TRUE</stp>
        <stp>T</stp>
        <tr r="E253" s="5"/>
      </tp>
      <tp>
        <v>211.66</v>
        <stp/>
        <stp>StudyData</stp>
        <stp>SPY</stp>
        <stp>Bar</stp>
        <stp/>
        <stp>High</stp>
        <stp>D</stp>
        <stp>-150</stp>
        <stp>All</stp>
        <stp/>
        <stp/>
        <stp>TRUE</stp>
        <stp>T</stp>
        <tr r="E152" s="5"/>
      </tp>
      <tp>
        <v>210.84</v>
        <stp/>
        <stp>StudyData</stp>
        <stp>SPY</stp>
        <stp>Bar</stp>
        <stp/>
        <stp>High</stp>
        <stp>D</stp>
        <stp>-250</stp>
        <stp>All</stp>
        <stp/>
        <stp/>
        <stp>TRUE</stp>
        <stp>T</stp>
        <tr r="E252" s="5"/>
      </tp>
      <tp>
        <v>209.27</v>
        <stp/>
        <stp>StudyData</stp>
        <stp>SPY</stp>
        <stp>Bar</stp>
        <stp/>
        <stp>High</stp>
        <stp>D</stp>
        <stp>-153</stp>
        <stp>All</stp>
        <stp/>
        <stp/>
        <stp>TRUE</stp>
        <stp>T</stp>
        <tr r="E155" s="5"/>
      </tp>
      <tp>
        <v>209.1</v>
        <stp/>
        <stp>StudyData</stp>
        <stp>SPY</stp>
        <stp>Bar</stp>
        <stp/>
        <stp>High</stp>
        <stp>D</stp>
        <stp>-253</stp>
        <stp>All</stp>
        <stp/>
        <stp/>
        <stp>TRUE</stp>
        <stp>T</stp>
        <tr r="E255" s="5"/>
      </tp>
      <tp>
        <v>209.44</v>
        <stp/>
        <stp>StudyData</stp>
        <stp>SPY</stp>
        <stp>Bar</stp>
        <stp/>
        <stp>High</stp>
        <stp>D</stp>
        <stp>-152</stp>
        <stp>All</stp>
        <stp/>
        <stp/>
        <stp>TRUE</stp>
        <stp>T</stp>
        <tr r="E154" s="5"/>
      </tp>
      <tp>
        <v>211.41</v>
        <stp/>
        <stp>StudyData</stp>
        <stp>SPY</stp>
        <stp>Bar</stp>
        <stp/>
        <stp>High</stp>
        <stp>D</stp>
        <stp>-252</stp>
        <stp>All</stp>
        <stp/>
        <stp/>
        <stp>TRUE</stp>
        <stp>T</stp>
        <tr r="E254" s="5"/>
      </tp>
      <tp>
        <v>207</v>
        <stp/>
        <stp>StudyData</stp>
        <stp>SPY</stp>
        <stp>Bar</stp>
        <stp/>
        <stp>High</stp>
        <stp>D</stp>
        <stp>-155</stp>
        <stp>All</stp>
        <stp/>
        <stp/>
        <stp>TRUE</stp>
        <stp>T</stp>
        <tr r="E157" s="5"/>
      </tp>
      <tp>
        <v>210.58</v>
        <stp/>
        <stp>StudyData</stp>
        <stp>SPY</stp>
        <stp>Bar</stp>
        <stp/>
        <stp>High</stp>
        <stp>D</stp>
        <stp>-255</stp>
        <stp>All</stp>
        <stp/>
        <stp/>
        <stp>TRUE</stp>
        <stp>T</stp>
        <tr r="E257" s="5"/>
      </tp>
      <tp>
        <v>209.12</v>
        <stp/>
        <stp>StudyData</stp>
        <stp>SPY</stp>
        <stp>Bar</stp>
        <stp/>
        <stp>High</stp>
        <stp>D</stp>
        <stp>-154</stp>
        <stp>All</stp>
        <stp/>
        <stp/>
        <stp>TRUE</stp>
        <stp>T</stp>
        <tr r="E156" s="5"/>
      </tp>
      <tp>
        <v>209.82</v>
        <stp/>
        <stp>StudyData</stp>
        <stp>SPY</stp>
        <stp>Bar</stp>
        <stp/>
        <stp>High</stp>
        <stp>D</stp>
        <stp>-254</stp>
        <stp>All</stp>
        <stp/>
        <stp/>
        <stp>TRUE</stp>
        <stp>T</stp>
        <tr r="E256" s="5"/>
      </tp>
      <tp>
        <v>207.95</v>
        <stp/>
        <stp>StudyData</stp>
        <stp>SPY</stp>
        <stp>Bar</stp>
        <stp/>
        <stp>High</stp>
        <stp>D</stp>
        <stp>-157</stp>
        <stp>All</stp>
        <stp/>
        <stp/>
        <stp>TRUE</stp>
        <stp>T</stp>
        <tr r="E159" s="5"/>
      </tp>
      <tp>
        <v>212.67</v>
        <stp/>
        <stp>StudyData</stp>
        <stp>SPY</stp>
        <stp>Bar</stp>
        <stp/>
        <stp>High</stp>
        <stp>D</stp>
        <stp>-257</stp>
        <stp>All</stp>
        <stp/>
        <stp/>
        <stp>TRUE</stp>
        <stp>T</stp>
        <tr r="E259" s="5"/>
      </tp>
      <tp>
        <v>207.37</v>
        <stp/>
        <stp>StudyData</stp>
        <stp>SPY</stp>
        <stp>Bar</stp>
        <stp/>
        <stp>High</stp>
        <stp>D</stp>
        <stp>-156</stp>
        <stp>All</stp>
        <stp/>
        <stp/>
        <stp>TRUE</stp>
        <stp>T</stp>
        <tr r="E158" s="5"/>
      </tp>
      <tp>
        <v>211.78</v>
        <stp/>
        <stp>StudyData</stp>
        <stp>SPY</stp>
        <stp>Bar</stp>
        <stp/>
        <stp>High</stp>
        <stp>D</stp>
        <stp>-256</stp>
        <stp>All</stp>
        <stp/>
        <stp/>
        <stp>TRUE</stp>
        <stp>T</stp>
        <tr r="E258" s="5"/>
      </tp>
      <tp t="s">
        <v>SPDR Russell Small Cap Completeness ETF</v>
        <stp/>
        <stp>ContractData</stp>
        <stp>S.RSCO</stp>
        <stp>LongDescription</stp>
        <stp/>
        <stp>T</stp>
        <tr r="C10" s="3"/>
      </tp>
      <tp>
        <v>211.5</v>
        <stp/>
        <stp>StudyData</stp>
        <stp>SPY</stp>
        <stp>Bar</stp>
        <stp/>
        <stp>High</stp>
        <stp>D</stp>
        <stp>-149</stp>
        <stp>All</stp>
        <stp/>
        <stp/>
        <stp>TRUE</stp>
        <stp>T</stp>
        <tr r="E151" s="5"/>
      </tp>
      <tp>
        <v>209.45</v>
        <stp/>
        <stp>StudyData</stp>
        <stp>SPY</stp>
        <stp>Bar</stp>
        <stp/>
        <stp>High</stp>
        <stp>D</stp>
        <stp>-249</stp>
        <stp>All</stp>
        <stp/>
        <stp/>
        <stp>TRUE</stp>
        <stp>T</stp>
        <tr r="E251" s="5"/>
      </tp>
      <tp>
        <v>210.98</v>
        <stp/>
        <stp>StudyData</stp>
        <stp>SPY</stp>
        <stp>Bar</stp>
        <stp/>
        <stp>High</stp>
        <stp>D</stp>
        <stp>-148</stp>
        <stp>All</stp>
        <stp/>
        <stp/>
        <stp>TRUE</stp>
        <stp>T</stp>
        <tr r="E150" s="5"/>
      </tp>
      <tp>
        <v>210.39</v>
        <stp/>
        <stp>StudyData</stp>
        <stp>SPY</stp>
        <stp>Bar</stp>
        <stp/>
        <stp>High</stp>
        <stp>D</stp>
        <stp>-248</stp>
        <stp>All</stp>
        <stp/>
        <stp/>
        <stp>TRUE</stp>
        <stp>T</stp>
        <tr r="E250" s="5"/>
      </tp>
      <tp>
        <v>205.79</v>
        <stp/>
        <stp>StudyData</stp>
        <stp>SPY</stp>
        <stp>Bar</stp>
        <stp/>
        <stp>High</stp>
        <stp>D</stp>
        <stp>-141</stp>
        <stp>All</stp>
        <stp/>
        <stp/>
        <stp>TRUE</stp>
        <stp>T</stp>
        <tr r="E143" s="5"/>
      </tp>
      <tp>
        <v>211.25</v>
        <stp/>
        <stp>StudyData</stp>
        <stp>SPY</stp>
        <stp>Bar</stp>
        <stp/>
        <stp>High</stp>
        <stp>D</stp>
        <stp>-241</stp>
        <stp>All</stp>
        <stp/>
        <stp/>
        <stp>TRUE</stp>
        <stp>T</stp>
        <tr r="E243" s="5"/>
      </tp>
      <tp>
        <v>207.04</v>
        <stp/>
        <stp>StudyData</stp>
        <stp>SPY</stp>
        <stp>Bar</stp>
        <stp/>
        <stp>High</stp>
        <stp>D</stp>
        <stp>-140</stp>
        <stp>All</stp>
        <stp/>
        <stp/>
        <stp>TRUE</stp>
        <stp>T</stp>
        <tr r="E142" s="5"/>
      </tp>
      <tp>
        <v>210.58</v>
        <stp/>
        <stp>StudyData</stp>
        <stp>SPY</stp>
        <stp>Bar</stp>
        <stp/>
        <stp>High</stp>
        <stp>D</stp>
        <stp>-240</stp>
        <stp>All</stp>
        <stp/>
        <stp/>
        <stp>TRUE</stp>
        <stp>T</stp>
        <tr r="E242" s="5"/>
      </tp>
      <tp>
        <v>207.06</v>
        <stp/>
        <stp>StudyData</stp>
        <stp>SPY</stp>
        <stp>Bar</stp>
        <stp/>
        <stp>High</stp>
        <stp>D</stp>
        <stp>-143</stp>
        <stp>All</stp>
        <stp/>
        <stp/>
        <stp>TRUE</stp>
        <stp>T</stp>
        <tr r="E145" s="5"/>
      </tp>
      <tp>
        <v>212.44</v>
        <stp/>
        <stp>StudyData</stp>
        <stp>SPY</stp>
        <stp>Bar</stp>
        <stp/>
        <stp>High</stp>
        <stp>D</stp>
        <stp>-243</stp>
        <stp>All</stp>
        <stp/>
        <stp/>
        <stp>TRUE</stp>
        <stp>T</stp>
        <tr r="E245" s="5"/>
      </tp>
      <tp>
        <v>204.67</v>
        <stp/>
        <stp>StudyData</stp>
        <stp>SPY</stp>
        <stp>Bar</stp>
        <stp/>
        <stp>High</stp>
        <stp>D</stp>
        <stp>-142</stp>
        <stp>All</stp>
        <stp/>
        <stp/>
        <stp>TRUE</stp>
        <stp>T</stp>
        <tr r="E144" s="5"/>
      </tp>
      <tp>
        <v>212.17</v>
        <stp/>
        <stp>StudyData</stp>
        <stp>SPY</stp>
        <stp>Bar</stp>
        <stp/>
        <stp>High</stp>
        <stp>D</stp>
        <stp>-242</stp>
        <stp>All</stp>
        <stp/>
        <stp/>
        <stp>TRUE</stp>
        <stp>T</stp>
        <tr r="E244" s="5"/>
      </tp>
      <tp>
        <v>208.63</v>
        <stp/>
        <stp>StudyData</stp>
        <stp>SPY</stp>
        <stp>Bar</stp>
        <stp/>
        <stp>High</stp>
        <stp>D</stp>
        <stp>-145</stp>
        <stp>All</stp>
        <stp/>
        <stp/>
        <stp>TRUE</stp>
        <stp>T</stp>
        <tr r="E147" s="5"/>
      </tp>
      <tp>
        <v>211.55</v>
        <stp/>
        <stp>StudyData</stp>
        <stp>SPY</stp>
        <stp>Bar</stp>
        <stp/>
        <stp>High</stp>
        <stp>D</stp>
        <stp>-245</stp>
        <stp>All</stp>
        <stp/>
        <stp/>
        <stp>TRUE</stp>
        <stp>T</stp>
        <tr r="E247" s="5"/>
      </tp>
      <tp>
        <v>208.94</v>
        <stp/>
        <stp>StudyData</stp>
        <stp>SPY</stp>
        <stp>Bar</stp>
        <stp/>
        <stp>High</stp>
        <stp>D</stp>
        <stp>-144</stp>
        <stp>All</stp>
        <stp/>
        <stp/>
        <stp>TRUE</stp>
        <stp>T</stp>
        <tr r="E146" s="5"/>
      </tp>
      <tp>
        <v>212.59</v>
        <stp/>
        <stp>StudyData</stp>
        <stp>SPY</stp>
        <stp>Bar</stp>
        <stp/>
        <stp>High</stp>
        <stp>D</stp>
        <stp>-244</stp>
        <stp>All</stp>
        <stp/>
        <stp/>
        <stp>TRUE</stp>
        <stp>T</stp>
        <tr r="E246" s="5"/>
      </tp>
      <tp>
        <v>210.32</v>
        <stp/>
        <stp>StudyData</stp>
        <stp>SPY</stp>
        <stp>Bar</stp>
        <stp/>
        <stp>High</stp>
        <stp>D</stp>
        <stp>-147</stp>
        <stp>All</stp>
        <stp/>
        <stp/>
        <stp>TRUE</stp>
        <stp>T</stp>
        <tr r="E149" s="5"/>
      </tp>
      <tp>
        <v>211.32</v>
        <stp/>
        <stp>StudyData</stp>
        <stp>SPY</stp>
        <stp>Bar</stp>
        <stp/>
        <stp>High</stp>
        <stp>D</stp>
        <stp>-247</stp>
        <stp>All</stp>
        <stp/>
        <stp/>
        <stp>TRUE</stp>
        <stp>T</stp>
        <tr r="E249" s="5"/>
      </tp>
      <tp>
        <v>209.49</v>
        <stp/>
        <stp>StudyData</stp>
        <stp>SPY</stp>
        <stp>Bar</stp>
        <stp/>
        <stp>High</stp>
        <stp>D</stp>
        <stp>-146</stp>
        <stp>All</stp>
        <stp/>
        <stp/>
        <stp>TRUE</stp>
        <stp>T</stp>
        <tr r="E148" s="5"/>
      </tp>
      <tp>
        <v>213.34</v>
        <stp/>
        <stp>StudyData</stp>
        <stp>SPY</stp>
        <stp>Bar</stp>
        <stp/>
        <stp>High</stp>
        <stp>D</stp>
        <stp>-246</stp>
        <stp>All</stp>
        <stp/>
        <stp/>
        <stp>TRUE</stp>
        <stp>T</stp>
        <tr r="E248" s="5"/>
      </tp>
      <tp>
        <v>96.857904959999999</v>
        <stp/>
        <stp>StudyData</stp>
        <stp>Correlation(S.RSCO,S.THRK,Period:=20,InputChoice1:=Close,InputChoice2:=Close)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10" s="3"/>
      </tp>
      <tp>
        <v>98.594030590000003</v>
        <stp/>
        <stp>StudyData</stp>
        <stp>Correlation(S.SLYV,S.MDYG,Period:=20,InputChoice1:=Close,InputChoice2:=Close)</stp>
        <stp>FG</stp>
        <stp/>
        <stp>Close</stp>
        <stp>D</stp>
        <stp>0</stp>
        <stp>all</stp>
        <stp/>
        <stp/>
        <stp>True</stp>
        <stp>T</stp>
        <tr r="P21" s="3"/>
      </tp>
      <tp>
        <v>99.485193519999996</v>
        <stp/>
        <stp>StudyData</stp>
        <stp>Correlation(S.SLYV,S.MDYV,Period:=20,InputChoice1:=Close,InputChoice2:=Close)</stp>
        <stp>FG</stp>
        <stp/>
        <stp>Close</stp>
        <stp>D</stp>
        <stp>0</stp>
        <stp>all</stp>
        <stp/>
        <stp/>
        <stp>True</stp>
        <stp>T</stp>
        <tr r="Q21" s="3"/>
      </tp>
      <tp>
        <v>98.359051100000002</v>
        <stp/>
        <stp>StudyData</stp>
        <stp>Correlation(S.SPYV,S.MDYG,Period:=20,InputChoice1:=Close,InputChoice2:=Close)</stp>
        <stp>FG</stp>
        <stp/>
        <stp>Close</stp>
        <stp>D</stp>
        <stp>0</stp>
        <stp>all</stp>
        <stp/>
        <stp/>
        <stp>True</stp>
        <stp>T</stp>
        <tr r="P19" s="3"/>
      </tp>
      <tp>
        <v>98.801919929999997</v>
        <stp/>
        <stp>StudyData</stp>
        <stp>Correlation(S.SPYV,S.MDYV,Period:=20,InputChoice1:=Close,InputChoice2:=Close)</stp>
        <stp>FG</stp>
        <stp/>
        <stp>Close</stp>
        <stp>D</stp>
        <stp>0</stp>
        <stp>all</stp>
        <stp/>
        <stp/>
        <stp>True</stp>
        <stp>T</stp>
        <tr r="Q19" s="3"/>
      </tp>
      <tp>
        <v>98.438630720000006</v>
        <stp/>
        <stp>StudyData</stp>
        <stp>Correlation(S.MDYV,S.MDYG,Period:=20,InputChoice1:=Close,InputChoice2:=Close)</stp>
        <stp>FG</stp>
        <stp/>
        <stp>Close</stp>
        <stp>D</stp>
        <stp>0</stp>
        <stp>all</stp>
        <stp/>
        <stp/>
        <stp>True</stp>
        <stp>T</stp>
        <tr r="P17" s="3"/>
      </tp>
      <tp>
        <v>194.67</v>
        <stp/>
        <stp>StudyData</stp>
        <stp>SPY</stp>
        <stp>Bar</stp>
        <stp/>
        <stp>High</stp>
        <stp>D</stp>
        <stp>-179</stp>
        <stp>All</stp>
        <stp/>
        <stp/>
        <stp>TRUE</stp>
        <stp>T</stp>
        <tr r="E181" s="5"/>
      </tp>
      <tp>
        <v>210.77</v>
        <stp/>
        <stp>StudyData</stp>
        <stp>SPY</stp>
        <stp>Bar</stp>
        <stp/>
        <stp>High</stp>
        <stp>D</stp>
        <stp>-279</stp>
        <stp>All</stp>
        <stp/>
        <stp/>
        <stp>TRUE</stp>
        <stp>T</stp>
        <tr r="E281" s="5"/>
      </tp>
      <tp>
        <v>193.45</v>
        <stp/>
        <stp>StudyData</stp>
        <stp>SPY</stp>
        <stp>Bar</stp>
        <stp/>
        <stp>High</stp>
        <stp>D</stp>
        <stp>-178</stp>
        <stp>All</stp>
        <stp/>
        <stp/>
        <stp>TRUE</stp>
        <stp>T</stp>
        <tr r="E180" s="5"/>
      </tp>
      <tp>
        <v>212.02</v>
        <stp/>
        <stp>StudyData</stp>
        <stp>SPY</stp>
        <stp>Bar</stp>
        <stp/>
        <stp>High</stp>
        <stp>D</stp>
        <stp>-278</stp>
        <stp>All</stp>
        <stp/>
        <stp/>
        <stp>TRUE</stp>
        <stp>T</stp>
        <tr r="E280" s="5"/>
      </tp>
      <tp>
        <v>55.71</v>
        <stp/>
        <stp>StudyData</stp>
        <stp>S.XAR</stp>
        <stp>Bar</stp>
        <stp/>
        <stp>Low</stp>
        <stp>D</stp>
        <stp>-9</stp>
        <stp>All</stp>
        <stp/>
        <stp/>
        <stp>TRUE</stp>
        <stp>T</stp>
        <tr r="U11" s="5"/>
      </tp>
      <tp>
        <v>55.79</v>
        <stp/>
        <stp>StudyData</stp>
        <stp>S.XAR</stp>
        <stp>Bar</stp>
        <stp/>
        <stp>Low</stp>
        <stp>D</stp>
        <stp>-8</stp>
        <stp>All</stp>
        <stp/>
        <stp/>
        <stp>TRUE</stp>
        <stp>T</stp>
        <tr r="U10" s="5"/>
      </tp>
      <tp>
        <v>55.58</v>
        <stp/>
        <stp>StudyData</stp>
        <stp>S.XAR</stp>
        <stp>Bar</stp>
        <stp/>
        <stp>Low</stp>
        <stp>D</stp>
        <stp>-7</stp>
        <stp>All</stp>
        <stp/>
        <stp/>
        <stp>TRUE</stp>
        <stp>T</stp>
        <tr r="U9" s="5"/>
      </tp>
      <tp>
        <v>198.74</v>
        <stp/>
        <stp>StudyData</stp>
        <stp>SPY</stp>
        <stp>Bar</stp>
        <stp/>
        <stp>High</stp>
        <stp>D</stp>
        <stp>-171</stp>
        <stp>All</stp>
        <stp/>
        <stp/>
        <stp>TRUE</stp>
        <stp>T</stp>
        <tr r="E173" s="5"/>
      </tp>
      <tp>
        <v>211.22</v>
        <stp/>
        <stp>StudyData</stp>
        <stp>SPY</stp>
        <stp>Bar</stp>
        <stp/>
        <stp>High</stp>
        <stp>D</stp>
        <stp>-271</stp>
        <stp>All</stp>
        <stp/>
        <stp/>
        <stp>TRUE</stp>
        <stp>T</stp>
        <tr r="E273" s="5"/>
      </tp>
      <tp>
        <v>55.66</v>
        <stp/>
        <stp>StudyData</stp>
        <stp>S.XAR</stp>
        <stp>Bar</stp>
        <stp/>
        <stp>Low</stp>
        <stp>D</stp>
        <stp>-6</stp>
        <stp>All</stp>
        <stp/>
        <stp/>
        <stp>TRUE</stp>
        <stp>T</stp>
        <tr r="U8" s="5"/>
      </tp>
      <tp>
        <v>198.98</v>
        <stp/>
        <stp>StudyData</stp>
        <stp>SPY</stp>
        <stp>Bar</stp>
        <stp/>
        <stp>High</stp>
        <stp>D</stp>
        <stp>-170</stp>
        <stp>All</stp>
        <stp/>
        <stp/>
        <stp>TRUE</stp>
        <stp>T</stp>
        <tr r="E172" s="5"/>
      </tp>
      <tp>
        <v>212.37</v>
        <stp/>
        <stp>StudyData</stp>
        <stp>SPY</stp>
        <stp>Bar</stp>
        <stp/>
        <stp>High</stp>
        <stp>D</stp>
        <stp>-270</stp>
        <stp>All</stp>
        <stp/>
        <stp/>
        <stp>TRUE</stp>
        <stp>T</stp>
        <tr r="E272" s="5"/>
      </tp>
      <tp>
        <v>55.93</v>
        <stp/>
        <stp>StudyData</stp>
        <stp>S.XAR</stp>
        <stp>Bar</stp>
        <stp/>
        <stp>Low</stp>
        <stp>D</stp>
        <stp>-5</stp>
        <stp>All</stp>
        <stp/>
        <stp/>
        <stp>TRUE</stp>
        <stp>T</stp>
        <tr r="U7" s="5"/>
      </tp>
      <tp>
        <v>192.49</v>
        <stp/>
        <stp>StudyData</stp>
        <stp>SPY</stp>
        <stp>Bar</stp>
        <stp/>
        <stp>High</stp>
        <stp>D</stp>
        <stp>-173</stp>
        <stp>All</stp>
        <stp/>
        <stp/>
        <stp>TRUE</stp>
        <stp>T</stp>
        <tr r="E175" s="5"/>
      </tp>
      <tp>
        <v>211.89</v>
        <stp/>
        <stp>StudyData</stp>
        <stp>SPY</stp>
        <stp>Bar</stp>
        <stp/>
        <stp>High</stp>
        <stp>D</stp>
        <stp>-273</stp>
        <stp>All</stp>
        <stp/>
        <stp/>
        <stp>TRUE</stp>
        <stp>T</stp>
        <tr r="E275" s="5"/>
      </tp>
      <tp>
        <v>55.84</v>
        <stp/>
        <stp>StudyData</stp>
        <stp>S.XAR</stp>
        <stp>Bar</stp>
        <stp/>
        <stp>Low</stp>
        <stp>D</stp>
        <stp>-4</stp>
        <stp>All</stp>
        <stp/>
        <stp/>
        <stp>TRUE</stp>
        <stp>T</stp>
        <tr r="U6" s="5"/>
      </tp>
      <tp>
        <v>195.14</v>
        <stp/>
        <stp>StudyData</stp>
        <stp>SPY</stp>
        <stp>Bar</stp>
        <stp/>
        <stp>High</stp>
        <stp>D</stp>
        <stp>-172</stp>
        <stp>All</stp>
        <stp/>
        <stp/>
        <stp>TRUE</stp>
        <stp>T</stp>
        <tr r="E174" s="5"/>
      </tp>
      <tp>
        <v>210.63</v>
        <stp/>
        <stp>StudyData</stp>
        <stp>SPY</stp>
        <stp>Bar</stp>
        <stp/>
        <stp>High</stp>
        <stp>D</stp>
        <stp>-272</stp>
        <stp>All</stp>
        <stp/>
        <stp/>
        <stp>TRUE</stp>
        <stp>T</stp>
        <tr r="E274" s="5"/>
      </tp>
      <tp>
        <v>56.52</v>
        <stp/>
        <stp>StudyData</stp>
        <stp>S.XAR</stp>
        <stp>Bar</stp>
        <stp/>
        <stp>Low</stp>
        <stp>D</stp>
        <stp>-3</stp>
        <stp>All</stp>
        <stp/>
        <stp/>
        <stp>TRUE</stp>
        <stp>T</stp>
        <tr r="U5" s="5"/>
      </tp>
      <tp>
        <v>189.74</v>
        <stp/>
        <stp>StudyData</stp>
        <stp>SPY</stp>
        <stp>Bar</stp>
        <stp/>
        <stp>High</stp>
        <stp>D</stp>
        <stp>-175</stp>
        <stp>All</stp>
        <stp/>
        <stp/>
        <stp>TRUE</stp>
        <stp>T</stp>
        <tr r="E177" s="5"/>
      </tp>
      <tp>
        <v>209.38</v>
        <stp/>
        <stp>StudyData</stp>
        <stp>SPY</stp>
        <stp>Bar</stp>
        <stp/>
        <stp>High</stp>
        <stp>D</stp>
        <stp>-275</stp>
        <stp>All</stp>
        <stp/>
        <stp/>
        <stp>TRUE</stp>
        <stp>T</stp>
        <tr r="E277" s="5"/>
      </tp>
      <tp>
        <v>57.22</v>
        <stp/>
        <stp>StudyData</stp>
        <stp>S.XAR</stp>
        <stp>Bar</stp>
        <stp/>
        <stp>Low</stp>
        <stp>D</stp>
        <stp>-2</stp>
        <stp>All</stp>
        <stp/>
        <stp/>
        <stp>TRUE</stp>
        <stp>T</stp>
        <tr r="U4" s="5"/>
      </tp>
      <tp>
        <v>191.82</v>
        <stp/>
        <stp>StudyData</stp>
        <stp>SPY</stp>
        <stp>Bar</stp>
        <stp/>
        <stp>High</stp>
        <stp>D</stp>
        <stp>-174</stp>
        <stp>All</stp>
        <stp/>
        <stp/>
        <stp>TRUE</stp>
        <stp>T</stp>
        <tr r="E176" s="5"/>
      </tp>
      <tp>
        <v>211.86</v>
        <stp/>
        <stp>StudyData</stp>
        <stp>SPY</stp>
        <stp>Bar</stp>
        <stp/>
        <stp>High</stp>
        <stp>D</stp>
        <stp>-274</stp>
        <stp>All</stp>
        <stp/>
        <stp/>
        <stp>TRUE</stp>
        <stp>T</stp>
        <tr r="E276" s="5"/>
      </tp>
      <tp>
        <v>57.25</v>
        <stp/>
        <stp>StudyData</stp>
        <stp>S.XAR</stp>
        <stp>Bar</stp>
        <stp/>
        <stp>Low</stp>
        <stp>D</stp>
        <stp>-1</stp>
        <stp>All</stp>
        <stp/>
        <stp/>
        <stp>TRUE</stp>
        <stp>T</stp>
        <tr r="U3" s="5"/>
      </tp>
      <tp>
        <v>195</v>
        <stp/>
        <stp>StudyData</stp>
        <stp>SPY</stp>
        <stp>Bar</stp>
        <stp/>
        <stp>High</stp>
        <stp>D</stp>
        <stp>-177</stp>
        <stp>All</stp>
        <stp/>
        <stp/>
        <stp>TRUE</stp>
        <stp>T</stp>
        <tr r="E179" s="5"/>
      </tp>
      <tp>
        <v>211.46</v>
        <stp/>
        <stp>StudyData</stp>
        <stp>SPY</stp>
        <stp>Bar</stp>
        <stp/>
        <stp>High</stp>
        <stp>D</stp>
        <stp>-277</stp>
        <stp>All</stp>
        <stp/>
        <stp/>
        <stp>TRUE</stp>
        <stp>T</stp>
        <tr r="E279" s="5"/>
      </tp>
      <tp>
        <v>191.91</v>
        <stp/>
        <stp>StudyData</stp>
        <stp>SPY</stp>
        <stp>Bar</stp>
        <stp/>
        <stp>High</stp>
        <stp>D</stp>
        <stp>-176</stp>
        <stp>All</stp>
        <stp/>
        <stp/>
        <stp>TRUE</stp>
        <stp>T</stp>
        <tr r="E178" s="5"/>
      </tp>
      <tp>
        <v>209.93</v>
        <stp/>
        <stp>StudyData</stp>
        <stp>SPY</stp>
        <stp>Bar</stp>
        <stp/>
        <stp>High</stp>
        <stp>D</stp>
        <stp>-276</stp>
        <stp>All</stp>
        <stp/>
        <stp/>
        <stp>TRUE</stp>
        <stp>T</stp>
        <tr r="E278" s="5"/>
      </tp>
      <tp>
        <v>199.82</v>
        <stp/>
        <stp>StudyData</stp>
        <stp>SPY</stp>
        <stp>Bar</stp>
        <stp/>
        <stp>High</stp>
        <stp>D</stp>
        <stp>-169</stp>
        <stp>All</stp>
        <stp/>
        <stp/>
        <stp>TRUE</stp>
        <stp>T</stp>
        <tr r="E171" s="5"/>
      </tp>
      <tp>
        <v>212.61</v>
        <stp/>
        <stp>StudyData</stp>
        <stp>SPY</stp>
        <stp>Bar</stp>
        <stp/>
        <stp>High</stp>
        <stp>D</stp>
        <stp>-269</stp>
        <stp>All</stp>
        <stp/>
        <stp/>
        <stp>TRUE</stp>
        <stp>T</stp>
        <tr r="E271" s="5"/>
      </tp>
      <tp>
        <v>201.55</v>
        <stp/>
        <stp>StudyData</stp>
        <stp>SPY</stp>
        <stp>Bar</stp>
        <stp/>
        <stp>High</stp>
        <stp>D</stp>
        <stp>-168</stp>
        <stp>All</stp>
        <stp/>
        <stp/>
        <stp>TRUE</stp>
        <stp>T</stp>
        <tr r="E170" s="5"/>
      </tp>
      <tp>
        <v>213.4</v>
        <stp/>
        <stp>StudyData</stp>
        <stp>SPY</stp>
        <stp>Bar</stp>
        <stp/>
        <stp>High</stp>
        <stp>D</stp>
        <stp>-268</stp>
        <stp>All</stp>
        <stp/>
        <stp/>
        <stp>TRUE</stp>
        <stp>T</stp>
        <tr r="E270" s="5"/>
      </tp>
      <tp>
        <v>203.44</v>
        <stp/>
        <stp>StudyData</stp>
        <stp>SPY</stp>
        <stp>Bar</stp>
        <stp/>
        <stp>High</stp>
        <stp>D</stp>
        <stp>-161</stp>
        <stp>All</stp>
        <stp/>
        <stp/>
        <stp>TRUE</stp>
        <stp>T</stp>
        <tr r="E163" s="5"/>
      </tp>
      <tp>
        <v>212.77</v>
        <stp/>
        <stp>StudyData</stp>
        <stp>SPY</stp>
        <stp>Bar</stp>
        <stp/>
        <stp>High</stp>
        <stp>D</stp>
        <stp>-261</stp>
        <stp>All</stp>
        <stp/>
        <stp/>
        <stp>TRUE</stp>
        <stp>T</stp>
        <tr r="E263" s="5"/>
      </tp>
      <tp>
        <v>203.84</v>
        <stp/>
        <stp>StudyData</stp>
        <stp>SPY</stp>
        <stp>Bar</stp>
        <stp/>
        <stp>High</stp>
        <stp>D</stp>
        <stp>-160</stp>
        <stp>All</stp>
        <stp/>
        <stp/>
        <stp>TRUE</stp>
        <stp>T</stp>
        <tr r="E162" s="5"/>
      </tp>
      <tp>
        <v>212.43</v>
        <stp/>
        <stp>StudyData</stp>
        <stp>SPY</stp>
        <stp>Bar</stp>
        <stp/>
        <stp>High</stp>
        <stp>D</stp>
        <stp>-260</stp>
        <stp>All</stp>
        <stp/>
        <stp/>
        <stp>TRUE</stp>
        <stp>T</stp>
        <tr r="E262" s="5"/>
      </tp>
      <tp>
        <v>202.58</v>
        <stp/>
        <stp>StudyData</stp>
        <stp>SPY</stp>
        <stp>Bar</stp>
        <stp/>
        <stp>High</stp>
        <stp>D</stp>
        <stp>-163</stp>
        <stp>All</stp>
        <stp/>
        <stp/>
        <stp>TRUE</stp>
        <stp>T</stp>
        <tr r="E165" s="5"/>
      </tp>
      <tp>
        <v>212.5</v>
        <stp/>
        <stp>StudyData</stp>
        <stp>SPY</stp>
        <stp>Bar</stp>
        <stp/>
        <stp>High</stp>
        <stp>D</stp>
        <stp>-263</stp>
        <stp>All</stp>
        <stp/>
        <stp/>
        <stp>TRUE</stp>
        <stp>T</stp>
        <tr r="E265" s="5"/>
      </tp>
      <tp>
        <v>203.3</v>
        <stp/>
        <stp>StudyData</stp>
        <stp>SPY</stp>
        <stp>Bar</stp>
        <stp/>
        <stp>High</stp>
        <stp>D</stp>
        <stp>-162</stp>
        <stp>All</stp>
        <stp/>
        <stp/>
        <stp>TRUE</stp>
        <stp>T</stp>
        <tr r="E164" s="5"/>
      </tp>
      <tp>
        <v>212.98</v>
        <stp/>
        <stp>StudyData</stp>
        <stp>SPY</stp>
        <stp>Bar</stp>
        <stp/>
        <stp>High</stp>
        <stp>D</stp>
        <stp>-262</stp>
        <stp>All</stp>
        <stp/>
        <stp/>
        <stp>TRUE</stp>
        <stp>T</stp>
        <tr r="E264" s="5"/>
      </tp>
      <tp>
        <v>202.16</v>
        <stp/>
        <stp>StudyData</stp>
        <stp>SPY</stp>
        <stp>Bar</stp>
        <stp/>
        <stp>High</stp>
        <stp>D</stp>
        <stp>-165</stp>
        <stp>All</stp>
        <stp/>
        <stp/>
        <stp>TRUE</stp>
        <stp>T</stp>
        <tr r="E167" s="5"/>
      </tp>
      <tp>
        <v>213.75</v>
        <stp/>
        <stp>StudyData</stp>
        <stp>SPY</stp>
        <stp>Bar</stp>
        <stp/>
        <stp>High</stp>
        <stp>D</stp>
        <stp>-265</stp>
        <stp>All</stp>
        <stp/>
        <stp/>
        <stp>TRUE</stp>
        <stp>T</stp>
        <tr r="E267" s="5"/>
      </tp>
      <tp>
        <v>200.87</v>
        <stp/>
        <stp>StudyData</stp>
        <stp>SPY</stp>
        <stp>Bar</stp>
        <stp/>
        <stp>High</stp>
        <stp>D</stp>
        <stp>-164</stp>
        <stp>All</stp>
        <stp/>
        <stp/>
        <stp>TRUE</stp>
        <stp>T</stp>
        <tr r="E166" s="5"/>
      </tp>
      <tp>
        <v>213.54</v>
        <stp/>
        <stp>StudyData</stp>
        <stp>SPY</stp>
        <stp>Bar</stp>
        <stp/>
        <stp>High</stp>
        <stp>D</stp>
        <stp>-264</stp>
        <stp>All</stp>
        <stp/>
        <stp/>
        <stp>TRUE</stp>
        <stp>T</stp>
        <tr r="E266" s="5"/>
      </tp>
      <tp>
        <v>201.9</v>
        <stp/>
        <stp>StudyData</stp>
        <stp>SPY</stp>
        <stp>Bar</stp>
        <stp/>
        <stp>High</stp>
        <stp>D</stp>
        <stp>-167</stp>
        <stp>All</stp>
        <stp/>
        <stp/>
        <stp>TRUE</stp>
        <stp>T</stp>
        <tr r="E169" s="5"/>
      </tp>
      <tp>
        <v>213.57</v>
        <stp/>
        <stp>StudyData</stp>
        <stp>SPY</stp>
        <stp>Bar</stp>
        <stp/>
        <stp>High</stp>
        <stp>D</stp>
        <stp>-267</stp>
        <stp>All</stp>
        <stp/>
        <stp/>
        <stp>TRUE</stp>
        <stp>T</stp>
        <tr r="E269" s="5"/>
      </tp>
      <tp>
        <v>201.82</v>
        <stp/>
        <stp>StudyData</stp>
        <stp>SPY</stp>
        <stp>Bar</stp>
        <stp/>
        <stp>High</stp>
        <stp>D</stp>
        <stp>-166</stp>
        <stp>All</stp>
        <stp/>
        <stp/>
        <stp>TRUE</stp>
        <stp>T</stp>
        <tr r="E168" s="5"/>
      </tp>
      <tp>
        <v>213.78</v>
        <stp/>
        <stp>StudyData</stp>
        <stp>SPY</stp>
        <stp>Bar</stp>
        <stp/>
        <stp>High</stp>
        <stp>D</stp>
        <stp>-266</stp>
        <stp>All</stp>
        <stp/>
        <stp/>
        <stp>TRUE</stp>
        <stp>T</stp>
        <tr r="E268" s="5"/>
      </tp>
      <tp>
        <v>96.186613260000001</v>
        <stp/>
        <stp>StudyData</stp>
        <stp>Correlation(S.ONEK,S.RSCO,Period:=20,InputChoice1:=Close,InputChoice2:=Close)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8" s="3"/>
      </tp>
      <tp>
        <v>96.857904959999999</v>
        <stp/>
        <stp>StudyData</stp>
        <stp>Correlation(S.THRK,S.RSCO,Period:=20,InputChoice1:=Close,InputChoice2:=Close)</stp>
        <stp>FG</stp>
        <stp/>
        <stp>Close</stp>
        <stp>D</stp>
        <stp>0</stp>
        <stp>all</stp>
        <stp/>
        <stp/>
        <stp>True</stp>
        <stp>T</stp>
        <tr r="T9" s="3"/>
      </tp>
      <tp>
        <v>208.48</v>
        <stp/>
        <stp>StudyData</stp>
        <stp>SPY</stp>
        <stp>Bar</stp>
        <stp/>
        <stp>High</stp>
        <stp>D</stp>
        <stp>-119</stp>
        <stp>All</stp>
        <stp/>
        <stp/>
        <stp>TRUE</stp>
        <stp>T</stp>
        <tr r="E121" s="5"/>
      </tp>
      <tp>
        <v>209.5</v>
        <stp/>
        <stp>StudyData</stp>
        <stp>SPY</stp>
        <stp>Bar</stp>
        <stp/>
        <stp>High</stp>
        <stp>D</stp>
        <stp>-219</stp>
        <stp>All</stp>
        <stp/>
        <stp/>
        <stp>TRUE</stp>
        <stp>T</stp>
        <tr r="E221" s="5"/>
      </tp>
      <tp>
        <v>202.93</v>
        <stp/>
        <stp>StudyData</stp>
        <stp>SPY</stp>
        <stp>Bar</stp>
        <stp/>
        <stp>High</stp>
        <stp>D</stp>
        <stp>-118</stp>
        <stp>All</stp>
        <stp/>
        <stp/>
        <stp>TRUE</stp>
        <stp>T</stp>
        <tr r="E120" s="5"/>
      </tp>
      <tp>
        <v>211.04</v>
        <stp/>
        <stp>StudyData</stp>
        <stp>SPY</stp>
        <stp>Bar</stp>
        <stp/>
        <stp>High</stp>
        <stp>D</stp>
        <stp>-218</stp>
        <stp>All</stp>
        <stp/>
        <stp/>
        <stp>TRUE</stp>
        <stp>T</stp>
        <tr r="E220" s="5"/>
      </tp>
      <tp>
        <v>207.21</v>
        <stp/>
        <stp>StudyData</stp>
        <stp>SPY</stp>
        <stp>Bar</stp>
        <stp/>
        <stp>High</stp>
        <stp>D</stp>
        <stp>-111</stp>
        <stp>All</stp>
        <stp/>
        <stp/>
        <stp>TRUE</stp>
        <stp>T</stp>
        <tr r="E113" s="5"/>
      </tp>
      <tp>
        <v>208.34</v>
        <stp/>
        <stp>StudyData</stp>
        <stp>SPY</stp>
        <stp>Bar</stp>
        <stp/>
        <stp>High</stp>
        <stp>D</stp>
        <stp>-211</stp>
        <stp>All</stp>
        <stp/>
        <stp/>
        <stp>TRUE</stp>
        <stp>T</stp>
        <tr r="E213" s="5"/>
      </tp>
      <tp>
        <v>205.89</v>
        <stp/>
        <stp>StudyData</stp>
        <stp>SPY</stp>
        <stp>Bar</stp>
        <stp/>
        <stp>High</stp>
        <stp>D</stp>
        <stp>-110</stp>
        <stp>All</stp>
        <stp/>
        <stp/>
        <stp>TRUE</stp>
        <stp>T</stp>
        <tr r="E112" s="5"/>
      </tp>
      <tp>
        <v>210.71</v>
        <stp/>
        <stp>StudyData</stp>
        <stp>SPY</stp>
        <stp>Bar</stp>
        <stp/>
        <stp>High</stp>
        <stp>D</stp>
        <stp>-210</stp>
        <stp>All</stp>
        <stp/>
        <stp/>
        <stp>TRUE</stp>
        <stp>T</stp>
        <tr r="E212" s="5"/>
      </tp>
      <tp>
        <v>205.37</v>
        <stp/>
        <stp>StudyData</stp>
        <stp>SPY</stp>
        <stp>Bar</stp>
        <stp/>
        <stp>High</stp>
        <stp>D</stp>
        <stp>-113</stp>
        <stp>All</stp>
        <stp/>
        <stp/>
        <stp>TRUE</stp>
        <stp>T</stp>
        <tr r="E115" s="5"/>
      </tp>
      <tp>
        <v>211.31</v>
        <stp/>
        <stp>StudyData</stp>
        <stp>SPY</stp>
        <stp>Bar</stp>
        <stp/>
        <stp>High</stp>
        <stp>D</stp>
        <stp>-213</stp>
        <stp>All</stp>
        <stp/>
        <stp/>
        <stp>TRUE</stp>
        <stp>T</stp>
        <tr r="E215" s="5"/>
      </tp>
      <tp>
        <v>207.79</v>
        <stp/>
        <stp>StudyData</stp>
        <stp>SPY</stp>
        <stp>Bar</stp>
        <stp/>
        <stp>High</stp>
        <stp>D</stp>
        <stp>-112</stp>
        <stp>All</stp>
        <stp/>
        <stp/>
        <stp>TRUE</stp>
        <stp>T</stp>
        <tr r="E114" s="5"/>
      </tp>
      <tp>
        <v>210.41</v>
        <stp/>
        <stp>StudyData</stp>
        <stp>SPY</stp>
        <stp>Bar</stp>
        <stp/>
        <stp>High</stp>
        <stp>D</stp>
        <stp>-212</stp>
        <stp>All</stp>
        <stp/>
        <stp/>
        <stp>TRUE</stp>
        <stp>T</stp>
        <tr r="E214" s="5"/>
      </tp>
      <tp>
        <v>206.08</v>
        <stp/>
        <stp>StudyData</stp>
        <stp>SPY</stp>
        <stp>Bar</stp>
        <stp/>
        <stp>High</stp>
        <stp>D</stp>
        <stp>-115</stp>
        <stp>All</stp>
        <stp/>
        <stp/>
        <stp>TRUE</stp>
        <stp>T</stp>
        <tr r="E117" s="5"/>
      </tp>
      <tp>
        <v>210.53</v>
        <stp/>
        <stp>StudyData</stp>
        <stp>SPY</stp>
        <stp>Bar</stp>
        <stp/>
        <stp>High</stp>
        <stp>D</stp>
        <stp>-215</stp>
        <stp>All</stp>
        <stp/>
        <stp/>
        <stp>TRUE</stp>
        <stp>T</stp>
        <tr r="E217" s="5"/>
      </tp>
      <tp>
        <v>206.33</v>
        <stp/>
        <stp>StudyData</stp>
        <stp>SPY</stp>
        <stp>Bar</stp>
        <stp/>
        <stp>High</stp>
        <stp>D</stp>
        <stp>-114</stp>
        <stp>All</stp>
        <stp/>
        <stp/>
        <stp>TRUE</stp>
        <stp>T</stp>
        <tr r="E116" s="5"/>
      </tp>
      <tp>
        <v>210.24</v>
        <stp/>
        <stp>StudyData</stp>
        <stp>SPY</stp>
        <stp>Bar</stp>
        <stp/>
        <stp>High</stp>
        <stp>D</stp>
        <stp>-214</stp>
        <stp>All</stp>
        <stp/>
        <stp/>
        <stp>TRUE</stp>
        <stp>T</stp>
        <tr r="E216" s="5"/>
      </tp>
      <tp>
        <v>202.07</v>
        <stp/>
        <stp>StudyData</stp>
        <stp>SPY</stp>
        <stp>Bar</stp>
        <stp/>
        <stp>High</stp>
        <stp>D</stp>
        <stp>-117</stp>
        <stp>All</stp>
        <stp/>
        <stp/>
        <stp>TRUE</stp>
        <stp>T</stp>
        <tr r="E119" s="5"/>
      </tp>
      <tp>
        <v>211.02</v>
        <stp/>
        <stp>StudyData</stp>
        <stp>SPY</stp>
        <stp>Bar</stp>
        <stp/>
        <stp>High</stp>
        <stp>D</stp>
        <stp>-217</stp>
        <stp>All</stp>
        <stp/>
        <stp/>
        <stp>TRUE</stp>
        <stp>T</stp>
        <tr r="E219" s="5"/>
      </tp>
      <tp>
        <v>204.03</v>
        <stp/>
        <stp>StudyData</stp>
        <stp>SPY</stp>
        <stp>Bar</stp>
        <stp/>
        <stp>High</stp>
        <stp>D</stp>
        <stp>-116</stp>
        <stp>All</stp>
        <stp/>
        <stp/>
        <stp>TRUE</stp>
        <stp>T</stp>
        <tr r="E118" s="5"/>
      </tp>
      <tp>
        <v>211.45</v>
        <stp/>
        <stp>StudyData</stp>
        <stp>SPY</stp>
        <stp>Bar</stp>
        <stp/>
        <stp>High</stp>
        <stp>D</stp>
        <stp>-216</stp>
        <stp>All</stp>
        <stp/>
        <stp/>
        <stp>TRUE</stp>
        <stp>T</stp>
        <tr r="E218" s="5"/>
      </tp>
      <tp>
        <v>201.47</v>
        <stp/>
        <stp>StudyData</stp>
        <stp>SPY</stp>
        <stp>Bar</stp>
        <stp/>
        <stp>High</stp>
        <stp>D</stp>
        <stp>-109</stp>
        <stp>All</stp>
        <stp/>
        <stp/>
        <stp>TRUE</stp>
        <stp>T</stp>
        <tr r="E111" s="5"/>
      </tp>
      <tp>
        <v>209.47</v>
        <stp/>
        <stp>StudyData</stp>
        <stp>SPY</stp>
        <stp>Bar</stp>
        <stp/>
        <stp>High</stp>
        <stp>D</stp>
        <stp>-209</stp>
        <stp>All</stp>
        <stp/>
        <stp/>
        <stp>TRUE</stp>
        <stp>T</stp>
        <tr r="E211" s="5"/>
      </tp>
      <tp>
        <v>201.9</v>
        <stp/>
        <stp>StudyData</stp>
        <stp>SPY</stp>
        <stp>Bar</stp>
        <stp/>
        <stp>High</stp>
        <stp>D</stp>
        <stp>-108</stp>
        <stp>All</stp>
        <stp/>
        <stp/>
        <stp>TRUE</stp>
        <stp>T</stp>
        <tr r="E110" s="5"/>
      </tp>
      <tp>
        <v>209.14</v>
        <stp/>
        <stp>StudyData</stp>
        <stp>SPY</stp>
        <stp>Bar</stp>
        <stp/>
        <stp>High</stp>
        <stp>D</stp>
        <stp>-208</stp>
        <stp>All</stp>
        <stp/>
        <stp/>
        <stp>TRUE</stp>
        <stp>T</stp>
        <tr r="E210" s="5"/>
      </tp>
      <tp>
        <v>193.26</v>
        <stp/>
        <stp>StudyData</stp>
        <stp>SPY</stp>
        <stp>Bar</stp>
        <stp/>
        <stp>High</stp>
        <stp>D</stp>
        <stp>-101</stp>
        <stp>All</stp>
        <stp/>
        <stp/>
        <stp>TRUE</stp>
        <stp>T</stp>
        <tr r="E103" s="5"/>
      </tp>
      <tp>
        <v>202.92</v>
        <stp/>
        <stp>StudyData</stp>
        <stp>SPY</stp>
        <stp>Bar</stp>
        <stp/>
        <stp>High</stp>
        <stp>D</stp>
        <stp>-201</stp>
        <stp>All</stp>
        <stp/>
        <stp/>
        <stp>TRUE</stp>
        <stp>T</stp>
        <tr r="E203" s="5"/>
      </tp>
      <tp>
        <v>188.76</v>
        <stp/>
        <stp>StudyData</stp>
        <stp>SPY</stp>
        <stp>Bar</stp>
        <stp/>
        <stp>High</stp>
        <stp>D</stp>
        <stp>-100</stp>
        <stp>All</stp>
        <stp/>
        <stp/>
        <stp>TRUE</stp>
        <stp>T</stp>
        <tr r="E102" s="5"/>
      </tp>
      <tp>
        <v>195.84</v>
        <stp/>
        <stp>StudyData</stp>
        <stp>SPY</stp>
        <stp>Bar</stp>
        <stp/>
        <stp>High</stp>
        <stp>D</stp>
        <stp>-200</stp>
        <stp>All</stp>
        <stp/>
        <stp/>
        <stp>TRUE</stp>
        <stp>T</stp>
        <tr r="E202" s="5"/>
      </tp>
      <tp>
        <v>206.39</v>
        <stp/>
        <stp>StudyData</stp>
        <stp>SPY</stp>
        <stp>Bar</stp>
        <stp/>
        <stp>High</stp>
        <stp>D</stp>
        <stp>-300</stp>
        <stp>All</stp>
        <stp/>
        <stp/>
        <stp>TRUE</stp>
        <stp>T</stp>
        <tr r="E302" s="5"/>
      </tp>
      <tp>
        <v>194.55</v>
        <stp/>
        <stp>StudyData</stp>
        <stp>SPY</stp>
        <stp>Bar</stp>
        <stp/>
        <stp>High</stp>
        <stp>D</stp>
        <stp>-103</stp>
        <stp>All</stp>
        <stp/>
        <stp/>
        <stp>TRUE</stp>
        <stp>T</stp>
        <tr r="E105" s="5"/>
      </tp>
      <tp>
        <v>210.01</v>
        <stp/>
        <stp>StudyData</stp>
        <stp>SPY</stp>
        <stp>Bar</stp>
        <stp/>
        <stp>High</stp>
        <stp>D</stp>
        <stp>-203</stp>
        <stp>All</stp>
        <stp/>
        <stp/>
        <stp>TRUE</stp>
        <stp>T</stp>
        <tr r="E205" s="5"/>
      </tp>
      <tp>
        <v>194.86</v>
        <stp/>
        <stp>StudyData</stp>
        <stp>SPY</stp>
        <stp>Bar</stp>
        <stp/>
        <stp>High</stp>
        <stp>D</stp>
        <stp>-102</stp>
        <stp>All</stp>
        <stp/>
        <stp/>
        <stp>TRUE</stp>
        <stp>T</stp>
        <tr r="E104" s="5"/>
      </tp>
      <tp>
        <v>207.17</v>
        <stp/>
        <stp>StudyData</stp>
        <stp>SPY</stp>
        <stp>Bar</stp>
        <stp/>
        <stp>High</stp>
        <stp>D</stp>
        <stp>-202</stp>
        <stp>All</stp>
        <stp/>
        <stp/>
        <stp>TRUE</stp>
        <stp>T</stp>
        <tr r="E204" s="5"/>
      </tp>
      <tp>
        <v>195.85</v>
        <stp/>
        <stp>StudyData</stp>
        <stp>SPY</stp>
        <stp>Bar</stp>
        <stp/>
        <stp>High</stp>
        <stp>D</stp>
        <stp>-105</stp>
        <stp>All</stp>
        <stp/>
        <stp/>
        <stp>TRUE</stp>
        <stp>T</stp>
        <tr r="E107" s="5"/>
      </tp>
      <tp>
        <v>210.69</v>
        <stp/>
        <stp>StudyData</stp>
        <stp>SPY</stp>
        <stp>Bar</stp>
        <stp/>
        <stp>High</stp>
        <stp>D</stp>
        <stp>-205</stp>
        <stp>All</stp>
        <stp/>
        <stp/>
        <stp>TRUE</stp>
        <stp>T</stp>
        <tr r="E207" s="5"/>
      </tp>
      <tp>
        <v>193.41</v>
        <stp/>
        <stp>StudyData</stp>
        <stp>SPY</stp>
        <stp>Bar</stp>
        <stp/>
        <stp>High</stp>
        <stp>D</stp>
        <stp>-104</stp>
        <stp>All</stp>
        <stp/>
        <stp/>
        <stp>TRUE</stp>
        <stp>T</stp>
        <tr r="E106" s="5"/>
      </tp>
      <tp>
        <v>210.68</v>
        <stp/>
        <stp>StudyData</stp>
        <stp>SPY</stp>
        <stp>Bar</stp>
        <stp/>
        <stp>High</stp>
        <stp>D</stp>
        <stp>-204</stp>
        <stp>All</stp>
        <stp/>
        <stp/>
        <stp>TRUE</stp>
        <stp>T</stp>
        <tr r="E206" s="5"/>
      </tp>
      <tp>
        <v>200.06</v>
        <stp/>
        <stp>StudyData</stp>
        <stp>SPY</stp>
        <stp>Bar</stp>
        <stp/>
        <stp>High</stp>
        <stp>D</stp>
        <stp>-107</stp>
        <stp>All</stp>
        <stp/>
        <stp/>
        <stp>TRUE</stp>
        <stp>T</stp>
        <tr r="E109" s="5"/>
      </tp>
      <tp>
        <v>209.55</v>
        <stp/>
        <stp>StudyData</stp>
        <stp>SPY</stp>
        <stp>Bar</stp>
        <stp/>
        <stp>High</stp>
        <stp>D</stp>
        <stp>-207</stp>
        <stp>All</stp>
        <stp/>
        <stp/>
        <stp>TRUE</stp>
        <stp>T</stp>
        <tr r="E209" s="5"/>
      </tp>
      <tp>
        <v>197.44</v>
        <stp/>
        <stp>StudyData</stp>
        <stp>SPY</stp>
        <stp>Bar</stp>
        <stp/>
        <stp>High</stp>
        <stp>D</stp>
        <stp>-106</stp>
        <stp>All</stp>
        <stp/>
        <stp/>
        <stp>TRUE</stp>
        <stp>T</stp>
        <tr r="E108" s="5"/>
      </tp>
      <tp>
        <v>209.61</v>
        <stp/>
        <stp>StudyData</stp>
        <stp>SPY</stp>
        <stp>Bar</stp>
        <stp/>
        <stp>High</stp>
        <stp>D</stp>
        <stp>-206</stp>
        <stp>All</stp>
        <stp/>
        <stp/>
        <stp>TRUE</stp>
        <stp>T</stp>
        <tr r="E208" s="5"/>
      </tp>
      <tp>
        <v>42530.410115740735</v>
        <stp/>
        <stp>SystemInfo</stp>
        <stp>Linetime</stp>
        <tr r="AE2" s="3"/>
      </tp>
      <tp>
        <v>98.873910460000005</v>
        <stp/>
        <stp>StudyData</stp>
        <stp>Correlation(S.ONEK,S.THRK,Period:=20,InputChoice1:=Close,InputChoice2:=Close)</stp>
        <stp>FG</stp>
        <stp/>
        <stp>Close</stp>
        <stp>D</stp>
        <stp>0</stp>
        <stp>all</stp>
        <stp/>
        <stp/>
        <stp>True</stp>
        <stp>T</stp>
        <tr r="S8" s="3"/>
      </tp>
      <tp>
        <v>208.9</v>
        <stp/>
        <stp>StudyData</stp>
        <stp>SPY</stp>
        <stp>Bar</stp>
        <stp/>
        <stp>High</stp>
        <stp>D</stp>
        <stp>-139</stp>
        <stp>All</stp>
        <stp/>
        <stp/>
        <stp>TRUE</stp>
        <stp>T</stp>
        <tr r="E141" s="5"/>
      </tp>
      <tp>
        <v>208.82</v>
        <stp/>
        <stp>StudyData</stp>
        <stp>SPY</stp>
        <stp>Bar</stp>
        <stp/>
        <stp>High</stp>
        <stp>D</stp>
        <stp>-239</stp>
        <stp>All</stp>
        <stp/>
        <stp/>
        <stp>TRUE</stp>
        <stp>T</stp>
        <tr r="E241" s="5"/>
      </tp>
      <tp>
        <v>209.05</v>
        <stp/>
        <stp>StudyData</stp>
        <stp>SPY</stp>
        <stp>Bar</stp>
        <stp/>
        <stp>High</stp>
        <stp>D</stp>
        <stp>-138</stp>
        <stp>All</stp>
        <stp/>
        <stp/>
        <stp>TRUE</stp>
        <stp>T</stp>
        <tr r="E140" s="5"/>
      </tp>
      <tp>
        <v>207.27</v>
        <stp/>
        <stp>StudyData</stp>
        <stp>SPY</stp>
        <stp>Bar</stp>
        <stp/>
        <stp>High</stp>
        <stp>D</stp>
        <stp>-238</stp>
        <stp>All</stp>
        <stp/>
        <stp/>
        <stp>TRUE</stp>
        <stp>T</stp>
        <tr r="E240" s="5"/>
      </tp>
      <tp>
        <v>210.82</v>
        <stp/>
        <stp>StudyData</stp>
        <stp>SPY</stp>
        <stp>Bar</stp>
        <stp/>
        <stp>High</stp>
        <stp>D</stp>
        <stp>-131</stp>
        <stp>All</stp>
        <stp/>
        <stp/>
        <stp>TRUE</stp>
        <stp>T</stp>
        <tr r="E133" s="5"/>
      </tp>
      <tp>
        <v>207.98</v>
        <stp/>
        <stp>StudyData</stp>
        <stp>SPY</stp>
        <stp>Bar</stp>
        <stp/>
        <stp>High</stp>
        <stp>D</stp>
        <stp>-231</stp>
        <stp>All</stp>
        <stp/>
        <stp/>
        <stp>TRUE</stp>
        <stp>T</stp>
        <tr r="E233" s="5"/>
      </tp>
      <tp>
        <v>211</v>
        <stp/>
        <stp>StudyData</stp>
        <stp>SPY</stp>
        <stp>Bar</stp>
        <stp/>
        <stp>High</stp>
        <stp>D</stp>
        <stp>-130</stp>
        <stp>All</stp>
        <stp/>
        <stp/>
        <stp>TRUE</stp>
        <stp>T</stp>
        <tr r="E132" s="5"/>
      </tp>
      <tp>
        <v>209.97</v>
        <stp/>
        <stp>StudyData</stp>
        <stp>SPY</stp>
        <stp>Bar</stp>
        <stp/>
        <stp>High</stp>
        <stp>D</stp>
        <stp>-230</stp>
        <stp>All</stp>
        <stp/>
        <stp/>
        <stp>TRUE</stp>
        <stp>T</stp>
        <tr r="E232" s="5"/>
      </tp>
      <tp>
        <v>209.8</v>
        <stp/>
        <stp>StudyData</stp>
        <stp>SPY</stp>
        <stp>Bar</stp>
        <stp/>
        <stp>High</stp>
        <stp>D</stp>
        <stp>-133</stp>
        <stp>All</stp>
        <stp/>
        <stp/>
        <stp>TRUE</stp>
        <stp>T</stp>
        <tr r="E135" s="5"/>
      </tp>
      <tp>
        <v>206.76</v>
        <stp/>
        <stp>StudyData</stp>
        <stp>SPY</stp>
        <stp>Bar</stp>
        <stp/>
        <stp>High</stp>
        <stp>D</stp>
        <stp>-233</stp>
        <stp>All</stp>
        <stp/>
        <stp/>
        <stp>TRUE</stp>
        <stp>T</stp>
        <tr r="E235" s="5"/>
      </tp>
      <tp>
        <v>209.89</v>
        <stp/>
        <stp>StudyData</stp>
        <stp>SPY</stp>
        <stp>Bar</stp>
        <stp/>
        <stp>High</stp>
        <stp>D</stp>
        <stp>-132</stp>
        <stp>All</stp>
        <stp/>
        <stp/>
        <stp>TRUE</stp>
        <stp>T</stp>
        <tr r="E134" s="5"/>
      </tp>
      <tp>
        <v>207.35</v>
        <stp/>
        <stp>StudyData</stp>
        <stp>SPY</stp>
        <stp>Bar</stp>
        <stp/>
        <stp>High</stp>
        <stp>D</stp>
        <stp>-232</stp>
        <stp>All</stp>
        <stp/>
        <stp/>
        <stp>TRUE</stp>
        <stp>T</stp>
        <tr r="E234" s="5"/>
      </tp>
      <tp>
        <v>209.83</v>
        <stp/>
        <stp>StudyData</stp>
        <stp>SPY</stp>
        <stp>Bar</stp>
        <stp/>
        <stp>High</stp>
        <stp>D</stp>
        <stp>-135</stp>
        <stp>All</stp>
        <stp/>
        <stp/>
        <stp>TRUE</stp>
        <stp>T</stp>
        <tr r="E137" s="5"/>
      </tp>
      <tp>
        <v>207.65</v>
        <stp/>
        <stp>StudyData</stp>
        <stp>SPY</stp>
        <stp>Bar</stp>
        <stp/>
        <stp>High</stp>
        <stp>D</stp>
        <stp>-235</stp>
        <stp>All</stp>
        <stp/>
        <stp/>
        <stp>TRUE</stp>
        <stp>T</stp>
        <tr r="E237" s="5"/>
      </tp>
      <tp>
        <v>209.74</v>
        <stp/>
        <stp>StudyData</stp>
        <stp>SPY</stp>
        <stp>Bar</stp>
        <stp/>
        <stp>High</stp>
        <stp>D</stp>
        <stp>-134</stp>
        <stp>All</stp>
        <stp/>
        <stp/>
        <stp>TRUE</stp>
        <stp>T</stp>
        <tr r="E136" s="5"/>
      </tp>
      <tp>
        <v>208.19</v>
        <stp/>
        <stp>StudyData</stp>
        <stp>SPY</stp>
        <stp>Bar</stp>
        <stp/>
        <stp>High</stp>
        <stp>D</stp>
        <stp>-234</stp>
        <stp>All</stp>
        <stp/>
        <stp/>
        <stp>TRUE</stp>
        <stp>T</stp>
        <tr r="E236" s="5"/>
      </tp>
      <tp>
        <v>210.12</v>
        <stp/>
        <stp>StudyData</stp>
        <stp>SPY</stp>
        <stp>Bar</stp>
        <stp/>
        <stp>High</stp>
        <stp>D</stp>
        <stp>-137</stp>
        <stp>All</stp>
        <stp/>
        <stp/>
        <stp>TRUE</stp>
        <stp>T</stp>
        <tr r="E139" s="5"/>
      </tp>
      <tp>
        <v>208.03</v>
        <stp/>
        <stp>StudyData</stp>
        <stp>SPY</stp>
        <stp>Bar</stp>
        <stp/>
        <stp>High</stp>
        <stp>D</stp>
        <stp>-237</stp>
        <stp>All</stp>
        <stp/>
        <stp/>
        <stp>TRUE</stp>
        <stp>T</stp>
        <tr r="E239" s="5"/>
      </tp>
      <tp>
        <v>209.98</v>
        <stp/>
        <stp>StudyData</stp>
        <stp>SPY</stp>
        <stp>Bar</stp>
        <stp/>
        <stp>High</stp>
        <stp>D</stp>
        <stp>-136</stp>
        <stp>All</stp>
        <stp/>
        <stp/>
        <stp>TRUE</stp>
        <stp>T</stp>
        <tr r="E138" s="5"/>
      </tp>
      <tp>
        <v>208.27</v>
        <stp/>
        <stp>StudyData</stp>
        <stp>SPY</stp>
        <stp>Bar</stp>
        <stp/>
        <stp>High</stp>
        <stp>D</stp>
        <stp>-236</stp>
        <stp>All</stp>
        <stp/>
        <stp/>
        <stp>TRUE</stp>
        <stp>T</stp>
        <tr r="E238" s="5"/>
      </tp>
      <tp t="s">
        <v>SPDR Russell 3000 ETF</v>
        <stp/>
        <stp>ContractData</stp>
        <stp>S.THRK</stp>
        <stp>LongDescription</stp>
        <stp/>
        <stp>T</stp>
        <tr r="C9" s="3"/>
      </tp>
      <tp>
        <v>209.15</v>
        <stp/>
        <stp>StudyData</stp>
        <stp>SPY</stp>
        <stp>Bar</stp>
        <stp/>
        <stp>High</stp>
        <stp>D</stp>
        <stp>-129</stp>
        <stp>All</stp>
        <stp/>
        <stp/>
        <stp>TRUE</stp>
        <stp>T</stp>
        <tr r="E131" s="5"/>
      </tp>
      <tp>
        <v>211.05</v>
        <stp/>
        <stp>StudyData</stp>
        <stp>SPY</stp>
        <stp>Bar</stp>
        <stp/>
        <stp>High</stp>
        <stp>D</stp>
        <stp>-229</stp>
        <stp>All</stp>
        <stp/>
        <stp/>
        <stp>TRUE</stp>
        <stp>T</stp>
        <tr r="E231" s="5"/>
      </tp>
      <tp>
        <v>209.97</v>
        <stp/>
        <stp>StudyData</stp>
        <stp>SPY</stp>
        <stp>Bar</stp>
        <stp/>
        <stp>High</stp>
        <stp>D</stp>
        <stp>-128</stp>
        <stp>All</stp>
        <stp/>
        <stp/>
        <stp>TRUE</stp>
        <stp>T</stp>
        <tr r="E130" s="5"/>
      </tp>
      <tp>
        <v>211.28</v>
        <stp/>
        <stp>StudyData</stp>
        <stp>SPY</stp>
        <stp>Bar</stp>
        <stp/>
        <stp>High</stp>
        <stp>D</stp>
        <stp>-228</stp>
        <stp>All</stp>
        <stp/>
        <stp/>
        <stp>TRUE</stp>
        <stp>T</stp>
        <tr r="E230" s="5"/>
      </tp>
      <tp>
        <v>206.11</v>
        <stp/>
        <stp>StudyData</stp>
        <stp>SPY</stp>
        <stp>Bar</stp>
        <stp/>
        <stp>High</stp>
        <stp>D</stp>
        <stp>-121</stp>
        <stp>All</stp>
        <stp/>
        <stp/>
        <stp>TRUE</stp>
        <stp>T</stp>
        <tr r="E123" s="5"/>
      </tp>
      <tp>
        <v>210.37</v>
        <stp/>
        <stp>StudyData</stp>
        <stp>SPY</stp>
        <stp>Bar</stp>
        <stp/>
        <stp>High</stp>
        <stp>D</stp>
        <stp>-221</stp>
        <stp>All</stp>
        <stp/>
        <stp/>
        <stp>TRUE</stp>
        <stp>T</stp>
        <tr r="E223" s="5"/>
      </tp>
      <tp>
        <v>208.39</v>
        <stp/>
        <stp>StudyData</stp>
        <stp>SPY</stp>
        <stp>Bar</stp>
        <stp/>
        <stp>High</stp>
        <stp>D</stp>
        <stp>-120</stp>
        <stp>All</stp>
        <stp/>
        <stp/>
        <stp>TRUE</stp>
        <stp>T</stp>
        <tr r="E122" s="5"/>
      </tp>
      <tp>
        <v>207.55</v>
        <stp/>
        <stp>StudyData</stp>
        <stp>SPY</stp>
        <stp>Bar</stp>
        <stp/>
        <stp>High</stp>
        <stp>D</stp>
        <stp>-220</stp>
        <stp>All</stp>
        <stp/>
        <stp/>
        <stp>TRUE</stp>
        <stp>T</stp>
        <tr r="E222" s="5"/>
      </tp>
      <tp>
        <v>204.14</v>
        <stp/>
        <stp>StudyData</stp>
        <stp>SPY</stp>
        <stp>Bar</stp>
        <stp/>
        <stp>High</stp>
        <stp>D</stp>
        <stp>-123</stp>
        <stp>All</stp>
        <stp/>
        <stp/>
        <stp>TRUE</stp>
        <stp>T</stp>
        <tr r="E125" s="5"/>
      </tp>
      <tp>
        <v>211.77</v>
        <stp/>
        <stp>StudyData</stp>
        <stp>SPY</stp>
        <stp>Bar</stp>
        <stp/>
        <stp>High</stp>
        <stp>D</stp>
        <stp>-223</stp>
        <stp>All</stp>
        <stp/>
        <stp/>
        <stp>TRUE</stp>
        <stp>T</stp>
        <tr r="E225" s="5"/>
      </tp>
      <tp>
        <v>203.15</v>
        <stp/>
        <stp>StudyData</stp>
        <stp>SPY</stp>
        <stp>Bar</stp>
        <stp/>
        <stp>High</stp>
        <stp>D</stp>
        <stp>-122</stp>
        <stp>All</stp>
        <stp/>
        <stp/>
        <stp>TRUE</stp>
        <stp>T</stp>
        <tr r="E124" s="5"/>
      </tp>
      <tp>
        <v>211.65</v>
        <stp/>
        <stp>StudyData</stp>
        <stp>SPY</stp>
        <stp>Bar</stp>
        <stp/>
        <stp>High</stp>
        <stp>D</stp>
        <stp>-222</stp>
        <stp>All</stp>
        <stp/>
        <stp/>
        <stp>TRUE</stp>
        <stp>T</stp>
        <tr r="E224" s="5"/>
      </tp>
      <tp>
        <v>208.68</v>
        <stp/>
        <stp>StudyData</stp>
        <stp>SPY</stp>
        <stp>Bar</stp>
        <stp/>
        <stp>High</stp>
        <stp>D</stp>
        <stp>-125</stp>
        <stp>All</stp>
        <stp/>
        <stp/>
        <stp>TRUE</stp>
        <stp>T</stp>
        <tr r="E127" s="5"/>
      </tp>
      <tp>
        <v>213.18</v>
        <stp/>
        <stp>StudyData</stp>
        <stp>SPY</stp>
        <stp>Bar</stp>
        <stp/>
        <stp>High</stp>
        <stp>D</stp>
        <stp>-225</stp>
        <stp>All</stp>
        <stp/>
        <stp/>
        <stp>TRUE</stp>
        <stp>T</stp>
        <tr r="E227" s="5"/>
      </tp>
      <tp>
        <v>207.43</v>
        <stp/>
        <stp>StudyData</stp>
        <stp>SPY</stp>
        <stp>Bar</stp>
        <stp/>
        <stp>High</stp>
        <stp>D</stp>
        <stp>-124</stp>
        <stp>All</stp>
        <stp/>
        <stp/>
        <stp>TRUE</stp>
        <stp>T</stp>
        <tr r="E126" s="5"/>
      </tp>
      <tp>
        <v>212.74</v>
        <stp/>
        <stp>StudyData</stp>
        <stp>SPY</stp>
        <stp>Bar</stp>
        <stp/>
        <stp>High</stp>
        <stp>D</stp>
        <stp>-224</stp>
        <stp>All</stp>
        <stp/>
        <stp/>
        <stp>TRUE</stp>
        <stp>T</stp>
        <tr r="E226" s="5"/>
      </tp>
      <tp>
        <v>209.25</v>
        <stp/>
        <stp>StudyData</stp>
        <stp>SPY</stp>
        <stp>Bar</stp>
        <stp/>
        <stp>High</stp>
        <stp>D</stp>
        <stp>-127</stp>
        <stp>All</stp>
        <stp/>
        <stp/>
        <stp>TRUE</stp>
        <stp>T</stp>
        <tr r="E129" s="5"/>
      </tp>
      <tp>
        <v>212.36</v>
        <stp/>
        <stp>StudyData</stp>
        <stp>SPY</stp>
        <stp>Bar</stp>
        <stp/>
        <stp>High</stp>
        <stp>D</stp>
        <stp>-227</stp>
        <stp>All</stp>
        <stp/>
        <stp/>
        <stp>TRUE</stp>
        <stp>T</stp>
        <tr r="E229" s="5"/>
      </tp>
      <tp>
        <v>208.04</v>
        <stp/>
        <stp>StudyData</stp>
        <stp>SPY</stp>
        <stp>Bar</stp>
        <stp/>
        <stp>High</stp>
        <stp>D</stp>
        <stp>-126</stp>
        <stp>All</stp>
        <stp/>
        <stp/>
        <stp>TRUE</stp>
        <stp>T</stp>
        <tr r="E128" s="5"/>
      </tp>
      <tp>
        <v>212.55</v>
        <stp/>
        <stp>StudyData</stp>
        <stp>SPY</stp>
        <stp>Bar</stp>
        <stp/>
        <stp>High</stp>
        <stp>D</stp>
        <stp>-226</stp>
        <stp>All</stp>
        <stp/>
        <stp/>
        <stp>TRUE</stp>
        <stp>T</stp>
        <tr r="E228" s="5"/>
      </tp>
      <tp>
        <v>101.07000000000001</v>
        <stp/>
        <stp>ContractData</stp>
        <stp>S.SPYV</stp>
        <stp>LastQuoteToday</stp>
        <stp/>
        <stp>T</stp>
        <tr r="G19" s="3"/>
      </tp>
      <tp>
        <v>102.36</v>
        <stp/>
        <stp>ContractData</stp>
        <stp>S.SLYV</stp>
        <stp>LastQuoteToday</stp>
        <stp/>
        <stp>T</stp>
        <tr r="G21" s="3"/>
      </tp>
      <tp>
        <v>8.48</v>
        <stp/>
        <stp>ContractData</stp>
        <stp>S.MDYV</stp>
        <stp>LastQuoteToday</stp>
        <stp/>
        <stp>T</stp>
        <tr r="G17" s="3"/>
      </tp>
      <tp t="s">
        <v>SPDR Russell 1000 ETF</v>
        <stp/>
        <stp>ContractData</stp>
        <stp>ONEK</stp>
        <stp>LongDescription</stp>
        <stp/>
        <stp>T</stp>
        <tr r="C5" s="2"/>
      </tp>
      <tp>
        <v>42107</v>
        <stp/>
        <stp>StudyData</stp>
        <stp>S.XAR</stp>
        <stp>Bar</stp>
        <stp/>
        <stp>Time</stp>
        <stp>D</stp>
        <stp>-293</stp>
        <stp>All</stp>
        <stp/>
        <stp/>
        <stp>False</stp>
        <tr r="R295" s="5"/>
        <tr r="Q295" s="5"/>
      </tp>
      <tp>
        <v>42108</v>
        <stp/>
        <stp>StudyData</stp>
        <stp>S.XAR</stp>
        <stp>Bar</stp>
        <stp/>
        <stp>Time</stp>
        <stp>D</stp>
        <stp>-292</stp>
        <stp>All</stp>
        <stp/>
        <stp/>
        <stp>False</stp>
        <tr r="Q294" s="5"/>
        <tr r="R294" s="5"/>
      </tp>
      <tp>
        <v>42109</v>
        <stp/>
        <stp>StudyData</stp>
        <stp>S.XAR</stp>
        <stp>Bar</stp>
        <stp/>
        <stp>Time</stp>
        <stp>D</stp>
        <stp>-291</stp>
        <stp>All</stp>
        <stp/>
        <stp/>
        <stp>False</stp>
        <tr r="R293" s="5"/>
        <tr r="Q293" s="5"/>
      </tp>
      <tp>
        <v>42110</v>
        <stp/>
        <stp>StudyData</stp>
        <stp>S.XAR</stp>
        <stp>Bar</stp>
        <stp/>
        <stp>Time</stp>
        <stp>D</stp>
        <stp>-290</stp>
        <stp>All</stp>
        <stp/>
        <stp/>
        <stp>False</stp>
        <tr r="Q292" s="5"/>
        <tr r="R292" s="5"/>
      </tp>
      <tp>
        <v>42101</v>
        <stp/>
        <stp>StudyData</stp>
        <stp>S.XAR</stp>
        <stp>Bar</stp>
        <stp/>
        <stp>Time</stp>
        <stp>D</stp>
        <stp>-297</stp>
        <stp>All</stp>
        <stp/>
        <stp/>
        <stp>False</stp>
        <tr r="R299" s="5"/>
        <tr r="Q299" s="5"/>
      </tp>
      <tp>
        <v>42102</v>
        <stp/>
        <stp>StudyData</stp>
        <stp>S.XAR</stp>
        <stp>Bar</stp>
        <stp/>
        <stp>Time</stp>
        <stp>D</stp>
        <stp>-296</stp>
        <stp>All</stp>
        <stp/>
        <stp/>
        <stp>False</stp>
        <tr r="Q298" s="5"/>
        <tr r="R298" s="5"/>
      </tp>
      <tp>
        <v>42103</v>
        <stp/>
        <stp>StudyData</stp>
        <stp>S.XAR</stp>
        <stp>Bar</stp>
        <stp/>
        <stp>Time</stp>
        <stp>D</stp>
        <stp>-295</stp>
        <stp>All</stp>
        <stp/>
        <stp/>
        <stp>False</stp>
        <tr r="R297" s="5"/>
        <tr r="Q297" s="5"/>
      </tp>
      <tp>
        <v>42104</v>
        <stp/>
        <stp>StudyData</stp>
        <stp>S.XAR</stp>
        <stp>Bar</stp>
        <stp/>
        <stp>Time</stp>
        <stp>D</stp>
        <stp>-294</stp>
        <stp>All</stp>
        <stp/>
        <stp/>
        <stp>False</stp>
        <tr r="Q296" s="5"/>
        <tr r="R296" s="5"/>
      </tp>
      <tp>
        <v>42096</v>
        <stp/>
        <stp>StudyData</stp>
        <stp>S.XAR</stp>
        <stp>Bar</stp>
        <stp/>
        <stp>Time</stp>
        <stp>D</stp>
        <stp>-299</stp>
        <stp>All</stp>
        <stp/>
        <stp/>
        <stp>False</stp>
        <tr r="Q301" s="5"/>
        <tr r="R301" s="5"/>
      </tp>
      <tp>
        <v>42100</v>
        <stp/>
        <stp>StudyData</stp>
        <stp>S.XAR</stp>
        <stp>Bar</stp>
        <stp/>
        <stp>Time</stp>
        <stp>D</stp>
        <stp>-298</stp>
        <stp>All</stp>
        <stp/>
        <stp/>
        <stp>False</stp>
        <tr r="Q300" s="5"/>
        <tr r="R300" s="5"/>
      </tp>
      <tp>
        <v>42121</v>
        <stp/>
        <stp>StudyData</stp>
        <stp>S.XAR</stp>
        <stp>Bar</stp>
        <stp/>
        <stp>Time</stp>
        <stp>D</stp>
        <stp>-283</stp>
        <stp>All</stp>
        <stp/>
        <stp/>
        <stp>False</stp>
        <tr r="Q285" s="5"/>
        <tr r="R285" s="5"/>
      </tp>
      <tp>
        <v>42122</v>
        <stp/>
        <stp>StudyData</stp>
        <stp>S.XAR</stp>
        <stp>Bar</stp>
        <stp/>
        <stp>Time</stp>
        <stp>D</stp>
        <stp>-282</stp>
        <stp>All</stp>
        <stp/>
        <stp/>
        <stp>False</stp>
        <tr r="R284" s="5"/>
        <tr r="Q284" s="5"/>
      </tp>
      <tp>
        <v>42123</v>
        <stp/>
        <stp>StudyData</stp>
        <stp>S.XAR</stp>
        <stp>Bar</stp>
        <stp/>
        <stp>Time</stp>
        <stp>D</stp>
        <stp>-281</stp>
        <stp>All</stp>
        <stp/>
        <stp/>
        <stp>False</stp>
        <tr r="R283" s="5"/>
        <tr r="Q283" s="5"/>
      </tp>
      <tp>
        <v>42124</v>
        <stp/>
        <stp>StudyData</stp>
        <stp>S.XAR</stp>
        <stp>Bar</stp>
        <stp/>
        <stp>Time</stp>
        <stp>D</stp>
        <stp>-280</stp>
        <stp>All</stp>
        <stp/>
        <stp/>
        <stp>False</stp>
        <tr r="Q282" s="5"/>
        <tr r="R282" s="5"/>
      </tp>
      <tp>
        <v>42115</v>
        <stp/>
        <stp>StudyData</stp>
        <stp>S.XAR</stp>
        <stp>Bar</stp>
        <stp/>
        <stp>Time</stp>
        <stp>D</stp>
        <stp>-287</stp>
        <stp>All</stp>
        <stp/>
        <stp/>
        <stp>False</stp>
        <tr r="Q289" s="5"/>
        <tr r="R289" s="5"/>
      </tp>
      <tp>
        <v>42116</v>
        <stp/>
        <stp>StudyData</stp>
        <stp>S.XAR</stp>
        <stp>Bar</stp>
        <stp/>
        <stp>Time</stp>
        <stp>D</stp>
        <stp>-286</stp>
        <stp>All</stp>
        <stp/>
        <stp/>
        <stp>False</stp>
        <tr r="Q288" s="5"/>
        <tr r="R288" s="5"/>
      </tp>
      <tp>
        <v>42117</v>
        <stp/>
        <stp>StudyData</stp>
        <stp>S.XAR</stp>
        <stp>Bar</stp>
        <stp/>
        <stp>Time</stp>
        <stp>D</stp>
        <stp>-285</stp>
        <stp>All</stp>
        <stp/>
        <stp/>
        <stp>False</stp>
        <tr r="R287" s="5"/>
        <tr r="Q287" s="5"/>
      </tp>
      <tp>
        <v>42118</v>
        <stp/>
        <stp>StudyData</stp>
        <stp>S.XAR</stp>
        <stp>Bar</stp>
        <stp/>
        <stp>Time</stp>
        <stp>D</stp>
        <stp>-284</stp>
        <stp>All</stp>
        <stp/>
        <stp/>
        <stp>False</stp>
        <tr r="Q286" s="5"/>
        <tr r="R286" s="5"/>
      </tp>
      <tp>
        <v>42111</v>
        <stp/>
        <stp>StudyData</stp>
        <stp>S.XAR</stp>
        <stp>Bar</stp>
        <stp/>
        <stp>Time</stp>
        <stp>D</stp>
        <stp>-289</stp>
        <stp>All</stp>
        <stp/>
        <stp/>
        <stp>False</stp>
        <tr r="Q291" s="5"/>
        <tr r="R291" s="5"/>
      </tp>
      <tp>
        <v>42114</v>
        <stp/>
        <stp>StudyData</stp>
        <stp>S.XAR</stp>
        <stp>Bar</stp>
        <stp/>
        <stp>Time</stp>
        <stp>D</stp>
        <stp>-288</stp>
        <stp>All</stp>
        <stp/>
        <stp/>
        <stp>False</stp>
        <tr r="Q290" s="5"/>
        <tr r="R290" s="5"/>
      </tp>
      <tp>
        <v>42221</v>
        <stp/>
        <stp>StudyData</stp>
        <stp>S.XAR</stp>
        <stp>Bar</stp>
        <stp/>
        <stp>Time</stp>
        <stp>D</stp>
        <stp>-213</stp>
        <stp>All</stp>
        <stp/>
        <stp/>
        <stp>False</stp>
        <tr r="Q215" s="5"/>
        <tr r="R215" s="5"/>
      </tp>
      <tp>
        <v>42222</v>
        <stp/>
        <stp>StudyData</stp>
        <stp>S.XAR</stp>
        <stp>Bar</stp>
        <stp/>
        <stp>Time</stp>
        <stp>D</stp>
        <stp>-212</stp>
        <stp>All</stp>
        <stp/>
        <stp/>
        <stp>False</stp>
        <tr r="R214" s="5"/>
        <tr r="Q214" s="5"/>
      </tp>
      <tp>
        <v>42223</v>
        <stp/>
        <stp>StudyData</stp>
        <stp>S.XAR</stp>
        <stp>Bar</stp>
        <stp/>
        <stp>Time</stp>
        <stp>D</stp>
        <stp>-211</stp>
        <stp>All</stp>
        <stp/>
        <stp/>
        <stp>False</stp>
        <tr r="Q213" s="5"/>
        <tr r="R213" s="5"/>
      </tp>
      <tp>
        <v>42226</v>
        <stp/>
        <stp>StudyData</stp>
        <stp>S.XAR</stp>
        <stp>Bar</stp>
        <stp/>
        <stp>Time</stp>
        <stp>D</stp>
        <stp>-210</stp>
        <stp>All</stp>
        <stp/>
        <stp/>
        <stp>False</stp>
        <tr r="Q212" s="5"/>
        <tr r="R212" s="5"/>
      </tp>
      <tp>
        <v>42215</v>
        <stp/>
        <stp>StudyData</stp>
        <stp>S.XAR</stp>
        <stp>Bar</stp>
        <stp/>
        <stp>Time</stp>
        <stp>D</stp>
        <stp>-217</stp>
        <stp>All</stp>
        <stp/>
        <stp/>
        <stp>False</stp>
        <tr r="Q219" s="5"/>
        <tr r="R219" s="5"/>
      </tp>
      <tp>
        <v>42216</v>
        <stp/>
        <stp>StudyData</stp>
        <stp>S.XAR</stp>
        <stp>Bar</stp>
        <stp/>
        <stp>Time</stp>
        <stp>D</stp>
        <stp>-216</stp>
        <stp>All</stp>
        <stp/>
        <stp/>
        <stp>False</stp>
        <tr r="R218" s="5"/>
        <tr r="Q218" s="5"/>
      </tp>
      <tp>
        <v>42219</v>
        <stp/>
        <stp>StudyData</stp>
        <stp>S.XAR</stp>
        <stp>Bar</stp>
        <stp/>
        <stp>Time</stp>
        <stp>D</stp>
        <stp>-215</stp>
        <stp>All</stp>
        <stp/>
        <stp/>
        <stp>False</stp>
        <tr r="Q217" s="5"/>
        <tr r="R217" s="5"/>
      </tp>
      <tp>
        <v>42220</v>
        <stp/>
        <stp>StudyData</stp>
        <stp>S.XAR</stp>
        <stp>Bar</stp>
        <stp/>
        <stp>Time</stp>
        <stp>D</stp>
        <stp>-214</stp>
        <stp>All</stp>
        <stp/>
        <stp/>
        <stp>False</stp>
        <tr r="Q216" s="5"/>
        <tr r="R216" s="5"/>
      </tp>
      <tp>
        <v>42213</v>
        <stp/>
        <stp>StudyData</stp>
        <stp>S.XAR</stp>
        <stp>Bar</stp>
        <stp/>
        <stp>Time</stp>
        <stp>D</stp>
        <stp>-219</stp>
        <stp>All</stp>
        <stp/>
        <stp/>
        <stp>False</stp>
        <tr r="Q221" s="5"/>
        <tr r="R221" s="5"/>
      </tp>
      <tp>
        <v>42214</v>
        <stp/>
        <stp>StudyData</stp>
        <stp>S.XAR</stp>
        <stp>Bar</stp>
        <stp/>
        <stp>Time</stp>
        <stp>D</stp>
        <stp>-218</stp>
        <stp>All</stp>
        <stp/>
        <stp/>
        <stp>False</stp>
        <tr r="Q220" s="5"/>
        <tr r="R220" s="5"/>
      </tp>
      <tp>
        <v>42235</v>
        <stp/>
        <stp>StudyData</stp>
        <stp>S.XAR</stp>
        <stp>Bar</stp>
        <stp/>
        <stp>Time</stp>
        <stp>D</stp>
        <stp>-203</stp>
        <stp>All</stp>
        <stp/>
        <stp/>
        <stp>False</stp>
        <tr r="Q205" s="5"/>
        <tr r="R205" s="5"/>
      </tp>
      <tp>
        <v>42236</v>
        <stp/>
        <stp>StudyData</stp>
        <stp>S.XAR</stp>
        <stp>Bar</stp>
        <stp/>
        <stp>Time</stp>
        <stp>D</stp>
        <stp>-202</stp>
        <stp>All</stp>
        <stp/>
        <stp/>
        <stp>False</stp>
        <tr r="Q204" s="5"/>
        <tr r="R204" s="5"/>
      </tp>
      <tp>
        <v>42237</v>
        <stp/>
        <stp>StudyData</stp>
        <stp>S.XAR</stp>
        <stp>Bar</stp>
        <stp/>
        <stp>Time</stp>
        <stp>D</stp>
        <stp>-201</stp>
        <stp>All</stp>
        <stp/>
        <stp/>
        <stp>False</stp>
        <tr r="Q203" s="5"/>
        <tr r="R203" s="5"/>
      </tp>
      <tp>
        <v>42240</v>
        <stp/>
        <stp>StudyData</stp>
        <stp>S.XAR</stp>
        <stp>Bar</stp>
        <stp/>
        <stp>Time</stp>
        <stp>D</stp>
        <stp>-200</stp>
        <stp>All</stp>
        <stp/>
        <stp/>
        <stp>False</stp>
        <tr r="Q202" s="5"/>
        <tr r="R202" s="5"/>
      </tp>
      <tp>
        <v>42229</v>
        <stp/>
        <stp>StudyData</stp>
        <stp>S.XAR</stp>
        <stp>Bar</stp>
        <stp/>
        <stp>Time</stp>
        <stp>D</stp>
        <stp>-207</stp>
        <stp>All</stp>
        <stp/>
        <stp/>
        <stp>False</stp>
        <tr r="R209" s="5"/>
        <tr r="Q209" s="5"/>
      </tp>
      <tp>
        <v>42230</v>
        <stp/>
        <stp>StudyData</stp>
        <stp>S.XAR</stp>
        <stp>Bar</stp>
        <stp/>
        <stp>Time</stp>
        <stp>D</stp>
        <stp>-206</stp>
        <stp>All</stp>
        <stp/>
        <stp/>
        <stp>False</stp>
        <tr r="Q208" s="5"/>
        <tr r="R208" s="5"/>
      </tp>
      <tp>
        <v>42233</v>
        <stp/>
        <stp>StudyData</stp>
        <stp>S.XAR</stp>
        <stp>Bar</stp>
        <stp/>
        <stp>Time</stp>
        <stp>D</stp>
        <stp>-205</stp>
        <stp>All</stp>
        <stp/>
        <stp/>
        <stp>False</stp>
        <tr r="Q207" s="5"/>
        <tr r="R207" s="5"/>
      </tp>
      <tp>
        <v>42234</v>
        <stp/>
        <stp>StudyData</stp>
        <stp>S.XAR</stp>
        <stp>Bar</stp>
        <stp/>
        <stp>Time</stp>
        <stp>D</stp>
        <stp>-204</stp>
        <stp>All</stp>
        <stp/>
        <stp/>
        <stp>False</stp>
        <tr r="Q206" s="5"/>
        <tr r="R206" s="5"/>
      </tp>
      <tp>
        <v>42227</v>
        <stp/>
        <stp>StudyData</stp>
        <stp>S.XAR</stp>
        <stp>Bar</stp>
        <stp/>
        <stp>Time</stp>
        <stp>D</stp>
        <stp>-209</stp>
        <stp>All</stp>
        <stp/>
        <stp/>
        <stp>False</stp>
        <tr r="Q211" s="5"/>
        <tr r="R211" s="5"/>
      </tp>
      <tp>
        <v>42228</v>
        <stp/>
        <stp>StudyData</stp>
        <stp>S.XAR</stp>
        <stp>Bar</stp>
        <stp/>
        <stp>Time</stp>
        <stp>D</stp>
        <stp>-208</stp>
        <stp>All</stp>
        <stp/>
        <stp/>
        <stp>False</stp>
        <tr r="Q210" s="5"/>
        <tr r="R210" s="5"/>
      </tp>
      <tp>
        <v>42193</v>
        <stp/>
        <stp>StudyData</stp>
        <stp>S.XAR</stp>
        <stp>Bar</stp>
        <stp/>
        <stp>Time</stp>
        <stp>D</stp>
        <stp>-233</stp>
        <stp>All</stp>
        <stp/>
        <stp/>
        <stp>False</stp>
        <tr r="Q235" s="5"/>
        <tr r="R235" s="5"/>
      </tp>
      <tp>
        <v>42194</v>
        <stp/>
        <stp>StudyData</stp>
        <stp>S.XAR</stp>
        <stp>Bar</stp>
        <stp/>
        <stp>Time</stp>
        <stp>D</stp>
        <stp>-232</stp>
        <stp>All</stp>
        <stp/>
        <stp/>
        <stp>False</stp>
        <tr r="Q234" s="5"/>
        <tr r="R234" s="5"/>
      </tp>
      <tp>
        <v>42195</v>
        <stp/>
        <stp>StudyData</stp>
        <stp>S.XAR</stp>
        <stp>Bar</stp>
        <stp/>
        <stp>Time</stp>
        <stp>D</stp>
        <stp>-231</stp>
        <stp>All</stp>
        <stp/>
        <stp/>
        <stp>False</stp>
        <tr r="Q233" s="5"/>
        <tr r="R233" s="5"/>
      </tp>
      <tp>
        <v>42198</v>
        <stp/>
        <stp>StudyData</stp>
        <stp>S.XAR</stp>
        <stp>Bar</stp>
        <stp/>
        <stp>Time</stp>
        <stp>D</stp>
        <stp>-230</stp>
        <stp>All</stp>
        <stp/>
        <stp/>
        <stp>False</stp>
        <tr r="Q232" s="5"/>
        <tr r="R232" s="5"/>
      </tp>
      <tp>
        <v>42186</v>
        <stp/>
        <stp>StudyData</stp>
        <stp>S.XAR</stp>
        <stp>Bar</stp>
        <stp/>
        <stp>Time</stp>
        <stp>D</stp>
        <stp>-237</stp>
        <stp>All</stp>
        <stp/>
        <stp/>
        <stp>False</stp>
        <tr r="Q239" s="5"/>
        <tr r="R239" s="5"/>
      </tp>
      <tp>
        <v>42187</v>
        <stp/>
        <stp>StudyData</stp>
        <stp>S.XAR</stp>
        <stp>Bar</stp>
        <stp/>
        <stp>Time</stp>
        <stp>D</stp>
        <stp>-236</stp>
        <stp>All</stp>
        <stp/>
        <stp/>
        <stp>False</stp>
        <tr r="Q238" s="5"/>
        <tr r="R238" s="5"/>
      </tp>
      <tp>
        <v>42191</v>
        <stp/>
        <stp>StudyData</stp>
        <stp>S.XAR</stp>
        <stp>Bar</stp>
        <stp/>
        <stp>Time</stp>
        <stp>D</stp>
        <stp>-235</stp>
        <stp>All</stp>
        <stp/>
        <stp/>
        <stp>False</stp>
        <tr r="Q237" s="5"/>
        <tr r="R237" s="5"/>
      </tp>
      <tp>
        <v>42192</v>
        <stp/>
        <stp>StudyData</stp>
        <stp>S.XAR</stp>
        <stp>Bar</stp>
        <stp/>
        <stp>Time</stp>
        <stp>D</stp>
        <stp>-234</stp>
        <stp>All</stp>
        <stp/>
        <stp/>
        <stp>False</stp>
        <tr r="Q236" s="5"/>
        <tr r="R236" s="5"/>
      </tp>
      <tp>
        <v>42184</v>
        <stp/>
        <stp>StudyData</stp>
        <stp>S.XAR</stp>
        <stp>Bar</stp>
        <stp/>
        <stp>Time</stp>
        <stp>D</stp>
        <stp>-239</stp>
        <stp>All</stp>
        <stp/>
        <stp/>
        <stp>False</stp>
        <tr r="Q241" s="5"/>
        <tr r="R241" s="5"/>
      </tp>
      <tp>
        <v>42185</v>
        <stp/>
        <stp>StudyData</stp>
        <stp>S.XAR</stp>
        <stp>Bar</stp>
        <stp/>
        <stp>Time</stp>
        <stp>D</stp>
        <stp>-238</stp>
        <stp>All</stp>
        <stp/>
        <stp/>
        <stp>False</stp>
        <tr r="R240" s="5"/>
        <tr r="Q240" s="5"/>
      </tp>
      <tp>
        <v>42207</v>
        <stp/>
        <stp>StudyData</stp>
        <stp>S.XAR</stp>
        <stp>Bar</stp>
        <stp/>
        <stp>Time</stp>
        <stp>D</stp>
        <stp>-223</stp>
        <stp>All</stp>
        <stp/>
        <stp/>
        <stp>False</stp>
        <tr r="Q225" s="5"/>
        <tr r="R225" s="5"/>
      </tp>
      <tp>
        <v>42208</v>
        <stp/>
        <stp>StudyData</stp>
        <stp>S.XAR</stp>
        <stp>Bar</stp>
        <stp/>
        <stp>Time</stp>
        <stp>D</stp>
        <stp>-222</stp>
        <stp>All</stp>
        <stp/>
        <stp/>
        <stp>False</stp>
        <tr r="Q224" s="5"/>
        <tr r="R224" s="5"/>
      </tp>
      <tp>
        <v>42209</v>
        <stp/>
        <stp>StudyData</stp>
        <stp>S.XAR</stp>
        <stp>Bar</stp>
        <stp/>
        <stp>Time</stp>
        <stp>D</stp>
        <stp>-221</stp>
        <stp>All</stp>
        <stp/>
        <stp/>
        <stp>False</stp>
        <tr r="Q223" s="5"/>
        <tr r="R223" s="5"/>
      </tp>
      <tp>
        <v>42212</v>
        <stp/>
        <stp>StudyData</stp>
        <stp>S.XAR</stp>
        <stp>Bar</stp>
        <stp/>
        <stp>Time</stp>
        <stp>D</stp>
        <stp>-220</stp>
        <stp>All</stp>
        <stp/>
        <stp/>
        <stp>False</stp>
        <tr r="Q222" s="5"/>
        <tr r="R222" s="5"/>
      </tp>
      <tp>
        <v>42201</v>
        <stp/>
        <stp>StudyData</stp>
        <stp>S.XAR</stp>
        <stp>Bar</stp>
        <stp/>
        <stp>Time</stp>
        <stp>D</stp>
        <stp>-227</stp>
        <stp>All</stp>
        <stp/>
        <stp/>
        <stp>False</stp>
        <tr r="Q229" s="5"/>
        <tr r="R229" s="5"/>
      </tp>
      <tp>
        <v>42202</v>
        <stp/>
        <stp>StudyData</stp>
        <stp>S.XAR</stp>
        <stp>Bar</stp>
        <stp/>
        <stp>Time</stp>
        <stp>D</stp>
        <stp>-226</stp>
        <stp>All</stp>
        <stp/>
        <stp/>
        <stp>False</stp>
        <tr r="Q228" s="5"/>
        <tr r="R228" s="5"/>
      </tp>
      <tp>
        <v>42205</v>
        <stp/>
        <stp>StudyData</stp>
        <stp>S.XAR</stp>
        <stp>Bar</stp>
        <stp/>
        <stp>Time</stp>
        <stp>D</stp>
        <stp>-225</stp>
        <stp>All</stp>
        <stp/>
        <stp/>
        <stp>False</stp>
        <tr r="Q227" s="5"/>
        <tr r="R227" s="5"/>
      </tp>
      <tp>
        <v>42206</v>
        <stp/>
        <stp>StudyData</stp>
        <stp>S.XAR</stp>
        <stp>Bar</stp>
        <stp/>
        <stp>Time</stp>
        <stp>D</stp>
        <stp>-224</stp>
        <stp>All</stp>
        <stp/>
        <stp/>
        <stp>False</stp>
        <tr r="R226" s="5"/>
        <tr r="Q226" s="5"/>
      </tp>
      <tp>
        <v>42199</v>
        <stp/>
        <stp>StudyData</stp>
        <stp>S.XAR</stp>
        <stp>Bar</stp>
        <stp/>
        <stp>Time</stp>
        <stp>D</stp>
        <stp>-229</stp>
        <stp>All</stp>
        <stp/>
        <stp/>
        <stp>False</stp>
        <tr r="Q231" s="5"/>
        <tr r="R231" s="5"/>
      </tp>
      <tp>
        <v>42200</v>
        <stp/>
        <stp>StudyData</stp>
        <stp>S.XAR</stp>
        <stp>Bar</stp>
        <stp/>
        <stp>Time</stp>
        <stp>D</stp>
        <stp>-228</stp>
        <stp>All</stp>
        <stp/>
        <stp/>
        <stp>False</stp>
        <tr r="Q230" s="5"/>
        <tr r="R230" s="5"/>
      </tp>
      <tp>
        <v>42164</v>
        <stp/>
        <stp>StudyData</stp>
        <stp>S.XAR</stp>
        <stp>Bar</stp>
        <stp/>
        <stp>Time</stp>
        <stp>D</stp>
        <stp>-253</stp>
        <stp>All</stp>
        <stp/>
        <stp/>
        <stp>False</stp>
        <tr r="Q255" s="5"/>
        <tr r="R255" s="5"/>
      </tp>
      <tp>
        <v>42165</v>
        <stp/>
        <stp>StudyData</stp>
        <stp>S.XAR</stp>
        <stp>Bar</stp>
        <stp/>
        <stp>Time</stp>
        <stp>D</stp>
        <stp>-252</stp>
        <stp>All</stp>
        <stp/>
        <stp/>
        <stp>False</stp>
        <tr r="Q254" s="5"/>
        <tr r="R254" s="5"/>
      </tp>
      <tp>
        <v>42166</v>
        <stp/>
        <stp>StudyData</stp>
        <stp>S.XAR</stp>
        <stp>Bar</stp>
        <stp/>
        <stp>Time</stp>
        <stp>D</stp>
        <stp>-251</stp>
        <stp>All</stp>
        <stp/>
        <stp/>
        <stp>False</stp>
        <tr r="Q253" s="5"/>
        <tr r="R253" s="5"/>
      </tp>
      <tp>
        <v>42167</v>
        <stp/>
        <stp>StudyData</stp>
        <stp>S.XAR</stp>
        <stp>Bar</stp>
        <stp/>
        <stp>Time</stp>
        <stp>D</stp>
        <stp>-250</stp>
        <stp>All</stp>
        <stp/>
        <stp/>
        <stp>False</stp>
        <tr r="Q252" s="5"/>
        <tr r="R252" s="5"/>
      </tp>
      <tp>
        <v>42158</v>
        <stp/>
        <stp>StudyData</stp>
        <stp>S.XAR</stp>
        <stp>Bar</stp>
        <stp/>
        <stp>Time</stp>
        <stp>D</stp>
        <stp>-257</stp>
        <stp>All</stp>
        <stp/>
        <stp/>
        <stp>False</stp>
        <tr r="Q259" s="5"/>
        <tr r="R259" s="5"/>
      </tp>
      <tp>
        <v>42159</v>
        <stp/>
        <stp>StudyData</stp>
        <stp>S.XAR</stp>
        <stp>Bar</stp>
        <stp/>
        <stp>Time</stp>
        <stp>D</stp>
        <stp>-256</stp>
        <stp>All</stp>
        <stp/>
        <stp/>
        <stp>False</stp>
        <tr r="Q258" s="5"/>
        <tr r="R258" s="5"/>
      </tp>
      <tp>
        <v>42160</v>
        <stp/>
        <stp>StudyData</stp>
        <stp>S.XAR</stp>
        <stp>Bar</stp>
        <stp/>
        <stp>Time</stp>
        <stp>D</stp>
        <stp>-255</stp>
        <stp>All</stp>
        <stp/>
        <stp/>
        <stp>False</stp>
        <tr r="R257" s="5"/>
        <tr r="Q257" s="5"/>
      </tp>
      <tp>
        <v>42163</v>
        <stp/>
        <stp>StudyData</stp>
        <stp>S.XAR</stp>
        <stp>Bar</stp>
        <stp/>
        <stp>Time</stp>
        <stp>D</stp>
        <stp>-254</stp>
        <stp>All</stp>
        <stp/>
        <stp/>
        <stp>False</stp>
        <tr r="Q256" s="5"/>
        <tr r="R256" s="5"/>
      </tp>
      <tp>
        <v>42156</v>
        <stp/>
        <stp>StudyData</stp>
        <stp>S.XAR</stp>
        <stp>Bar</stp>
        <stp/>
        <stp>Time</stp>
        <stp>D</stp>
        <stp>-259</stp>
        <stp>All</stp>
        <stp/>
        <stp/>
        <stp>False</stp>
        <tr r="Q261" s="5"/>
        <tr r="R261" s="5"/>
      </tp>
      <tp>
        <v>42157</v>
        <stp/>
        <stp>StudyData</stp>
        <stp>S.XAR</stp>
        <stp>Bar</stp>
        <stp/>
        <stp>Time</stp>
        <stp>D</stp>
        <stp>-258</stp>
        <stp>All</stp>
        <stp/>
        <stp/>
        <stp>False</stp>
        <tr r="Q260" s="5"/>
        <tr r="R260" s="5"/>
      </tp>
      <tp>
        <v>42178</v>
        <stp/>
        <stp>StudyData</stp>
        <stp>S.XAR</stp>
        <stp>Bar</stp>
        <stp/>
        <stp>Time</stp>
        <stp>D</stp>
        <stp>-243</stp>
        <stp>All</stp>
        <stp/>
        <stp/>
        <stp>False</stp>
        <tr r="R245" s="5"/>
        <tr r="Q245" s="5"/>
      </tp>
      <tp>
        <v>42179</v>
        <stp/>
        <stp>StudyData</stp>
        <stp>S.XAR</stp>
        <stp>Bar</stp>
        <stp/>
        <stp>Time</stp>
        <stp>D</stp>
        <stp>-242</stp>
        <stp>All</stp>
        <stp/>
        <stp/>
        <stp>False</stp>
        <tr r="Q244" s="5"/>
        <tr r="R244" s="5"/>
      </tp>
      <tp>
        <v>42180</v>
        <stp/>
        <stp>StudyData</stp>
        <stp>S.XAR</stp>
        <stp>Bar</stp>
        <stp/>
        <stp>Time</stp>
        <stp>D</stp>
        <stp>-241</stp>
        <stp>All</stp>
        <stp/>
        <stp/>
        <stp>False</stp>
        <tr r="Q243" s="5"/>
        <tr r="R243" s="5"/>
      </tp>
      <tp>
        <v>42181</v>
        <stp/>
        <stp>StudyData</stp>
        <stp>S.XAR</stp>
        <stp>Bar</stp>
        <stp/>
        <stp>Time</stp>
        <stp>D</stp>
        <stp>-240</stp>
        <stp>All</stp>
        <stp/>
        <stp/>
        <stp>False</stp>
        <tr r="Q242" s="5"/>
        <tr r="R242" s="5"/>
      </tp>
      <tp>
        <v>42172</v>
        <stp/>
        <stp>StudyData</stp>
        <stp>S.XAR</stp>
        <stp>Bar</stp>
        <stp/>
        <stp>Time</stp>
        <stp>D</stp>
        <stp>-247</stp>
        <stp>All</stp>
        <stp/>
        <stp/>
        <stp>False</stp>
        <tr r="Q249" s="5"/>
        <tr r="R249" s="5"/>
      </tp>
      <tp>
        <v>42173</v>
        <stp/>
        <stp>StudyData</stp>
        <stp>S.XAR</stp>
        <stp>Bar</stp>
        <stp/>
        <stp>Time</stp>
        <stp>D</stp>
        <stp>-246</stp>
        <stp>All</stp>
        <stp/>
        <stp/>
        <stp>False</stp>
        <tr r="Q248" s="5"/>
        <tr r="R248" s="5"/>
      </tp>
      <tp>
        <v>42174</v>
        <stp/>
        <stp>StudyData</stp>
        <stp>S.XAR</stp>
        <stp>Bar</stp>
        <stp/>
        <stp>Time</stp>
        <stp>D</stp>
        <stp>-245</stp>
        <stp>All</stp>
        <stp/>
        <stp/>
        <stp>False</stp>
        <tr r="R247" s="5"/>
        <tr r="Q247" s="5"/>
      </tp>
      <tp>
        <v>42177</v>
        <stp/>
        <stp>StudyData</stp>
        <stp>S.XAR</stp>
        <stp>Bar</stp>
        <stp/>
        <stp>Time</stp>
        <stp>D</stp>
        <stp>-244</stp>
        <stp>All</stp>
        <stp/>
        <stp/>
        <stp>False</stp>
        <tr r="Q246" s="5"/>
        <tr r="R246" s="5"/>
      </tp>
      <tp>
        <v>42170</v>
        <stp/>
        <stp>StudyData</stp>
        <stp>S.XAR</stp>
        <stp>Bar</stp>
        <stp/>
        <stp>Time</stp>
        <stp>D</stp>
        <stp>-249</stp>
        <stp>All</stp>
        <stp/>
        <stp/>
        <stp>False</stp>
        <tr r="Q251" s="5"/>
        <tr r="R251" s="5"/>
      </tp>
      <tp>
        <v>42171</v>
        <stp/>
        <stp>StudyData</stp>
        <stp>S.XAR</stp>
        <stp>Bar</stp>
        <stp/>
        <stp>Time</stp>
        <stp>D</stp>
        <stp>-248</stp>
        <stp>All</stp>
        <stp/>
        <stp/>
        <stp>False</stp>
        <tr r="Q250" s="5"/>
        <tr r="R250" s="5"/>
      </tp>
      <tp>
        <v>42135</v>
        <stp/>
        <stp>StudyData</stp>
        <stp>S.XAR</stp>
        <stp>Bar</stp>
        <stp/>
        <stp>Time</stp>
        <stp>D</stp>
        <stp>-273</stp>
        <stp>All</stp>
        <stp/>
        <stp/>
        <stp>False</stp>
        <tr r="Q275" s="5"/>
        <tr r="R275" s="5"/>
      </tp>
      <tp>
        <v>42136</v>
        <stp/>
        <stp>StudyData</stp>
        <stp>S.XAR</stp>
        <stp>Bar</stp>
        <stp/>
        <stp>Time</stp>
        <stp>D</stp>
        <stp>-272</stp>
        <stp>All</stp>
        <stp/>
        <stp/>
        <stp>False</stp>
        <tr r="Q274" s="5"/>
        <tr r="R274" s="5"/>
      </tp>
      <tp>
        <v>42137</v>
        <stp/>
        <stp>StudyData</stp>
        <stp>S.XAR</stp>
        <stp>Bar</stp>
        <stp/>
        <stp>Time</stp>
        <stp>D</stp>
        <stp>-271</stp>
        <stp>All</stp>
        <stp/>
        <stp/>
        <stp>False</stp>
        <tr r="Q273" s="5"/>
        <tr r="R273" s="5"/>
      </tp>
      <tp>
        <v>42138</v>
        <stp/>
        <stp>StudyData</stp>
        <stp>S.XAR</stp>
        <stp>Bar</stp>
        <stp/>
        <stp>Time</stp>
        <stp>D</stp>
        <stp>-270</stp>
        <stp>All</stp>
        <stp/>
        <stp/>
        <stp>False</stp>
        <tr r="Q272" s="5"/>
        <tr r="R272" s="5"/>
      </tp>
      <tp>
        <v>42129</v>
        <stp/>
        <stp>StudyData</stp>
        <stp>S.XAR</stp>
        <stp>Bar</stp>
        <stp/>
        <stp>Time</stp>
        <stp>D</stp>
        <stp>-277</stp>
        <stp>All</stp>
        <stp/>
        <stp/>
        <stp>False</stp>
        <tr r="R279" s="5"/>
        <tr r="Q279" s="5"/>
      </tp>
      <tp>
        <v>42130</v>
        <stp/>
        <stp>StudyData</stp>
        <stp>S.XAR</stp>
        <stp>Bar</stp>
        <stp/>
        <stp>Time</stp>
        <stp>D</stp>
        <stp>-276</stp>
        <stp>All</stp>
        <stp/>
        <stp/>
        <stp>False</stp>
        <tr r="Q278" s="5"/>
        <tr r="R278" s="5"/>
      </tp>
      <tp>
        <v>42131</v>
        <stp/>
        <stp>StudyData</stp>
        <stp>S.XAR</stp>
        <stp>Bar</stp>
        <stp/>
        <stp>Time</stp>
        <stp>D</stp>
        <stp>-275</stp>
        <stp>All</stp>
        <stp/>
        <stp/>
        <stp>False</stp>
        <tr r="Q277" s="5"/>
        <tr r="R277" s="5"/>
      </tp>
      <tp>
        <v>42132</v>
        <stp/>
        <stp>StudyData</stp>
        <stp>S.XAR</stp>
        <stp>Bar</stp>
        <stp/>
        <stp>Time</stp>
        <stp>D</stp>
        <stp>-274</stp>
        <stp>All</stp>
        <stp/>
        <stp/>
        <stp>False</stp>
        <tr r="R276" s="5"/>
        <tr r="Q276" s="5"/>
      </tp>
      <tp>
        <v>42125</v>
        <stp/>
        <stp>StudyData</stp>
        <stp>S.XAR</stp>
        <stp>Bar</stp>
        <stp/>
        <stp>Time</stp>
        <stp>D</stp>
        <stp>-279</stp>
        <stp>All</stp>
        <stp/>
        <stp/>
        <stp>False</stp>
        <tr r="Q281" s="5"/>
        <tr r="R281" s="5"/>
      </tp>
      <tp>
        <v>42128</v>
        <stp/>
        <stp>StudyData</stp>
        <stp>S.XAR</stp>
        <stp>Bar</stp>
        <stp/>
        <stp>Time</stp>
        <stp>D</stp>
        <stp>-278</stp>
        <stp>All</stp>
        <stp/>
        <stp/>
        <stp>False</stp>
        <tr r="Q280" s="5"/>
        <tr r="R280" s="5"/>
      </tp>
      <tp>
        <v>42150</v>
        <stp/>
        <stp>StudyData</stp>
        <stp>S.XAR</stp>
        <stp>Bar</stp>
        <stp/>
        <stp>Time</stp>
        <stp>D</stp>
        <stp>-263</stp>
        <stp>All</stp>
        <stp/>
        <stp/>
        <stp>False</stp>
        <tr r="Q265" s="5"/>
        <tr r="R265" s="5"/>
      </tp>
      <tp>
        <v>42151</v>
        <stp/>
        <stp>StudyData</stp>
        <stp>S.XAR</stp>
        <stp>Bar</stp>
        <stp/>
        <stp>Time</stp>
        <stp>D</stp>
        <stp>-262</stp>
        <stp>All</stp>
        <stp/>
        <stp/>
        <stp>False</stp>
        <tr r="Q264" s="5"/>
        <tr r="R264" s="5"/>
      </tp>
      <tp>
        <v>42152</v>
        <stp/>
        <stp>StudyData</stp>
        <stp>S.XAR</stp>
        <stp>Bar</stp>
        <stp/>
        <stp>Time</stp>
        <stp>D</stp>
        <stp>-261</stp>
        <stp>All</stp>
        <stp/>
        <stp/>
        <stp>False</stp>
        <tr r="Q263" s="5"/>
        <tr r="R263" s="5"/>
      </tp>
      <tp>
        <v>42153</v>
        <stp/>
        <stp>StudyData</stp>
        <stp>S.XAR</stp>
        <stp>Bar</stp>
        <stp/>
        <stp>Time</stp>
        <stp>D</stp>
        <stp>-260</stp>
        <stp>All</stp>
        <stp/>
        <stp/>
        <stp>False</stp>
        <tr r="Q262" s="5"/>
        <tr r="R262" s="5"/>
      </tp>
      <tp>
        <v>42143</v>
        <stp/>
        <stp>StudyData</stp>
        <stp>S.XAR</stp>
        <stp>Bar</stp>
        <stp/>
        <stp>Time</stp>
        <stp>D</stp>
        <stp>-267</stp>
        <stp>All</stp>
        <stp/>
        <stp/>
        <stp>False</stp>
        <tr r="Q269" s="5"/>
        <tr r="R269" s="5"/>
      </tp>
      <tp>
        <v>42144</v>
        <stp/>
        <stp>StudyData</stp>
        <stp>S.XAR</stp>
        <stp>Bar</stp>
        <stp/>
        <stp>Time</stp>
        <stp>D</stp>
        <stp>-266</stp>
        <stp>All</stp>
        <stp/>
        <stp/>
        <stp>False</stp>
        <tr r="R268" s="5"/>
        <tr r="Q268" s="5"/>
      </tp>
      <tp>
        <v>42145</v>
        <stp/>
        <stp>StudyData</stp>
        <stp>S.XAR</stp>
        <stp>Bar</stp>
        <stp/>
        <stp>Time</stp>
        <stp>D</stp>
        <stp>-265</stp>
        <stp>All</stp>
        <stp/>
        <stp/>
        <stp>False</stp>
        <tr r="Q267" s="5"/>
        <tr r="R267" s="5"/>
      </tp>
      <tp>
        <v>42146</v>
        <stp/>
        <stp>StudyData</stp>
        <stp>S.XAR</stp>
        <stp>Bar</stp>
        <stp/>
        <stp>Time</stp>
        <stp>D</stp>
        <stp>-264</stp>
        <stp>All</stp>
        <stp/>
        <stp/>
        <stp>False</stp>
        <tr r="Q266" s="5"/>
        <tr r="R266" s="5"/>
      </tp>
      <tp>
        <v>42139</v>
        <stp/>
        <stp>StudyData</stp>
        <stp>S.XAR</stp>
        <stp>Bar</stp>
        <stp/>
        <stp>Time</stp>
        <stp>D</stp>
        <stp>-269</stp>
        <stp>All</stp>
        <stp/>
        <stp/>
        <stp>False</stp>
        <tr r="R271" s="5"/>
        <tr r="Q271" s="5"/>
      </tp>
      <tp>
        <v>42142</v>
        <stp/>
        <stp>StudyData</stp>
        <stp>S.XAR</stp>
        <stp>Bar</stp>
        <stp/>
        <stp>Time</stp>
        <stp>D</stp>
        <stp>-268</stp>
        <stp>All</stp>
        <stp/>
        <stp/>
        <stp>False</stp>
        <tr r="Q270" s="5"/>
        <tr r="R270" s="5"/>
      </tp>
      <tp>
        <v>195.45</v>
        <stp/>
        <stp>StudyData</stp>
        <stp>SPY</stp>
        <stp>Bar</stp>
        <stp/>
        <stp>High</stp>
        <stp>D</stp>
        <stp>-199</stp>
        <stp>All</stp>
        <stp/>
        <stp/>
        <stp>TRUE</stp>
        <stp>T</stp>
        <tr r="E201" s="5"/>
      </tp>
      <tp>
        <v>206.98</v>
        <stp/>
        <stp>StudyData</stp>
        <stp>SPY</stp>
        <stp>Bar</stp>
        <stp/>
        <stp>High</stp>
        <stp>D</stp>
        <stp>-299</stp>
        <stp>All</stp>
        <stp/>
        <stp/>
        <stp>TRUE</stp>
        <stp>T</stp>
        <tr r="E301" s="5"/>
      </tp>
      <tp>
        <v>195.04</v>
        <stp/>
        <stp>StudyData</stp>
        <stp>SPY</stp>
        <stp>Bar</stp>
        <stp/>
        <stp>High</stp>
        <stp>D</stp>
        <stp>-198</stp>
        <stp>All</stp>
        <stp/>
        <stp/>
        <stp>TRUE</stp>
        <stp>T</stp>
        <tr r="E200" s="5"/>
      </tp>
      <tp>
        <v>208.45</v>
        <stp/>
        <stp>StudyData</stp>
        <stp>SPY</stp>
        <stp>Bar</stp>
        <stp/>
        <stp>High</stp>
        <stp>D</stp>
        <stp>-298</stp>
        <stp>All</stp>
        <stp/>
        <stp/>
        <stp>TRUE</stp>
        <stp>T</stp>
        <tr r="E300" s="5"/>
      </tp>
      <tp>
        <v>193.86</v>
        <stp/>
        <stp>StudyData</stp>
        <stp>SPY</stp>
        <stp>Bar</stp>
        <stp/>
        <stp>High</stp>
        <stp>D</stp>
        <stp>-191</stp>
        <stp>All</stp>
        <stp/>
        <stp/>
        <stp>TRUE</stp>
        <stp>T</stp>
        <tr r="E193" s="5"/>
      </tp>
      <tp>
        <v>211.04</v>
        <stp/>
        <stp>StudyData</stp>
        <stp>SPY</stp>
        <stp>Bar</stp>
        <stp/>
        <stp>High</stp>
        <stp>D</stp>
        <stp>-291</stp>
        <stp>All</stp>
        <stp/>
        <stp/>
        <stp>TRUE</stp>
        <stp>T</stp>
        <tr r="E293" s="5"/>
      </tp>
      <tp>
        <v>197.61</v>
        <stp/>
        <stp>StudyData</stp>
        <stp>SPY</stp>
        <stp>Bar</stp>
        <stp/>
        <stp>High</stp>
        <stp>D</stp>
        <stp>-190</stp>
        <stp>All</stp>
        <stp/>
        <stp/>
        <stp>TRUE</stp>
        <stp>T</stp>
        <tr r="E192" s="5"/>
      </tp>
      <tp>
        <v>210.98</v>
        <stp/>
        <stp>StudyData</stp>
        <stp>SPY</stp>
        <stp>Bar</stp>
        <stp/>
        <stp>High</stp>
        <stp>D</stp>
        <stp>-290</stp>
        <stp>All</stp>
        <stp/>
        <stp/>
        <stp>TRUE</stp>
        <stp>T</stp>
        <tr r="E292" s="5"/>
      </tp>
      <tp>
        <v>195.58</v>
        <stp/>
        <stp>StudyData</stp>
        <stp>SPY</stp>
        <stp>Bar</stp>
        <stp/>
        <stp>High</stp>
        <stp>D</stp>
        <stp>-193</stp>
        <stp>All</stp>
        <stp/>
        <stp/>
        <stp>TRUE</stp>
        <stp>T</stp>
        <tr r="E195" s="5"/>
      </tp>
      <tp>
        <v>210.63</v>
        <stp/>
        <stp>StudyData</stp>
        <stp>SPY</stp>
        <stp>Bar</stp>
        <stp/>
        <stp>High</stp>
        <stp>D</stp>
        <stp>-293</stp>
        <stp>All</stp>
        <stp/>
        <stp/>
        <stp>TRUE</stp>
        <stp>T</stp>
        <tr r="E295" s="5"/>
      </tp>
      <tp>
        <v>198.05</v>
        <stp/>
        <stp>StudyData</stp>
        <stp>SPY</stp>
        <stp>Bar</stp>
        <stp/>
        <stp>High</stp>
        <stp>D</stp>
        <stp>-192</stp>
        <stp>All</stp>
        <stp/>
        <stp/>
        <stp>TRUE</stp>
        <stp>T</stp>
        <tr r="E194" s="5"/>
      </tp>
      <tp>
        <v>209.71</v>
        <stp/>
        <stp>StudyData</stp>
        <stp>SPY</stp>
        <stp>Bar</stp>
        <stp/>
        <stp>High</stp>
        <stp>D</stp>
        <stp>-292</stp>
        <stp>All</stp>
        <stp/>
        <stp/>
        <stp>TRUE</stp>
        <stp>T</stp>
        <tr r="E294" s="5"/>
      </tp>
      <tp>
        <v>199.12</v>
        <stp/>
        <stp>StudyData</stp>
        <stp>SPY</stp>
        <stp>Bar</stp>
        <stp/>
        <stp>High</stp>
        <stp>D</stp>
        <stp>-195</stp>
        <stp>All</stp>
        <stp/>
        <stp/>
        <stp>TRUE</stp>
        <stp>T</stp>
        <tr r="E197" s="5"/>
      </tp>
      <tp>
        <v>209.18</v>
        <stp/>
        <stp>StudyData</stp>
        <stp>SPY</stp>
        <stp>Bar</stp>
        <stp/>
        <stp>High</stp>
        <stp>D</stp>
        <stp>-295</stp>
        <stp>All</stp>
        <stp/>
        <stp/>
        <stp>TRUE</stp>
        <stp>T</stp>
        <tr r="E297" s="5"/>
      </tp>
      <tp>
        <v>194.77</v>
        <stp/>
        <stp>StudyData</stp>
        <stp>SPY</stp>
        <stp>Bar</stp>
        <stp/>
        <stp>High</stp>
        <stp>D</stp>
        <stp>-194</stp>
        <stp>All</stp>
        <stp/>
        <stp/>
        <stp>TRUE</stp>
        <stp>T</stp>
        <tr r="E196" s="5"/>
      </tp>
      <tp>
        <v>210.09</v>
        <stp/>
        <stp>StudyData</stp>
        <stp>SPY</stp>
        <stp>Bar</stp>
        <stp/>
        <stp>High</stp>
        <stp>D</stp>
        <stp>-294</stp>
        <stp>All</stp>
        <stp/>
        <stp/>
        <stp>TRUE</stp>
        <stp>T</stp>
        <tr r="E296" s="5"/>
      </tp>
      <tp>
        <v>199.77</v>
        <stp/>
        <stp>StudyData</stp>
        <stp>SPY</stp>
        <stp>Bar</stp>
        <stp/>
        <stp>High</stp>
        <stp>D</stp>
        <stp>-197</stp>
        <stp>All</stp>
        <stp/>
        <stp/>
        <stp>TRUE</stp>
        <stp>T</stp>
        <tr r="E199" s="5"/>
      </tp>
      <tp>
        <v>208.76</v>
        <stp/>
        <stp>StudyData</stp>
        <stp>SPY</stp>
        <stp>Bar</stp>
        <stp/>
        <stp>High</stp>
        <stp>D</stp>
        <stp>-297</stp>
        <stp>All</stp>
        <stp/>
        <stp/>
        <stp>TRUE</stp>
        <stp>T</stp>
        <tr r="E299" s="5"/>
      </tp>
      <tp>
        <v>199.83</v>
        <stp/>
        <stp>StudyData</stp>
        <stp>SPY</stp>
        <stp>Bar</stp>
        <stp/>
        <stp>High</stp>
        <stp>D</stp>
        <stp>-196</stp>
        <stp>All</stp>
        <stp/>
        <stp/>
        <stp>TRUE</stp>
        <stp>T</stp>
        <tr r="E198" s="5"/>
      </tp>
      <tp>
        <v>208.51</v>
        <stp/>
        <stp>StudyData</stp>
        <stp>SPY</stp>
        <stp>Bar</stp>
        <stp/>
        <stp>High</stp>
        <stp>D</stp>
        <stp>-296</stp>
        <stp>All</stp>
        <stp/>
        <stp/>
        <stp>TRUE</stp>
        <stp>T</stp>
        <tr r="E298" s="5"/>
      </tp>
      <tp>
        <v>94.336033560000004</v>
        <stp/>
        <stp>StudyData</stp>
        <stp>Correlation(S.THRK,S.DIA,Period:=20,InputChoice1:=Close,InputChoice2:=Close)</stp>
        <stp>FG</stp>
        <stp/>
        <stp>Close</stp>
        <stp>D</stp>
        <stp>0</stp>
        <stp>all</stp>
        <stp/>
        <stp/>
        <stp>True</stp>
        <stp>T</stp>
        <tr r="Q9" s="3"/>
      </tp>
      <tp>
        <v>98.665250889999996</v>
        <stp/>
        <stp>StudyData</stp>
        <stp>Correlation(S.THRK,S.MDY,Period:=20,InputChoice1:=Close,InputChoice2:=Close)</stp>
        <stp>FG</stp>
        <stp/>
        <stp>Close</stp>
        <stp>D</stp>
        <stp>0</stp>
        <stp>all</stp>
        <stp/>
        <stp/>
        <stp>True</stp>
        <stp>T</stp>
        <tr r="V9" s="3"/>
      </tp>
      <tp>
        <v>99.302178150000003</v>
        <stp/>
        <stp>StudyData</stp>
        <stp>Correlation(S.THRK,S.SPY,Period:=20,InputChoice1:=Close,InputChoice2:=Close)</stp>
        <stp>FG</stp>
        <stp/>
        <stp>Close</stp>
        <stp>D</stp>
        <stp>0</stp>
        <stp>all</stp>
        <stp/>
        <stp/>
        <stp>True</stp>
        <stp>T</stp>
        <tr r="P9" s="3"/>
      </tp>
      <tp>
        <v>97.796063750000002</v>
        <stp/>
        <stp>StudyData</stp>
        <stp>Correlation(S.THRK,S.SLY,Period:=20,InputChoice1:=Close,InputChoice2:=Close)</stp>
        <stp>FG</stp>
        <stp/>
        <stp>Close</stp>
        <stp>D</stp>
        <stp>0</stp>
        <stp>all</stp>
        <stp/>
        <stp/>
        <stp>True</stp>
        <stp>T</stp>
        <tr r="U9" s="3"/>
      </tp>
      <tp>
        <v>42095</v>
        <stp/>
        <stp>StudyData</stp>
        <stp>S.XAR</stp>
        <stp>Bar</stp>
        <stp/>
        <stp>Time</stp>
        <stp>D</stp>
        <stp>-300</stp>
        <stp>All</stp>
        <stp/>
        <stp/>
        <stp>False</stp>
        <tr r="Q302" s="5"/>
        <tr r="R302" s="5"/>
      </tp>
      <tp>
        <v>199.47</v>
        <stp/>
        <stp>StudyData</stp>
        <stp>SPY</stp>
        <stp>Bar</stp>
        <stp/>
        <stp>High</stp>
        <stp>D</stp>
        <stp>-189</stp>
        <stp>All</stp>
        <stp/>
        <stp/>
        <stp>TRUE</stp>
        <stp>T</stp>
        <tr r="E191" s="5"/>
      </tp>
      <tp>
        <v>209.23</v>
        <stp/>
        <stp>StudyData</stp>
        <stp>SPY</stp>
        <stp>Bar</stp>
        <stp/>
        <stp>High</stp>
        <stp>D</stp>
        <stp>-289</stp>
        <stp>All</stp>
        <stp/>
        <stp/>
        <stp>TRUE</stp>
        <stp>T</stp>
        <tr r="E291" s="5"/>
      </tp>
      <tp>
        <v>197.22</v>
        <stp/>
        <stp>StudyData</stp>
        <stp>SPY</stp>
        <stp>Bar</stp>
        <stp/>
        <stp>High</stp>
        <stp>D</stp>
        <stp>-188</stp>
        <stp>All</stp>
        <stp/>
        <stp/>
        <stp>TRUE</stp>
        <stp>T</stp>
        <tr r="E190" s="5"/>
      </tp>
      <tp>
        <v>210.25</v>
        <stp/>
        <stp>StudyData</stp>
        <stp>SPY</stp>
        <stp>Bar</stp>
        <stp/>
        <stp>High</stp>
        <stp>D</stp>
        <stp>-288</stp>
        <stp>All</stp>
        <stp/>
        <stp/>
        <stp>TRUE</stp>
        <stp>T</stp>
        <tr r="E290" s="5"/>
      </tp>
      <tp>
        <v>197.68</v>
        <stp/>
        <stp>StudyData</stp>
        <stp>SPY</stp>
        <stp>Bar</stp>
        <stp/>
        <stp>High</stp>
        <stp>D</stp>
        <stp>-181</stp>
        <stp>All</stp>
        <stp/>
        <stp/>
        <stp>TRUE</stp>
        <stp>T</stp>
        <tr r="E183" s="5"/>
      </tp>
      <tp>
        <v>211.29</v>
        <stp/>
        <stp>StudyData</stp>
        <stp>SPY</stp>
        <stp>Bar</stp>
        <stp/>
        <stp>High</stp>
        <stp>D</stp>
        <stp>-281</stp>
        <stp>All</stp>
        <stp/>
        <stp/>
        <stp>TRUE</stp>
        <stp>T</stp>
        <tr r="E283" s="5"/>
      </tp>
      <tp>
        <v>194.46</v>
        <stp/>
        <stp>StudyData</stp>
        <stp>SPY</stp>
        <stp>Bar</stp>
        <stp/>
        <stp>High</stp>
        <stp>D</stp>
        <stp>-180</stp>
        <stp>All</stp>
        <stp/>
        <stp/>
        <stp>TRUE</stp>
        <stp>T</stp>
        <tr r="E182" s="5"/>
      </tp>
      <tp>
        <v>210.35</v>
        <stp/>
        <stp>StudyData</stp>
        <stp>SPY</stp>
        <stp>Bar</stp>
        <stp/>
        <stp>High</stp>
        <stp>D</stp>
        <stp>-280</stp>
        <stp>All</stp>
        <stp/>
        <stp/>
        <stp>TRUE</stp>
        <stp>T</stp>
        <tr r="E282" s="5"/>
      </tp>
      <tp>
        <v>202.89</v>
        <stp/>
        <stp>StudyData</stp>
        <stp>SPY</stp>
        <stp>Bar</stp>
        <stp/>
        <stp>High</stp>
        <stp>D</stp>
        <stp>-183</stp>
        <stp>All</stp>
        <stp/>
        <stp/>
        <stp>TRUE</stp>
        <stp>T</stp>
        <tr r="E185" s="5"/>
      </tp>
      <tp>
        <v>212.48</v>
        <stp/>
        <stp>StudyData</stp>
        <stp>SPY</stp>
        <stp>Bar</stp>
        <stp/>
        <stp>High</stp>
        <stp>D</stp>
        <stp>-283</stp>
        <stp>All</stp>
        <stp/>
        <stp/>
        <stp>TRUE</stp>
        <stp>T</stp>
        <tr r="E285" s="5"/>
      </tp>
      <tp>
        <v>197.56</v>
        <stp/>
        <stp>StudyData</stp>
        <stp>SPY</stp>
        <stp>Bar</stp>
        <stp/>
        <stp>High</stp>
        <stp>D</stp>
        <stp>-182</stp>
        <stp>All</stp>
        <stp/>
        <stp/>
        <stp>TRUE</stp>
        <stp>T</stp>
        <tr r="E184" s="5"/>
      </tp>
      <tp>
        <v>211.7</v>
        <stp/>
        <stp>StudyData</stp>
        <stp>SPY</stp>
        <stp>Bar</stp>
        <stp/>
        <stp>High</stp>
        <stp>D</stp>
        <stp>-282</stp>
        <stp>All</stp>
        <stp/>
        <stp/>
        <stp>TRUE</stp>
        <stp>T</stp>
        <tr r="E284" s="5"/>
      </tp>
      <tp>
        <v>198.99</v>
        <stp/>
        <stp>StudyData</stp>
        <stp>SPY</stp>
        <stp>Bar</stp>
        <stp/>
        <stp>High</stp>
        <stp>D</stp>
        <stp>-185</stp>
        <stp>All</stp>
        <stp/>
        <stp/>
        <stp>TRUE</stp>
        <stp>T</stp>
        <tr r="E187" s="5"/>
      </tp>
      <tp>
        <v>211.94</v>
        <stp/>
        <stp>StudyData</stp>
        <stp>SPY</stp>
        <stp>Bar</stp>
        <stp/>
        <stp>High</stp>
        <stp>D</stp>
        <stp>-285</stp>
        <stp>All</stp>
        <stp/>
        <stp/>
        <stp>TRUE</stp>
        <stp>T</stp>
        <tr r="E287" s="5"/>
      </tp>
      <tp>
        <v>200.63</v>
        <stp/>
        <stp>StudyData</stp>
        <stp>SPY</stp>
        <stp>Bar</stp>
        <stp/>
        <stp>High</stp>
        <stp>D</stp>
        <stp>-184</stp>
        <stp>All</stp>
        <stp/>
        <stp/>
        <stp>TRUE</stp>
        <stp>T</stp>
        <tr r="E186" s="5"/>
      </tp>
      <tp>
        <v>211.97</v>
        <stp/>
        <stp>StudyData</stp>
        <stp>SPY</stp>
        <stp>Bar</stp>
        <stp/>
        <stp>High</stp>
        <stp>D</stp>
        <stp>-284</stp>
        <stp>All</stp>
        <stp/>
        <stp/>
        <stp>TRUE</stp>
        <stp>T</stp>
        <tr r="E286" s="5"/>
      </tp>
      <tp>
        <v>196.92</v>
        <stp/>
        <stp>StudyData</stp>
        <stp>SPY</stp>
        <stp>Bar</stp>
        <stp/>
        <stp>High</stp>
        <stp>D</stp>
        <stp>-187</stp>
        <stp>All</stp>
        <stp/>
        <stp/>
        <stp>TRUE</stp>
        <stp>T</stp>
        <tr r="E189" s="5"/>
      </tp>
      <tp>
        <v>210.86</v>
        <stp/>
        <stp>StudyData</stp>
        <stp>SPY</stp>
        <stp>Bar</stp>
        <stp/>
        <stp>High</stp>
        <stp>D</stp>
        <stp>-287</stp>
        <stp>All</stp>
        <stp/>
        <stp/>
        <stp>TRUE</stp>
        <stp>T</stp>
        <tr r="E289" s="5"/>
      </tp>
      <tp>
        <v>197.01</v>
        <stp/>
        <stp>StudyData</stp>
        <stp>SPY</stp>
        <stp>Bar</stp>
        <stp/>
        <stp>High</stp>
        <stp>D</stp>
        <stp>-186</stp>
        <stp>All</stp>
        <stp/>
        <stp/>
        <stp>TRUE</stp>
        <stp>T</stp>
        <tr r="E188" s="5"/>
      </tp>
      <tp>
        <v>210.85</v>
        <stp/>
        <stp>StudyData</stp>
        <stp>SPY</stp>
        <stp>Bar</stp>
        <stp/>
        <stp>High</stp>
        <stp>D</stp>
        <stp>-286</stp>
        <stp>All</stp>
        <stp/>
        <stp/>
        <stp>TRUE</stp>
        <stp>T</stp>
        <tr r="E288" s="5"/>
      </tp>
      <tp t="s">
        <v>SPDR S&amp;P 400 Mid Cap Value ETF</v>
        <stp/>
        <stp>ContractData</stp>
        <stp>MDYV</stp>
        <stp>LongDescription</stp>
        <stp/>
        <stp>T</stp>
        <tr r="C12" s="2"/>
      </tp>
      <tp t="s">
        <v>SPDR S&amp;P 400 Mid Cap Growth ETF</v>
        <stp/>
        <stp>ContractData</stp>
        <stp>MDYG</stp>
        <stp>LongDescription</stp>
        <stp/>
        <stp>T</stp>
        <tr r="C11" s="2"/>
      </tp>
      <tp>
        <v>99.103483949999998</v>
        <stp/>
        <stp>StudyData</stp>
        <stp>Correlation(S.SLYG,S.SLYV,Period:=20,InputChoice1:=Close,InputChoice2:=Close)</stp>
        <stp>FG</stp>
        <stp/>
        <stp>Close</stp>
        <stp>D</stp>
        <stp>0</stp>
        <stp>all</stp>
        <stp/>
        <stp/>
        <stp>True</stp>
        <stp>T</stp>
        <tr r="U20" s="3"/>
      </tp>
      <tp>
        <v>96.870048650000001</v>
        <stp/>
        <stp>StudyData</stp>
        <stp>Correlation(S.SPYG,S.SLYG,Period:=20,InputChoice1:=Close,InputChoice2:=Close)</stp>
        <stp>FG</stp>
        <stp/>
        <stp>Close</stp>
        <stp>D</stp>
        <stp>0</stp>
        <stp>all</stp>
        <stp/>
        <stp/>
        <stp>True</stp>
        <stp>T</stp>
        <tr r="T18" s="3"/>
      </tp>
      <tp>
        <v>96.340715000000003</v>
        <stp/>
        <stp>StudyData</stp>
        <stp>Correlation(S.SPYG,S.SLYV,Period:=20,InputChoice1:=Close,InputChoice2:=Close)</stp>
        <stp>FG</stp>
        <stp/>
        <stp>Close</stp>
        <stp>D</stp>
        <stp>0</stp>
        <stp>all</stp>
        <stp/>
        <stp/>
        <stp>True</stp>
        <stp>T</stp>
        <tr r="U18" s="3"/>
      </tp>
      <tp>
        <v>98.293233319999999</v>
        <stp/>
        <stp>StudyData</stp>
        <stp>Correlation(S.MDYG,S.SPYG,Period:=20,InputChoice1:=Close,InputChoice2:=Close)</stp>
        <stp>FG</stp>
        <stp/>
        <stp>Close</stp>
        <stp>D</stp>
        <stp>0</stp>
        <stp>all</stp>
        <stp/>
        <stp/>
        <stp>True</stp>
        <stp>T</stp>
        <tr r="R16" s="3"/>
      </tp>
      <tp>
        <v>98.359051100000002</v>
        <stp/>
        <stp>StudyData</stp>
        <stp>Correlation(S.MDYG,S.SPYV,Period:=20,InputChoice1:=Close,InputChoice2:=Close)</stp>
        <stp>FG</stp>
        <stp/>
        <stp>Close</stp>
        <stp>D</stp>
        <stp>0</stp>
        <stp>all</stp>
        <stp/>
        <stp/>
        <stp>True</stp>
        <stp>T</stp>
        <tr r="S16" s="3"/>
      </tp>
      <tp>
        <v>96.870048650000001</v>
        <stp/>
        <stp>StudyData</stp>
        <stp>Correlation(S.SLYG,S.SPYG,Period:=20,InputChoice1:=Close,InputChoice2:=Close)</stp>
        <stp>FG</stp>
        <stp/>
        <stp>Close</stp>
        <stp>D</stp>
        <stp>0</stp>
        <stp>all</stp>
        <stp/>
        <stp/>
        <stp>True</stp>
        <stp>T</stp>
        <tr r="R20" s="3"/>
      </tp>
      <tp>
        <v>98.515104559999997</v>
        <stp/>
        <stp>StudyData</stp>
        <stp>Correlation(S.SLYG,S.SPYV,Period:=20,InputChoice1:=Close,InputChoice2:=Close)</stp>
        <stp>FG</stp>
        <stp/>
        <stp>Close</stp>
        <stp>D</stp>
        <stp>0</stp>
        <stp>all</stp>
        <stp/>
        <stp/>
        <stp>True</stp>
        <stp>T</stp>
        <tr r="S20" s="3"/>
      </tp>
      <tp>
        <v>97.403305560000007</v>
        <stp/>
        <stp>StudyData</stp>
        <stp>Correlation(S.SPYG,S.SPYV,Period:=20,InputChoice1:=Close,InputChoice2:=Close)</stp>
        <stp>FG</stp>
        <stp/>
        <stp>Close</stp>
        <stp>D</stp>
        <stp>0</stp>
        <stp>all</stp>
        <stp/>
        <stp/>
        <stp>True</stp>
        <stp>T</stp>
        <tr r="S18" s="3"/>
      </tp>
      <tp>
        <v>99.287621509999994</v>
        <stp/>
        <stp>StudyData</stp>
        <stp>Correlation(S.MDYG,S.SLYG,Period:=20,InputChoice1:=Close,InputChoice2:=Close)</stp>
        <stp>FG</stp>
        <stp/>
        <stp>Close</stp>
        <stp>D</stp>
        <stp>0</stp>
        <stp>all</stp>
        <stp/>
        <stp/>
        <stp>True</stp>
        <stp>T</stp>
        <tr r="T16" s="3"/>
      </tp>
      <tp>
        <v>98.594030590000003</v>
        <stp/>
        <stp>StudyData</stp>
        <stp>Correlation(S.MDYG,S.SLYV,Period:=20,InputChoice1:=Close,InputChoice2:=Close)</stp>
        <stp>FG</stp>
        <stp/>
        <stp>Close</stp>
        <stp>D</stp>
        <stp>0</stp>
        <stp>all</stp>
        <stp/>
        <stp/>
        <stp>True</stp>
        <stp>T</stp>
        <tr r="U16" s="3"/>
      </tp>
      <tp>
        <v>42249</v>
        <stp/>
        <stp>StudyData</stp>
        <stp>S.XAR</stp>
        <stp>Bar</stp>
        <stp/>
        <stp>Time</stp>
        <stp>D</stp>
        <stp>-193</stp>
        <stp>All</stp>
        <stp/>
        <stp/>
        <stp>False</stp>
        <tr r="R195" s="5"/>
        <tr r="Q195" s="5"/>
      </tp>
      <tp>
        <v>42250</v>
        <stp/>
        <stp>StudyData</stp>
        <stp>S.XAR</stp>
        <stp>Bar</stp>
        <stp/>
        <stp>Time</stp>
        <stp>D</stp>
        <stp>-192</stp>
        <stp>All</stp>
        <stp/>
        <stp/>
        <stp>False</stp>
        <tr r="Q194" s="5"/>
        <tr r="R194" s="5"/>
      </tp>
      <tp>
        <v>42251</v>
        <stp/>
        <stp>StudyData</stp>
        <stp>S.XAR</stp>
        <stp>Bar</stp>
        <stp/>
        <stp>Time</stp>
        <stp>D</stp>
        <stp>-191</stp>
        <stp>All</stp>
        <stp/>
        <stp/>
        <stp>False</stp>
        <tr r="Q193" s="5"/>
        <tr r="R193" s="5"/>
      </tp>
      <tp>
        <v>42255</v>
        <stp/>
        <stp>StudyData</stp>
        <stp>S.XAR</stp>
        <stp>Bar</stp>
        <stp/>
        <stp>Time</stp>
        <stp>D</stp>
        <stp>-190</stp>
        <stp>All</stp>
        <stp/>
        <stp/>
        <stp>False</stp>
        <tr r="R192" s="5"/>
        <tr r="Q192" s="5"/>
      </tp>
      <tp>
        <v>42243</v>
        <stp/>
        <stp>StudyData</stp>
        <stp>S.XAR</stp>
        <stp>Bar</stp>
        <stp/>
        <stp>Time</stp>
        <stp>D</stp>
        <stp>-197</stp>
        <stp>All</stp>
        <stp/>
        <stp/>
        <stp>False</stp>
        <tr r="Q199" s="5"/>
        <tr r="R199" s="5"/>
      </tp>
      <tp>
        <v>42244</v>
        <stp/>
        <stp>StudyData</stp>
        <stp>S.XAR</stp>
        <stp>Bar</stp>
        <stp/>
        <stp>Time</stp>
        <stp>D</stp>
        <stp>-196</stp>
        <stp>All</stp>
        <stp/>
        <stp/>
        <stp>False</stp>
        <tr r="Q198" s="5"/>
        <tr r="R198" s="5"/>
      </tp>
      <tp>
        <v>42247</v>
        <stp/>
        <stp>StudyData</stp>
        <stp>S.XAR</stp>
        <stp>Bar</stp>
        <stp/>
        <stp>Time</stp>
        <stp>D</stp>
        <stp>-195</stp>
        <stp>All</stp>
        <stp/>
        <stp/>
        <stp>False</stp>
        <tr r="Q197" s="5"/>
        <tr r="R197" s="5"/>
      </tp>
      <tp>
        <v>42248</v>
        <stp/>
        <stp>StudyData</stp>
        <stp>S.XAR</stp>
        <stp>Bar</stp>
        <stp/>
        <stp>Time</stp>
        <stp>D</stp>
        <stp>-194</stp>
        <stp>All</stp>
        <stp/>
        <stp/>
        <stp>False</stp>
        <tr r="Q196" s="5"/>
        <tr r="R196" s="5"/>
      </tp>
      <tp>
        <v>42241</v>
        <stp/>
        <stp>StudyData</stp>
        <stp>S.XAR</stp>
        <stp>Bar</stp>
        <stp/>
        <stp>Time</stp>
        <stp>D</stp>
        <stp>-199</stp>
        <stp>All</stp>
        <stp/>
        <stp/>
        <stp>False</stp>
        <tr r="R201" s="5"/>
        <tr r="Q201" s="5"/>
      </tp>
      <tp>
        <v>42242</v>
        <stp/>
        <stp>StudyData</stp>
        <stp>S.XAR</stp>
        <stp>Bar</stp>
        <stp/>
        <stp>Time</stp>
        <stp>D</stp>
        <stp>-198</stp>
        <stp>All</stp>
        <stp/>
        <stp/>
        <stp>False</stp>
        <tr r="Q200" s="5"/>
        <tr r="R200" s="5"/>
      </tp>
      <tp>
        <v>42264</v>
        <stp/>
        <stp>StudyData</stp>
        <stp>S.XAR</stp>
        <stp>Bar</stp>
        <stp/>
        <stp>Time</stp>
        <stp>D</stp>
        <stp>-183</stp>
        <stp>All</stp>
        <stp/>
        <stp/>
        <stp>False</stp>
        <tr r="Q185" s="5"/>
        <tr r="R185" s="5"/>
      </tp>
      <tp>
        <v>42265</v>
        <stp/>
        <stp>StudyData</stp>
        <stp>S.XAR</stp>
        <stp>Bar</stp>
        <stp/>
        <stp>Time</stp>
        <stp>D</stp>
        <stp>-182</stp>
        <stp>All</stp>
        <stp/>
        <stp/>
        <stp>False</stp>
        <tr r="Q184" s="5"/>
        <tr r="R184" s="5"/>
      </tp>
      <tp>
        <v>42268</v>
        <stp/>
        <stp>StudyData</stp>
        <stp>S.XAR</stp>
        <stp>Bar</stp>
        <stp/>
        <stp>Time</stp>
        <stp>D</stp>
        <stp>-181</stp>
        <stp>All</stp>
        <stp/>
        <stp/>
        <stp>False</stp>
        <tr r="Q183" s="5"/>
        <tr r="R183" s="5"/>
      </tp>
      <tp>
        <v>42269</v>
        <stp/>
        <stp>StudyData</stp>
        <stp>S.XAR</stp>
        <stp>Bar</stp>
        <stp/>
        <stp>Time</stp>
        <stp>D</stp>
        <stp>-180</stp>
        <stp>All</stp>
        <stp/>
        <stp/>
        <stp>False</stp>
        <tr r="R182" s="5"/>
        <tr r="Q182" s="5"/>
      </tp>
      <tp>
        <v>42258</v>
        <stp/>
        <stp>StudyData</stp>
        <stp>S.XAR</stp>
        <stp>Bar</stp>
        <stp/>
        <stp>Time</stp>
        <stp>D</stp>
        <stp>-187</stp>
        <stp>All</stp>
        <stp/>
        <stp/>
        <stp>False</stp>
        <tr r="Q189" s="5"/>
        <tr r="R189" s="5"/>
      </tp>
      <tp>
        <v>42261</v>
        <stp/>
        <stp>StudyData</stp>
        <stp>S.XAR</stp>
        <stp>Bar</stp>
        <stp/>
        <stp>Time</stp>
        <stp>D</stp>
        <stp>-186</stp>
        <stp>All</stp>
        <stp/>
        <stp/>
        <stp>False</stp>
        <tr r="Q188" s="5"/>
        <tr r="R188" s="5"/>
      </tp>
      <tp>
        <v>42262</v>
        <stp/>
        <stp>StudyData</stp>
        <stp>S.XAR</stp>
        <stp>Bar</stp>
        <stp/>
        <stp>Time</stp>
        <stp>D</stp>
        <stp>-185</stp>
        <stp>All</stp>
        <stp/>
        <stp/>
        <stp>False</stp>
        <tr r="Q187" s="5"/>
        <tr r="R187" s="5"/>
      </tp>
      <tp>
        <v>42263</v>
        <stp/>
        <stp>StudyData</stp>
        <stp>S.XAR</stp>
        <stp>Bar</stp>
        <stp/>
        <stp>Time</stp>
        <stp>D</stp>
        <stp>-184</stp>
        <stp>All</stp>
        <stp/>
        <stp/>
        <stp>False</stp>
        <tr r="Q186" s="5"/>
        <tr r="R186" s="5"/>
      </tp>
      <tp>
        <v>42256</v>
        <stp/>
        <stp>StudyData</stp>
        <stp>S.XAR</stp>
        <stp>Bar</stp>
        <stp/>
        <stp>Time</stp>
        <stp>D</stp>
        <stp>-189</stp>
        <stp>All</stp>
        <stp/>
        <stp/>
        <stp>False</stp>
        <tr r="Q191" s="5"/>
        <tr r="R191" s="5"/>
      </tp>
      <tp>
        <v>42257</v>
        <stp/>
        <stp>StudyData</stp>
        <stp>S.XAR</stp>
        <stp>Bar</stp>
        <stp/>
        <stp>Time</stp>
        <stp>D</stp>
        <stp>-188</stp>
        <stp>All</stp>
        <stp/>
        <stp/>
        <stp>False</stp>
        <tr r="Q190" s="5"/>
        <tr r="R190" s="5"/>
      </tp>
      <tp>
        <v>42366</v>
        <stp/>
        <stp>StudyData</stp>
        <stp>S.XAR</stp>
        <stp>Bar</stp>
        <stp/>
        <stp>Time</stp>
        <stp>D</stp>
        <stp>-113</stp>
        <stp>All</stp>
        <stp/>
        <stp/>
        <stp>False</stp>
        <tr r="R115" s="5"/>
        <tr r="Q115" s="5"/>
      </tp>
      <tp>
        <v>42367</v>
        <stp/>
        <stp>StudyData</stp>
        <stp>S.XAR</stp>
        <stp>Bar</stp>
        <stp/>
        <stp>Time</stp>
        <stp>D</stp>
        <stp>-112</stp>
        <stp>All</stp>
        <stp/>
        <stp/>
        <stp>False</stp>
        <tr r="R114" s="5"/>
        <tr r="Q114" s="5"/>
      </tp>
      <tp>
        <v>42368</v>
        <stp/>
        <stp>StudyData</stp>
        <stp>S.XAR</stp>
        <stp>Bar</stp>
        <stp/>
        <stp>Time</stp>
        <stp>D</stp>
        <stp>-111</stp>
        <stp>All</stp>
        <stp/>
        <stp/>
        <stp>False</stp>
        <tr r="Q113" s="5"/>
        <tr r="R113" s="5"/>
      </tp>
      <tp>
        <v>42369</v>
        <stp/>
        <stp>StudyData</stp>
        <stp>S.XAR</stp>
        <stp>Bar</stp>
        <stp/>
        <stp>Time</stp>
        <stp>D</stp>
        <stp>-110</stp>
        <stp>All</stp>
        <stp/>
        <stp/>
        <stp>False</stp>
        <tr r="R112" s="5"/>
        <tr r="Q112" s="5"/>
      </tp>
      <tp>
        <v>42359</v>
        <stp/>
        <stp>StudyData</stp>
        <stp>S.XAR</stp>
        <stp>Bar</stp>
        <stp/>
        <stp>Time</stp>
        <stp>D</stp>
        <stp>-117</stp>
        <stp>All</stp>
        <stp/>
        <stp/>
        <stp>False</stp>
        <tr r="R119" s="5"/>
        <tr r="Q119" s="5"/>
      </tp>
      <tp>
        <v>42360</v>
        <stp/>
        <stp>StudyData</stp>
        <stp>S.XAR</stp>
        <stp>Bar</stp>
        <stp/>
        <stp>Time</stp>
        <stp>D</stp>
        <stp>-116</stp>
        <stp>All</stp>
        <stp/>
        <stp/>
        <stp>False</stp>
        <tr r="Q118" s="5"/>
        <tr r="R118" s="5"/>
      </tp>
      <tp>
        <v>42361</v>
        <stp/>
        <stp>StudyData</stp>
        <stp>S.XAR</stp>
        <stp>Bar</stp>
        <stp/>
        <stp>Time</stp>
        <stp>D</stp>
        <stp>-115</stp>
        <stp>All</stp>
        <stp/>
        <stp/>
        <stp>False</stp>
        <tr r="R117" s="5"/>
        <tr r="Q117" s="5"/>
      </tp>
      <tp>
        <v>42362</v>
        <stp/>
        <stp>StudyData</stp>
        <stp>S.XAR</stp>
        <stp>Bar</stp>
        <stp/>
        <stp>Time</stp>
        <stp>D</stp>
        <stp>-114</stp>
        <stp>All</stp>
        <stp/>
        <stp/>
        <stp>False</stp>
        <tr r="R116" s="5"/>
        <tr r="Q116" s="5"/>
      </tp>
      <tp>
        <v>42355</v>
        <stp/>
        <stp>StudyData</stp>
        <stp>S.XAR</stp>
        <stp>Bar</stp>
        <stp/>
        <stp>Time</stp>
        <stp>D</stp>
        <stp>-119</stp>
        <stp>All</stp>
        <stp/>
        <stp/>
        <stp>False</stp>
        <tr r="Q121" s="5"/>
        <tr r="R121" s="5"/>
      </tp>
      <tp>
        <v>42356</v>
        <stp/>
        <stp>StudyData</stp>
        <stp>S.XAR</stp>
        <stp>Bar</stp>
        <stp/>
        <stp>Time</stp>
        <stp>D</stp>
        <stp>-118</stp>
        <stp>All</stp>
        <stp/>
        <stp/>
        <stp>False</stp>
        <tr r="R120" s="5"/>
        <tr r="Q120" s="5"/>
      </tp>
      <tp>
        <v>42381</v>
        <stp/>
        <stp>StudyData</stp>
        <stp>S.XAR</stp>
        <stp>Bar</stp>
        <stp/>
        <stp>Time</stp>
        <stp>D</stp>
        <stp>-103</stp>
        <stp>All</stp>
        <stp/>
        <stp/>
        <stp>False</stp>
        <tr r="Q105" s="5"/>
        <tr r="R105" s="5"/>
      </tp>
      <tp>
        <v>42382</v>
        <stp/>
        <stp>StudyData</stp>
        <stp>S.XAR</stp>
        <stp>Bar</stp>
        <stp/>
        <stp>Time</stp>
        <stp>D</stp>
        <stp>-102</stp>
        <stp>All</stp>
        <stp/>
        <stp/>
        <stp>False</stp>
        <tr r="R104" s="5"/>
        <tr r="Q104" s="5"/>
      </tp>
      <tp>
        <v>42383</v>
        <stp/>
        <stp>StudyData</stp>
        <stp>S.XAR</stp>
        <stp>Bar</stp>
        <stp/>
        <stp>Time</stp>
        <stp>D</stp>
        <stp>-101</stp>
        <stp>All</stp>
        <stp/>
        <stp/>
        <stp>False</stp>
        <tr r="Q103" s="5"/>
        <tr r="R103" s="5"/>
      </tp>
      <tp>
        <v>42384</v>
        <stp/>
        <stp>StudyData</stp>
        <stp>S.XAR</stp>
        <stp>Bar</stp>
        <stp/>
        <stp>Time</stp>
        <stp>D</stp>
        <stp>-100</stp>
        <stp>All</stp>
        <stp/>
        <stp/>
        <stp>False</stp>
        <tr r="R102" s="5"/>
        <tr r="Q102" s="5"/>
      </tp>
      <tp>
        <v>42375</v>
        <stp/>
        <stp>StudyData</stp>
        <stp>S.XAR</stp>
        <stp>Bar</stp>
        <stp/>
        <stp>Time</stp>
        <stp>D</stp>
        <stp>-107</stp>
        <stp>All</stp>
        <stp/>
        <stp/>
        <stp>False</stp>
        <tr r="Q109" s="5"/>
        <tr r="R109" s="5"/>
      </tp>
      <tp>
        <v>42376</v>
        <stp/>
        <stp>StudyData</stp>
        <stp>S.XAR</stp>
        <stp>Bar</stp>
        <stp/>
        <stp>Time</stp>
        <stp>D</stp>
        <stp>-106</stp>
        <stp>All</stp>
        <stp/>
        <stp/>
        <stp>False</stp>
        <tr r="R108" s="5"/>
        <tr r="Q108" s="5"/>
      </tp>
      <tp>
        <v>42377</v>
        <stp/>
        <stp>StudyData</stp>
        <stp>S.XAR</stp>
        <stp>Bar</stp>
        <stp/>
        <stp>Time</stp>
        <stp>D</stp>
        <stp>-105</stp>
        <stp>All</stp>
        <stp/>
        <stp/>
        <stp>False</stp>
        <tr r="R107" s="5"/>
        <tr r="Q107" s="5"/>
      </tp>
      <tp>
        <v>42380</v>
        <stp/>
        <stp>StudyData</stp>
        <stp>S.XAR</stp>
        <stp>Bar</stp>
        <stp/>
        <stp>Time</stp>
        <stp>D</stp>
        <stp>-104</stp>
        <stp>All</stp>
        <stp/>
        <stp/>
        <stp>False</stp>
        <tr r="R106" s="5"/>
        <tr r="Q106" s="5"/>
      </tp>
      <tp>
        <v>42373</v>
        <stp/>
        <stp>StudyData</stp>
        <stp>S.XAR</stp>
        <stp>Bar</stp>
        <stp/>
        <stp>Time</stp>
        <stp>D</stp>
        <stp>-109</stp>
        <stp>All</stp>
        <stp/>
        <stp/>
        <stp>False</stp>
        <tr r="Q111" s="5"/>
        <tr r="R111" s="5"/>
      </tp>
      <tp>
        <v>42374</v>
        <stp/>
        <stp>StudyData</stp>
        <stp>S.XAR</stp>
        <stp>Bar</stp>
        <stp/>
        <stp>Time</stp>
        <stp>D</stp>
        <stp>-108</stp>
        <stp>All</stp>
        <stp/>
        <stp/>
        <stp>False</stp>
        <tr r="Q110" s="5"/>
        <tr r="R110" s="5"/>
      </tp>
      <tp>
        <v>42335</v>
        <stp/>
        <stp>StudyData</stp>
        <stp>S.XAR</stp>
        <stp>Bar</stp>
        <stp/>
        <stp>Time</stp>
        <stp>D</stp>
        <stp>-133</stp>
        <stp>All</stp>
        <stp/>
        <stp/>
        <stp>False</stp>
        <tr r="R135" s="5"/>
        <tr r="Q135" s="5"/>
      </tp>
      <tp>
        <v>42338</v>
        <stp/>
        <stp>StudyData</stp>
        <stp>S.XAR</stp>
        <stp>Bar</stp>
        <stp/>
        <stp>Time</stp>
        <stp>D</stp>
        <stp>-132</stp>
        <stp>All</stp>
        <stp/>
        <stp/>
        <stp>False</stp>
        <tr r="Q134" s="5"/>
        <tr r="R134" s="5"/>
      </tp>
      <tp>
        <v>42339</v>
        <stp/>
        <stp>StudyData</stp>
        <stp>S.XAR</stp>
        <stp>Bar</stp>
        <stp/>
        <stp>Time</stp>
        <stp>D</stp>
        <stp>-131</stp>
        <stp>All</stp>
        <stp/>
        <stp/>
        <stp>False</stp>
        <tr r="R133" s="5"/>
        <tr r="Q133" s="5"/>
      </tp>
      <tp>
        <v>42340</v>
        <stp/>
        <stp>StudyData</stp>
        <stp>S.XAR</stp>
        <stp>Bar</stp>
        <stp/>
        <stp>Time</stp>
        <stp>D</stp>
        <stp>-130</stp>
        <stp>All</stp>
        <stp/>
        <stp/>
        <stp>False</stp>
        <tr r="Q132" s="5"/>
        <tr r="R132" s="5"/>
      </tp>
      <tp>
        <v>42328</v>
        <stp/>
        <stp>StudyData</stp>
        <stp>S.XAR</stp>
        <stp>Bar</stp>
        <stp/>
        <stp>Time</stp>
        <stp>D</stp>
        <stp>-137</stp>
        <stp>All</stp>
        <stp/>
        <stp/>
        <stp>False</stp>
        <tr r="R139" s="5"/>
        <tr r="Q139" s="5"/>
      </tp>
      <tp>
        <v>42331</v>
        <stp/>
        <stp>StudyData</stp>
        <stp>S.XAR</stp>
        <stp>Bar</stp>
        <stp/>
        <stp>Time</stp>
        <stp>D</stp>
        <stp>-136</stp>
        <stp>All</stp>
        <stp/>
        <stp/>
        <stp>False</stp>
        <tr r="R138" s="5"/>
        <tr r="Q138" s="5"/>
      </tp>
      <tp>
        <v>42332</v>
        <stp/>
        <stp>StudyData</stp>
        <stp>S.XAR</stp>
        <stp>Bar</stp>
        <stp/>
        <stp>Time</stp>
        <stp>D</stp>
        <stp>-135</stp>
        <stp>All</stp>
        <stp/>
        <stp/>
        <stp>False</stp>
        <tr r="R137" s="5"/>
        <tr r="Q137" s="5"/>
      </tp>
      <tp>
        <v>42333</v>
        <stp/>
        <stp>StudyData</stp>
        <stp>S.XAR</stp>
        <stp>Bar</stp>
        <stp/>
        <stp>Time</stp>
        <stp>D</stp>
        <stp>-134</stp>
        <stp>All</stp>
        <stp/>
        <stp/>
        <stp>False</stp>
        <tr r="Q136" s="5"/>
        <tr r="R136" s="5"/>
      </tp>
      <tp>
        <v>42326</v>
        <stp/>
        <stp>StudyData</stp>
        <stp>S.XAR</stp>
        <stp>Bar</stp>
        <stp/>
        <stp>Time</stp>
        <stp>D</stp>
        <stp>-139</stp>
        <stp>All</stp>
        <stp/>
        <stp/>
        <stp>False</stp>
        <tr r="Q141" s="5"/>
        <tr r="R141" s="5"/>
      </tp>
      <tp>
        <v>42327</v>
        <stp/>
        <stp>StudyData</stp>
        <stp>S.XAR</stp>
        <stp>Bar</stp>
        <stp/>
        <stp>Time</stp>
        <stp>D</stp>
        <stp>-138</stp>
        <stp>All</stp>
        <stp/>
        <stp/>
        <stp>False</stp>
        <tr r="R140" s="5"/>
        <tr r="Q140" s="5"/>
      </tp>
      <tp>
        <v>42349</v>
        <stp/>
        <stp>StudyData</stp>
        <stp>S.XAR</stp>
        <stp>Bar</stp>
        <stp/>
        <stp>Time</stp>
        <stp>D</stp>
        <stp>-123</stp>
        <stp>All</stp>
        <stp/>
        <stp/>
        <stp>False</stp>
        <tr r="Q125" s="5"/>
        <tr r="R125" s="5"/>
      </tp>
      <tp>
        <v>42352</v>
        <stp/>
        <stp>StudyData</stp>
        <stp>S.XAR</stp>
        <stp>Bar</stp>
        <stp/>
        <stp>Time</stp>
        <stp>D</stp>
        <stp>-122</stp>
        <stp>All</stp>
        <stp/>
        <stp/>
        <stp>False</stp>
        <tr r="Q124" s="5"/>
        <tr r="R124" s="5"/>
      </tp>
      <tp>
        <v>42353</v>
        <stp/>
        <stp>StudyData</stp>
        <stp>S.XAR</stp>
        <stp>Bar</stp>
        <stp/>
        <stp>Time</stp>
        <stp>D</stp>
        <stp>-121</stp>
        <stp>All</stp>
        <stp/>
        <stp/>
        <stp>False</stp>
        <tr r="Q123" s="5"/>
        <tr r="R123" s="5"/>
      </tp>
      <tp>
        <v>42354</v>
        <stp/>
        <stp>StudyData</stp>
        <stp>S.XAR</stp>
        <stp>Bar</stp>
        <stp/>
        <stp>Time</stp>
        <stp>D</stp>
        <stp>-120</stp>
        <stp>All</stp>
        <stp/>
        <stp/>
        <stp>False</stp>
        <tr r="Q122" s="5"/>
        <tr r="R122" s="5"/>
      </tp>
      <tp>
        <v>42345</v>
        <stp/>
        <stp>StudyData</stp>
        <stp>S.XAR</stp>
        <stp>Bar</stp>
        <stp/>
        <stp>Time</stp>
        <stp>D</stp>
        <stp>-127</stp>
        <stp>All</stp>
        <stp/>
        <stp/>
        <stp>False</stp>
        <tr r="Q129" s="5"/>
        <tr r="R129" s="5"/>
      </tp>
      <tp>
        <v>42346</v>
        <stp/>
        <stp>StudyData</stp>
        <stp>S.XAR</stp>
        <stp>Bar</stp>
        <stp/>
        <stp>Time</stp>
        <stp>D</stp>
        <stp>-126</stp>
        <stp>All</stp>
        <stp/>
        <stp/>
        <stp>False</stp>
        <tr r="Q128" s="5"/>
        <tr r="R128" s="5"/>
      </tp>
      <tp>
        <v>42347</v>
        <stp/>
        <stp>StudyData</stp>
        <stp>S.XAR</stp>
        <stp>Bar</stp>
        <stp/>
        <stp>Time</stp>
        <stp>D</stp>
        <stp>-125</stp>
        <stp>All</stp>
        <stp/>
        <stp/>
        <stp>False</stp>
        <tr r="Q127" s="5"/>
        <tr r="R127" s="5"/>
      </tp>
      <tp>
        <v>42348</v>
        <stp/>
        <stp>StudyData</stp>
        <stp>S.XAR</stp>
        <stp>Bar</stp>
        <stp/>
        <stp>Time</stp>
        <stp>D</stp>
        <stp>-124</stp>
        <stp>All</stp>
        <stp/>
        <stp/>
        <stp>False</stp>
        <tr r="Q126" s="5"/>
        <tr r="R126" s="5"/>
      </tp>
      <tp>
        <v>42341</v>
        <stp/>
        <stp>StudyData</stp>
        <stp>S.XAR</stp>
        <stp>Bar</stp>
        <stp/>
        <stp>Time</stp>
        <stp>D</stp>
        <stp>-129</stp>
        <stp>All</stp>
        <stp/>
        <stp/>
        <stp>False</stp>
        <tr r="Q131" s="5"/>
        <tr r="R131" s="5"/>
      </tp>
      <tp>
        <v>42342</v>
        <stp/>
        <stp>StudyData</stp>
        <stp>S.XAR</stp>
        <stp>Bar</stp>
        <stp/>
        <stp>Time</stp>
        <stp>D</stp>
        <stp>-128</stp>
        <stp>All</stp>
        <stp/>
        <stp/>
        <stp>False</stp>
        <tr r="Q130" s="5"/>
        <tr r="R130" s="5"/>
      </tp>
      <tp>
        <v>42306</v>
        <stp/>
        <stp>StudyData</stp>
        <stp>S.XAR</stp>
        <stp>Bar</stp>
        <stp/>
        <stp>Time</stp>
        <stp>D</stp>
        <stp>-153</stp>
        <stp>All</stp>
        <stp/>
        <stp/>
        <stp>False</stp>
        <tr r="Q155" s="5"/>
        <tr r="R155" s="5"/>
      </tp>
      <tp>
        <v>42307</v>
        <stp/>
        <stp>StudyData</stp>
        <stp>S.XAR</stp>
        <stp>Bar</stp>
        <stp/>
        <stp>Time</stp>
        <stp>D</stp>
        <stp>-152</stp>
        <stp>All</stp>
        <stp/>
        <stp/>
        <stp>False</stp>
        <tr r="Q154" s="5"/>
        <tr r="R154" s="5"/>
      </tp>
      <tp>
        <v>42310</v>
        <stp/>
        <stp>StudyData</stp>
        <stp>S.XAR</stp>
        <stp>Bar</stp>
        <stp/>
        <stp>Time</stp>
        <stp>D</stp>
        <stp>-151</stp>
        <stp>All</stp>
        <stp/>
        <stp/>
        <stp>False</stp>
        <tr r="Q153" s="5"/>
        <tr r="R153" s="5"/>
      </tp>
      <tp>
        <v>42311</v>
        <stp/>
        <stp>StudyData</stp>
        <stp>S.XAR</stp>
        <stp>Bar</stp>
        <stp/>
        <stp>Time</stp>
        <stp>D</stp>
        <stp>-150</stp>
        <stp>All</stp>
        <stp/>
        <stp/>
        <stp>False</stp>
        <tr r="R152" s="5"/>
        <tr r="Q152" s="5"/>
      </tp>
      <tp>
        <v>42300</v>
        <stp/>
        <stp>StudyData</stp>
        <stp>S.XAR</stp>
        <stp>Bar</stp>
        <stp/>
        <stp>Time</stp>
        <stp>D</stp>
        <stp>-157</stp>
        <stp>All</stp>
        <stp/>
        <stp/>
        <stp>False</stp>
        <tr r="Q159" s="5"/>
        <tr r="R159" s="5"/>
      </tp>
      <tp>
        <v>42303</v>
        <stp/>
        <stp>StudyData</stp>
        <stp>S.XAR</stp>
        <stp>Bar</stp>
        <stp/>
        <stp>Time</stp>
        <stp>D</stp>
        <stp>-156</stp>
        <stp>All</stp>
        <stp/>
        <stp/>
        <stp>False</stp>
        <tr r="Q158" s="5"/>
        <tr r="R158" s="5"/>
      </tp>
      <tp>
        <v>42304</v>
        <stp/>
        <stp>StudyData</stp>
        <stp>S.XAR</stp>
        <stp>Bar</stp>
        <stp/>
        <stp>Time</stp>
        <stp>D</stp>
        <stp>-155</stp>
        <stp>All</stp>
        <stp/>
        <stp/>
        <stp>False</stp>
        <tr r="R157" s="5"/>
        <tr r="Q157" s="5"/>
      </tp>
      <tp>
        <v>42305</v>
        <stp/>
        <stp>StudyData</stp>
        <stp>S.XAR</stp>
        <stp>Bar</stp>
        <stp/>
        <stp>Time</stp>
        <stp>D</stp>
        <stp>-154</stp>
        <stp>All</stp>
        <stp/>
        <stp/>
        <stp>False</stp>
        <tr r="Q156" s="5"/>
        <tr r="R156" s="5"/>
      </tp>
      <tp>
        <v>42298</v>
        <stp/>
        <stp>StudyData</stp>
        <stp>S.XAR</stp>
        <stp>Bar</stp>
        <stp/>
        <stp>Time</stp>
        <stp>D</stp>
        <stp>-159</stp>
        <stp>All</stp>
        <stp/>
        <stp/>
        <stp>False</stp>
        <tr r="Q161" s="5"/>
        <tr r="R161" s="5"/>
      </tp>
      <tp>
        <v>42299</v>
        <stp/>
        <stp>StudyData</stp>
        <stp>S.XAR</stp>
        <stp>Bar</stp>
        <stp/>
        <stp>Time</stp>
        <stp>D</stp>
        <stp>-158</stp>
        <stp>All</stp>
        <stp/>
        <stp/>
        <stp>False</stp>
        <tr r="Q160" s="5"/>
        <tr r="R160" s="5"/>
      </tp>
      <tp>
        <v>42320</v>
        <stp/>
        <stp>StudyData</stp>
        <stp>S.XAR</stp>
        <stp>Bar</stp>
        <stp/>
        <stp>Time</stp>
        <stp>D</stp>
        <stp>-143</stp>
        <stp>All</stp>
        <stp/>
        <stp/>
        <stp>False</stp>
        <tr r="Q145" s="5"/>
        <tr r="R145" s="5"/>
      </tp>
      <tp>
        <v>42321</v>
        <stp/>
        <stp>StudyData</stp>
        <stp>S.XAR</stp>
        <stp>Bar</stp>
        <stp/>
        <stp>Time</stp>
        <stp>D</stp>
        <stp>-142</stp>
        <stp>All</stp>
        <stp/>
        <stp/>
        <stp>False</stp>
        <tr r="Q144" s="5"/>
        <tr r="R144" s="5"/>
      </tp>
      <tp>
        <v>42324</v>
        <stp/>
        <stp>StudyData</stp>
        <stp>S.XAR</stp>
        <stp>Bar</stp>
        <stp/>
        <stp>Time</stp>
        <stp>D</stp>
        <stp>-141</stp>
        <stp>All</stp>
        <stp/>
        <stp/>
        <stp>False</stp>
        <tr r="Q143" s="5"/>
        <tr r="R143" s="5"/>
      </tp>
      <tp>
        <v>42325</v>
        <stp/>
        <stp>StudyData</stp>
        <stp>S.XAR</stp>
        <stp>Bar</stp>
        <stp/>
        <stp>Time</stp>
        <stp>D</stp>
        <stp>-140</stp>
        <stp>All</stp>
        <stp/>
        <stp/>
        <stp>False</stp>
        <tr r="Q142" s="5"/>
        <tr r="R142" s="5"/>
      </tp>
      <tp>
        <v>42314</v>
        <stp/>
        <stp>StudyData</stp>
        <stp>S.XAR</stp>
        <stp>Bar</stp>
        <stp/>
        <stp>Time</stp>
        <stp>D</stp>
        <stp>-147</stp>
        <stp>All</stp>
        <stp/>
        <stp/>
        <stp>False</stp>
        <tr r="R149" s="5"/>
        <tr r="Q149" s="5"/>
      </tp>
      <tp>
        <v>42317</v>
        <stp/>
        <stp>StudyData</stp>
        <stp>S.XAR</stp>
        <stp>Bar</stp>
        <stp/>
        <stp>Time</stp>
        <stp>D</stp>
        <stp>-146</stp>
        <stp>All</stp>
        <stp/>
        <stp/>
        <stp>False</stp>
        <tr r="Q148" s="5"/>
        <tr r="R148" s="5"/>
      </tp>
      <tp>
        <v>42318</v>
        <stp/>
        <stp>StudyData</stp>
        <stp>S.XAR</stp>
        <stp>Bar</stp>
        <stp/>
        <stp>Time</stp>
        <stp>D</stp>
        <stp>-145</stp>
        <stp>All</stp>
        <stp/>
        <stp/>
        <stp>False</stp>
        <tr r="Q147" s="5"/>
        <tr r="R147" s="5"/>
      </tp>
      <tp>
        <v>42319</v>
        <stp/>
        <stp>StudyData</stp>
        <stp>S.XAR</stp>
        <stp>Bar</stp>
        <stp/>
        <stp>Time</stp>
        <stp>D</stp>
        <stp>-144</stp>
        <stp>All</stp>
        <stp/>
        <stp/>
        <stp>False</stp>
        <tr r="Q146" s="5"/>
        <tr r="R146" s="5"/>
      </tp>
      <tp>
        <v>42312</v>
        <stp/>
        <stp>StudyData</stp>
        <stp>S.XAR</stp>
        <stp>Bar</stp>
        <stp/>
        <stp>Time</stp>
        <stp>D</stp>
        <stp>-149</stp>
        <stp>All</stp>
        <stp/>
        <stp/>
        <stp>False</stp>
        <tr r="Q151" s="5"/>
        <tr r="R151" s="5"/>
      </tp>
      <tp>
        <v>42313</v>
        <stp/>
        <stp>StudyData</stp>
        <stp>S.XAR</stp>
        <stp>Bar</stp>
        <stp/>
        <stp>Time</stp>
        <stp>D</stp>
        <stp>-148</stp>
        <stp>All</stp>
        <stp/>
        <stp/>
        <stp>False</stp>
        <tr r="Q150" s="5"/>
        <tr r="R150" s="5"/>
      </tp>
      <tp>
        <v>42278</v>
        <stp/>
        <stp>StudyData</stp>
        <stp>S.XAR</stp>
        <stp>Bar</stp>
        <stp/>
        <stp>Time</stp>
        <stp>D</stp>
        <stp>-173</stp>
        <stp>All</stp>
        <stp/>
        <stp/>
        <stp>False</stp>
        <tr r="Q175" s="5"/>
        <tr r="R175" s="5"/>
      </tp>
      <tp>
        <v>42279</v>
        <stp/>
        <stp>StudyData</stp>
        <stp>S.XAR</stp>
        <stp>Bar</stp>
        <stp/>
        <stp>Time</stp>
        <stp>D</stp>
        <stp>-172</stp>
        <stp>All</stp>
        <stp/>
        <stp/>
        <stp>False</stp>
        <tr r="Q174" s="5"/>
        <tr r="R174" s="5"/>
      </tp>
      <tp>
        <v>42282</v>
        <stp/>
        <stp>StudyData</stp>
        <stp>S.XAR</stp>
        <stp>Bar</stp>
        <stp/>
        <stp>Time</stp>
        <stp>D</stp>
        <stp>-171</stp>
        <stp>All</stp>
        <stp/>
        <stp/>
        <stp>False</stp>
        <tr r="Q173" s="5"/>
        <tr r="R173" s="5"/>
      </tp>
      <tp>
        <v>42283</v>
        <stp/>
        <stp>StudyData</stp>
        <stp>S.XAR</stp>
        <stp>Bar</stp>
        <stp/>
        <stp>Time</stp>
        <stp>D</stp>
        <stp>-170</stp>
        <stp>All</stp>
        <stp/>
        <stp/>
        <stp>False</stp>
        <tr r="R172" s="5"/>
        <tr r="Q172" s="5"/>
      </tp>
      <tp>
        <v>42272</v>
        <stp/>
        <stp>StudyData</stp>
        <stp>S.XAR</stp>
        <stp>Bar</stp>
        <stp/>
        <stp>Time</stp>
        <stp>D</stp>
        <stp>-177</stp>
        <stp>All</stp>
        <stp/>
        <stp/>
        <stp>False</stp>
        <tr r="R179" s="5"/>
        <tr r="Q179" s="5"/>
      </tp>
      <tp>
        <v>42275</v>
        <stp/>
        <stp>StudyData</stp>
        <stp>S.XAR</stp>
        <stp>Bar</stp>
        <stp/>
        <stp>Time</stp>
        <stp>D</stp>
        <stp>-176</stp>
        <stp>All</stp>
        <stp/>
        <stp/>
        <stp>False</stp>
        <tr r="R178" s="5"/>
        <tr r="Q178" s="5"/>
      </tp>
      <tp>
        <v>42276</v>
        <stp/>
        <stp>StudyData</stp>
        <stp>S.XAR</stp>
        <stp>Bar</stp>
        <stp/>
        <stp>Time</stp>
        <stp>D</stp>
        <stp>-175</stp>
        <stp>All</stp>
        <stp/>
        <stp/>
        <stp>False</stp>
        <tr r="Q177" s="5"/>
        <tr r="R177" s="5"/>
      </tp>
      <tp>
        <v>42277</v>
        <stp/>
        <stp>StudyData</stp>
        <stp>S.XAR</stp>
        <stp>Bar</stp>
        <stp/>
        <stp>Time</stp>
        <stp>D</stp>
        <stp>-174</stp>
        <stp>All</stp>
        <stp/>
        <stp/>
        <stp>False</stp>
        <tr r="Q176" s="5"/>
        <tr r="R176" s="5"/>
      </tp>
      <tp>
        <v>42270</v>
        <stp/>
        <stp>StudyData</stp>
        <stp>S.XAR</stp>
        <stp>Bar</stp>
        <stp/>
        <stp>Time</stp>
        <stp>D</stp>
        <stp>-179</stp>
        <stp>All</stp>
        <stp/>
        <stp/>
        <stp>False</stp>
        <tr r="R181" s="5"/>
        <tr r="Q181" s="5"/>
      </tp>
      <tp>
        <v>42271</v>
        <stp/>
        <stp>StudyData</stp>
        <stp>S.XAR</stp>
        <stp>Bar</stp>
        <stp/>
        <stp>Time</stp>
        <stp>D</stp>
        <stp>-178</stp>
        <stp>All</stp>
        <stp/>
        <stp/>
        <stp>False</stp>
        <tr r="Q180" s="5"/>
        <tr r="R180" s="5"/>
      </tp>
      <tp>
        <v>42292</v>
        <stp/>
        <stp>StudyData</stp>
        <stp>S.XAR</stp>
        <stp>Bar</stp>
        <stp/>
        <stp>Time</stp>
        <stp>D</stp>
        <stp>-163</stp>
        <stp>All</stp>
        <stp/>
        <stp/>
        <stp>False</stp>
        <tr r="Q165" s="5"/>
        <tr r="R165" s="5"/>
      </tp>
      <tp>
        <v>42293</v>
        <stp/>
        <stp>StudyData</stp>
        <stp>S.XAR</stp>
        <stp>Bar</stp>
        <stp/>
        <stp>Time</stp>
        <stp>D</stp>
        <stp>-162</stp>
        <stp>All</stp>
        <stp/>
        <stp/>
        <stp>False</stp>
        <tr r="Q164" s="5"/>
        <tr r="R164" s="5"/>
      </tp>
      <tp>
        <v>42296</v>
        <stp/>
        <stp>StudyData</stp>
        <stp>S.XAR</stp>
        <stp>Bar</stp>
        <stp/>
        <stp>Time</stp>
        <stp>D</stp>
        <stp>-161</stp>
        <stp>All</stp>
        <stp/>
        <stp/>
        <stp>False</stp>
        <tr r="Q163" s="5"/>
        <tr r="R163" s="5"/>
      </tp>
      <tp>
        <v>42297</v>
        <stp/>
        <stp>StudyData</stp>
        <stp>S.XAR</stp>
        <stp>Bar</stp>
        <stp/>
        <stp>Time</stp>
        <stp>D</stp>
        <stp>-160</stp>
        <stp>All</stp>
        <stp/>
        <stp/>
        <stp>False</stp>
        <tr r="Q162" s="5"/>
        <tr r="R162" s="5"/>
      </tp>
      <tp>
        <v>42286</v>
        <stp/>
        <stp>StudyData</stp>
        <stp>S.XAR</stp>
        <stp>Bar</stp>
        <stp/>
        <stp>Time</stp>
        <stp>D</stp>
        <stp>-167</stp>
        <stp>All</stp>
        <stp/>
        <stp/>
        <stp>False</stp>
        <tr r="Q169" s="5"/>
        <tr r="R169" s="5"/>
      </tp>
      <tp>
        <v>42289</v>
        <stp/>
        <stp>StudyData</stp>
        <stp>S.XAR</stp>
        <stp>Bar</stp>
        <stp/>
        <stp>Time</stp>
        <stp>D</stp>
        <stp>-166</stp>
        <stp>All</stp>
        <stp/>
        <stp/>
        <stp>False</stp>
        <tr r="Q168" s="5"/>
        <tr r="R168" s="5"/>
      </tp>
      <tp>
        <v>42290</v>
        <stp/>
        <stp>StudyData</stp>
        <stp>S.XAR</stp>
        <stp>Bar</stp>
        <stp/>
        <stp>Time</stp>
        <stp>D</stp>
        <stp>-165</stp>
        <stp>All</stp>
        <stp/>
        <stp/>
        <stp>False</stp>
        <tr r="R167" s="5"/>
        <tr r="Q167" s="5"/>
      </tp>
      <tp>
        <v>42291</v>
        <stp/>
        <stp>StudyData</stp>
        <stp>S.XAR</stp>
        <stp>Bar</stp>
        <stp/>
        <stp>Time</stp>
        <stp>D</stp>
        <stp>-164</stp>
        <stp>All</stp>
        <stp/>
        <stp/>
        <stp>False</stp>
        <tr r="R166" s="5"/>
        <tr r="Q166" s="5"/>
      </tp>
      <tp>
        <v>42284</v>
        <stp/>
        <stp>StudyData</stp>
        <stp>S.XAR</stp>
        <stp>Bar</stp>
        <stp/>
        <stp>Time</stp>
        <stp>D</stp>
        <stp>-169</stp>
        <stp>All</stp>
        <stp/>
        <stp/>
        <stp>False</stp>
        <tr r="Q171" s="5"/>
        <tr r="R171" s="5"/>
      </tp>
      <tp>
        <v>42285</v>
        <stp/>
        <stp>StudyData</stp>
        <stp>S.XAR</stp>
        <stp>Bar</stp>
        <stp/>
        <stp>Time</stp>
        <stp>D</stp>
        <stp>-168</stp>
        <stp>All</stp>
        <stp/>
        <stp/>
        <stp>False</stp>
        <tr r="R170" s="5"/>
        <tr r="Q170" s="5"/>
      </tp>
      <tp>
        <v>51.52</v>
        <stp/>
        <stp>StudyData</stp>
        <stp>S.XAR</stp>
        <stp>Bar</stp>
        <stp/>
        <stp>Open</stp>
        <stp>D</stp>
        <stp>-179</stp>
        <stp>All</stp>
        <stp/>
        <stp/>
        <stp>TRUE</stp>
        <stp>T</stp>
        <tr r="S181" s="5"/>
      </tp>
      <tp t="s">
        <v/>
        <stp/>
        <stp>StudyData</stp>
        <stp>S.XAR</stp>
        <stp>Bar</stp>
        <stp/>
        <stp>Open</stp>
        <stp>D</stp>
        <stp>-279</stp>
        <stp>All</stp>
        <stp/>
        <stp/>
        <stp>TRUE</stp>
        <stp>T</stp>
        <tr r="S281" s="5"/>
      </tp>
      <tp>
        <v>50.03</v>
        <stp/>
        <stp>StudyData</stp>
        <stp>S.XAR</stp>
        <stp>Bar</stp>
        <stp/>
        <stp>Open</stp>
        <stp>D</stp>
        <stp>-178</stp>
        <stp>All</stp>
        <stp/>
        <stp/>
        <stp>TRUE</stp>
        <stp>T</stp>
        <tr r="S180" s="5"/>
      </tp>
      <tp t="s">
        <v/>
        <stp/>
        <stp>StudyData</stp>
        <stp>S.XAR</stp>
        <stp>Bar</stp>
        <stp/>
        <stp>Open</stp>
        <stp>D</stp>
        <stp>-278</stp>
        <stp>All</stp>
        <stp/>
        <stp/>
        <stp>TRUE</stp>
        <stp>T</stp>
        <tr r="S280" s="5"/>
      </tp>
      <tp>
        <v>49.25</v>
        <stp/>
        <stp>StudyData</stp>
        <stp>S.XAR</stp>
        <stp>Bar</stp>
        <stp/>
        <stp>Open</stp>
        <stp>D</stp>
        <stp>-175</stp>
        <stp>All</stp>
        <stp/>
        <stp/>
        <stp>TRUE</stp>
        <stp>T</stp>
        <tr r="S177" s="5"/>
      </tp>
      <tp t="s">
        <v/>
        <stp/>
        <stp>StudyData</stp>
        <stp>S.XAR</stp>
        <stp>Bar</stp>
        <stp/>
        <stp>Open</stp>
        <stp>D</stp>
        <stp>-275</stp>
        <stp>All</stp>
        <stp/>
        <stp/>
        <stp>TRUE</stp>
        <stp>T</stp>
        <tr r="S277" s="5"/>
      </tp>
      <tp>
        <v>107.15</v>
        <stp/>
        <stp>ContractData</stp>
        <stp>S.SLY</stp>
        <stp>Open</stp>
        <stp/>
        <stp>T</stp>
        <tr r="L11" s="3"/>
      </tp>
      <tp>
        <v>49.74</v>
        <stp/>
        <stp>StudyData</stp>
        <stp>S.XAR</stp>
        <stp>Bar</stp>
        <stp/>
        <stp>Open</stp>
        <stp>D</stp>
        <stp>-174</stp>
        <stp>All</stp>
        <stp/>
        <stp/>
        <stp>TRUE</stp>
        <stp>T</stp>
        <tr r="S176" s="5"/>
      </tp>
      <tp t="s">
        <v/>
        <stp/>
        <stp>StudyData</stp>
        <stp>S.XAR</stp>
        <stp>Bar</stp>
        <stp/>
        <stp>Open</stp>
        <stp>D</stp>
        <stp>-274</stp>
        <stp>All</stp>
        <stp/>
        <stp/>
        <stp>TRUE</stp>
        <stp>T</stp>
        <tr r="S276" s="5"/>
      </tp>
      <tp>
        <v>50.75</v>
        <stp/>
        <stp>StudyData</stp>
        <stp>S.XAR</stp>
        <stp>Bar</stp>
        <stp/>
        <stp>Open</stp>
        <stp>D</stp>
        <stp>-177</stp>
        <stp>All</stp>
        <stp/>
        <stp/>
        <stp>TRUE</stp>
        <stp>T</stp>
        <tr r="S179" s="5"/>
      </tp>
      <tp t="s">
        <v/>
        <stp/>
        <stp>StudyData</stp>
        <stp>S.XAR</stp>
        <stp>Bar</stp>
        <stp/>
        <stp>Open</stp>
        <stp>D</stp>
        <stp>-277</stp>
        <stp>All</stp>
        <stp/>
        <stp/>
        <stp>TRUE</stp>
        <stp>T</stp>
        <tr r="S279" s="5"/>
      </tp>
      <tp>
        <v>49.9</v>
        <stp/>
        <stp>StudyData</stp>
        <stp>S.XAR</stp>
        <stp>Bar</stp>
        <stp/>
        <stp>Open</stp>
        <stp>D</stp>
        <stp>-176</stp>
        <stp>All</stp>
        <stp/>
        <stp/>
        <stp>TRUE</stp>
        <stp>T</stp>
        <tr r="S178" s="5"/>
      </tp>
      <tp t="s">
        <v/>
        <stp/>
        <stp>StudyData</stp>
        <stp>S.XAR</stp>
        <stp>Bar</stp>
        <stp/>
        <stp>Open</stp>
        <stp>D</stp>
        <stp>-276</stp>
        <stp>All</stp>
        <stp/>
        <stp/>
        <stp>TRUE</stp>
        <stp>T</stp>
        <tr r="S278" s="5"/>
      </tp>
      <tp>
        <v>50.62</v>
        <stp/>
        <stp>StudyData</stp>
        <stp>S.XAR</stp>
        <stp>Bar</stp>
        <stp/>
        <stp>Open</stp>
        <stp>D</stp>
        <stp>-171</stp>
        <stp>All</stp>
        <stp/>
        <stp/>
        <stp>TRUE</stp>
        <stp>T</stp>
        <tr r="S173" s="5"/>
      </tp>
      <tp t="s">
        <v/>
        <stp/>
        <stp>StudyData</stp>
        <stp>S.XAR</stp>
        <stp>Bar</stp>
        <stp/>
        <stp>Open</stp>
        <stp>D</stp>
        <stp>-271</stp>
        <stp>All</stp>
        <stp/>
        <stp/>
        <stp>TRUE</stp>
        <stp>T</stp>
        <tr r="S273" s="5"/>
      </tp>
      <tp>
        <v>51.29</v>
        <stp/>
        <stp>StudyData</stp>
        <stp>S.XAR</stp>
        <stp>Bar</stp>
        <stp/>
        <stp>Open</stp>
        <stp>D</stp>
        <stp>-170</stp>
        <stp>All</stp>
        <stp/>
        <stp/>
        <stp>TRUE</stp>
        <stp>T</stp>
        <tr r="S172" s="5"/>
      </tp>
      <tp t="s">
        <v/>
        <stp/>
        <stp>StudyData</stp>
        <stp>S.XAR</stp>
        <stp>Bar</stp>
        <stp/>
        <stp>Open</stp>
        <stp>D</stp>
        <stp>-270</stp>
        <stp>All</stp>
        <stp/>
        <stp/>
        <stp>TRUE</stp>
        <stp>T</stp>
        <tr r="S272" s="5"/>
      </tp>
      <tp>
        <v>49.95</v>
        <stp/>
        <stp>StudyData</stp>
        <stp>S.XAR</stp>
        <stp>Bar</stp>
        <stp/>
        <stp>Open</stp>
        <stp>D</stp>
        <stp>-173</stp>
        <stp>All</stp>
        <stp/>
        <stp/>
        <stp>TRUE</stp>
        <stp>T</stp>
        <tr r="S175" s="5"/>
      </tp>
      <tp t="s">
        <v/>
        <stp/>
        <stp>StudyData</stp>
        <stp>S.XAR</stp>
        <stp>Bar</stp>
        <stp/>
        <stp>Open</stp>
        <stp>D</stp>
        <stp>-273</stp>
        <stp>All</stp>
        <stp/>
        <stp/>
        <stp>TRUE</stp>
        <stp>T</stp>
        <tr r="S275" s="5"/>
      </tp>
      <tp>
        <v>49.1</v>
        <stp/>
        <stp>StudyData</stp>
        <stp>S.XAR</stp>
        <stp>Bar</stp>
        <stp/>
        <stp>Open</stp>
        <stp>D</stp>
        <stp>-172</stp>
        <stp>All</stp>
        <stp/>
        <stp/>
        <stp>TRUE</stp>
        <stp>T</stp>
        <tr r="S174" s="5"/>
      </tp>
      <tp t="s">
        <v/>
        <stp/>
        <stp>StudyData</stp>
        <stp>S.XAR</stp>
        <stp>Bar</stp>
        <stp/>
        <stp>Open</stp>
        <stp>D</stp>
        <stp>-272</stp>
        <stp>All</stp>
        <stp/>
        <stp/>
        <stp>TRUE</stp>
        <stp>T</stp>
        <tr r="S274" s="5"/>
      </tp>
      <tp>
        <v>211.51</v>
        <stp/>
        <stp>ContractData</stp>
        <stp>S.SPY</stp>
        <stp>Open</stp>
        <stp/>
        <stp>T</stp>
        <tr r="L6" s="3"/>
      </tp>
      <tp>
        <v>51.83</v>
        <stp/>
        <stp>StudyData</stp>
        <stp>S.XAR</stp>
        <stp>Bar</stp>
        <stp/>
        <stp>Open</stp>
        <stp>D</stp>
        <stp>-169</stp>
        <stp>All</stp>
        <stp/>
        <stp/>
        <stp>TRUE</stp>
        <stp>T</stp>
        <tr r="S171" s="5"/>
      </tp>
      <tp t="s">
        <v/>
        <stp/>
        <stp>StudyData</stp>
        <stp>S.XAR</stp>
        <stp>Bar</stp>
        <stp/>
        <stp>Open</stp>
        <stp>D</stp>
        <stp>-269</stp>
        <stp>All</stp>
        <stp/>
        <stp/>
        <stp>TRUE</stp>
        <stp>T</stp>
        <tr r="S271" s="5"/>
      </tp>
      <tp>
        <v>52.3</v>
        <stp/>
        <stp>StudyData</stp>
        <stp>S.XAR</stp>
        <stp>Bar</stp>
        <stp/>
        <stp>Open</stp>
        <stp>D</stp>
        <stp>-168</stp>
        <stp>All</stp>
        <stp/>
        <stp/>
        <stp>TRUE</stp>
        <stp>T</stp>
        <tr r="S170" s="5"/>
      </tp>
      <tp t="s">
        <v/>
        <stp/>
        <stp>StudyData</stp>
        <stp>S.XAR</stp>
        <stp>Bar</stp>
        <stp/>
        <stp>Open</stp>
        <stp>D</stp>
        <stp>-268</stp>
        <stp>All</stp>
        <stp/>
        <stp/>
        <stp>TRUE</stp>
        <stp>T</stp>
        <tr r="S270" s="5"/>
      </tp>
      <tp>
        <v>53</v>
        <stp/>
        <stp>StudyData</stp>
        <stp>S.XAR</stp>
        <stp>Bar</stp>
        <stp/>
        <stp>Open</stp>
        <stp>D</stp>
        <stp>-165</stp>
        <stp>All</stp>
        <stp/>
        <stp/>
        <stp>TRUE</stp>
        <stp>T</stp>
        <tr r="S167" s="5"/>
      </tp>
      <tp t="s">
        <v/>
        <stp/>
        <stp>StudyData</stp>
        <stp>S.XAR</stp>
        <stp>Bar</stp>
        <stp/>
        <stp>Open</stp>
        <stp>D</stp>
        <stp>-265</stp>
        <stp>All</stp>
        <stp/>
        <stp/>
        <stp>TRUE</stp>
        <stp>T</stp>
        <tr r="S267" s="5"/>
      </tp>
      <tp>
        <v>52.51</v>
        <stp/>
        <stp>StudyData</stp>
        <stp>S.XAR</stp>
        <stp>Bar</stp>
        <stp/>
        <stp>Open</stp>
        <stp>D</stp>
        <stp>-164</stp>
        <stp>All</stp>
        <stp/>
        <stp/>
        <stp>TRUE</stp>
        <stp>T</stp>
        <tr r="S166" s="5"/>
      </tp>
      <tp t="s">
        <v/>
        <stp/>
        <stp>StudyData</stp>
        <stp>S.XAR</stp>
        <stp>Bar</stp>
        <stp/>
        <stp>Open</stp>
        <stp>D</stp>
        <stp>-264</stp>
        <stp>All</stp>
        <stp/>
        <stp/>
        <stp>TRUE</stp>
        <stp>T</stp>
        <tr r="S266" s="5"/>
      </tp>
      <tp>
        <v>53.09</v>
        <stp/>
        <stp>StudyData</stp>
        <stp>S.XAR</stp>
        <stp>Bar</stp>
        <stp/>
        <stp>Open</stp>
        <stp>D</stp>
        <stp>-167</stp>
        <stp>All</stp>
        <stp/>
        <stp/>
        <stp>TRUE</stp>
        <stp>T</stp>
        <tr r="S169" s="5"/>
      </tp>
      <tp t="s">
        <v/>
        <stp/>
        <stp>StudyData</stp>
        <stp>S.XAR</stp>
        <stp>Bar</stp>
        <stp/>
        <stp>Open</stp>
        <stp>D</stp>
        <stp>-267</stp>
        <stp>All</stp>
        <stp/>
        <stp/>
        <stp>TRUE</stp>
        <stp>T</stp>
        <tr r="S269" s="5"/>
      </tp>
      <tp>
        <v>53.3</v>
        <stp/>
        <stp>StudyData</stp>
        <stp>S.XAR</stp>
        <stp>Bar</stp>
        <stp/>
        <stp>Open</stp>
        <stp>D</stp>
        <stp>-166</stp>
        <stp>All</stp>
        <stp/>
        <stp/>
        <stp>TRUE</stp>
        <stp>T</stp>
        <tr r="S168" s="5"/>
      </tp>
      <tp t="s">
        <v/>
        <stp/>
        <stp>StudyData</stp>
        <stp>S.XAR</stp>
        <stp>Bar</stp>
        <stp/>
        <stp>Open</stp>
        <stp>D</stp>
        <stp>-266</stp>
        <stp>All</stp>
        <stp/>
        <stp/>
        <stp>TRUE</stp>
        <stp>T</stp>
        <tr r="S268" s="5"/>
      </tp>
      <tp>
        <v>51.54</v>
        <stp/>
        <stp>StudyData</stp>
        <stp>S.XAR</stp>
        <stp>Bar</stp>
        <stp/>
        <stp>Open</stp>
        <stp>D</stp>
        <stp>-161</stp>
        <stp>All</stp>
        <stp/>
        <stp/>
        <stp>TRUE</stp>
        <stp>T</stp>
        <tr r="S163" s="5"/>
      </tp>
      <tp t="s">
        <v/>
        <stp/>
        <stp>StudyData</stp>
        <stp>S.XAR</stp>
        <stp>Bar</stp>
        <stp/>
        <stp>Open</stp>
        <stp>D</stp>
        <stp>-261</stp>
        <stp>All</stp>
        <stp/>
        <stp/>
        <stp>TRUE</stp>
        <stp>T</stp>
        <tr r="S263" s="5"/>
      </tp>
      <tp>
        <v>51.56</v>
        <stp/>
        <stp>StudyData</stp>
        <stp>S.XAR</stp>
        <stp>Bar</stp>
        <stp/>
        <stp>Open</stp>
        <stp>D</stp>
        <stp>-160</stp>
        <stp>All</stp>
        <stp/>
        <stp/>
        <stp>TRUE</stp>
        <stp>T</stp>
        <tr r="S162" s="5"/>
      </tp>
      <tp t="s">
        <v/>
        <stp/>
        <stp>StudyData</stp>
        <stp>S.XAR</stp>
        <stp>Bar</stp>
        <stp/>
        <stp>Open</stp>
        <stp>D</stp>
        <stp>-260</stp>
        <stp>All</stp>
        <stp/>
        <stp/>
        <stp>TRUE</stp>
        <stp>T</stp>
        <tr r="S262" s="5"/>
      </tp>
      <tp>
        <v>51.66</v>
        <stp/>
        <stp>StudyData</stp>
        <stp>S.XAR</stp>
        <stp>Bar</stp>
        <stp/>
        <stp>Open</stp>
        <stp>D</stp>
        <stp>-163</stp>
        <stp>All</stp>
        <stp/>
        <stp/>
        <stp>TRUE</stp>
        <stp>T</stp>
        <tr r="S165" s="5"/>
      </tp>
      <tp t="s">
        <v/>
        <stp/>
        <stp>StudyData</stp>
        <stp>S.XAR</stp>
        <stp>Bar</stp>
        <stp/>
        <stp>Open</stp>
        <stp>D</stp>
        <stp>-263</stp>
        <stp>All</stp>
        <stp/>
        <stp/>
        <stp>TRUE</stp>
        <stp>T</stp>
        <tr r="S265" s="5"/>
      </tp>
      <tp>
        <v>52.03</v>
        <stp/>
        <stp>StudyData</stp>
        <stp>S.XAR</stp>
        <stp>Bar</stp>
        <stp/>
        <stp>Open</stp>
        <stp>D</stp>
        <stp>-162</stp>
        <stp>All</stp>
        <stp/>
        <stp/>
        <stp>TRUE</stp>
        <stp>T</stp>
        <tr r="S164" s="5"/>
      </tp>
      <tp t="s">
        <v/>
        <stp/>
        <stp>StudyData</stp>
        <stp>S.XAR</stp>
        <stp>Bar</stp>
        <stp/>
        <stp>Open</stp>
        <stp>D</stp>
        <stp>-262</stp>
        <stp>All</stp>
        <stp/>
        <stp/>
        <stp>TRUE</stp>
        <stp>T</stp>
        <tr r="S264" s="5"/>
      </tp>
      <tp>
        <v>51.84</v>
        <stp/>
        <stp>StudyData</stp>
        <stp>S.XAR</stp>
        <stp>Bar</stp>
        <stp/>
        <stp>Open</stp>
        <stp>D</stp>
        <stp>-159</stp>
        <stp>All</stp>
        <stp/>
        <stp/>
        <stp>TRUE</stp>
        <stp>T</stp>
        <tr r="S161" s="5"/>
      </tp>
      <tp t="s">
        <v/>
        <stp/>
        <stp>StudyData</stp>
        <stp>S.XAR</stp>
        <stp>Bar</stp>
        <stp/>
        <stp>Open</stp>
        <stp>D</stp>
        <stp>-259</stp>
        <stp>All</stp>
        <stp/>
        <stp/>
        <stp>TRUE</stp>
        <stp>T</stp>
        <tr r="S261" s="5"/>
      </tp>
      <tp>
        <v>51.78</v>
        <stp/>
        <stp>StudyData</stp>
        <stp>S.XAR</stp>
        <stp>Bar</stp>
        <stp/>
        <stp>Open</stp>
        <stp>D</stp>
        <stp>-158</stp>
        <stp>All</stp>
        <stp/>
        <stp/>
        <stp>TRUE</stp>
        <stp>T</stp>
        <tr r="S160" s="5"/>
      </tp>
      <tp t="s">
        <v/>
        <stp/>
        <stp>StudyData</stp>
        <stp>S.XAR</stp>
        <stp>Bar</stp>
        <stp/>
        <stp>Open</stp>
        <stp>D</stp>
        <stp>-258</stp>
        <stp>All</stp>
        <stp/>
        <stp/>
        <stp>TRUE</stp>
        <stp>T</stp>
        <tr r="S260" s="5"/>
      </tp>
      <tp>
        <v>52.94</v>
        <stp/>
        <stp>StudyData</stp>
        <stp>S.XAR</stp>
        <stp>Bar</stp>
        <stp/>
        <stp>Open</stp>
        <stp>D</stp>
        <stp>-155</stp>
        <stp>All</stp>
        <stp/>
        <stp/>
        <stp>TRUE</stp>
        <stp>T</stp>
        <tr r="S157" s="5"/>
      </tp>
      <tp t="s">
        <v/>
        <stp/>
        <stp>StudyData</stp>
        <stp>S.XAR</stp>
        <stp>Bar</stp>
        <stp/>
        <stp>Open</stp>
        <stp>D</stp>
        <stp>-255</stp>
        <stp>All</stp>
        <stp/>
        <stp/>
        <stp>TRUE</stp>
        <stp>T</stp>
        <tr r="S257" s="5"/>
      </tp>
      <tp>
        <v>53.31</v>
        <stp/>
        <stp>StudyData</stp>
        <stp>S.XAR</stp>
        <stp>Bar</stp>
        <stp/>
        <stp>Open</stp>
        <stp>D</stp>
        <stp>-154</stp>
        <stp>All</stp>
        <stp/>
        <stp/>
        <stp>TRUE</stp>
        <stp>T</stp>
        <tr r="S156" s="5"/>
      </tp>
      <tp t="s">
        <v/>
        <stp/>
        <stp>StudyData</stp>
        <stp>S.XAR</stp>
        <stp>Bar</stp>
        <stp/>
        <stp>Open</stp>
        <stp>D</stp>
        <stp>-254</stp>
        <stp>All</stp>
        <stp/>
        <stp/>
        <stp>TRUE</stp>
        <stp>T</stp>
        <tr r="S256" s="5"/>
      </tp>
      <tp>
        <v>53.38</v>
        <stp/>
        <stp>StudyData</stp>
        <stp>S.XAR</stp>
        <stp>Bar</stp>
        <stp/>
        <stp>Open</stp>
        <stp>D</stp>
        <stp>-157</stp>
        <stp>All</stp>
        <stp/>
        <stp/>
        <stp>TRUE</stp>
        <stp>T</stp>
        <tr r="S159" s="5"/>
      </tp>
      <tp t="s">
        <v/>
        <stp/>
        <stp>StudyData</stp>
        <stp>S.XAR</stp>
        <stp>Bar</stp>
        <stp/>
        <stp>Open</stp>
        <stp>D</stp>
        <stp>-257</stp>
        <stp>All</stp>
        <stp/>
        <stp/>
        <stp>TRUE</stp>
        <stp>T</stp>
        <tr r="S259" s="5"/>
      </tp>
      <tp>
        <v>53.29</v>
        <stp/>
        <stp>StudyData</stp>
        <stp>S.XAR</stp>
        <stp>Bar</stp>
        <stp/>
        <stp>Open</stp>
        <stp>D</stp>
        <stp>-156</stp>
        <stp>All</stp>
        <stp/>
        <stp/>
        <stp>TRUE</stp>
        <stp>T</stp>
        <tr r="S158" s="5"/>
      </tp>
      <tp t="s">
        <v/>
        <stp/>
        <stp>StudyData</stp>
        <stp>S.XAR</stp>
        <stp>Bar</stp>
        <stp/>
        <stp>Open</stp>
        <stp>D</stp>
        <stp>-256</stp>
        <stp>All</stp>
        <stp/>
        <stp/>
        <stp>TRUE</stp>
        <stp>T</stp>
        <tr r="S258" s="5"/>
      </tp>
      <tp>
        <v>54.07</v>
        <stp/>
        <stp>StudyData</stp>
        <stp>S.XAR</stp>
        <stp>Bar</stp>
        <stp/>
        <stp>Open</stp>
        <stp>D</stp>
        <stp>-151</stp>
        <stp>All</stp>
        <stp/>
        <stp/>
        <stp>TRUE</stp>
        <stp>T</stp>
        <tr r="S153" s="5"/>
      </tp>
      <tp t="s">
        <v/>
        <stp/>
        <stp>StudyData</stp>
        <stp>S.XAR</stp>
        <stp>Bar</stp>
        <stp/>
        <stp>Open</stp>
        <stp>D</stp>
        <stp>-251</stp>
        <stp>All</stp>
        <stp/>
        <stp/>
        <stp>TRUE</stp>
        <stp>T</stp>
        <tr r="S253" s="5"/>
      </tp>
      <tp>
        <v>54.71</v>
        <stp/>
        <stp>StudyData</stp>
        <stp>S.XAR</stp>
        <stp>Bar</stp>
        <stp/>
        <stp>Open</stp>
        <stp>D</stp>
        <stp>-150</stp>
        <stp>All</stp>
        <stp/>
        <stp/>
        <stp>TRUE</stp>
        <stp>T</stp>
        <tr r="S152" s="5"/>
      </tp>
      <tp t="s">
        <v/>
        <stp/>
        <stp>StudyData</stp>
        <stp>S.XAR</stp>
        <stp>Bar</stp>
        <stp/>
        <stp>Open</stp>
        <stp>D</stp>
        <stp>-250</stp>
        <stp>All</stp>
        <stp/>
        <stp/>
        <stp>TRUE</stp>
        <stp>T</stp>
        <tr r="S252" s="5"/>
      </tp>
      <tp>
        <v>54.26</v>
        <stp/>
        <stp>StudyData</stp>
        <stp>S.XAR</stp>
        <stp>Bar</stp>
        <stp/>
        <stp>Open</stp>
        <stp>D</stp>
        <stp>-153</stp>
        <stp>All</stp>
        <stp/>
        <stp/>
        <stp>TRUE</stp>
        <stp>T</stp>
        <tr r="S155" s="5"/>
      </tp>
      <tp t="s">
        <v/>
        <stp/>
        <stp>StudyData</stp>
        <stp>S.XAR</stp>
        <stp>Bar</stp>
        <stp/>
        <stp>Open</stp>
        <stp>D</stp>
        <stp>-253</stp>
        <stp>All</stp>
        <stp/>
        <stp/>
        <stp>TRUE</stp>
        <stp>T</stp>
        <tr r="S255" s="5"/>
      </tp>
      <tp>
        <v>54.42</v>
        <stp/>
        <stp>StudyData</stp>
        <stp>S.XAR</stp>
        <stp>Bar</stp>
        <stp/>
        <stp>Open</stp>
        <stp>D</stp>
        <stp>-152</stp>
        <stp>All</stp>
        <stp/>
        <stp/>
        <stp>TRUE</stp>
        <stp>T</stp>
        <tr r="S154" s="5"/>
      </tp>
      <tp t="s">
        <v/>
        <stp/>
        <stp>StudyData</stp>
        <stp>S.XAR</stp>
        <stp>Bar</stp>
        <stp/>
        <stp>Open</stp>
        <stp>D</stp>
        <stp>-252</stp>
        <stp>All</stp>
        <stp/>
        <stp/>
        <stp>TRUE</stp>
        <stp>T</stp>
        <tr r="S254" s="5"/>
      </tp>
      <tp>
        <v>191.41</v>
        <stp/>
        <stp>StudyData</stp>
        <stp>SPY</stp>
        <stp>Bar</stp>
        <stp/>
        <stp>Open</stp>
        <stp>D</stp>
        <stp>-88</stp>
        <stp>All</stp>
        <stp/>
        <stp/>
        <stp>TRUE</stp>
        <stp>T</stp>
        <tr r="D90" s="5"/>
      </tp>
      <tp>
        <v>191.96</v>
        <stp/>
        <stp>StudyData</stp>
        <stp>SPY</stp>
        <stp>Bar</stp>
        <stp/>
        <stp>Open</stp>
        <stp>D</stp>
        <stp>-89</stp>
        <stp>All</stp>
        <stp/>
        <stp/>
        <stp>TRUE</stp>
        <stp>T</stp>
        <tr r="D91" s="5"/>
      </tp>
      <tp>
        <v>188.77</v>
        <stp/>
        <stp>StudyData</stp>
        <stp>SPY</stp>
        <stp>Bar</stp>
        <stp/>
        <stp>Open</stp>
        <stp>D</stp>
        <stp>-80</stp>
        <stp>All</stp>
        <stp/>
        <stp/>
        <stp>TRUE</stp>
        <stp>T</stp>
        <tr r="D82" s="5"/>
      </tp>
      <tp>
        <v>184.96</v>
        <stp/>
        <stp>StudyData</stp>
        <stp>SPY</stp>
        <stp>Bar</stp>
        <stp/>
        <stp>Open</stp>
        <stp>D</stp>
        <stp>-81</stp>
        <stp>All</stp>
        <stp/>
        <stp/>
        <stp>TRUE</stp>
        <stp>T</stp>
        <tr r="D83" s="5"/>
      </tp>
      <tp>
        <v>182.34</v>
        <stp/>
        <stp>StudyData</stp>
        <stp>SPY</stp>
        <stp>Bar</stp>
        <stp/>
        <stp>Open</stp>
        <stp>D</stp>
        <stp>-82</stp>
        <stp>All</stp>
        <stp/>
        <stp/>
        <stp>TRUE</stp>
        <stp>T</stp>
        <tr r="D84" s="5"/>
      </tp>
      <tp>
        <v>186.41</v>
        <stp/>
        <stp>StudyData</stp>
        <stp>SPY</stp>
        <stp>Bar</stp>
        <stp/>
        <stp>Open</stp>
        <stp>D</stp>
        <stp>-83</stp>
        <stp>All</stp>
        <stp/>
        <stp/>
        <stp>TRUE</stp>
        <stp>T</stp>
        <tr r="D85" s="5"/>
      </tp>
      <tp>
        <v>183.36</v>
        <stp/>
        <stp>StudyData</stp>
        <stp>SPY</stp>
        <stp>Bar</stp>
        <stp/>
        <stp>Open</stp>
        <stp>D</stp>
        <stp>-84</stp>
        <stp>All</stp>
        <stp/>
        <stp/>
        <stp>TRUE</stp>
        <stp>T</stp>
        <tr r="D86" s="5"/>
      </tp>
      <tp>
        <v>185.77</v>
        <stp/>
        <stp>StudyData</stp>
        <stp>SPY</stp>
        <stp>Bar</stp>
        <stp/>
        <stp>Open</stp>
        <stp>D</stp>
        <stp>-85</stp>
        <stp>All</stp>
        <stp/>
        <stp/>
        <stp>TRUE</stp>
        <stp>T</stp>
        <tr r="D87" s="5"/>
      </tp>
      <tp>
        <v>190.99</v>
        <stp/>
        <stp>StudyData</stp>
        <stp>SPY</stp>
        <stp>Bar</stp>
        <stp/>
        <stp>Open</stp>
        <stp>D</stp>
        <stp>-86</stp>
        <stp>All</stp>
        <stp/>
        <stp/>
        <stp>TRUE</stp>
        <stp>T</stp>
        <tr r="D88" s="5"/>
      </tp>
      <tp>
        <v>190.71</v>
        <stp/>
        <stp>StudyData</stp>
        <stp>SPY</stp>
        <stp>Bar</stp>
        <stp/>
        <stp>Open</stp>
        <stp>D</stp>
        <stp>-87</stp>
        <stp>All</stp>
        <stp/>
        <stp/>
        <stp>TRUE</stp>
        <stp>T</stp>
        <tr r="D89" s="5"/>
      </tp>
      <tp>
        <v>54.97</v>
        <stp/>
        <stp>StudyData</stp>
        <stp>S.XAR</stp>
        <stp>Bar</stp>
        <stp/>
        <stp>Open</stp>
        <stp>D</stp>
        <stp>-149</stp>
        <stp>All</stp>
        <stp/>
        <stp/>
        <stp>TRUE</stp>
        <stp>T</stp>
        <tr r="S151" s="5"/>
      </tp>
      <tp t="s">
        <v/>
        <stp/>
        <stp>StudyData</stp>
        <stp>S.XAR</stp>
        <stp>Bar</stp>
        <stp/>
        <stp>Open</stp>
        <stp>D</stp>
        <stp>-249</stp>
        <stp>All</stp>
        <stp/>
        <stp/>
        <stp>TRUE</stp>
        <stp>T</stp>
        <tr r="S251" s="5"/>
      </tp>
      <tp>
        <v>54.45</v>
        <stp/>
        <stp>StudyData</stp>
        <stp>S.XAR</stp>
        <stp>Bar</stp>
        <stp/>
        <stp>Open</stp>
        <stp>D</stp>
        <stp>-148</stp>
        <stp>All</stp>
        <stp/>
        <stp/>
        <stp>TRUE</stp>
        <stp>T</stp>
        <tr r="S150" s="5"/>
      </tp>
      <tp t="s">
        <v/>
        <stp/>
        <stp>StudyData</stp>
        <stp>S.XAR</stp>
        <stp>Bar</stp>
        <stp/>
        <stp>Open</stp>
        <stp>D</stp>
        <stp>-248</stp>
        <stp>All</stp>
        <stp/>
        <stp/>
        <stp>TRUE</stp>
        <stp>T</stp>
        <tr r="S250" s="5"/>
      </tp>
      <tp>
        <v>53.71</v>
        <stp/>
        <stp>StudyData</stp>
        <stp>S.XAR</stp>
        <stp>Bar</stp>
        <stp/>
        <stp>Open</stp>
        <stp>D</stp>
        <stp>-145</stp>
        <stp>All</stp>
        <stp/>
        <stp/>
        <stp>TRUE</stp>
        <stp>T</stp>
        <tr r="S147" s="5"/>
      </tp>
      <tp t="s">
        <v/>
        <stp/>
        <stp>StudyData</stp>
        <stp>S.XAR</stp>
        <stp>Bar</stp>
        <stp/>
        <stp>Open</stp>
        <stp>D</stp>
        <stp>-245</stp>
        <stp>All</stp>
        <stp/>
        <stp/>
        <stp>TRUE</stp>
        <stp>T</stp>
        <tr r="S247" s="5"/>
      </tp>
      <tp>
        <v>53.94</v>
        <stp/>
        <stp>StudyData</stp>
        <stp>S.XAR</stp>
        <stp>Bar</stp>
        <stp/>
        <stp>Open</stp>
        <stp>D</stp>
        <stp>-144</stp>
        <stp>All</stp>
        <stp/>
        <stp/>
        <stp>TRUE</stp>
        <stp>T</stp>
        <tr r="S146" s="5"/>
      </tp>
      <tp t="s">
        <v/>
        <stp/>
        <stp>StudyData</stp>
        <stp>S.XAR</stp>
        <stp>Bar</stp>
        <stp/>
        <stp>Open</stp>
        <stp>D</stp>
        <stp>-244</stp>
        <stp>All</stp>
        <stp/>
        <stp/>
        <stp>TRUE</stp>
        <stp>T</stp>
        <tr r="S246" s="5"/>
      </tp>
      <tp>
        <v>54.72</v>
        <stp/>
        <stp>StudyData</stp>
        <stp>S.XAR</stp>
        <stp>Bar</stp>
        <stp/>
        <stp>Open</stp>
        <stp>D</stp>
        <stp>-147</stp>
        <stp>All</stp>
        <stp/>
        <stp/>
        <stp>TRUE</stp>
        <stp>T</stp>
        <tr r="S149" s="5"/>
      </tp>
      <tp t="s">
        <v/>
        <stp/>
        <stp>StudyData</stp>
        <stp>S.XAR</stp>
        <stp>Bar</stp>
        <stp/>
        <stp>Open</stp>
        <stp>D</stp>
        <stp>-247</stp>
        <stp>All</stp>
        <stp/>
        <stp/>
        <stp>TRUE</stp>
        <stp>T</stp>
        <tr r="S249" s="5"/>
      </tp>
      <tp>
        <v>54.12</v>
        <stp/>
        <stp>StudyData</stp>
        <stp>S.XAR</stp>
        <stp>Bar</stp>
        <stp/>
        <stp>Open</stp>
        <stp>D</stp>
        <stp>-146</stp>
        <stp>All</stp>
        <stp/>
        <stp/>
        <stp>TRUE</stp>
        <stp>T</stp>
        <tr r="S148" s="5"/>
      </tp>
      <tp t="s">
        <v/>
        <stp/>
        <stp>StudyData</stp>
        <stp>S.XAR</stp>
        <stp>Bar</stp>
        <stp/>
        <stp>Open</stp>
        <stp>D</stp>
        <stp>-246</stp>
        <stp>All</stp>
        <stp/>
        <stp/>
        <stp>TRUE</stp>
        <stp>T</stp>
        <tr r="S248" s="5"/>
      </tp>
      <tp>
        <v>52</v>
        <stp/>
        <stp>StudyData</stp>
        <stp>S.XAR</stp>
        <stp>Bar</stp>
        <stp/>
        <stp>Open</stp>
        <stp>D</stp>
        <stp>-141</stp>
        <stp>All</stp>
        <stp/>
        <stp/>
        <stp>TRUE</stp>
        <stp>T</stp>
        <tr r="S143" s="5"/>
      </tp>
      <tp t="s">
        <v/>
        <stp/>
        <stp>StudyData</stp>
        <stp>S.XAR</stp>
        <stp>Bar</stp>
        <stp/>
        <stp>Open</stp>
        <stp>D</stp>
        <stp>-241</stp>
        <stp>All</stp>
        <stp/>
        <stp/>
        <stp>TRUE</stp>
        <stp>T</stp>
        <tr r="S243" s="5"/>
      </tp>
      <tp>
        <v>53.41</v>
        <stp/>
        <stp>StudyData</stp>
        <stp>S.XAR</stp>
        <stp>Bar</stp>
        <stp/>
        <stp>Open</stp>
        <stp>D</stp>
        <stp>-140</stp>
        <stp>All</stp>
        <stp/>
        <stp/>
        <stp>TRUE</stp>
        <stp>T</stp>
        <tr r="S142" s="5"/>
      </tp>
      <tp t="s">
        <v/>
        <stp/>
        <stp>StudyData</stp>
        <stp>S.XAR</stp>
        <stp>Bar</stp>
        <stp/>
        <stp>Open</stp>
        <stp>D</stp>
        <stp>-240</stp>
        <stp>All</stp>
        <stp/>
        <stp/>
        <stp>TRUE</stp>
        <stp>T</stp>
        <tr r="S242" s="5"/>
      </tp>
      <tp>
        <v>53.13</v>
        <stp/>
        <stp>StudyData</stp>
        <stp>S.XAR</stp>
        <stp>Bar</stp>
        <stp/>
        <stp>Open</stp>
        <stp>D</stp>
        <stp>-143</stp>
        <stp>All</stp>
        <stp/>
        <stp/>
        <stp>TRUE</stp>
        <stp>T</stp>
        <tr r="S145" s="5"/>
      </tp>
      <tp t="s">
        <v/>
        <stp/>
        <stp>StudyData</stp>
        <stp>S.XAR</stp>
        <stp>Bar</stp>
        <stp/>
        <stp>Open</stp>
        <stp>D</stp>
        <stp>-243</stp>
        <stp>All</stp>
        <stp/>
        <stp/>
        <stp>TRUE</stp>
        <stp>T</stp>
        <tr r="S245" s="5"/>
      </tp>
      <tp>
        <v>52.54</v>
        <stp/>
        <stp>StudyData</stp>
        <stp>S.XAR</stp>
        <stp>Bar</stp>
        <stp/>
        <stp>Open</stp>
        <stp>D</stp>
        <stp>-142</stp>
        <stp>All</stp>
        <stp/>
        <stp/>
        <stp>TRUE</stp>
        <stp>T</stp>
        <tr r="S144" s="5"/>
      </tp>
      <tp t="s">
        <v/>
        <stp/>
        <stp>StudyData</stp>
        <stp>S.XAR</stp>
        <stp>Bar</stp>
        <stp/>
        <stp>Open</stp>
        <stp>D</stp>
        <stp>-242</stp>
        <stp>All</stp>
        <stp/>
        <stp/>
        <stp>TRUE</stp>
        <stp>T</stp>
        <tr r="S244" s="5"/>
      </tp>
      <tp>
        <v>185.03</v>
        <stp/>
        <stp>StudyData</stp>
        <stp>SPY</stp>
        <stp>Bar</stp>
        <stp/>
        <stp>Open</stp>
        <stp>D</stp>
        <stp>-98</stp>
        <stp>All</stp>
        <stp/>
        <stp/>
        <stp>TRUE</stp>
        <stp>T</stp>
        <tr r="D100" s="5"/>
      </tp>
      <tp>
        <v>189.96</v>
        <stp/>
        <stp>StudyData</stp>
        <stp>SPY</stp>
        <stp>Bar</stp>
        <stp/>
        <stp>Open</stp>
        <stp>D</stp>
        <stp>-99</stp>
        <stp>All</stp>
        <stp/>
        <stp/>
        <stp>TRUE</stp>
        <stp>T</stp>
        <tr r="D101" s="5"/>
      </tp>
      <tp>
        <v>192.53</v>
        <stp/>
        <stp>StudyData</stp>
        <stp>SPY</stp>
        <stp>Bar</stp>
        <stp/>
        <stp>Open</stp>
        <stp>D</stp>
        <stp>-90</stp>
        <stp>All</stp>
        <stp/>
        <stp/>
        <stp>TRUE</stp>
        <stp>T</stp>
        <tr r="D92" s="5"/>
      </tp>
      <tp>
        <v>190.02</v>
        <stp/>
        <stp>StudyData</stp>
        <stp>SPY</stp>
        <stp>Bar</stp>
        <stp/>
        <stp>Open</stp>
        <stp>D</stp>
        <stp>-91</stp>
        <stp>All</stp>
        <stp/>
        <stp/>
        <stp>TRUE</stp>
        <stp>T</stp>
        <tr r="D93" s="5"/>
      </tp>
      <tp>
        <v>189.96</v>
        <stp/>
        <stp>StudyData</stp>
        <stp>SPY</stp>
        <stp>Bar</stp>
        <stp/>
        <stp>Open</stp>
        <stp>D</stp>
        <stp>-92</stp>
        <stp>All</stp>
        <stp/>
        <stp/>
        <stp>TRUE</stp>
        <stp>T</stp>
        <tr r="D94" s="5"/>
      </tp>
      <tp>
        <v>189.58</v>
        <stp/>
        <stp>StudyData</stp>
        <stp>SPY</stp>
        <stp>Bar</stp>
        <stp/>
        <stp>Open</stp>
        <stp>D</stp>
        <stp>-93</stp>
        <stp>All</stp>
        <stp/>
        <stp/>
        <stp>TRUE</stp>
        <stp>T</stp>
        <tr r="D95" s="5"/>
      </tp>
      <tp>
        <v>188.42</v>
        <stp/>
        <stp>StudyData</stp>
        <stp>SPY</stp>
        <stp>Bar</stp>
        <stp/>
        <stp>Open</stp>
        <stp>D</stp>
        <stp>-94</stp>
        <stp>All</stp>
        <stp/>
        <stp/>
        <stp>TRUE</stp>
        <stp>T</stp>
        <tr r="D96" s="5"/>
      </tp>
      <tp>
        <v>189.92</v>
        <stp/>
        <stp>StudyData</stp>
        <stp>SPY</stp>
        <stp>Bar</stp>
        <stp/>
        <stp>Open</stp>
        <stp>D</stp>
        <stp>-95</stp>
        <stp>All</stp>
        <stp/>
        <stp/>
        <stp>TRUE</stp>
        <stp>T</stp>
        <tr r="D97" s="5"/>
      </tp>
      <tp>
        <v>189.78</v>
        <stp/>
        <stp>StudyData</stp>
        <stp>SPY</stp>
        <stp>Bar</stp>
        <stp/>
        <stp>Open</stp>
        <stp>D</stp>
        <stp>-96</stp>
        <stp>All</stp>
        <stp/>
        <stp/>
        <stp>TRUE</stp>
        <stp>T</stp>
        <tr r="D98" s="5"/>
      </tp>
      <tp>
        <v>186.21</v>
        <stp/>
        <stp>StudyData</stp>
        <stp>SPY</stp>
        <stp>Bar</stp>
        <stp/>
        <stp>Open</stp>
        <stp>D</stp>
        <stp>-97</stp>
        <stp>All</stp>
        <stp/>
        <stp/>
        <stp>TRUE</stp>
        <stp>T</stp>
        <tr r="D99" s="5"/>
      </tp>
      <tp>
        <v>193.88</v>
        <stp/>
        <stp>StudyData</stp>
        <stp>SPY</stp>
        <stp>Bar</stp>
        <stp/>
        <stp>High</stp>
        <stp>D</stp>
        <stp>-91</stp>
        <stp>All</stp>
        <stp/>
        <stp/>
        <stp>TRUE</stp>
        <stp>T</stp>
        <tr r="E93" s="5"/>
      </tp>
      <tp>
        <v>194.58</v>
        <stp/>
        <stp>StudyData</stp>
        <stp>SPY</stp>
        <stp>Bar</stp>
        <stp/>
        <stp>High</stp>
        <stp>D</stp>
        <stp>-90</stp>
        <stp>All</stp>
        <stp/>
        <stp/>
        <stp>TRUE</stp>
        <stp>T</stp>
        <tr r="E92" s="5"/>
      </tp>
      <tp>
        <v>191.56</v>
        <stp/>
        <stp>StudyData</stp>
        <stp>SPY</stp>
        <stp>Bar</stp>
        <stp/>
        <stp>High</stp>
        <stp>D</stp>
        <stp>-93</stp>
        <stp>All</stp>
        <stp/>
        <stp/>
        <stp>TRUE</stp>
        <stp>T</stp>
        <tr r="E95" s="5"/>
      </tp>
      <tp>
        <v>190.2</v>
        <stp/>
        <stp>StudyData</stp>
        <stp>SPY</stp>
        <stp>Bar</stp>
        <stp/>
        <stp>High</stp>
        <stp>D</stp>
        <stp>-92</stp>
        <stp>All</stp>
        <stp/>
        <stp/>
        <stp>TRUE</stp>
        <stp>T</stp>
        <tr r="E94" s="5"/>
      </tp>
      <tp>
        <v>53.47</v>
        <stp/>
        <stp>StudyData</stp>
        <stp>S.XAR</stp>
        <stp>Bar</stp>
        <stp/>
        <stp>Open</stp>
        <stp>D</stp>
        <stp>-139</stp>
        <stp>All</stp>
        <stp/>
        <stp/>
        <stp>TRUE</stp>
        <stp>T</stp>
        <tr r="S141" s="5"/>
      </tp>
      <tp t="s">
        <v/>
        <stp/>
        <stp>StudyData</stp>
        <stp>S.XAR</stp>
        <stp>Bar</stp>
        <stp/>
        <stp>Open</stp>
        <stp>D</stp>
        <stp>-239</stp>
        <stp>All</stp>
        <stp/>
        <stp/>
        <stp>TRUE</stp>
        <stp>T</stp>
        <tr r="S241" s="5"/>
      </tp>
      <tp>
        <v>190.15</v>
        <stp/>
        <stp>StudyData</stp>
        <stp>SPY</stp>
        <stp>Bar</stp>
        <stp/>
        <stp>High</stp>
        <stp>D</stp>
        <stp>-95</stp>
        <stp>All</stp>
        <stp/>
        <stp/>
        <stp>TRUE</stp>
        <stp>T</stp>
        <tr r="E97" s="5"/>
      </tp>
      <tp>
        <v>53.81</v>
        <stp/>
        <stp>StudyData</stp>
        <stp>S.XAR</stp>
        <stp>Bar</stp>
        <stp/>
        <stp>Open</stp>
        <stp>D</stp>
        <stp>-138</stp>
        <stp>All</stp>
        <stp/>
        <stp/>
        <stp>TRUE</stp>
        <stp>T</stp>
        <tr r="S140" s="5"/>
      </tp>
      <tp t="s">
        <v/>
        <stp/>
        <stp>StudyData</stp>
        <stp>S.XAR</stp>
        <stp>Bar</stp>
        <stp/>
        <stp>Open</stp>
        <stp>D</stp>
        <stp>-238</stp>
        <stp>All</stp>
        <stp/>
        <stp/>
        <stp>TRUE</stp>
        <stp>T</stp>
        <tr r="S240" s="5"/>
      </tp>
      <tp>
        <v>190.53</v>
        <stp/>
        <stp>StudyData</stp>
        <stp>SPY</stp>
        <stp>Bar</stp>
        <stp/>
        <stp>High</stp>
        <stp>D</stp>
        <stp>-94</stp>
        <stp>All</stp>
        <stp/>
        <stp/>
        <stp>TRUE</stp>
        <stp>T</stp>
        <tr r="E96" s="5"/>
      </tp>
      <tp>
        <v>188.87</v>
        <stp/>
        <stp>StudyData</stp>
        <stp>SPY</stp>
        <stp>Bar</stp>
        <stp/>
        <stp>High</stp>
        <stp>D</stp>
        <stp>-97</stp>
        <stp>All</stp>
        <stp/>
        <stp/>
        <stp>TRUE</stp>
        <stp>T</stp>
        <tr r="E99" s="5"/>
      </tp>
      <tp>
        <v>190.76</v>
        <stp/>
        <stp>StudyData</stp>
        <stp>SPY</stp>
        <stp>Bar</stp>
        <stp/>
        <stp>High</stp>
        <stp>D</stp>
        <stp>-96</stp>
        <stp>All</stp>
        <stp/>
        <stp/>
        <stp>TRUE</stp>
        <stp>T</stp>
        <tr r="E98" s="5"/>
      </tp>
      <tp>
        <v>54.66</v>
        <stp/>
        <stp>StudyData</stp>
        <stp>S.XAR</stp>
        <stp>Bar</stp>
        <stp/>
        <stp>Open</stp>
        <stp>D</stp>
        <stp>-135</stp>
        <stp>All</stp>
        <stp/>
        <stp/>
        <stp>TRUE</stp>
        <stp>T</stp>
        <tr r="S137" s="5"/>
      </tp>
      <tp t="s">
        <v/>
        <stp/>
        <stp>StudyData</stp>
        <stp>S.XAR</stp>
        <stp>Bar</stp>
        <stp/>
        <stp>Open</stp>
        <stp>D</stp>
        <stp>-235</stp>
        <stp>All</stp>
        <stp/>
        <stp/>
        <stp>TRUE</stp>
        <stp>T</stp>
        <tr r="S237" s="5"/>
      </tp>
      <tp>
        <v>190.11</v>
        <stp/>
        <stp>StudyData</stp>
        <stp>SPY</stp>
        <stp>Bar</stp>
        <stp/>
        <stp>High</stp>
        <stp>D</stp>
        <stp>-99</stp>
        <stp>All</stp>
        <stp/>
        <stp/>
        <stp>TRUE</stp>
        <stp>T</stp>
        <tr r="E101" s="5"/>
      </tp>
      <tp>
        <v>55.37</v>
        <stp/>
        <stp>StudyData</stp>
        <stp>S.XAR</stp>
        <stp>Bar</stp>
        <stp/>
        <stp>Open</stp>
        <stp>D</stp>
        <stp>-134</stp>
        <stp>All</stp>
        <stp/>
        <stp/>
        <stp>TRUE</stp>
        <stp>T</stp>
        <tr r="S136" s="5"/>
      </tp>
      <tp t="s">
        <v/>
        <stp/>
        <stp>StudyData</stp>
        <stp>S.XAR</stp>
        <stp>Bar</stp>
        <stp/>
        <stp>Open</stp>
        <stp>D</stp>
        <stp>-234</stp>
        <stp>All</stp>
        <stp/>
        <stp/>
        <stp>TRUE</stp>
        <stp>T</stp>
        <tr r="S236" s="5"/>
      </tp>
      <tp>
        <v>187.49</v>
        <stp/>
        <stp>StudyData</stp>
        <stp>SPY</stp>
        <stp>Bar</stp>
        <stp/>
        <stp>High</stp>
        <stp>D</stp>
        <stp>-98</stp>
        <stp>All</stp>
        <stp/>
        <stp/>
        <stp>TRUE</stp>
        <stp>T</stp>
        <tr r="E100" s="5"/>
      </tp>
      <tp>
        <v>54.21</v>
        <stp/>
        <stp>StudyData</stp>
        <stp>S.XAR</stp>
        <stp>Bar</stp>
        <stp/>
        <stp>Open</stp>
        <stp>D</stp>
        <stp>-137</stp>
        <stp>All</stp>
        <stp/>
        <stp/>
        <stp>TRUE</stp>
        <stp>T</stp>
        <tr r="S139" s="5"/>
      </tp>
      <tp t="s">
        <v/>
        <stp/>
        <stp>StudyData</stp>
        <stp>S.XAR</stp>
        <stp>Bar</stp>
        <stp/>
        <stp>Open</stp>
        <stp>D</stp>
        <stp>-237</stp>
        <stp>All</stp>
        <stp/>
        <stp/>
        <stp>TRUE</stp>
        <stp>T</stp>
        <tr r="S239" s="5"/>
      </tp>
      <tp>
        <v>54.83</v>
        <stp/>
        <stp>StudyData</stp>
        <stp>S.XAR</stp>
        <stp>Bar</stp>
        <stp/>
        <stp>Open</stp>
        <stp>D</stp>
        <stp>-136</stp>
        <stp>All</stp>
        <stp/>
        <stp/>
        <stp>TRUE</stp>
        <stp>T</stp>
        <tr r="S138" s="5"/>
      </tp>
      <tp t="s">
        <v/>
        <stp/>
        <stp>StudyData</stp>
        <stp>S.XAR</stp>
        <stp>Bar</stp>
        <stp/>
        <stp>Open</stp>
        <stp>D</stp>
        <stp>-236</stp>
        <stp>All</stp>
        <stp/>
        <stp/>
        <stp>TRUE</stp>
        <stp>T</stp>
        <tr r="S238" s="5"/>
      </tp>
      <tp>
        <v>54.92</v>
        <stp/>
        <stp>StudyData</stp>
        <stp>S.XAR</stp>
        <stp>Bar</stp>
        <stp/>
        <stp>Open</stp>
        <stp>D</stp>
        <stp>-131</stp>
        <stp>All</stp>
        <stp/>
        <stp/>
        <stp>TRUE</stp>
        <stp>T</stp>
        <tr r="S133" s="5"/>
      </tp>
      <tp t="s">
        <v/>
        <stp/>
        <stp>StudyData</stp>
        <stp>S.XAR</stp>
        <stp>Bar</stp>
        <stp/>
        <stp>Open</stp>
        <stp>D</stp>
        <stp>-231</stp>
        <stp>All</stp>
        <stp/>
        <stp/>
        <stp>TRUE</stp>
        <stp>T</stp>
        <tr r="S233" s="5"/>
      </tp>
      <tp>
        <v>55.01</v>
        <stp/>
        <stp>StudyData</stp>
        <stp>S.XAR</stp>
        <stp>Bar</stp>
        <stp/>
        <stp>Open</stp>
        <stp>D</stp>
        <stp>-130</stp>
        <stp>All</stp>
        <stp/>
        <stp/>
        <stp>TRUE</stp>
        <stp>T</stp>
        <tr r="S132" s="5"/>
      </tp>
      <tp t="s">
        <v/>
        <stp/>
        <stp>StudyData</stp>
        <stp>S.XAR</stp>
        <stp>Bar</stp>
        <stp/>
        <stp>Open</stp>
        <stp>D</stp>
        <stp>-230</stp>
        <stp>All</stp>
        <stp/>
        <stp/>
        <stp>TRUE</stp>
        <stp>T</stp>
        <tr r="S232" s="5"/>
      </tp>
      <tp>
        <v>55.31</v>
        <stp/>
        <stp>StudyData</stp>
        <stp>S.XAR</stp>
        <stp>Bar</stp>
        <stp/>
        <stp>Open</stp>
        <stp>D</stp>
        <stp>-133</stp>
        <stp>All</stp>
        <stp/>
        <stp/>
        <stp>TRUE</stp>
        <stp>T</stp>
        <tr r="S135" s="5"/>
      </tp>
      <tp t="s">
        <v/>
        <stp/>
        <stp>StudyData</stp>
        <stp>S.XAR</stp>
        <stp>Bar</stp>
        <stp/>
        <stp>Open</stp>
        <stp>D</stp>
        <stp>-233</stp>
        <stp>All</stp>
        <stp/>
        <stp/>
        <stp>TRUE</stp>
        <stp>T</stp>
        <tr r="S235" s="5"/>
      </tp>
      <tp>
        <v>55</v>
        <stp/>
        <stp>StudyData</stp>
        <stp>S.XAR</stp>
        <stp>Bar</stp>
        <stp/>
        <stp>Open</stp>
        <stp>D</stp>
        <stp>-132</stp>
        <stp>All</stp>
        <stp/>
        <stp/>
        <stp>TRUE</stp>
        <stp>T</stp>
        <tr r="S134" s="5"/>
      </tp>
      <tp t="s">
        <v/>
        <stp/>
        <stp>StudyData</stp>
        <stp>S.XAR</stp>
        <stp>Bar</stp>
        <stp/>
        <stp>Open</stp>
        <stp>D</stp>
        <stp>-232</stp>
        <stp>All</stp>
        <stp/>
        <stp/>
        <stp>TRUE</stp>
        <stp>T</stp>
        <tr r="S234" s="5"/>
      </tp>
      <tp>
        <v>186.65</v>
        <stp/>
        <stp>StudyData</stp>
        <stp>SPY</stp>
        <stp>Bar</stp>
        <stp/>
        <stp>High</stp>
        <stp>D</stp>
        <stp>-81</stp>
        <stp>All</stp>
        <stp/>
        <stp/>
        <stp>TRUE</stp>
        <stp>T</stp>
        <tr r="E83" s="5"/>
      </tp>
      <tp>
        <v>189.86</v>
        <stp/>
        <stp>StudyData</stp>
        <stp>SPY</stp>
        <stp>Bar</stp>
        <stp/>
        <stp>High</stp>
        <stp>D</stp>
        <stp>-80</stp>
        <stp>All</stp>
        <stp/>
        <stp/>
        <stp>TRUE</stp>
        <stp>T</stp>
        <tr r="E82" s="5"/>
      </tp>
      <tp>
        <v>188.34</v>
        <stp/>
        <stp>StudyData</stp>
        <stp>SPY</stp>
        <stp>Bar</stp>
        <stp/>
        <stp>High</stp>
        <stp>D</stp>
        <stp>-83</stp>
        <stp>All</stp>
        <stp/>
        <stp/>
        <stp>TRUE</stp>
        <stp>T</stp>
        <tr r="E85" s="5"/>
      </tp>
      <tp>
        <v>184.1</v>
        <stp/>
        <stp>StudyData</stp>
        <stp>SPY</stp>
        <stp>Bar</stp>
        <stp/>
        <stp>High</stp>
        <stp>D</stp>
        <stp>-82</stp>
        <stp>All</stp>
        <stp/>
        <stp/>
        <stp>TRUE</stp>
        <stp>T</stp>
        <tr r="E84" s="5"/>
      </tp>
      <tp>
        <v>54.81</v>
        <stp/>
        <stp>StudyData</stp>
        <stp>S.XAR</stp>
        <stp>Bar</stp>
        <stp/>
        <stp>Open</stp>
        <stp>D</stp>
        <stp>-129</stp>
        <stp>All</stp>
        <stp/>
        <stp/>
        <stp>TRUE</stp>
        <stp>T</stp>
        <tr r="S131" s="5"/>
      </tp>
      <tp t="s">
        <v/>
        <stp/>
        <stp>StudyData</stp>
        <stp>S.XAR</stp>
        <stp>Bar</stp>
        <stp/>
        <stp>Open</stp>
        <stp>D</stp>
        <stp>-229</stp>
        <stp>All</stp>
        <stp/>
        <stp/>
        <stp>TRUE</stp>
        <stp>T</stp>
        <tr r="S231" s="5"/>
      </tp>
      <tp>
        <v>186.12</v>
        <stp/>
        <stp>StudyData</stp>
        <stp>SPY</stp>
        <stp>Bar</stp>
        <stp/>
        <stp>High</stp>
        <stp>D</stp>
        <stp>-85</stp>
        <stp>All</stp>
        <stp/>
        <stp/>
        <stp>TRUE</stp>
        <stp>T</stp>
        <tr r="E87" s="5"/>
      </tp>
      <tp>
        <v>53.66</v>
        <stp/>
        <stp>StudyData</stp>
        <stp>S.XAR</stp>
        <stp>Bar</stp>
        <stp/>
        <stp>Open</stp>
        <stp>D</stp>
        <stp>-128</stp>
        <stp>All</stp>
        <stp/>
        <stp/>
        <stp>TRUE</stp>
        <stp>T</stp>
        <tr r="S130" s="5"/>
      </tp>
      <tp t="s">
        <v/>
        <stp/>
        <stp>StudyData</stp>
        <stp>S.XAR</stp>
        <stp>Bar</stp>
        <stp/>
        <stp>Open</stp>
        <stp>D</stp>
        <stp>-228</stp>
        <stp>All</stp>
        <stp/>
        <stp/>
        <stp>TRUE</stp>
        <stp>T</stp>
        <tr r="S230" s="5"/>
      </tp>
      <tp>
        <v>42530</v>
        <stp/>
        <stp>StudyData</stp>
        <stp>SPY</stp>
        <stp>Bar</stp>
        <stp/>
        <stp>Time</stp>
        <stp>D</stp>
        <stp>0</stp>
        <stp>All</stp>
        <stp/>
        <stp/>
        <stp>False</stp>
        <tr r="C2" s="5"/>
        <tr r="B2" s="5"/>
      </tp>
      <tp>
        <v>186.94</v>
        <stp/>
        <stp>StudyData</stp>
        <stp>SPY</stp>
        <stp>Bar</stp>
        <stp/>
        <stp>High</stp>
        <stp>D</stp>
        <stp>-84</stp>
        <stp>All</stp>
        <stp/>
        <stp/>
        <stp>TRUE</stp>
        <stp>T</stp>
        <tr r="E86" s="5"/>
      </tp>
      <tp>
        <v>192.75</v>
        <stp/>
        <stp>StudyData</stp>
        <stp>SPY</stp>
        <stp>Bar</stp>
        <stp/>
        <stp>High</stp>
        <stp>D</stp>
        <stp>-87</stp>
        <stp>All</stp>
        <stp/>
        <stp/>
        <stp>TRUE</stp>
        <stp>T</stp>
        <tr r="E89" s="5"/>
      </tp>
      <tp>
        <v>191.08</v>
        <stp/>
        <stp>StudyData</stp>
        <stp>SPY</stp>
        <stp>Bar</stp>
        <stp/>
        <stp>High</stp>
        <stp>D</stp>
        <stp>-86</stp>
        <stp>All</stp>
        <stp/>
        <stp/>
        <stp>TRUE</stp>
        <stp>T</stp>
        <tr r="E88" s="5"/>
      </tp>
      <tp>
        <v>53.38</v>
        <stp/>
        <stp>StudyData</stp>
        <stp>S.XAR</stp>
        <stp>Bar</stp>
        <stp/>
        <stp>Open</stp>
        <stp>D</stp>
        <stp>-125</stp>
        <stp>All</stp>
        <stp/>
        <stp/>
        <stp>TRUE</stp>
        <stp>T</stp>
        <tr r="S127" s="5"/>
      </tp>
      <tp t="s">
        <v/>
        <stp/>
        <stp>StudyData</stp>
        <stp>S.XAR</stp>
        <stp>Bar</stp>
        <stp/>
        <stp>Open</stp>
        <stp>D</stp>
        <stp>-225</stp>
        <stp>All</stp>
        <stp/>
        <stp/>
        <stp>TRUE</stp>
        <stp>T</stp>
        <tr r="S227" s="5"/>
      </tp>
      <tp>
        <v>191.97</v>
        <stp/>
        <stp>StudyData</stp>
        <stp>SPY</stp>
        <stp>Bar</stp>
        <stp/>
        <stp>High</stp>
        <stp>D</stp>
        <stp>-89</stp>
        <stp>All</stp>
        <stp/>
        <stp/>
        <stp>TRUE</stp>
        <stp>T</stp>
        <tr r="E91" s="5"/>
      </tp>
      <tp>
        <v>52.79</v>
        <stp/>
        <stp>StudyData</stp>
        <stp>S.XAR</stp>
        <stp>Bar</stp>
        <stp/>
        <stp>Open</stp>
        <stp>D</stp>
        <stp>-124</stp>
        <stp>All</stp>
        <stp/>
        <stp/>
        <stp>TRUE</stp>
        <stp>T</stp>
        <tr r="S126" s="5"/>
      </tp>
      <tp t="s">
        <v/>
        <stp/>
        <stp>StudyData</stp>
        <stp>S.XAR</stp>
        <stp>Bar</stp>
        <stp/>
        <stp>Open</stp>
        <stp>D</stp>
        <stp>-224</stp>
        <stp>All</stp>
        <stp/>
        <stp/>
        <stp>TRUE</stp>
        <stp>T</stp>
        <tr r="S226" s="5"/>
      </tp>
      <tp>
        <v>191.78</v>
        <stp/>
        <stp>StudyData</stp>
        <stp>SPY</stp>
        <stp>Bar</stp>
        <stp/>
        <stp>High</stp>
        <stp>D</stp>
        <stp>-88</stp>
        <stp>All</stp>
        <stp/>
        <stp/>
        <stp>TRUE</stp>
        <stp>T</stp>
        <tr r="E90" s="5"/>
      </tp>
      <tp>
        <v>54.49</v>
        <stp/>
        <stp>StudyData</stp>
        <stp>S.XAR</stp>
        <stp>Bar</stp>
        <stp/>
        <stp>Open</stp>
        <stp>D</stp>
        <stp>-127</stp>
        <stp>All</stp>
        <stp/>
        <stp/>
        <stp>TRUE</stp>
        <stp>T</stp>
        <tr r="S129" s="5"/>
      </tp>
      <tp t="s">
        <v/>
        <stp/>
        <stp>StudyData</stp>
        <stp>S.XAR</stp>
        <stp>Bar</stp>
        <stp/>
        <stp>Open</stp>
        <stp>D</stp>
        <stp>-227</stp>
        <stp>All</stp>
        <stp/>
        <stp/>
        <stp>TRUE</stp>
        <stp>T</stp>
        <tr r="S229" s="5"/>
      </tp>
      <tp>
        <v>53.85</v>
        <stp/>
        <stp>StudyData</stp>
        <stp>S.XAR</stp>
        <stp>Bar</stp>
        <stp/>
        <stp>Open</stp>
        <stp>D</stp>
        <stp>-126</stp>
        <stp>All</stp>
        <stp/>
        <stp/>
        <stp>TRUE</stp>
        <stp>T</stp>
        <tr r="S128" s="5"/>
      </tp>
      <tp t="s">
        <v/>
        <stp/>
        <stp>StudyData</stp>
        <stp>S.XAR</stp>
        <stp>Bar</stp>
        <stp/>
        <stp>Open</stp>
        <stp>D</stp>
        <stp>-226</stp>
        <stp>All</stp>
        <stp/>
        <stp/>
        <stp>TRUE</stp>
        <stp>T</stp>
        <tr r="S228" s="5"/>
      </tp>
      <tp>
        <v>52.6</v>
        <stp/>
        <stp>StudyData</stp>
        <stp>S.XAR</stp>
        <stp>Bar</stp>
        <stp/>
        <stp>Open</stp>
        <stp>D</stp>
        <stp>-121</stp>
        <stp>All</stp>
        <stp/>
        <stp/>
        <stp>TRUE</stp>
        <stp>T</stp>
        <tr r="S123" s="5"/>
      </tp>
      <tp t="s">
        <v/>
        <stp/>
        <stp>StudyData</stp>
        <stp>S.XAR</stp>
        <stp>Bar</stp>
        <stp/>
        <stp>Open</stp>
        <stp>D</stp>
        <stp>-221</stp>
        <stp>All</stp>
        <stp/>
        <stp/>
        <stp>TRUE</stp>
        <stp>T</stp>
        <tr r="S223" s="5"/>
      </tp>
      <tp>
        <v>53.04</v>
        <stp/>
        <stp>StudyData</stp>
        <stp>S.XAR</stp>
        <stp>Bar</stp>
        <stp/>
        <stp>Open</stp>
        <stp>D</stp>
        <stp>-120</stp>
        <stp>All</stp>
        <stp/>
        <stp/>
        <stp>TRUE</stp>
        <stp>T</stp>
        <tr r="S122" s="5"/>
      </tp>
      <tp t="s">
        <v/>
        <stp/>
        <stp>StudyData</stp>
        <stp>S.XAR</stp>
        <stp>Bar</stp>
        <stp/>
        <stp>Open</stp>
        <stp>D</stp>
        <stp>-220</stp>
        <stp>All</stp>
        <stp/>
        <stp/>
        <stp>TRUE</stp>
        <stp>T</stp>
        <tr r="S222" s="5"/>
      </tp>
      <tp>
        <v>53</v>
        <stp/>
        <stp>StudyData</stp>
        <stp>S.XAR</stp>
        <stp>Bar</stp>
        <stp/>
        <stp>Open</stp>
        <stp>D</stp>
        <stp>-123</stp>
        <stp>All</stp>
        <stp/>
        <stp/>
        <stp>TRUE</stp>
        <stp>T</stp>
        <tr r="S125" s="5"/>
      </tp>
      <tp t="s">
        <v/>
        <stp/>
        <stp>StudyData</stp>
        <stp>S.XAR</stp>
        <stp>Bar</stp>
        <stp/>
        <stp>Open</stp>
        <stp>D</stp>
        <stp>-223</stp>
        <stp>All</stp>
        <stp/>
        <stp/>
        <stp>TRUE</stp>
        <stp>T</stp>
        <tr r="S225" s="5"/>
      </tp>
      <tp>
        <v>52.43</v>
        <stp/>
        <stp>StudyData</stp>
        <stp>S.XAR</stp>
        <stp>Bar</stp>
        <stp/>
        <stp>Open</stp>
        <stp>D</stp>
        <stp>-122</stp>
        <stp>All</stp>
        <stp/>
        <stp/>
        <stp>TRUE</stp>
        <stp>T</stp>
        <tr r="S124" s="5"/>
      </tp>
      <tp t="s">
        <v/>
        <stp/>
        <stp>StudyData</stp>
        <stp>S.XAR</stp>
        <stp>Bar</stp>
        <stp/>
        <stp>Open</stp>
        <stp>D</stp>
        <stp>-222</stp>
        <stp>All</stp>
        <stp/>
        <stp/>
        <stp>TRUE</stp>
        <stp>T</stp>
        <tr r="S224" s="5"/>
      </tp>
      <tp>
        <v>53.48</v>
        <stp/>
        <stp>StudyData</stp>
        <stp>S.XAR</stp>
        <stp>Bar</stp>
        <stp/>
        <stp>Open</stp>
        <stp>D</stp>
        <stp>-119</stp>
        <stp>All</stp>
        <stp/>
        <stp/>
        <stp>TRUE</stp>
        <stp>T</stp>
        <tr r="S121" s="5"/>
      </tp>
      <tp t="s">
        <v/>
        <stp/>
        <stp>StudyData</stp>
        <stp>S.XAR</stp>
        <stp>Bar</stp>
        <stp/>
        <stp>Open</stp>
        <stp>D</stp>
        <stp>-219</stp>
        <stp>All</stp>
        <stp/>
        <stp/>
        <stp>TRUE</stp>
        <stp>T</stp>
        <tr r="S221" s="5"/>
      </tp>
      <tp>
        <v>51.7</v>
        <stp/>
        <stp>StudyData</stp>
        <stp>S.XAR</stp>
        <stp>Bar</stp>
        <stp/>
        <stp>Open</stp>
        <stp>D</stp>
        <stp>-118</stp>
        <stp>All</stp>
        <stp/>
        <stp/>
        <stp>TRUE</stp>
        <stp>T</stp>
        <tr r="S120" s="5"/>
      </tp>
      <tp t="s">
        <v/>
        <stp/>
        <stp>StudyData</stp>
        <stp>S.XAR</stp>
        <stp>Bar</stp>
        <stp/>
        <stp>Open</stp>
        <stp>D</stp>
        <stp>-218</stp>
        <stp>All</stp>
        <stp/>
        <stp/>
        <stp>TRUE</stp>
        <stp>T</stp>
        <tr r="S220" s="5"/>
      </tp>
      <tp>
        <v>52.7</v>
        <stp/>
        <stp>StudyData</stp>
        <stp>S.XAR</stp>
        <stp>Bar</stp>
        <stp/>
        <stp>Open</stp>
        <stp>D</stp>
        <stp>-115</stp>
        <stp>All</stp>
        <stp/>
        <stp/>
        <stp>TRUE</stp>
        <stp>T</stp>
        <tr r="S117" s="5"/>
      </tp>
      <tp t="s">
        <v/>
        <stp/>
        <stp>StudyData</stp>
        <stp>S.XAR</stp>
        <stp>Bar</stp>
        <stp/>
        <stp>Open</stp>
        <stp>D</stp>
        <stp>-215</stp>
        <stp>All</stp>
        <stp/>
        <stp/>
        <stp>TRUE</stp>
        <stp>T</stp>
        <tr r="S217" s="5"/>
      </tp>
      <tp>
        <v>52.9</v>
        <stp/>
        <stp>StudyData</stp>
        <stp>S.XAR</stp>
        <stp>Bar</stp>
        <stp/>
        <stp>Open</stp>
        <stp>D</stp>
        <stp>-114</stp>
        <stp>All</stp>
        <stp/>
        <stp/>
        <stp>TRUE</stp>
        <stp>T</stp>
        <tr r="S116" s="5"/>
      </tp>
      <tp t="s">
        <v/>
        <stp/>
        <stp>StudyData</stp>
        <stp>S.XAR</stp>
        <stp>Bar</stp>
        <stp/>
        <stp>Open</stp>
        <stp>D</stp>
        <stp>-214</stp>
        <stp>All</stp>
        <stp/>
        <stp/>
        <stp>TRUE</stp>
        <stp>T</stp>
        <tr r="S216" s="5"/>
      </tp>
      <tp>
        <v>51.55</v>
        <stp/>
        <stp>StudyData</stp>
        <stp>S.XAR</stp>
        <stp>Bar</stp>
        <stp/>
        <stp>Open</stp>
        <stp>D</stp>
        <stp>-117</stp>
        <stp>All</stp>
        <stp/>
        <stp/>
        <stp>TRUE</stp>
        <stp>T</stp>
        <tr r="S119" s="5"/>
      </tp>
      <tp t="s">
        <v/>
        <stp/>
        <stp>StudyData</stp>
        <stp>S.XAR</stp>
        <stp>Bar</stp>
        <stp/>
        <stp>Open</stp>
        <stp>D</stp>
        <stp>-217</stp>
        <stp>All</stp>
        <stp/>
        <stp/>
        <stp>TRUE</stp>
        <stp>T</stp>
        <tr r="S219" s="5"/>
      </tp>
      <tp>
        <v>52.14</v>
        <stp/>
        <stp>StudyData</stp>
        <stp>S.XAR</stp>
        <stp>Bar</stp>
        <stp/>
        <stp>Open</stp>
        <stp>D</stp>
        <stp>-116</stp>
        <stp>All</stp>
        <stp/>
        <stp/>
        <stp>TRUE</stp>
        <stp>T</stp>
        <tr r="S118" s="5"/>
      </tp>
      <tp t="s">
        <v/>
        <stp/>
        <stp>StudyData</stp>
        <stp>S.XAR</stp>
        <stp>Bar</stp>
        <stp/>
        <stp>Open</stp>
        <stp>D</stp>
        <stp>-216</stp>
        <stp>All</stp>
        <stp/>
        <stp/>
        <stp>TRUE</stp>
        <stp>T</stp>
        <tr r="S218" s="5"/>
      </tp>
      <tp>
        <v>53.49</v>
        <stp/>
        <stp>StudyData</stp>
        <stp>S.XAR</stp>
        <stp>Bar</stp>
        <stp/>
        <stp>Open</stp>
        <stp>D</stp>
        <stp>-111</stp>
        <stp>All</stp>
        <stp/>
        <stp/>
        <stp>TRUE</stp>
        <stp>T</stp>
        <tr r="S113" s="5"/>
      </tp>
      <tp t="s">
        <v/>
        <stp/>
        <stp>StudyData</stp>
        <stp>S.XAR</stp>
        <stp>Bar</stp>
        <stp/>
        <stp>Open</stp>
        <stp>D</stp>
        <stp>-211</stp>
        <stp>All</stp>
        <stp/>
        <stp/>
        <stp>TRUE</stp>
        <stp>T</stp>
        <tr r="S213" s="5"/>
      </tp>
      <tp>
        <v>53.15</v>
        <stp/>
        <stp>StudyData</stp>
        <stp>S.XAR</stp>
        <stp>Bar</stp>
        <stp/>
        <stp>Open</stp>
        <stp>D</stp>
        <stp>-110</stp>
        <stp>All</stp>
        <stp/>
        <stp/>
        <stp>TRUE</stp>
        <stp>T</stp>
        <tr r="S112" s="5"/>
      </tp>
      <tp t="s">
        <v/>
        <stp/>
        <stp>StudyData</stp>
        <stp>S.XAR</stp>
        <stp>Bar</stp>
        <stp/>
        <stp>Open</stp>
        <stp>D</stp>
        <stp>-210</stp>
        <stp>All</stp>
        <stp/>
        <stp/>
        <stp>TRUE</stp>
        <stp>T</stp>
        <tr r="S212" s="5"/>
      </tp>
      <tp>
        <v>52.49</v>
        <stp/>
        <stp>StudyData</stp>
        <stp>S.XAR</stp>
        <stp>Bar</stp>
        <stp/>
        <stp>Open</stp>
        <stp>D</stp>
        <stp>-113</stp>
        <stp>All</stp>
        <stp/>
        <stp/>
        <stp>TRUE</stp>
        <stp>T</stp>
        <tr r="S115" s="5"/>
      </tp>
      <tp t="s">
        <v/>
        <stp/>
        <stp>StudyData</stp>
        <stp>S.XAR</stp>
        <stp>Bar</stp>
        <stp/>
        <stp>Open</stp>
        <stp>D</stp>
        <stp>-213</stp>
        <stp>All</stp>
        <stp/>
        <stp/>
        <stp>TRUE</stp>
        <stp>T</stp>
        <tr r="S215" s="5"/>
      </tp>
      <tp>
        <v>52.78</v>
        <stp/>
        <stp>StudyData</stp>
        <stp>S.XAR</stp>
        <stp>Bar</stp>
        <stp/>
        <stp>Open</stp>
        <stp>D</stp>
        <stp>-112</stp>
        <stp>All</stp>
        <stp/>
        <stp/>
        <stp>TRUE</stp>
        <stp>T</stp>
        <tr r="S114" s="5"/>
      </tp>
      <tp t="s">
        <v/>
        <stp/>
        <stp>StudyData</stp>
        <stp>S.XAR</stp>
        <stp>Bar</stp>
        <stp/>
        <stp>Open</stp>
        <stp>D</stp>
        <stp>-212</stp>
        <stp>All</stp>
        <stp/>
        <stp/>
        <stp>TRUE</stp>
        <stp>T</stp>
        <tr r="S214" s="5"/>
      </tp>
      <tp>
        <v>42517</v>
        <stp/>
        <stp>StudyData</stp>
        <stp>S.XAR</stp>
        <stp>Bar</stp>
        <stp/>
        <stp>Time</stp>
        <stp>D</stp>
        <stp>-8</stp>
        <stp>All</stp>
        <stp/>
        <stp/>
        <stp>False</stp>
        <tr r="Q10" s="5"/>
        <tr r="R10" s="5"/>
      </tp>
      <tp>
        <v>42516</v>
        <stp/>
        <stp>StudyData</stp>
        <stp>S.XAR</stp>
        <stp>Bar</stp>
        <stp/>
        <stp>Time</stp>
        <stp>D</stp>
        <stp>-9</stp>
        <stp>All</stp>
        <stp/>
        <stp/>
        <stp>False</stp>
        <tr r="R11" s="5"/>
        <tr r="Q11" s="5"/>
      </tp>
      <tp>
        <v>42524</v>
        <stp/>
        <stp>StudyData</stp>
        <stp>S.XAR</stp>
        <stp>Bar</stp>
        <stp/>
        <stp>Time</stp>
        <stp>D</stp>
        <stp>-4</stp>
        <stp>All</stp>
        <stp/>
        <stp/>
        <stp>False</stp>
        <tr r="R6" s="5"/>
        <tr r="Q6" s="5"/>
      </tp>
      <tp>
        <v>42523</v>
        <stp/>
        <stp>StudyData</stp>
        <stp>S.XAR</stp>
        <stp>Bar</stp>
        <stp/>
        <stp>Time</stp>
        <stp>D</stp>
        <stp>-5</stp>
        <stp>All</stp>
        <stp/>
        <stp/>
        <stp>False</stp>
        <tr r="Q7" s="5"/>
        <tr r="R7" s="5"/>
      </tp>
      <tp>
        <v>42522</v>
        <stp/>
        <stp>StudyData</stp>
        <stp>S.XAR</stp>
        <stp>Bar</stp>
        <stp/>
        <stp>Time</stp>
        <stp>D</stp>
        <stp>-6</stp>
        <stp>All</stp>
        <stp/>
        <stp/>
        <stp>False</stp>
        <tr r="R8" s="5"/>
        <tr r="Q8" s="5"/>
      </tp>
      <tp>
        <v>42521</v>
        <stp/>
        <stp>StudyData</stp>
        <stp>S.XAR</stp>
        <stp>Bar</stp>
        <stp/>
        <stp>Time</stp>
        <stp>D</stp>
        <stp>-7</stp>
        <stp>All</stp>
        <stp/>
        <stp/>
        <stp>False</stp>
        <tr r="Q9" s="5"/>
        <tr r="R9" s="5"/>
      </tp>
      <tp>
        <v>42529</v>
        <stp/>
        <stp>StudyData</stp>
        <stp>S.XAR</stp>
        <stp>Bar</stp>
        <stp/>
        <stp>Time</stp>
        <stp>D</stp>
        <stp>-1</stp>
        <stp>All</stp>
        <stp/>
        <stp/>
        <stp>False</stp>
        <tr r="R3" s="5"/>
        <tr r="Q3" s="5"/>
      </tp>
      <tp>
        <v>42528</v>
        <stp/>
        <stp>StudyData</stp>
        <stp>S.XAR</stp>
        <stp>Bar</stp>
        <stp/>
        <stp>Time</stp>
        <stp>D</stp>
        <stp>-2</stp>
        <stp>All</stp>
        <stp/>
        <stp/>
        <stp>False</stp>
        <tr r="R4" s="5"/>
        <tr r="Q4" s="5"/>
      </tp>
      <tp>
        <v>42527</v>
        <stp/>
        <stp>StudyData</stp>
        <stp>S.XAR</stp>
        <stp>Bar</stp>
        <stp/>
        <stp>Time</stp>
        <stp>D</stp>
        <stp>-3</stp>
        <stp>All</stp>
        <stp/>
        <stp/>
        <stp>False</stp>
        <tr r="R5" s="5"/>
        <tr r="Q5" s="5"/>
      </tp>
      <tp>
        <v>52.16</v>
        <stp/>
        <stp>StudyData</stp>
        <stp>S.XAR</stp>
        <stp>Bar</stp>
        <stp/>
        <stp>Open</stp>
        <stp>D</stp>
        <stp>-109</stp>
        <stp>All</stp>
        <stp/>
        <stp/>
        <stp>TRUE</stp>
        <stp>T</stp>
        <tr r="S111" s="5"/>
      </tp>
      <tp t="s">
        <v/>
        <stp/>
        <stp>StudyData</stp>
        <stp>S.XAR</stp>
        <stp>Bar</stp>
        <stp/>
        <stp>Open</stp>
        <stp>D</stp>
        <stp>-209</stp>
        <stp>All</stp>
        <stp/>
        <stp/>
        <stp>TRUE</stp>
        <stp>T</stp>
        <tr r="S211" s="5"/>
      </tp>
      <tp>
        <v>52.47</v>
        <stp/>
        <stp>StudyData</stp>
        <stp>S.XAR</stp>
        <stp>Bar</stp>
        <stp/>
        <stp>Open</stp>
        <stp>D</stp>
        <stp>-108</stp>
        <stp>All</stp>
        <stp/>
        <stp/>
        <stp>TRUE</stp>
        <stp>T</stp>
        <tr r="S110" s="5"/>
      </tp>
      <tp t="s">
        <v/>
        <stp/>
        <stp>StudyData</stp>
        <stp>S.XAR</stp>
        <stp>Bar</stp>
        <stp/>
        <stp>Open</stp>
        <stp>D</stp>
        <stp>-208</stp>
        <stp>All</stp>
        <stp/>
        <stp/>
        <stp>TRUE</stp>
        <stp>T</stp>
        <tr r="S210" s="5"/>
      </tp>
      <tp>
        <v>51.04</v>
        <stp/>
        <stp>StudyData</stp>
        <stp>S.XAR</stp>
        <stp>Bar</stp>
        <stp/>
        <stp>Open</stp>
        <stp>D</stp>
        <stp>-105</stp>
        <stp>All</stp>
        <stp/>
        <stp/>
        <stp>TRUE</stp>
        <stp>T</stp>
        <tr r="S107" s="5"/>
      </tp>
      <tp t="s">
        <v/>
        <stp/>
        <stp>StudyData</stp>
        <stp>S.XAR</stp>
        <stp>Bar</stp>
        <stp/>
        <stp>Open</stp>
        <stp>D</stp>
        <stp>-205</stp>
        <stp>All</stp>
        <stp/>
        <stp/>
        <stp>TRUE</stp>
        <stp>T</stp>
        <tr r="S207" s="5"/>
      </tp>
      <tp>
        <v>50.35</v>
        <stp/>
        <stp>StudyData</stp>
        <stp>S.XAR</stp>
        <stp>Bar</stp>
        <stp/>
        <stp>Open</stp>
        <stp>D</stp>
        <stp>-104</stp>
        <stp>All</stp>
        <stp/>
        <stp/>
        <stp>TRUE</stp>
        <stp>T</stp>
        <tr r="S106" s="5"/>
      </tp>
      <tp t="s">
        <v/>
        <stp/>
        <stp>StudyData</stp>
        <stp>S.XAR</stp>
        <stp>Bar</stp>
        <stp/>
        <stp>Open</stp>
        <stp>D</stp>
        <stp>-204</stp>
        <stp>All</stp>
        <stp/>
        <stp/>
        <stp>TRUE</stp>
        <stp>T</stp>
        <tr r="S206" s="5"/>
      </tp>
      <tp>
        <v>52.27</v>
        <stp/>
        <stp>StudyData</stp>
        <stp>S.XAR</stp>
        <stp>Bar</stp>
        <stp/>
        <stp>Open</stp>
        <stp>D</stp>
        <stp>-107</stp>
        <stp>All</stp>
        <stp/>
        <stp/>
        <stp>TRUE</stp>
        <stp>T</stp>
        <tr r="S109" s="5"/>
      </tp>
      <tp t="s">
        <v/>
        <stp/>
        <stp>StudyData</stp>
        <stp>S.XAR</stp>
        <stp>Bar</stp>
        <stp/>
        <stp>Open</stp>
        <stp>D</stp>
        <stp>-207</stp>
        <stp>All</stp>
        <stp/>
        <stp/>
        <stp>TRUE</stp>
        <stp>T</stp>
        <tr r="S209" s="5"/>
      </tp>
      <tp>
        <v>51.47</v>
        <stp/>
        <stp>StudyData</stp>
        <stp>S.XAR</stp>
        <stp>Bar</stp>
        <stp/>
        <stp>Open</stp>
        <stp>D</stp>
        <stp>-106</stp>
        <stp>All</stp>
        <stp/>
        <stp/>
        <stp>TRUE</stp>
        <stp>T</stp>
        <tr r="S108" s="5"/>
      </tp>
      <tp t="s">
        <v/>
        <stp/>
        <stp>StudyData</stp>
        <stp>S.XAR</stp>
        <stp>Bar</stp>
        <stp/>
        <stp>Open</stp>
        <stp>D</stp>
        <stp>-206</stp>
        <stp>All</stp>
        <stp/>
        <stp/>
        <stp>TRUE</stp>
        <stp>T</stp>
        <tr r="S208" s="5"/>
      </tp>
      <tp>
        <v>49.36</v>
        <stp/>
        <stp>StudyData</stp>
        <stp>S.XAR</stp>
        <stp>Bar</stp>
        <stp/>
        <stp>Open</stp>
        <stp>D</stp>
        <stp>-101</stp>
        <stp>All</stp>
        <stp/>
        <stp/>
        <stp>TRUE</stp>
        <stp>T</stp>
        <tr r="S103" s="5"/>
      </tp>
      <tp t="s">
        <v/>
        <stp/>
        <stp>StudyData</stp>
        <stp>S.XAR</stp>
        <stp>Bar</stp>
        <stp/>
        <stp>Open</stp>
        <stp>D</stp>
        <stp>-201</stp>
        <stp>All</stp>
        <stp/>
        <stp/>
        <stp>TRUE</stp>
        <stp>T</stp>
        <tr r="S203" s="5"/>
      </tp>
      <tp>
        <v>48.38</v>
        <stp/>
        <stp>StudyData</stp>
        <stp>S.XAR</stp>
        <stp>Bar</stp>
        <stp/>
        <stp>Open</stp>
        <stp>D</stp>
        <stp>-100</stp>
        <stp>All</stp>
        <stp/>
        <stp/>
        <stp>TRUE</stp>
        <stp>T</stp>
        <tr r="S102" s="5"/>
      </tp>
      <tp t="s">
        <v/>
        <stp/>
        <stp>StudyData</stp>
        <stp>S.XAR</stp>
        <stp>Bar</stp>
        <stp/>
        <stp>Open</stp>
        <stp>D</stp>
        <stp>-200</stp>
        <stp>All</stp>
        <stp/>
        <stp/>
        <stp>TRUE</stp>
        <stp>T</stp>
        <tr r="S202" s="5"/>
      </tp>
      <tp t="s">
        <v/>
        <stp/>
        <stp>StudyData</stp>
        <stp>S.XAR</stp>
        <stp>Bar</stp>
        <stp/>
        <stp>Open</stp>
        <stp>D</stp>
        <stp>-300</stp>
        <stp>All</stp>
        <stp/>
        <stp/>
        <stp>TRUE</stp>
        <stp>T</stp>
        <tr r="S302" s="5"/>
      </tp>
      <tp>
        <v>211.8</v>
        <stp/>
        <stp>ContractData</stp>
        <stp>S.SPY</stp>
        <stp>High</stp>
        <stp/>
        <stp>T</stp>
        <tr r="M6" s="3"/>
      </tp>
      <tp>
        <v>50.6</v>
        <stp/>
        <stp>StudyData</stp>
        <stp>S.XAR</stp>
        <stp>Bar</stp>
        <stp/>
        <stp>Open</stp>
        <stp>D</stp>
        <stp>-103</stp>
        <stp>All</stp>
        <stp/>
        <stp/>
        <stp>TRUE</stp>
        <stp>T</stp>
        <tr r="S105" s="5"/>
      </tp>
      <tp t="s">
        <v/>
        <stp/>
        <stp>StudyData</stp>
        <stp>S.XAR</stp>
        <stp>Bar</stp>
        <stp/>
        <stp>Open</stp>
        <stp>D</stp>
        <stp>-203</stp>
        <stp>All</stp>
        <stp/>
        <stp/>
        <stp>TRUE</stp>
        <stp>T</stp>
        <tr r="S205" s="5"/>
      </tp>
      <tp>
        <v>51.11</v>
        <stp/>
        <stp>StudyData</stp>
        <stp>S.XAR</stp>
        <stp>Bar</stp>
        <stp/>
        <stp>Open</stp>
        <stp>D</stp>
        <stp>-102</stp>
        <stp>All</stp>
        <stp/>
        <stp/>
        <stp>TRUE</stp>
        <stp>T</stp>
        <tr r="S104" s="5"/>
      </tp>
      <tp t="s">
        <v/>
        <stp/>
        <stp>StudyData</stp>
        <stp>S.XAR</stp>
        <stp>Bar</stp>
        <stp/>
        <stp>Open</stp>
        <stp>D</stp>
        <stp>-202</stp>
        <stp>All</stp>
        <stp/>
        <stp/>
        <stp>TRUE</stp>
        <stp>T</stp>
        <tr r="S204" s="5"/>
      </tp>
      <tp>
        <v>107.15</v>
        <stp/>
        <stp>ContractData</stp>
        <stp>S.SLY</stp>
        <stp>High</stp>
        <stp/>
        <stp>T</stp>
        <tr r="M11" s="3"/>
      </tp>
      <tp>
        <v>205.26</v>
        <stp/>
        <stp>StudyData</stp>
        <stp>SPY</stp>
        <stp>Bar</stp>
        <stp/>
        <stp>High</stp>
        <stp>D</stp>
        <stp>-51</stp>
        <stp>All</stp>
        <stp/>
        <stp/>
        <stp>TRUE</stp>
        <stp>T</stp>
        <tr r="E53" s="5"/>
      </tp>
      <tp>
        <v>206.87</v>
        <stp/>
        <stp>StudyData</stp>
        <stp>SPY</stp>
        <stp>Bar</stp>
        <stp/>
        <stp>High</stp>
        <stp>D</stp>
        <stp>-50</stp>
        <stp>All</stp>
        <stp/>
        <stp/>
        <stp>TRUE</stp>
        <stp>T</stp>
        <tr r="E52" s="5"/>
      </tp>
      <tp>
        <v>203.39</v>
        <stp/>
        <stp>StudyData</stp>
        <stp>SPY</stp>
        <stp>Bar</stp>
        <stp/>
        <stp>High</stp>
        <stp>D</stp>
        <stp>-53</stp>
        <stp>All</stp>
        <stp/>
        <stp/>
        <stp>TRUE</stp>
        <stp>T</stp>
        <tr r="E55" s="5"/>
      </tp>
      <tp>
        <v>203.86</v>
        <stp/>
        <stp>StudyData</stp>
        <stp>SPY</stp>
        <stp>Bar</stp>
        <stp/>
        <stp>High</stp>
        <stp>D</stp>
        <stp>-52</stp>
        <stp>All</stp>
        <stp/>
        <stp/>
        <stp>TRUE</stp>
        <stp>T</stp>
        <tr r="E54" s="5"/>
      </tp>
      <tp>
        <v>205.23</v>
        <stp/>
        <stp>StudyData</stp>
        <stp>SPY</stp>
        <stp>Bar</stp>
        <stp/>
        <stp>High</stp>
        <stp>D</stp>
        <stp>-55</stp>
        <stp>All</stp>
        <stp/>
        <stp/>
        <stp>TRUE</stp>
        <stp>T</stp>
        <tr r="E57" s="5"/>
      </tp>
      <tp>
        <v>204.33</v>
        <stp/>
        <stp>StudyData</stp>
        <stp>SPY</stp>
        <stp>Bar</stp>
        <stp/>
        <stp>High</stp>
        <stp>D</stp>
        <stp>-54</stp>
        <stp>All</stp>
        <stp/>
        <stp/>
        <stp>TRUE</stp>
        <stp>T</stp>
        <tr r="E56" s="5"/>
      </tp>
      <tp>
        <v>204.78</v>
        <stp/>
        <stp>StudyData</stp>
        <stp>SPY</stp>
        <stp>Bar</stp>
        <stp/>
        <stp>High</stp>
        <stp>D</stp>
        <stp>-57</stp>
        <stp>All</stp>
        <stp/>
        <stp/>
        <stp>TRUE</stp>
        <stp>T</stp>
        <tr r="E59" s="5"/>
      </tp>
      <tp>
        <v>204.94</v>
        <stp/>
        <stp>StudyData</stp>
        <stp>SPY</stp>
        <stp>Bar</stp>
        <stp/>
        <stp>High</stp>
        <stp>D</stp>
        <stp>-56</stp>
        <stp>All</stp>
        <stp/>
        <stp/>
        <stp>TRUE</stp>
        <stp>T</stp>
        <tr r="E58" s="5"/>
      </tp>
      <tp>
        <v>203.82</v>
        <stp/>
        <stp>StudyData</stp>
        <stp>SPY</stp>
        <stp>Bar</stp>
        <stp/>
        <stp>High</stp>
        <stp>D</stp>
        <stp>-59</stp>
        <stp>All</stp>
        <stp/>
        <stp/>
        <stp>TRUE</stp>
        <stp>T</stp>
        <tr r="E61" s="5"/>
      </tp>
      <tp>
        <v>205.23</v>
        <stp/>
        <stp>StudyData</stp>
        <stp>SPY</stp>
        <stp>Bar</stp>
        <stp/>
        <stp>High</stp>
        <stp>D</stp>
        <stp>-58</stp>
        <stp>All</stp>
        <stp/>
        <stp/>
        <stp>TRUE</stp>
        <stp>T</stp>
        <tr r="E60" s="5"/>
      </tp>
      <tp>
        <v>206.72</v>
        <stp/>
        <stp>StudyData</stp>
        <stp>SPY</stp>
        <stp>Bar</stp>
        <stp/>
        <stp>Open</stp>
        <stp>D</stp>
        <stp>-28</stp>
        <stp>All</stp>
        <stp/>
        <stp/>
        <stp>TRUE</stp>
        <stp>T</stp>
        <tr r="D30" s="5"/>
      </tp>
      <tp>
        <v>208.46</v>
        <stp/>
        <stp>StudyData</stp>
        <stp>SPY</stp>
        <stp>Bar</stp>
        <stp/>
        <stp>Open</stp>
        <stp>D</stp>
        <stp>-29</stp>
        <stp>All</stp>
        <stp/>
        <stp/>
        <stp>TRUE</stp>
        <stp>T</stp>
        <tr r="D31" s="5"/>
      </tp>
      <tp>
        <v>207.91</v>
        <stp/>
        <stp>StudyData</stp>
        <stp>SPY</stp>
        <stp>Bar</stp>
        <stp/>
        <stp>Open</stp>
        <stp>D</stp>
        <stp>-20</stp>
        <stp>All</stp>
        <stp/>
        <stp/>
        <stp>TRUE</stp>
        <stp>T</stp>
        <tr r="D22" s="5"/>
      </tp>
      <tp>
        <v>206.72</v>
        <stp/>
        <stp>StudyData</stp>
        <stp>SPY</stp>
        <stp>Bar</stp>
        <stp/>
        <stp>Open</stp>
        <stp>D</stp>
        <stp>-21</stp>
        <stp>All</stp>
        <stp/>
        <stp/>
        <stp>TRUE</stp>
        <stp>T</stp>
        <tr r="D23" s="5"/>
      </tp>
      <tp>
        <v>205.57</v>
        <stp/>
        <stp>StudyData</stp>
        <stp>SPY</stp>
        <stp>Bar</stp>
        <stp/>
        <stp>Open</stp>
        <stp>D</stp>
        <stp>-22</stp>
        <stp>All</stp>
        <stp/>
        <stp/>
        <stp>TRUE</stp>
        <stp>T</stp>
        <tr r="D24" s="5"/>
      </tp>
      <tp>
        <v>204.06</v>
        <stp/>
        <stp>StudyData</stp>
        <stp>SPY</stp>
        <stp>Bar</stp>
        <stp/>
        <stp>Open</stp>
        <stp>D</stp>
        <stp>-23</stp>
        <stp>All</stp>
        <stp/>
        <stp/>
        <stp>TRUE</stp>
        <stp>T</stp>
        <tr r="D25" s="5"/>
      </tp>
      <tp>
        <v>205.56</v>
        <stp/>
        <stp>StudyData</stp>
        <stp>SPY</stp>
        <stp>Bar</stp>
        <stp/>
        <stp>Open</stp>
        <stp>D</stp>
        <stp>-24</stp>
        <stp>All</stp>
        <stp/>
        <stp/>
        <stp>TRUE</stp>
        <stp>T</stp>
        <tr r="D26" s="5"/>
      </tp>
      <tp>
        <v>204.99</v>
        <stp/>
        <stp>StudyData</stp>
        <stp>SPY</stp>
        <stp>Bar</stp>
        <stp/>
        <stp>Open</stp>
        <stp>D</stp>
        <stp>-25</stp>
        <stp>All</stp>
        <stp/>
        <stp/>
        <stp>TRUE</stp>
        <stp>T</stp>
        <tr r="D27" s="5"/>
      </tp>
      <tp>
        <v>206.52</v>
        <stp/>
        <stp>StudyData</stp>
        <stp>SPY</stp>
        <stp>Bar</stp>
        <stp/>
        <stp>Open</stp>
        <stp>D</stp>
        <stp>-26</stp>
        <stp>All</stp>
        <stp/>
        <stp/>
        <stp>TRUE</stp>
        <stp>T</stp>
        <tr r="D28" s="5"/>
      </tp>
      <tp>
        <v>206.92</v>
        <stp/>
        <stp>StudyData</stp>
        <stp>SPY</stp>
        <stp>Bar</stp>
        <stp/>
        <stp>Open</stp>
        <stp>D</stp>
        <stp>-27</stp>
        <stp>All</stp>
        <stp/>
        <stp/>
        <stp>TRUE</stp>
        <stp>T</stp>
        <tr r="D29" s="5"/>
      </tp>
      <tp>
        <v>102</v>
        <stp/>
        <stp>ContractData</stp>
        <stp>S.SPYG</stp>
        <stp>Open</stp>
        <stp/>
        <stp>T</stp>
        <tr r="L18" s="3"/>
      </tp>
      <tp>
        <v>101.19</v>
        <stp/>
        <stp>ContractData</stp>
        <stp>S.SPYV</stp>
        <stp>Open</stp>
        <stp/>
        <stp>T</stp>
        <tr r="L19" s="3"/>
      </tp>
      <tp>
        <v>206.25</v>
        <stp/>
        <stp>StudyData</stp>
        <stp>SPY</stp>
        <stp>Bar</stp>
        <stp/>
        <stp>High</stp>
        <stp>D</stp>
        <stp>-41</stp>
        <stp>All</stp>
        <stp/>
        <stp/>
        <stp>TRUE</stp>
        <stp>T</stp>
        <tr r="E43" s="5"/>
      </tp>
      <tp>
        <v>208.1</v>
        <stp/>
        <stp>StudyData</stp>
        <stp>SPY</stp>
        <stp>Bar</stp>
        <stp/>
        <stp>High</stp>
        <stp>D</stp>
        <stp>-40</stp>
        <stp>All</stp>
        <stp/>
        <stp/>
        <stp>TRUE</stp>
        <stp>T</stp>
        <tr r="E42" s="5"/>
      </tp>
      <tp>
        <v>205.85</v>
        <stp/>
        <stp>StudyData</stp>
        <stp>SPY</stp>
        <stp>Bar</stp>
        <stp/>
        <stp>High</stp>
        <stp>D</stp>
        <stp>-43</stp>
        <stp>All</stp>
        <stp/>
        <stp/>
        <stp>TRUE</stp>
        <stp>T</stp>
        <tr r="E45" s="5"/>
      </tp>
      <tp>
        <v>206.07</v>
        <stp/>
        <stp>StudyData</stp>
        <stp>SPY</stp>
        <stp>Bar</stp>
        <stp/>
        <stp>High</stp>
        <stp>D</stp>
        <stp>-42</stp>
        <stp>All</stp>
        <stp/>
        <stp/>
        <stp>TRUE</stp>
        <stp>T</stp>
        <tr r="E44" s="5"/>
      </tp>
      <tp>
        <v>206.49</v>
        <stp/>
        <stp>StudyData</stp>
        <stp>SPY</stp>
        <stp>Bar</stp>
        <stp/>
        <stp>High</stp>
        <stp>D</stp>
        <stp>-45</stp>
        <stp>All</stp>
        <stp/>
        <stp/>
        <stp>TRUE</stp>
        <stp>T</stp>
        <tr r="E47" s="5"/>
      </tp>
      <tp>
        <v>205.56</v>
        <stp/>
        <stp>StudyData</stp>
        <stp>SPY</stp>
        <stp>Bar</stp>
        <stp/>
        <stp>High</stp>
        <stp>D</stp>
        <stp>-44</stp>
        <stp>All</stp>
        <stp/>
        <stp/>
        <stp>TRUE</stp>
        <stp>T</stp>
        <tr r="E46" s="5"/>
      </tp>
      <tp>
        <v>207.07</v>
        <stp/>
        <stp>StudyData</stp>
        <stp>SPY</stp>
        <stp>Bar</stp>
        <stp/>
        <stp>High</stp>
        <stp>D</stp>
        <stp>-47</stp>
        <stp>All</stp>
        <stp/>
        <stp/>
        <stp>TRUE</stp>
        <stp>T</stp>
        <tr r="E49" s="5"/>
      </tp>
      <tp>
        <v>205.26</v>
        <stp/>
        <stp>StudyData</stp>
        <stp>SPY</stp>
        <stp>Bar</stp>
        <stp/>
        <stp>High</stp>
        <stp>D</stp>
        <stp>-46</stp>
        <stp>All</stp>
        <stp/>
        <stp/>
        <stp>TRUE</stp>
        <stp>T</stp>
        <tr r="E48" s="5"/>
      </tp>
      <tp>
        <v>206.41</v>
        <stp/>
        <stp>StudyData</stp>
        <stp>SPY</stp>
        <stp>Bar</stp>
        <stp/>
        <stp>High</stp>
        <stp>D</stp>
        <stp>-49</stp>
        <stp>All</stp>
        <stp/>
        <stp/>
        <stp>TRUE</stp>
        <stp>T</stp>
        <tr r="E51" s="5"/>
      </tp>
      <tp>
        <v>207.14</v>
        <stp/>
        <stp>StudyData</stp>
        <stp>SPY</stp>
        <stp>Bar</stp>
        <stp/>
        <stp>High</stp>
        <stp>D</stp>
        <stp>-48</stp>
        <stp>All</stp>
        <stp/>
        <stp/>
        <stp>TRUE</stp>
        <stp>T</stp>
        <tr r="E50" s="5"/>
      </tp>
      <tp>
        <v>208.01</v>
        <stp/>
        <stp>StudyData</stp>
        <stp>SPY</stp>
        <stp>Bar</stp>
        <stp/>
        <stp>Open</stp>
        <stp>D</stp>
        <stp>-38</stp>
        <stp>All</stp>
        <stp/>
        <stp/>
        <stp>TRUE</stp>
        <stp>T</stp>
        <tr r="D40" s="5"/>
      </tp>
      <tp>
        <v>208.07</v>
        <stp/>
        <stp>StudyData</stp>
        <stp>SPY</stp>
        <stp>Bar</stp>
        <stp/>
        <stp>Open</stp>
        <stp>D</stp>
        <stp>-39</stp>
        <stp>All</stp>
        <stp/>
        <stp/>
        <stp>TRUE</stp>
        <stp>T</stp>
        <tr r="D41" s="5"/>
      </tp>
      <tp>
        <v>208.47</v>
        <stp/>
        <stp>StudyData</stp>
        <stp>SPY</stp>
        <stp>Bar</stp>
        <stp/>
        <stp>Open</stp>
        <stp>D</stp>
        <stp>-30</stp>
        <stp>All</stp>
        <stp/>
        <stp/>
        <stp>TRUE</stp>
        <stp>T</stp>
        <tr r="D32" s="5"/>
      </tp>
      <tp>
        <v>209.04</v>
        <stp/>
        <stp>StudyData</stp>
        <stp>SPY</stp>
        <stp>Bar</stp>
        <stp/>
        <stp>Open</stp>
        <stp>D</stp>
        <stp>-31</stp>
        <stp>All</stp>
        <stp/>
        <stp/>
        <stp>TRUE</stp>
        <stp>T</stp>
        <tr r="D33" s="5"/>
      </tp>
      <tp>
        <v>208.26</v>
        <stp/>
        <stp>StudyData</stp>
        <stp>SPY</stp>
        <stp>Bar</stp>
        <stp/>
        <stp>Open</stp>
        <stp>D</stp>
        <stp>-32</stp>
        <stp>All</stp>
        <stp/>
        <stp/>
        <stp>TRUE</stp>
        <stp>T</stp>
        <tr r="D34" s="5"/>
      </tp>
      <tp>
        <v>208.55</v>
        <stp/>
        <stp>StudyData</stp>
        <stp>SPY</stp>
        <stp>Bar</stp>
        <stp/>
        <stp>Open</stp>
        <stp>D</stp>
        <stp>-33</stp>
        <stp>All</stp>
        <stp/>
        <stp/>
        <stp>TRUE</stp>
        <stp>T</stp>
        <tr r="D35" s="5"/>
      </tp>
      <tp>
        <v>210.12</v>
        <stp/>
        <stp>StudyData</stp>
        <stp>SPY</stp>
        <stp>Bar</stp>
        <stp/>
        <stp>Open</stp>
        <stp>D</stp>
        <stp>-34</stp>
        <stp>All</stp>
        <stp/>
        <stp/>
        <stp>TRUE</stp>
        <stp>T</stp>
        <tr r="D36" s="5"/>
      </tp>
      <tp>
        <v>209.95</v>
        <stp/>
        <stp>StudyData</stp>
        <stp>SPY</stp>
        <stp>Bar</stp>
        <stp/>
        <stp>Open</stp>
        <stp>D</stp>
        <stp>-35</stp>
        <stp>All</stp>
        <stp/>
        <stp/>
        <stp>TRUE</stp>
        <stp>T</stp>
        <tr r="D37" s="5"/>
      </tp>
      <tp>
        <v>209.74</v>
        <stp/>
        <stp>StudyData</stp>
        <stp>SPY</stp>
        <stp>Bar</stp>
        <stp/>
        <stp>Open</stp>
        <stp>D</stp>
        <stp>-36</stp>
        <stp>All</stp>
        <stp/>
        <stp/>
        <stp>TRUE</stp>
        <stp>T</stp>
        <tr r="D38" s="5"/>
      </tp>
      <tp>
        <v>207.14</v>
        <stp/>
        <stp>StudyData</stp>
        <stp>SPY</stp>
        <stp>Bar</stp>
        <stp/>
        <stp>Open</stp>
        <stp>D</stp>
        <stp>-37</stp>
        <stp>All</stp>
        <stp/>
        <stp/>
        <stp>TRUE</stp>
        <stp>T</stp>
        <tr r="D39" s="5"/>
      </tp>
      <tp>
        <v>79.87</v>
        <stp/>
        <stp>ContractData</stp>
        <stp>S.RSCO</stp>
        <stp>Open</stp>
        <stp/>
        <stp>T</stp>
        <tr r="L10" s="3"/>
      </tp>
      <tp>
        <v>-0.11</v>
        <stp/>
        <stp>ContractData</stp>
        <stp>S.RSCO</stp>
        <stp>NetLastQuoteToday</stp>
        <stp/>
        <stp>T</stp>
        <tr r="H10" s="3"/>
      </tp>
      <tp>
        <v>196.23</v>
        <stp/>
        <stp>StudyData</stp>
        <stp>SPY</stp>
        <stp>Bar</stp>
        <stp/>
        <stp>High</stp>
        <stp>D</stp>
        <stp>-71</stp>
        <stp>All</stp>
        <stp/>
        <stp/>
        <stp>TRUE</stp>
        <stp>T</stp>
        <tr r="E73" s="5"/>
      </tp>
      <tp>
        <v>198.43</v>
        <stp/>
        <stp>StudyData</stp>
        <stp>SPY</stp>
        <stp>Bar</stp>
        <stp/>
        <stp>High</stp>
        <stp>D</stp>
        <stp>-70</stp>
        <stp>All</stp>
        <stp/>
        <stp/>
        <stp>TRUE</stp>
        <stp>T</stp>
        <tr r="E72" s="5"/>
      </tp>
      <tp>
        <v>195.67</v>
        <stp/>
        <stp>StudyData</stp>
        <stp>SPY</stp>
        <stp>Bar</stp>
        <stp/>
        <stp>High</stp>
        <stp>D</stp>
        <stp>-73</stp>
        <stp>All</stp>
        <stp/>
        <stp/>
        <stp>TRUE</stp>
        <stp>T</stp>
        <tr r="E75" s="5"/>
      </tp>
      <tp>
        <v>196.68</v>
        <stp/>
        <stp>StudyData</stp>
        <stp>SPY</stp>
        <stp>Bar</stp>
        <stp/>
        <stp>High</stp>
        <stp>D</stp>
        <stp>-72</stp>
        <stp>All</stp>
        <stp/>
        <stp/>
        <stp>TRUE</stp>
        <stp>T</stp>
        <tr r="E74" s="5"/>
      </tp>
      <tp>
        <v>194.32</v>
        <stp/>
        <stp>StudyData</stp>
        <stp>SPY</stp>
        <stp>Bar</stp>
        <stp/>
        <stp>High</stp>
        <stp>D</stp>
        <stp>-75</stp>
        <stp>All</stp>
        <stp/>
        <stp/>
        <stp>TRUE</stp>
        <stp>T</stp>
        <tr r="E77" s="5"/>
      </tp>
      <tp>
        <v>193.74</v>
        <stp/>
        <stp>StudyData</stp>
        <stp>SPY</stp>
        <stp>Bar</stp>
        <stp/>
        <stp>High</stp>
        <stp>D</stp>
        <stp>-74</stp>
        <stp>All</stp>
        <stp/>
        <stp/>
        <stp>TRUE</stp>
        <stp>T</stp>
        <tr r="E76" s="5"/>
      </tp>
      <tp>
        <v>192.18</v>
        <stp/>
        <stp>StudyData</stp>
        <stp>SPY</stp>
        <stp>Bar</stp>
        <stp/>
        <stp>High</stp>
        <stp>D</stp>
        <stp>-77</stp>
        <stp>All</stp>
        <stp/>
        <stp/>
        <stp>TRUE</stp>
        <stp>T</stp>
        <tr r="E79" s="5"/>
      </tp>
      <tp>
        <v>194.95</v>
        <stp/>
        <stp>StudyData</stp>
        <stp>SPY</stp>
        <stp>Bar</stp>
        <stp/>
        <stp>High</stp>
        <stp>D</stp>
        <stp>-76</stp>
        <stp>All</stp>
        <stp/>
        <stp/>
        <stp>TRUE</stp>
        <stp>T</stp>
        <tr r="E78" s="5"/>
      </tp>
      <tp>
        <v>193.32</v>
        <stp/>
        <stp>StudyData</stp>
        <stp>SPY</stp>
        <stp>Bar</stp>
        <stp/>
        <stp>High</stp>
        <stp>D</stp>
        <stp>-79</stp>
        <stp>All</stp>
        <stp/>
        <stp/>
        <stp>TRUE</stp>
        <stp>T</stp>
        <tr r="E81" s="5"/>
      </tp>
      <tp>
        <v>193.27</v>
        <stp/>
        <stp>StudyData</stp>
        <stp>SPY</stp>
        <stp>Bar</stp>
        <stp/>
        <stp>High</stp>
        <stp>D</stp>
        <stp>-78</stp>
        <stp>All</stp>
        <stp/>
        <stp/>
        <stp>TRUE</stp>
        <stp>T</stp>
        <tr r="E80" s="5"/>
      </tp>
      <tp>
        <v>203.04</v>
        <stp/>
        <stp>StudyData</stp>
        <stp>SPY</stp>
        <stp>Bar</stp>
        <stp/>
        <stp>High</stp>
        <stp>D</stp>
        <stp>-61</stp>
        <stp>All</stp>
        <stp/>
        <stp/>
        <stp>TRUE</stp>
        <stp>T</stp>
        <tr r="E63" s="5"/>
      </tp>
      <tp>
        <v>202.23</v>
        <stp/>
        <stp>StudyData</stp>
        <stp>SPY</stp>
        <stp>Bar</stp>
        <stp/>
        <stp>High</stp>
        <stp>D</stp>
        <stp>-60</stp>
        <stp>All</stp>
        <stp/>
        <stp/>
        <stp>TRUE</stp>
        <stp>T</stp>
        <tr r="E62" s="5"/>
      </tp>
      <tp>
        <v>20.010000000000002</v>
        <stp/>
        <stp>ContractData</stp>
        <stp>S.XES</stp>
        <stp>Open</stp>
        <stp/>
        <stp>T</stp>
        <tr r="L47" s="3"/>
      </tp>
      <tp>
        <v>201.07</v>
        <stp/>
        <stp>StudyData</stp>
        <stp>SPY</stp>
        <stp>Bar</stp>
        <stp/>
        <stp>High</stp>
        <stp>D</stp>
        <stp>-63</stp>
        <stp>All</stp>
        <stp/>
        <stp/>
        <stp>TRUE</stp>
        <stp>T</stp>
        <tr r="E65" s="5"/>
      </tp>
      <tp>
        <v>202.81</v>
        <stp/>
        <stp>StudyData</stp>
        <stp>SPY</stp>
        <stp>Bar</stp>
        <stp/>
        <stp>High</stp>
        <stp>D</stp>
        <stp>-62</stp>
        <stp>All</stp>
        <stp/>
        <stp/>
        <stp>TRUE</stp>
        <stp>T</stp>
        <tr r="E64" s="5"/>
      </tp>
      <tp>
        <v>199.92</v>
        <stp/>
        <stp>StudyData</stp>
        <stp>SPY</stp>
        <stp>Bar</stp>
        <stp/>
        <stp>High</stp>
        <stp>D</stp>
        <stp>-65</stp>
        <stp>All</stp>
        <stp/>
        <stp/>
        <stp>TRUE</stp>
        <stp>T</stp>
        <tr r="E67" s="5"/>
      </tp>
      <tp>
        <v>199.79</v>
        <stp/>
        <stp>StudyData</stp>
        <stp>SPY</stp>
        <stp>Bar</stp>
        <stp/>
        <stp>High</stp>
        <stp>D</stp>
        <stp>-64</stp>
        <stp>All</stp>
        <stp/>
        <stp/>
        <stp>TRUE</stp>
        <stp>T</stp>
        <tr r="E66" s="5"/>
      </tp>
      <tp>
        <v>57.2</v>
        <stp/>
        <stp>ContractData</stp>
        <stp>S.XAR</stp>
        <stp>Open</stp>
        <stp/>
        <stp>T</stp>
        <tr r="L37" s="3"/>
      </tp>
      <tp>
        <v>58.120000000000005</v>
        <stp/>
        <stp>ContractData</stp>
        <stp>S.XBI</stp>
        <stp>Open</stp>
        <stp/>
        <stp>T</stp>
        <tr r="L39" s="3"/>
      </tp>
      <tp>
        <v>201.35</v>
        <stp/>
        <stp>StudyData</stp>
        <stp>SPY</stp>
        <stp>Bar</stp>
        <stp/>
        <stp>High</stp>
        <stp>D</stp>
        <stp>-67</stp>
        <stp>All</stp>
        <stp/>
        <stp/>
        <stp>TRUE</stp>
        <stp>T</stp>
        <tr r="E69" s="5"/>
      </tp>
      <tp>
        <v>201.07</v>
        <stp/>
        <stp>StudyData</stp>
        <stp>SPY</stp>
        <stp>Bar</stp>
        <stp/>
        <stp>High</stp>
        <stp>D</stp>
        <stp>-66</stp>
        <stp>All</stp>
        <stp/>
        <stp/>
        <stp>TRUE</stp>
        <stp>T</stp>
        <tr r="E68" s="5"/>
      </tp>
      <tp>
        <v>44.11</v>
        <stp/>
        <stp>ContractData</stp>
        <stp>S.XLK</stp>
        <stp>Open</stp>
        <stp/>
        <stp>T</stp>
        <tr r="L32" s="3"/>
      </tp>
      <tp>
        <v>56.84</v>
        <stp/>
        <stp>ContractData</stp>
        <stp>S.XLI</stp>
        <stp>Open</stp>
        <stp/>
        <stp>T</stp>
        <tr r="L30" s="3"/>
      </tp>
      <tp>
        <v>23.48</v>
        <stp/>
        <stp>ContractData</stp>
        <stp>S.XLF</stp>
        <stp>Open</stp>
        <stp/>
        <stp>T</stp>
        <tr r="L28" s="3"/>
      </tp>
      <tp>
        <v>68.59</v>
        <stp/>
        <stp>ContractData</stp>
        <stp>S.XLE</stp>
        <stp>Open</stp>
        <stp/>
        <stp>T</stp>
        <tr r="L27" s="3"/>
      </tp>
      <tp>
        <v>48.2</v>
        <stp/>
        <stp>ContractData</stp>
        <stp>S.XLB</stp>
        <stp>Open</stp>
        <stp/>
        <stp>T</stp>
        <tr r="L31" s="3"/>
      </tp>
      <tp>
        <v>199.09</v>
        <stp/>
        <stp>StudyData</stp>
        <stp>SPY</stp>
        <stp>Bar</stp>
        <stp/>
        <stp>High</stp>
        <stp>D</stp>
        <stp>-69</stp>
        <stp>All</stp>
        <stp/>
        <stp/>
        <stp>TRUE</stp>
        <stp>T</stp>
        <tr r="E71" s="5"/>
      </tp>
      <tp>
        <v>79.09</v>
        <stp/>
        <stp>ContractData</stp>
        <stp>S.XLY</stp>
        <stp>Open</stp>
        <stp/>
        <stp>T</stp>
        <tr r="L25" s="3"/>
      </tp>
      <tp>
        <v>72.320000000000007</v>
        <stp/>
        <stp>ContractData</stp>
        <stp>S.XLV</stp>
        <stp>Open</stp>
        <stp/>
        <stp>T</stp>
        <tr r="L29" s="3"/>
      </tp>
      <tp>
        <v>50.300000000000004</v>
        <stp/>
        <stp>ContractData</stp>
        <stp>S.XLU</stp>
        <stp>Open</stp>
        <stp/>
        <stp>T</stp>
        <tr r="L33" s="3"/>
      </tp>
      <tp>
        <v>53.78</v>
        <stp/>
        <stp>ContractData</stp>
        <stp>S.XLP</stp>
        <stp>Open</stp>
        <stp/>
        <stp>T</stp>
        <tr r="L26" s="3"/>
      </tp>
      <tp>
        <v>24.05</v>
        <stp/>
        <stp>ContractData</stp>
        <stp>S.XME</stp>
        <stp>Open</stp>
        <stp/>
        <stp>T</stp>
        <tr r="L44" s="3"/>
      </tp>
      <tp>
        <v>199.79</v>
        <stp/>
        <stp>StudyData</stp>
        <stp>SPY</stp>
        <stp>Bar</stp>
        <stp/>
        <stp>High</stp>
        <stp>D</stp>
        <stp>-68</stp>
        <stp>All</stp>
        <stp/>
        <stp/>
        <stp>TRUE</stp>
        <stp>T</stp>
        <tr r="E70" s="5"/>
      </tp>
      <tp>
        <v>36.71</v>
        <stp/>
        <stp>ContractData</stp>
        <stp>S.XOP</stp>
        <stp>Open</stp>
        <stp/>
        <stp>T</stp>
        <tr r="L46" s="3"/>
      </tp>
      <tp>
        <v>47</v>
        <stp/>
        <stp>ContractData</stp>
        <stp>S.XHE</stp>
        <stp>Open</stp>
        <stp/>
        <stp>T</stp>
        <tr r="L41" s="3"/>
      </tp>
      <tp>
        <v>34.49</v>
        <stp/>
        <stp>ContractData</stp>
        <stp>S.XHB</stp>
        <stp>Open</stp>
        <stp/>
        <stp>T</stp>
        <tr r="L42" s="3"/>
      </tp>
      <tp>
        <v>45.84</v>
        <stp/>
        <stp>ContractData</stp>
        <stp>S.XTN</stp>
        <stp>Open</stp>
        <stp/>
        <stp>T</stp>
        <tr r="L54" s="3"/>
      </tp>
      <tp>
        <v>58.980000000000004</v>
        <stp/>
        <stp>ContractData</stp>
        <stp>S.XTL</stp>
        <stp>Open</stp>
        <stp/>
        <stp>T</stp>
        <tr r="L53" s="3"/>
      </tp>
      <tp>
        <v>206.21</v>
        <stp/>
        <stp>StudyData</stp>
        <stp>SPY</stp>
        <stp>Bar</stp>
        <stp/>
        <stp>Open</stp>
        <stp>D</stp>
        <stp>-18</stp>
        <stp>All</stp>
        <stp/>
        <stp/>
        <stp>TRUE</stp>
        <stp>T</stp>
        <tr r="D20" s="5"/>
      </tp>
      <tp>
        <v>207.29</v>
        <stp/>
        <stp>StudyData</stp>
        <stp>SPY</stp>
        <stp>Bar</stp>
        <stp/>
        <stp>Open</stp>
        <stp>D</stp>
        <stp>-19</stp>
        <stp>All</stp>
        <stp/>
        <stp/>
        <stp>TRUE</stp>
        <stp>T</stp>
        <tr r="D21" s="5"/>
      </tp>
      <tp>
        <v>44.45</v>
        <stp/>
        <stp>ContractData</stp>
        <stp>S.XPH</stp>
        <stp>Open</stp>
        <stp/>
        <stp>T</stp>
        <tr r="L48" s="3"/>
      </tp>
      <tp>
        <v>42.79</v>
        <stp/>
        <stp>ContractData</stp>
        <stp>S.XRT</stp>
        <stp>Open</stp>
        <stp/>
        <stp>T</stp>
        <tr r="L50" s="3"/>
      </tp>
      <tp>
        <v>45.74</v>
        <stp/>
        <stp>ContractData</stp>
        <stp>S.XSD</stp>
        <stp>Open</stp>
        <stp/>
        <stp>T</stp>
        <tr r="L51" s="3"/>
      </tp>
      <tp t="s">
        <v/>
        <stp/>
        <stp>ContractData</stp>
        <stp>S.XSW</stp>
        <stp>Open</stp>
        <stp/>
        <stp>T</stp>
        <tr r="L52" s="3"/>
      </tp>
      <tp>
        <v>208.67</v>
        <stp/>
        <stp>StudyData</stp>
        <stp>SPY</stp>
        <stp>Bar</stp>
        <stp/>
        <stp>Open</stp>
        <stp>D</stp>
        <stp>-10</stp>
        <stp>All</stp>
        <stp/>
        <stp/>
        <stp>TRUE</stp>
        <stp>T</stp>
        <tr r="D12" s="5"/>
      </tp>
      <tp>
        <v>206.17</v>
        <stp/>
        <stp>StudyData</stp>
        <stp>SPY</stp>
        <stp>Bar</stp>
        <stp/>
        <stp>Open</stp>
        <stp>D</stp>
        <stp>-11</stp>
        <stp>All</stp>
        <stp/>
        <stp/>
        <stp>TRUE</stp>
        <stp>T</stp>
        <tr r="D13" s="5"/>
      </tp>
      <tp>
        <v>205.51</v>
        <stp/>
        <stp>StudyData</stp>
        <stp>SPY</stp>
        <stp>Bar</stp>
        <stp/>
        <stp>Open</stp>
        <stp>D</stp>
        <stp>-12</stp>
        <stp>All</stp>
        <stp/>
        <stp/>
        <stp>TRUE</stp>
        <stp>T</stp>
        <tr r="D14" s="5"/>
      </tp>
      <tp>
        <v>204.92</v>
        <stp/>
        <stp>StudyData</stp>
        <stp>SPY</stp>
        <stp>Bar</stp>
        <stp/>
        <stp>Open</stp>
        <stp>D</stp>
        <stp>-13</stp>
        <stp>All</stp>
        <stp/>
        <stp/>
        <stp>TRUE</stp>
        <stp>T</stp>
        <tr r="D15" s="5"/>
      </tp>
      <tp>
        <v>204.06</v>
        <stp/>
        <stp>StudyData</stp>
        <stp>SPY</stp>
        <stp>Bar</stp>
        <stp/>
        <stp>Open</stp>
        <stp>D</stp>
        <stp>-14</stp>
        <stp>All</stp>
        <stp/>
        <stp/>
        <stp>TRUE</stp>
        <stp>T</stp>
        <tr r="D16" s="5"/>
      </tp>
      <tp>
        <v>204.44</v>
        <stp/>
        <stp>StudyData</stp>
        <stp>SPY</stp>
        <stp>Bar</stp>
        <stp/>
        <stp>Open</stp>
        <stp>D</stp>
        <stp>-15</stp>
        <stp>All</stp>
        <stp/>
        <stp/>
        <stp>TRUE</stp>
        <stp>T</stp>
        <tr r="D17" s="5"/>
      </tp>
      <tp>
        <v>206.46</v>
        <stp/>
        <stp>StudyData</stp>
        <stp>SPY</stp>
        <stp>Bar</stp>
        <stp/>
        <stp>Open</stp>
        <stp>D</stp>
        <stp>-16</stp>
        <stp>All</stp>
        <stp/>
        <stp/>
        <stp>TRUE</stp>
        <stp>T</stp>
        <tr r="D18" s="5"/>
      </tp>
      <tp>
        <v>204.96</v>
        <stp/>
        <stp>StudyData</stp>
        <stp>SPY</stp>
        <stp>Bar</stp>
        <stp/>
        <stp>Open</stp>
        <stp>D</stp>
        <stp>-17</stp>
        <stp>All</stp>
        <stp/>
        <stp/>
        <stp>TRUE</stp>
        <stp>T</stp>
        <tr r="D19" s="5"/>
      </tp>
      <tp>
        <v>1494</v>
        <stp/>
        <stp>ContractData</stp>
        <stp>S.MDYV</stp>
        <stp>T_CVol</stp>
        <stp/>
        <stp>T</stp>
        <tr r="K17" s="3"/>
      </tp>
      <tp>
        <v>923</v>
        <stp/>
        <stp>ContractData</stp>
        <stp>S.SPYV</stp>
        <stp>T_CVol</stp>
        <stp/>
        <stp>T</stp>
        <tr r="K19" s="3"/>
      </tp>
      <tp>
        <v>4248</v>
        <stp/>
        <stp>ContractData</stp>
        <stp>S.SLYV</stp>
        <stp>T_CVol</stp>
        <stp/>
        <stp>T</stp>
        <tr r="K21" s="3"/>
      </tp>
      <tp>
        <v>-0.24</v>
        <stp/>
        <stp>ContractData</stp>
        <stp>S.ONEK</stp>
        <stp>NetLastQuoteToday</stp>
        <stp/>
        <stp>T</stp>
        <tr r="H8" s="3"/>
      </tp>
      <tp>
        <v>57.2</v>
        <stp/>
        <stp>StudyData</stp>
        <stp>S.XAR</stp>
        <stp>Bar</stp>
        <stp/>
        <stp>Open</stp>
        <stp>D</stp>
        <stp>0</stp>
        <stp>All</stp>
        <stp/>
        <stp/>
        <stp>TRUE</stp>
        <stp>T</stp>
        <tr r="S2" s="5"/>
      </tp>
      <tp>
        <v>208.24</v>
        <stp/>
        <stp>StudyData</stp>
        <stp>SPY</stp>
        <stp>Bar</stp>
        <stp/>
        <stp>High</stp>
        <stp>D</stp>
        <stp>-11</stp>
        <stp>All</stp>
        <stp/>
        <stp/>
        <stp>TRUE</stp>
        <stp>T</stp>
        <tr r="E13" s="5"/>
      </tp>
      <tp>
        <v>209.77</v>
        <stp/>
        <stp>StudyData</stp>
        <stp>SPY</stp>
        <stp>Bar</stp>
        <stp/>
        <stp>High</stp>
        <stp>D</stp>
        <stp>-10</stp>
        <stp>All</stp>
        <stp/>
        <stp/>
        <stp>TRUE</stp>
        <stp>T</stp>
        <tr r="E12" s="5"/>
      </tp>
      <tp>
        <v>206.1</v>
        <stp/>
        <stp>StudyData</stp>
        <stp>SPY</stp>
        <stp>Bar</stp>
        <stp/>
        <stp>High</stp>
        <stp>D</stp>
        <stp>-13</stp>
        <stp>All</stp>
        <stp/>
        <stp/>
        <stp>TRUE</stp>
        <stp>T</stp>
        <tr r="E15" s="5"/>
      </tp>
      <tp>
        <v>205.84</v>
        <stp/>
        <stp>StudyData</stp>
        <stp>SPY</stp>
        <stp>Bar</stp>
        <stp/>
        <stp>High</stp>
        <stp>D</stp>
        <stp>-12</stp>
        <stp>All</stp>
        <stp/>
        <stp/>
        <stp>TRUE</stp>
        <stp>T</stp>
        <tr r="E14" s="5"/>
      </tp>
      <tp>
        <v>206.3</v>
        <stp/>
        <stp>StudyData</stp>
        <stp>SPY</stp>
        <stp>Bar</stp>
        <stp/>
        <stp>High</stp>
        <stp>D</stp>
        <stp>-15</stp>
        <stp>All</stp>
        <stp/>
        <stp/>
        <stp>TRUE</stp>
        <stp>T</stp>
        <tr r="E17" s="5"/>
      </tp>
      <tp>
        <v>204.54</v>
        <stp/>
        <stp>StudyData</stp>
        <stp>SPY</stp>
        <stp>Bar</stp>
        <stp/>
        <stp>High</stp>
        <stp>D</stp>
        <stp>-14</stp>
        <stp>All</stp>
        <stp/>
        <stp/>
        <stp>TRUE</stp>
        <stp>T</stp>
        <tr r="E16" s="5"/>
      </tp>
      <tp>
        <v>207.34</v>
        <stp/>
        <stp>StudyData</stp>
        <stp>SPY</stp>
        <stp>Bar</stp>
        <stp/>
        <stp>High</stp>
        <stp>D</stp>
        <stp>-17</stp>
        <stp>All</stp>
        <stp/>
        <stp/>
        <stp>TRUE</stp>
        <stp>T</stp>
        <tr r="E19" s="5"/>
      </tp>
      <tp>
        <v>206.8</v>
        <stp/>
        <stp>StudyData</stp>
        <stp>SPY</stp>
        <stp>Bar</stp>
        <stp/>
        <stp>High</stp>
        <stp>D</stp>
        <stp>-16</stp>
        <stp>All</stp>
        <stp/>
        <stp/>
        <stp>TRUE</stp>
        <stp>T</stp>
        <tr r="E18" s="5"/>
      </tp>
      <tp>
        <v>207.48</v>
        <stp/>
        <stp>StudyData</stp>
        <stp>SPY</stp>
        <stp>Bar</stp>
        <stp/>
        <stp>High</stp>
        <stp>D</stp>
        <stp>-19</stp>
        <stp>All</stp>
        <stp/>
        <stp/>
        <stp>TRUE</stp>
        <stp>T</stp>
        <tr r="E21" s="5"/>
      </tp>
      <tp>
        <v>58.980000000000004</v>
        <stp/>
        <stp>ContractData</stp>
        <stp>S.XTL</stp>
        <stp>High</stp>
        <stp/>
        <stp>T</stp>
        <tr r="M53" s="3"/>
      </tp>
      <tp>
        <v>45.84</v>
        <stp/>
        <stp>ContractData</stp>
        <stp>S.XTN</stp>
        <stp>High</stp>
        <stp/>
        <stp>T</stp>
        <tr r="M54" s="3"/>
      </tp>
      <tp>
        <v>206.86</v>
        <stp/>
        <stp>StudyData</stp>
        <stp>SPY</stp>
        <stp>Bar</stp>
        <stp/>
        <stp>High</stp>
        <stp>D</stp>
        <stp>-18</stp>
        <stp>All</stp>
        <stp/>
        <stp/>
        <stp>TRUE</stp>
        <stp>T</stp>
        <tr r="E20" s="5"/>
      </tp>
      <tp>
        <v>44.910000000000004</v>
        <stp/>
        <stp>ContractData</stp>
        <stp>S.XPH</stp>
        <stp>High</stp>
        <stp/>
        <stp>T</stp>
        <tr r="M48" s="3"/>
      </tp>
      <tp>
        <v>45.88</v>
        <stp/>
        <stp>ContractData</stp>
        <stp>S.XSD</stp>
        <stp>High</stp>
        <stp/>
        <stp>T</stp>
        <tr r="M51" s="3"/>
      </tp>
      <tp t="s">
        <v/>
        <stp/>
        <stp>ContractData</stp>
        <stp>S.XSW</stp>
        <stp>High</stp>
        <stp/>
        <stp>T</stp>
        <tr r="M52" s="3"/>
      </tp>
      <tp>
        <v>42.85</v>
        <stp/>
        <stp>ContractData</stp>
        <stp>S.XRT</stp>
        <stp>High</stp>
        <stp/>
        <stp>T</stp>
        <tr r="M50" s="3"/>
      </tp>
      <tp>
        <v>24.13</v>
        <stp/>
        <stp>ContractData</stp>
        <stp>S.XME</stp>
        <stp>High</stp>
        <stp/>
        <stp>T</stp>
        <tr r="M44" s="3"/>
      </tp>
      <tp>
        <v>198.79</v>
        <stp/>
        <stp>StudyData</stp>
        <stp>SPY</stp>
        <stp>Bar</stp>
        <stp/>
        <stp>Open</stp>
        <stp>D</stp>
        <stp>-68</stp>
        <stp>All</stp>
        <stp/>
        <stp/>
        <stp>TRUE</stp>
        <stp>T</stp>
        <tr r="D70" s="5"/>
      </tp>
      <tp>
        <v>57.03</v>
        <stp/>
        <stp>ContractData</stp>
        <stp>S.XLI</stp>
        <stp>High</stp>
        <stp/>
        <stp>T</stp>
        <tr r="M30" s="3"/>
      </tp>
      <tp>
        <v>44.25</v>
        <stp/>
        <stp>ContractData</stp>
        <stp>S.XLK</stp>
        <stp>High</stp>
        <stp/>
        <stp>T</stp>
        <tr r="M32" s="3"/>
      </tp>
      <tp>
        <v>68.97</v>
        <stp/>
        <stp>ContractData</stp>
        <stp>S.XLE</stp>
        <stp>High</stp>
        <stp/>
        <stp>T</stp>
        <tr r="M27" s="3"/>
      </tp>
      <tp>
        <v>23.52</v>
        <stp/>
        <stp>ContractData</stp>
        <stp>S.XLF</stp>
        <stp>High</stp>
        <stp/>
        <stp>T</stp>
        <tr r="M28" s="3"/>
      </tp>
      <tp>
        <v>48.21</v>
        <stp/>
        <stp>ContractData</stp>
        <stp>S.XLB</stp>
        <stp>High</stp>
        <stp/>
        <stp>T</stp>
        <tr r="M31" s="3"/>
      </tp>
      <tp>
        <v>197.74</v>
        <stp/>
        <stp>StudyData</stp>
        <stp>SPY</stp>
        <stp>Bar</stp>
        <stp/>
        <stp>Open</stp>
        <stp>D</stp>
        <stp>-69</stp>
        <stp>All</stp>
        <stp/>
        <stp/>
        <stp>TRUE</stp>
        <stp>T</stp>
        <tr r="D71" s="5"/>
      </tp>
      <tp>
        <v>79.3</v>
        <stp/>
        <stp>ContractData</stp>
        <stp>S.XLY</stp>
        <stp>High</stp>
        <stp/>
        <stp>T</stp>
        <tr r="M25" s="3"/>
      </tp>
      <tp>
        <v>50.480000000000004</v>
        <stp/>
        <stp>ContractData</stp>
        <stp>S.XLU</stp>
        <stp>High</stp>
        <stp/>
        <stp>T</stp>
        <tr r="M33" s="3"/>
      </tp>
      <tp>
        <v>72.83</v>
        <stp/>
        <stp>ContractData</stp>
        <stp>S.XLV</stp>
        <stp>High</stp>
        <stp/>
        <stp>T</stp>
        <tr r="M29" s="3"/>
      </tp>
      <tp>
        <v>53.96</v>
        <stp/>
        <stp>ContractData</stp>
        <stp>S.XLP</stp>
        <stp>High</stp>
        <stp/>
        <stp>T</stp>
        <tr r="M26" s="3"/>
      </tp>
      <tp>
        <v>36.910000000000004</v>
        <stp/>
        <stp>ContractData</stp>
        <stp>S.XOP</stp>
        <stp>High</stp>
        <stp/>
        <stp>T</stp>
        <tr r="M46" s="3"/>
      </tp>
      <tp>
        <v>47</v>
        <stp/>
        <stp>ContractData</stp>
        <stp>S.XHE</stp>
        <stp>High</stp>
        <stp/>
        <stp>T</stp>
        <tr r="M41" s="3"/>
      </tp>
      <tp>
        <v>34.660000000000004</v>
        <stp/>
        <stp>ContractData</stp>
        <stp>S.XHB</stp>
        <stp>High</stp>
        <stp/>
        <stp>T</stp>
        <tr r="M42" s="3"/>
      </tp>
      <tp>
        <v>201.36</v>
        <stp/>
        <stp>StudyData</stp>
        <stp>SPY</stp>
        <stp>Bar</stp>
        <stp/>
        <stp>Open</stp>
        <stp>D</stp>
        <stp>-60</stp>
        <stp>All</stp>
        <stp/>
        <stp/>
        <stp>TRUE</stp>
        <stp>T</stp>
        <tr r="D62" s="5"/>
      </tp>
      <tp>
        <v>20.02</v>
        <stp/>
        <stp>ContractData</stp>
        <stp>S.XES</stp>
        <stp>High</stp>
        <stp/>
        <stp>T</stp>
        <tr r="M47" s="3"/>
      </tp>
      <tp>
        <v>202.16</v>
        <stp/>
        <stp>StudyData</stp>
        <stp>SPY</stp>
        <stp>Bar</stp>
        <stp/>
        <stp>Open</stp>
        <stp>D</stp>
        <stp>-61</stp>
        <stp>All</stp>
        <stp/>
        <stp/>
        <stp>TRUE</stp>
        <stp>T</stp>
        <tr r="D63" s="5"/>
      </tp>
      <tp>
        <v>201.26</v>
        <stp/>
        <stp>StudyData</stp>
        <stp>SPY</stp>
        <stp>Bar</stp>
        <stp/>
        <stp>Open</stp>
        <stp>D</stp>
        <stp>-62</stp>
        <stp>All</stp>
        <stp/>
        <stp/>
        <stp>TRUE</stp>
        <stp>T</stp>
        <tr r="D64" s="5"/>
      </tp>
      <tp>
        <v>199.96</v>
        <stp/>
        <stp>StudyData</stp>
        <stp>SPY</stp>
        <stp>Bar</stp>
        <stp/>
        <stp>Open</stp>
        <stp>D</stp>
        <stp>-63</stp>
        <stp>All</stp>
        <stp/>
        <stp/>
        <stp>TRUE</stp>
        <stp>T</stp>
        <tr r="D65" s="5"/>
      </tp>
      <tp>
        <v>199.36</v>
        <stp/>
        <stp>StudyData</stp>
        <stp>SPY</stp>
        <stp>Bar</stp>
        <stp/>
        <stp>Open</stp>
        <stp>D</stp>
        <stp>-64</stp>
        <stp>All</stp>
        <stp/>
        <stp/>
        <stp>TRUE</stp>
        <stp>T</stp>
        <tr r="D66" s="5"/>
      </tp>
      <tp>
        <v>57.47</v>
        <stp/>
        <stp>ContractData</stp>
        <stp>S.XAR</stp>
        <stp>High</stp>
        <stp/>
        <stp>T</stp>
        <tr r="M37" s="3"/>
      </tp>
      <tp>
        <v>199.32</v>
        <stp/>
        <stp>StudyData</stp>
        <stp>SPY</stp>
        <stp>Bar</stp>
        <stp/>
        <stp>Open</stp>
        <stp>D</stp>
        <stp>-65</stp>
        <stp>All</stp>
        <stp/>
        <stp/>
        <stp>TRUE</stp>
        <stp>T</stp>
        <tr r="D67" s="5"/>
      </tp>
      <tp>
        <v>199.34</v>
        <stp/>
        <stp>StudyData</stp>
        <stp>SPY</stp>
        <stp>Bar</stp>
        <stp/>
        <stp>Open</stp>
        <stp>D</stp>
        <stp>-66</stp>
        <stp>All</stp>
        <stp/>
        <stp/>
        <stp>TRUE</stp>
        <stp>T</stp>
        <tr r="D68" s="5"/>
      </tp>
      <tp>
        <v>58.88</v>
        <stp/>
        <stp>ContractData</stp>
        <stp>S.XBI</stp>
        <stp>High</stp>
        <stp/>
        <stp>T</stp>
        <tr r="M39" s="3"/>
      </tp>
      <tp>
        <v>200.01</v>
        <stp/>
        <stp>StudyData</stp>
        <stp>SPY</stp>
        <stp>Bar</stp>
        <stp/>
        <stp>Open</stp>
        <stp>D</stp>
        <stp>-67</stp>
        <stp>All</stp>
        <stp/>
        <stp/>
        <stp>TRUE</stp>
        <stp>T</stp>
        <tr r="D69" s="5"/>
      </tp>
      <tp>
        <v>79.87</v>
        <stp/>
        <stp>ContractData</stp>
        <stp>S.RSCO</stp>
        <stp>High</stp>
        <stp/>
        <stp>T</stp>
        <tr r="M10" s="3"/>
      </tp>
      <tp>
        <v>193.2</v>
        <stp/>
        <stp>StudyData</stp>
        <stp>SPY</stp>
        <stp>Bar</stp>
        <stp/>
        <stp>Open</stp>
        <stp>D</stp>
        <stp>-78</stp>
        <stp>All</stp>
        <stp/>
        <stp/>
        <stp>TRUE</stp>
        <stp>T</stp>
        <tr r="D80" s="5"/>
      </tp>
      <tp>
        <v>191.16</v>
        <stp/>
        <stp>StudyData</stp>
        <stp>SPY</stp>
        <stp>Bar</stp>
        <stp/>
        <stp>Open</stp>
        <stp>D</stp>
        <stp>-79</stp>
        <stp>All</stp>
        <stp/>
        <stp/>
        <stp>TRUE</stp>
        <stp>T</stp>
        <tr r="D81" s="5"/>
      </tp>
      <tp>
        <v>195.01</v>
        <stp/>
        <stp>StudyData</stp>
        <stp>SPY</stp>
        <stp>Bar</stp>
        <stp/>
        <stp>Open</stp>
        <stp>D</stp>
        <stp>-70</stp>
        <stp>All</stp>
        <stp/>
        <stp/>
        <stp>TRUE</stp>
        <stp>T</stp>
        <tr r="D72" s="5"/>
      </tp>
      <tp>
        <v>195.11</v>
        <stp/>
        <stp>StudyData</stp>
        <stp>SPY</stp>
        <stp>Bar</stp>
        <stp/>
        <stp>Open</stp>
        <stp>D</stp>
        <stp>-71</stp>
        <stp>All</stp>
        <stp/>
        <stp/>
        <stp>TRUE</stp>
        <stp>T</stp>
        <tr r="D73" s="5"/>
      </tp>
      <tp>
        <v>196.57</v>
        <stp/>
        <stp>StudyData</stp>
        <stp>SPY</stp>
        <stp>Bar</stp>
        <stp/>
        <stp>Open</stp>
        <stp>D</stp>
        <stp>-72</stp>
        <stp>All</stp>
        <stp/>
        <stp/>
        <stp>TRUE</stp>
        <stp>T</stp>
        <tr r="D74" s="5"/>
      </tp>
      <tp>
        <v>193.73</v>
        <stp/>
        <stp>StudyData</stp>
        <stp>SPY</stp>
        <stp>Bar</stp>
        <stp/>
        <stp>Open</stp>
        <stp>D</stp>
        <stp>-73</stp>
        <stp>All</stp>
        <stp/>
        <stp/>
        <stp>TRUE</stp>
        <stp>T</stp>
        <tr r="D75" s="5"/>
      </tp>
      <tp>
        <v>190.63</v>
        <stp/>
        <stp>StudyData</stp>
        <stp>SPY</stp>
        <stp>Bar</stp>
        <stp/>
        <stp>Open</stp>
        <stp>D</stp>
        <stp>-74</stp>
        <stp>All</stp>
        <stp/>
        <stp/>
        <stp>TRUE</stp>
        <stp>T</stp>
        <tr r="D76" s="5"/>
      </tp>
      <tp>
        <v>194</v>
        <stp/>
        <stp>StudyData</stp>
        <stp>SPY</stp>
        <stp>Bar</stp>
        <stp/>
        <stp>Open</stp>
        <stp>D</stp>
        <stp>-75</stp>
        <stp>All</stp>
        <stp/>
        <stp/>
        <stp>TRUE</stp>
        <stp>T</stp>
        <tr r="D77" s="5"/>
      </tp>
      <tp>
        <v>193.87</v>
        <stp/>
        <stp>StudyData</stp>
        <stp>SPY</stp>
        <stp>Bar</stp>
        <stp/>
        <stp>Open</stp>
        <stp>D</stp>
        <stp>-76</stp>
        <stp>All</stp>
        <stp/>
        <stp/>
        <stp>TRUE</stp>
        <stp>T</stp>
        <tr r="D78" s="5"/>
      </tp>
      <tp>
        <v>191.17</v>
        <stp/>
        <stp>StudyData</stp>
        <stp>SPY</stp>
        <stp>Bar</stp>
        <stp/>
        <stp>Open</stp>
        <stp>D</stp>
        <stp>-77</stp>
        <stp>All</stp>
        <stp/>
        <stp/>
        <stp>TRUE</stp>
        <stp>T</stp>
        <tr r="D79" s="5"/>
      </tp>
      <tp>
        <v>102.38</v>
        <stp/>
        <stp>ContractData</stp>
        <stp>S.SPYG</stp>
        <stp>High</stp>
        <stp/>
        <stp>T</stp>
        <tr r="M18" s="3"/>
      </tp>
      <tp>
        <v>101.29</v>
        <stp/>
        <stp>ContractData</stp>
        <stp>S.SPYV</stp>
        <stp>High</stp>
        <stp/>
        <stp>T</stp>
        <tr r="M19" s="3"/>
      </tp>
      <tp>
        <v>57.47</v>
        <stp/>
        <stp>StudyData</stp>
        <stp>S.XAR</stp>
        <stp>Bar</stp>
        <stp/>
        <stp>High</stp>
        <stp>D</stp>
        <stp>0</stp>
        <stp>All</stp>
        <stp/>
        <stp/>
        <stp>TRUE</stp>
        <stp>T</stp>
        <tr r="T2" s="5"/>
      </tp>
      <tp>
        <v>209.52</v>
        <stp/>
        <stp>StudyData</stp>
        <stp>SPY</stp>
        <stp>Bar</stp>
        <stp/>
        <stp>High</stp>
        <stp>D</stp>
        <stp>-31</stp>
        <stp>All</stp>
        <stp/>
        <stp/>
        <stp>TRUE</stp>
        <stp>T</stp>
        <tr r="E33" s="5"/>
      </tp>
      <tp>
        <v>209.81</v>
        <stp/>
        <stp>StudyData</stp>
        <stp>SPY</stp>
        <stp>Bar</stp>
        <stp/>
        <stp>High</stp>
        <stp>D</stp>
        <stp>-30</stp>
        <stp>All</stp>
        <stp/>
        <stp/>
        <stp>TRUE</stp>
        <stp>T</stp>
        <tr r="E32" s="5"/>
      </tp>
      <tp>
        <v>209.29</v>
        <stp/>
        <stp>StudyData</stp>
        <stp>SPY</stp>
        <stp>Bar</stp>
        <stp/>
        <stp>High</stp>
        <stp>D</stp>
        <stp>-33</stp>
        <stp>All</stp>
        <stp/>
        <stp/>
        <stp>TRUE</stp>
        <stp>T</stp>
        <tr r="E35" s="5"/>
      </tp>
      <tp>
        <v>208.75</v>
        <stp/>
        <stp>StudyData</stp>
        <stp>SPY</stp>
        <stp>Bar</stp>
        <stp/>
        <stp>High</stp>
        <stp>D</stp>
        <stp>-32</stp>
        <stp>All</stp>
        <stp/>
        <stp/>
        <stp>TRUE</stp>
        <stp>T</stp>
        <tr r="E34" s="5"/>
      </tp>
      <tp t="s">
        <v/>
        <stp/>
        <stp>StudyData</stp>
        <stp>S.XAR</stp>
        <stp>Bar</stp>
        <stp/>
        <stp>Open</stp>
        <stp>D</stp>
        <stp>-199</stp>
        <stp>All</stp>
        <stp/>
        <stp/>
        <stp>TRUE</stp>
        <stp>T</stp>
        <tr r="S201" s="5"/>
      </tp>
      <tp t="s">
        <v/>
        <stp/>
        <stp>StudyData</stp>
        <stp>S.XAR</stp>
        <stp>Bar</stp>
        <stp/>
        <stp>Open</stp>
        <stp>D</stp>
        <stp>-299</stp>
        <stp>All</stp>
        <stp/>
        <stp/>
        <stp>TRUE</stp>
        <stp>T</stp>
        <tr r="S301" s="5"/>
      </tp>
      <tp>
        <v>210.92</v>
        <stp/>
        <stp>StudyData</stp>
        <stp>SPY</stp>
        <stp>Bar</stp>
        <stp/>
        <stp>High</stp>
        <stp>D</stp>
        <stp>-35</stp>
        <stp>All</stp>
        <stp/>
        <stp/>
        <stp>TRUE</stp>
        <stp>T</stp>
        <tr r="E37" s="5"/>
      </tp>
      <tp t="s">
        <v/>
        <stp/>
        <stp>StudyData</stp>
        <stp>S.XAR</stp>
        <stp>Bar</stp>
        <stp/>
        <stp>Open</stp>
        <stp>D</stp>
        <stp>-198</stp>
        <stp>All</stp>
        <stp/>
        <stp/>
        <stp>TRUE</stp>
        <stp>T</stp>
        <tr r="S200" s="5"/>
      </tp>
      <tp t="s">
        <v/>
        <stp/>
        <stp>StudyData</stp>
        <stp>S.XAR</stp>
        <stp>Bar</stp>
        <stp/>
        <stp>Open</stp>
        <stp>D</stp>
        <stp>-298</stp>
        <stp>All</stp>
        <stp/>
        <stp/>
        <stp>TRUE</stp>
        <stp>T</stp>
        <tr r="S300" s="5"/>
      </tp>
      <tp>
        <v>210.25</v>
        <stp/>
        <stp>StudyData</stp>
        <stp>SPY</stp>
        <stp>Bar</stp>
        <stp/>
        <stp>High</stp>
        <stp>D</stp>
        <stp>-34</stp>
        <stp>All</stp>
        <stp/>
        <stp/>
        <stp>TRUE</stp>
        <stp>T</stp>
        <tr r="E36" s="5"/>
      </tp>
      <tp>
        <v>209.28</v>
        <stp/>
        <stp>StudyData</stp>
        <stp>SPY</stp>
        <stp>Bar</stp>
        <stp/>
        <stp>High</stp>
        <stp>D</stp>
        <stp>-37</stp>
        <stp>All</stp>
        <stp/>
        <stp/>
        <stp>TRUE</stp>
        <stp>T</stp>
        <tr r="E39" s="5"/>
      </tp>
      <tp>
        <v>210.2</v>
        <stp/>
        <stp>StudyData</stp>
        <stp>SPY</stp>
        <stp>Bar</stp>
        <stp/>
        <stp>High</stp>
        <stp>D</stp>
        <stp>-36</stp>
        <stp>All</stp>
        <stp/>
        <stp/>
        <stp>TRUE</stp>
        <stp>T</stp>
        <tr r="E38" s="5"/>
      </tp>
      <tp t="s">
        <v/>
        <stp/>
        <stp>StudyData</stp>
        <stp>S.XAR</stp>
        <stp>Bar</stp>
        <stp/>
        <stp>Open</stp>
        <stp>D</stp>
        <stp>-195</stp>
        <stp>All</stp>
        <stp/>
        <stp/>
        <stp>TRUE</stp>
        <stp>T</stp>
        <tr r="S197" s="5"/>
      </tp>
      <tp t="s">
        <v/>
        <stp/>
        <stp>StudyData</stp>
        <stp>S.XAR</stp>
        <stp>Bar</stp>
        <stp/>
        <stp>Open</stp>
        <stp>D</stp>
        <stp>-295</stp>
        <stp>All</stp>
        <stp/>
        <stp/>
        <stp>TRUE</stp>
        <stp>T</stp>
        <tr r="S297" s="5"/>
      </tp>
      <tp>
        <v>208.6</v>
        <stp/>
        <stp>StudyData</stp>
        <stp>SPY</stp>
        <stp>Bar</stp>
        <stp/>
        <stp>High</stp>
        <stp>D</stp>
        <stp>-39</stp>
        <stp>All</stp>
        <stp/>
        <stp/>
        <stp>TRUE</stp>
        <stp>T</stp>
        <tr r="E41" s="5"/>
      </tp>
      <tp t="s">
        <v/>
        <stp/>
        <stp>StudyData</stp>
        <stp>S.XAR</stp>
        <stp>Bar</stp>
        <stp/>
        <stp>Open</stp>
        <stp>D</stp>
        <stp>-194</stp>
        <stp>All</stp>
        <stp/>
        <stp/>
        <stp>TRUE</stp>
        <stp>T</stp>
        <tr r="S196" s="5"/>
      </tp>
      <tp t="s">
        <v/>
        <stp/>
        <stp>StudyData</stp>
        <stp>S.XAR</stp>
        <stp>Bar</stp>
        <stp/>
        <stp>Open</stp>
        <stp>D</stp>
        <stp>-294</stp>
        <stp>All</stp>
        <stp/>
        <stp/>
        <stp>TRUE</stp>
        <stp>T</stp>
        <tr r="S296" s="5"/>
      </tp>
      <tp>
        <v>208.11</v>
        <stp/>
        <stp>StudyData</stp>
        <stp>SPY</stp>
        <stp>Bar</stp>
        <stp/>
        <stp>High</stp>
        <stp>D</stp>
        <stp>-38</stp>
        <stp>All</stp>
        <stp/>
        <stp/>
        <stp>TRUE</stp>
        <stp>T</stp>
        <tr r="E40" s="5"/>
      </tp>
      <tp t="s">
        <v/>
        <stp/>
        <stp>StudyData</stp>
        <stp>S.XAR</stp>
        <stp>Bar</stp>
        <stp/>
        <stp>Open</stp>
        <stp>D</stp>
        <stp>-197</stp>
        <stp>All</stp>
        <stp/>
        <stp/>
        <stp>TRUE</stp>
        <stp>T</stp>
        <tr r="S199" s="5"/>
      </tp>
      <tp t="s">
        <v/>
        <stp/>
        <stp>StudyData</stp>
        <stp>S.XAR</stp>
        <stp>Bar</stp>
        <stp/>
        <stp>Open</stp>
        <stp>D</stp>
        <stp>-297</stp>
        <stp>All</stp>
        <stp/>
        <stp/>
        <stp>TRUE</stp>
        <stp>T</stp>
        <tr r="S299" s="5"/>
      </tp>
      <tp t="s">
        <v/>
        <stp/>
        <stp>StudyData</stp>
        <stp>S.XAR</stp>
        <stp>Bar</stp>
        <stp/>
        <stp>Open</stp>
        <stp>D</stp>
        <stp>-196</stp>
        <stp>All</stp>
        <stp/>
        <stp/>
        <stp>TRUE</stp>
        <stp>T</stp>
        <tr r="S198" s="5"/>
      </tp>
      <tp t="s">
        <v/>
        <stp/>
        <stp>StudyData</stp>
        <stp>S.XAR</stp>
        <stp>Bar</stp>
        <stp/>
        <stp>Open</stp>
        <stp>D</stp>
        <stp>-296</stp>
        <stp>All</stp>
        <stp/>
        <stp/>
        <stp>TRUE</stp>
        <stp>T</stp>
        <tr r="S298" s="5"/>
      </tp>
      <tp t="s">
        <v/>
        <stp/>
        <stp>StudyData</stp>
        <stp>S.XAR</stp>
        <stp>Bar</stp>
        <stp/>
        <stp>Open</stp>
        <stp>D</stp>
        <stp>-191</stp>
        <stp>All</stp>
        <stp/>
        <stp/>
        <stp>TRUE</stp>
        <stp>T</stp>
        <tr r="S193" s="5"/>
      </tp>
      <tp t="s">
        <v/>
        <stp/>
        <stp>StudyData</stp>
        <stp>S.XAR</stp>
        <stp>Bar</stp>
        <stp/>
        <stp>Open</stp>
        <stp>D</stp>
        <stp>-291</stp>
        <stp>All</stp>
        <stp/>
        <stp/>
        <stp>TRUE</stp>
        <stp>T</stp>
        <tr r="S293" s="5"/>
      </tp>
      <tp t="s">
        <v/>
        <stp/>
        <stp>StudyData</stp>
        <stp>S.XAR</stp>
        <stp>Bar</stp>
        <stp/>
        <stp>Open</stp>
        <stp>D</stp>
        <stp>-190</stp>
        <stp>All</stp>
        <stp/>
        <stp/>
        <stp>TRUE</stp>
        <stp>T</stp>
        <tr r="S192" s="5"/>
      </tp>
      <tp t="s">
        <v/>
        <stp/>
        <stp>StudyData</stp>
        <stp>S.XAR</stp>
        <stp>Bar</stp>
        <stp/>
        <stp>Open</stp>
        <stp>D</stp>
        <stp>-290</stp>
        <stp>All</stp>
        <stp/>
        <stp/>
        <stp>TRUE</stp>
        <stp>T</stp>
        <tr r="S292" s="5"/>
      </tp>
      <tp t="s">
        <v/>
        <stp/>
        <stp>StudyData</stp>
        <stp>S.XAR</stp>
        <stp>Bar</stp>
        <stp/>
        <stp>Open</stp>
        <stp>D</stp>
        <stp>-193</stp>
        <stp>All</stp>
        <stp/>
        <stp/>
        <stp>TRUE</stp>
        <stp>T</stp>
        <tr r="S195" s="5"/>
      </tp>
      <tp t="s">
        <v/>
        <stp/>
        <stp>StudyData</stp>
        <stp>S.XAR</stp>
        <stp>Bar</stp>
        <stp/>
        <stp>Open</stp>
        <stp>D</stp>
        <stp>-293</stp>
        <stp>All</stp>
        <stp/>
        <stp/>
        <stp>TRUE</stp>
        <stp>T</stp>
        <tr r="S295" s="5"/>
      </tp>
      <tp t="s">
        <v/>
        <stp/>
        <stp>StudyData</stp>
        <stp>S.XAR</stp>
        <stp>Bar</stp>
        <stp/>
        <stp>Open</stp>
        <stp>D</stp>
        <stp>-192</stp>
        <stp>All</stp>
        <stp/>
        <stp/>
        <stp>TRUE</stp>
        <stp>T</stp>
        <tr r="S194" s="5"/>
      </tp>
      <tp t="s">
        <v/>
        <stp/>
        <stp>StudyData</stp>
        <stp>S.XAR</stp>
        <stp>Bar</stp>
        <stp/>
        <stp>Open</stp>
        <stp>D</stp>
        <stp>-292</stp>
        <stp>All</stp>
        <stp/>
        <stp/>
        <stp>TRUE</stp>
        <stp>T</stp>
        <tr r="S294" s="5"/>
      </tp>
      <tp>
        <v>204.35</v>
        <stp/>
        <stp>StudyData</stp>
        <stp>SPY</stp>
        <stp>Bar</stp>
        <stp/>
        <stp>Open</stp>
        <stp>D</stp>
        <stp>-48</stp>
        <stp>All</stp>
        <stp/>
        <stp/>
        <stp>TRUE</stp>
        <stp>T</stp>
        <tr r="D50" s="5"/>
      </tp>
      <tp>
        <v>205.91</v>
        <stp/>
        <stp>StudyData</stp>
        <stp>SPY</stp>
        <stp>Bar</stp>
        <stp/>
        <stp>Open</stp>
        <stp>D</stp>
        <stp>-49</stp>
        <stp>All</stp>
        <stp/>
        <stp/>
        <stp>TRUE</stp>
        <stp>T</stp>
        <tr r="D51" s="5"/>
      </tp>
      <tp>
        <v>207</v>
        <stp/>
        <stp>StudyData</stp>
        <stp>SPY</stp>
        <stp>Bar</stp>
        <stp/>
        <stp>Open</stp>
        <stp>D</stp>
        <stp>-40</stp>
        <stp>All</stp>
        <stp/>
        <stp/>
        <stp>TRUE</stp>
        <stp>T</stp>
        <tr r="D42" s="5"/>
      </tp>
      <tp>
        <v>204.22</v>
        <stp/>
        <stp>StudyData</stp>
        <stp>SPY</stp>
        <stp>Bar</stp>
        <stp/>
        <stp>Open</stp>
        <stp>D</stp>
        <stp>-41</stp>
        <stp>All</stp>
        <stp/>
        <stp/>
        <stp>TRUE</stp>
        <stp>T</stp>
        <tr r="D43" s="5"/>
      </tp>
      <tp>
        <v>205.25</v>
        <stp/>
        <stp>StudyData</stp>
        <stp>SPY</stp>
        <stp>Bar</stp>
        <stp/>
        <stp>Open</stp>
        <stp>D</stp>
        <stp>-42</stp>
        <stp>All</stp>
        <stp/>
        <stp/>
        <stp>TRUE</stp>
        <stp>T</stp>
        <tr r="D44" s="5"/>
      </tp>
      <tp>
        <v>205.34</v>
        <stp/>
        <stp>StudyData</stp>
        <stp>SPY</stp>
        <stp>Bar</stp>
        <stp/>
        <stp>Open</stp>
        <stp>D</stp>
        <stp>-43</stp>
        <stp>All</stp>
        <stp/>
        <stp/>
        <stp>TRUE</stp>
        <stp>T</stp>
        <tr r="D45" s="5"/>
      </tp>
      <tp>
        <v>205.14</v>
        <stp/>
        <stp>StudyData</stp>
        <stp>SPY</stp>
        <stp>Bar</stp>
        <stp/>
        <stp>Open</stp>
        <stp>D</stp>
        <stp>-44</stp>
        <stp>All</stp>
        <stp/>
        <stp/>
        <stp>TRUE</stp>
        <stp>T</stp>
        <tr r="D46" s="5"/>
      </tp>
      <tp>
        <v>204.29</v>
        <stp/>
        <stp>StudyData</stp>
        <stp>SPY</stp>
        <stp>Bar</stp>
        <stp/>
        <stp>Open</stp>
        <stp>D</stp>
        <stp>-45</stp>
        <stp>All</stp>
        <stp/>
        <stp/>
        <stp>TRUE</stp>
        <stp>T</stp>
        <tr r="D47" s="5"/>
      </tp>
      <tp>
        <v>204.67</v>
        <stp/>
        <stp>StudyData</stp>
        <stp>SPY</stp>
        <stp>Bar</stp>
        <stp/>
        <stp>Open</stp>
        <stp>D</stp>
        <stp>-46</stp>
        <stp>All</stp>
        <stp/>
        <stp/>
        <stp>TRUE</stp>
        <stp>T</stp>
        <tr r="D48" s="5"/>
      </tp>
      <tp>
        <v>206.83</v>
        <stp/>
        <stp>StudyData</stp>
        <stp>SPY</stp>
        <stp>Bar</stp>
        <stp/>
        <stp>Open</stp>
        <stp>D</stp>
        <stp>-47</stp>
        <stp>All</stp>
        <stp/>
        <stp/>
        <stp>TRUE</stp>
        <stp>T</stp>
        <tr r="D49" s="5"/>
      </tp>
      <tp>
        <v>208.47</v>
        <stp/>
        <stp>StudyData</stp>
        <stp>SPY</stp>
        <stp>Bar</stp>
        <stp/>
        <stp>High</stp>
        <stp>D</stp>
        <stp>-21</stp>
        <stp>All</stp>
        <stp/>
        <stp/>
        <stp>TRUE</stp>
        <stp>T</stp>
        <tr r="E23" s="5"/>
      </tp>
      <tp>
        <v>208.54</v>
        <stp/>
        <stp>StudyData</stp>
        <stp>SPY</stp>
        <stp>Bar</stp>
        <stp/>
        <stp>High</stp>
        <stp>D</stp>
        <stp>-20</stp>
        <stp>All</stp>
        <stp/>
        <stp/>
        <stp>TRUE</stp>
        <stp>T</stp>
        <tr r="E22" s="5"/>
      </tp>
      <tp>
        <v>205.86</v>
        <stp/>
        <stp>StudyData</stp>
        <stp>SPY</stp>
        <stp>Bar</stp>
        <stp/>
        <stp>High</stp>
        <stp>D</stp>
        <stp>-23</stp>
        <stp>All</stp>
        <stp/>
        <stp/>
        <stp>TRUE</stp>
        <stp>T</stp>
        <tr r="E25" s="5"/>
      </tp>
      <tp>
        <v>206.4</v>
        <stp/>
        <stp>StudyData</stp>
        <stp>SPY</stp>
        <stp>Bar</stp>
        <stp/>
        <stp>High</stp>
        <stp>D</stp>
        <stp>-22</stp>
        <stp>All</stp>
        <stp/>
        <stp/>
        <stp>TRUE</stp>
        <stp>T</stp>
        <tr r="E24" s="5"/>
      </tp>
      <tp t="s">
        <v/>
        <stp/>
        <stp>StudyData</stp>
        <stp>S.XAR</stp>
        <stp>Bar</stp>
        <stp/>
        <stp>Open</stp>
        <stp>D</stp>
        <stp>-189</stp>
        <stp>All</stp>
        <stp/>
        <stp/>
        <stp>TRUE</stp>
        <stp>T</stp>
        <tr r="S191" s="5"/>
      </tp>
      <tp t="s">
        <v/>
        <stp/>
        <stp>StudyData</stp>
        <stp>S.XAR</stp>
        <stp>Bar</stp>
        <stp/>
        <stp>Open</stp>
        <stp>D</stp>
        <stp>-289</stp>
        <stp>All</stp>
        <stp/>
        <stp/>
        <stp>TRUE</stp>
        <stp>T</stp>
        <tr r="S291" s="5"/>
      </tp>
      <tp>
        <v>205.85</v>
        <stp/>
        <stp>StudyData</stp>
        <stp>SPY</stp>
        <stp>Bar</stp>
        <stp/>
        <stp>High</stp>
        <stp>D</stp>
        <stp>-25</stp>
        <stp>All</stp>
        <stp/>
        <stp/>
        <stp>TRUE</stp>
        <stp>T</stp>
        <tr r="E27" s="5"/>
      </tp>
      <tp>
        <v>53.2</v>
        <stp/>
        <stp>StudyData</stp>
        <stp>S.XAR</stp>
        <stp>Bar</stp>
        <stp/>
        <stp>Open</stp>
        <stp>D</stp>
        <stp>-188</stp>
        <stp>All</stp>
        <stp/>
        <stp/>
        <stp>TRUE</stp>
        <stp>T</stp>
        <tr r="S190" s="5"/>
      </tp>
      <tp t="s">
        <v/>
        <stp/>
        <stp>StudyData</stp>
        <stp>S.XAR</stp>
        <stp>Bar</stp>
        <stp/>
        <stp>Open</stp>
        <stp>D</stp>
        <stp>-288</stp>
        <stp>All</stp>
        <stp/>
        <stp/>
        <stp>TRUE</stp>
        <stp>T</stp>
        <tr r="S290" s="5"/>
      </tp>
      <tp>
        <v>205.97</v>
        <stp/>
        <stp>StudyData</stp>
        <stp>SPY</stp>
        <stp>Bar</stp>
        <stp/>
        <stp>High</stp>
        <stp>D</stp>
        <stp>-24</stp>
        <stp>All</stp>
        <stp/>
        <stp/>
        <stp>TRUE</stp>
        <stp>T</stp>
        <tr r="E26" s="5"/>
      </tp>
      <tp>
        <v>208.18</v>
        <stp/>
        <stp>StudyData</stp>
        <stp>SPY</stp>
        <stp>Bar</stp>
        <stp/>
        <stp>High</stp>
        <stp>D</stp>
        <stp>-27</stp>
        <stp>All</stp>
        <stp/>
        <stp/>
        <stp>TRUE</stp>
        <stp>T</stp>
        <tr r="E29" s="5"/>
      </tp>
      <tp>
        <v>206.8</v>
        <stp/>
        <stp>StudyData</stp>
        <stp>SPY</stp>
        <stp>Bar</stp>
        <stp/>
        <stp>High</stp>
        <stp>D</stp>
        <stp>-26</stp>
        <stp>All</stp>
        <stp/>
        <stp/>
        <stp>TRUE</stp>
        <stp>T</stp>
        <tr r="E28" s="5"/>
      </tp>
      <tp>
        <v>53.35</v>
        <stp/>
        <stp>StudyData</stp>
        <stp>S.XAR</stp>
        <stp>Bar</stp>
        <stp/>
        <stp>Open</stp>
        <stp>D</stp>
        <stp>-185</stp>
        <stp>All</stp>
        <stp/>
        <stp/>
        <stp>TRUE</stp>
        <stp>T</stp>
        <tr r="S187" s="5"/>
      </tp>
      <tp t="s">
        <v/>
        <stp/>
        <stp>StudyData</stp>
        <stp>S.XAR</stp>
        <stp>Bar</stp>
        <stp/>
        <stp>Open</stp>
        <stp>D</stp>
        <stp>-285</stp>
        <stp>All</stp>
        <stp/>
        <stp/>
        <stp>TRUE</stp>
        <stp>T</stp>
        <tr r="S287" s="5"/>
      </tp>
      <tp>
        <v>209.76</v>
        <stp/>
        <stp>StudyData</stp>
        <stp>SPY</stp>
        <stp>Bar</stp>
        <stp/>
        <stp>High</stp>
        <stp>D</stp>
        <stp>-29</stp>
        <stp>All</stp>
        <stp/>
        <stp/>
        <stp>TRUE</stp>
        <stp>T</stp>
        <tr r="E31" s="5"/>
      </tp>
      <tp>
        <v>53.77</v>
        <stp/>
        <stp>StudyData</stp>
        <stp>S.XAR</stp>
        <stp>Bar</stp>
        <stp/>
        <stp>Open</stp>
        <stp>D</stp>
        <stp>-184</stp>
        <stp>All</stp>
        <stp/>
        <stp/>
        <stp>TRUE</stp>
        <stp>T</stp>
        <tr r="S186" s="5"/>
      </tp>
      <tp t="s">
        <v/>
        <stp/>
        <stp>StudyData</stp>
        <stp>S.XAR</stp>
        <stp>Bar</stp>
        <stp/>
        <stp>Open</stp>
        <stp>D</stp>
        <stp>-284</stp>
        <stp>All</stp>
        <stp/>
        <stp/>
        <stp>TRUE</stp>
        <stp>T</stp>
        <tr r="S286" s="5"/>
      </tp>
      <tp>
        <v>207.13</v>
        <stp/>
        <stp>StudyData</stp>
        <stp>SPY</stp>
        <stp>Bar</stp>
        <stp/>
        <stp>High</stp>
        <stp>D</stp>
        <stp>-28</stp>
        <stp>All</stp>
        <stp/>
        <stp/>
        <stp>TRUE</stp>
        <stp>T</stp>
        <tr r="E30" s="5"/>
      </tp>
      <tp>
        <v>53.24</v>
        <stp/>
        <stp>StudyData</stp>
        <stp>S.XAR</stp>
        <stp>Bar</stp>
        <stp/>
        <stp>Open</stp>
        <stp>D</stp>
        <stp>-187</stp>
        <stp>All</stp>
        <stp/>
        <stp/>
        <stp>TRUE</stp>
        <stp>T</stp>
        <tr r="S189" s="5"/>
      </tp>
      <tp t="s">
        <v/>
        <stp/>
        <stp>StudyData</stp>
        <stp>S.XAR</stp>
        <stp>Bar</stp>
        <stp/>
        <stp>Open</stp>
        <stp>D</stp>
        <stp>-287</stp>
        <stp>All</stp>
        <stp/>
        <stp/>
        <stp>TRUE</stp>
        <stp>T</stp>
        <tr r="S289" s="5"/>
      </tp>
      <tp>
        <v>53.34</v>
        <stp/>
        <stp>StudyData</stp>
        <stp>S.XAR</stp>
        <stp>Bar</stp>
        <stp/>
        <stp>Open</stp>
        <stp>D</stp>
        <stp>-186</stp>
        <stp>All</stp>
        <stp/>
        <stp/>
        <stp>TRUE</stp>
        <stp>T</stp>
        <tr r="S188" s="5"/>
      </tp>
      <tp t="s">
        <v/>
        <stp/>
        <stp>StudyData</stp>
        <stp>S.XAR</stp>
        <stp>Bar</stp>
        <stp/>
        <stp>Open</stp>
        <stp>D</stp>
        <stp>-286</stp>
        <stp>All</stp>
        <stp/>
        <stp/>
        <stp>TRUE</stp>
        <stp>T</stp>
        <tr r="S288" s="5"/>
      </tp>
      <tp>
        <v>52.47</v>
        <stp/>
        <stp>StudyData</stp>
        <stp>S.XAR</stp>
        <stp>Bar</stp>
        <stp/>
        <stp>Open</stp>
        <stp>D</stp>
        <stp>-181</stp>
        <stp>All</stp>
        <stp/>
        <stp/>
        <stp>TRUE</stp>
        <stp>T</stp>
        <tr r="S183" s="5"/>
      </tp>
      <tp t="s">
        <v/>
        <stp/>
        <stp>StudyData</stp>
        <stp>S.XAR</stp>
        <stp>Bar</stp>
        <stp/>
        <stp>Open</stp>
        <stp>D</stp>
        <stp>-281</stp>
        <stp>All</stp>
        <stp/>
        <stp/>
        <stp>TRUE</stp>
        <stp>T</stp>
        <tr r="S283" s="5"/>
      </tp>
      <tp>
        <v>52.1</v>
        <stp/>
        <stp>StudyData</stp>
        <stp>S.XAR</stp>
        <stp>Bar</stp>
        <stp/>
        <stp>Open</stp>
        <stp>D</stp>
        <stp>-180</stp>
        <stp>All</stp>
        <stp/>
        <stp/>
        <stp>TRUE</stp>
        <stp>T</stp>
        <tr r="S182" s="5"/>
      </tp>
      <tp t="s">
        <v/>
        <stp/>
        <stp>StudyData</stp>
        <stp>S.XAR</stp>
        <stp>Bar</stp>
        <stp/>
        <stp>Open</stp>
        <stp>D</stp>
        <stp>-280</stp>
        <stp>All</stp>
        <stp/>
        <stp/>
        <stp>TRUE</stp>
        <stp>T</stp>
        <tr r="S282" s="5"/>
      </tp>
      <tp>
        <v>53.55</v>
        <stp/>
        <stp>StudyData</stp>
        <stp>S.XAR</stp>
        <stp>Bar</stp>
        <stp/>
        <stp>Open</stp>
        <stp>D</stp>
        <stp>-183</stp>
        <stp>All</stp>
        <stp/>
        <stp/>
        <stp>TRUE</stp>
        <stp>T</stp>
        <tr r="S185" s="5"/>
      </tp>
      <tp t="s">
        <v/>
        <stp/>
        <stp>StudyData</stp>
        <stp>S.XAR</stp>
        <stp>Bar</stp>
        <stp/>
        <stp>Open</stp>
        <stp>D</stp>
        <stp>-283</stp>
        <stp>All</stp>
        <stp/>
        <stp/>
        <stp>TRUE</stp>
        <stp>T</stp>
        <tr r="S285" s="5"/>
      </tp>
      <tp>
        <v>53.16</v>
        <stp/>
        <stp>StudyData</stp>
        <stp>S.XAR</stp>
        <stp>Bar</stp>
        <stp/>
        <stp>Open</stp>
        <stp>D</stp>
        <stp>-182</stp>
        <stp>All</stp>
        <stp/>
        <stp/>
        <stp>TRUE</stp>
        <stp>T</stp>
        <tr r="S184" s="5"/>
      </tp>
      <tp t="s">
        <v/>
        <stp/>
        <stp>StudyData</stp>
        <stp>S.XAR</stp>
        <stp>Bar</stp>
        <stp/>
        <stp>Open</stp>
        <stp>D</stp>
        <stp>-282</stp>
        <stp>All</stp>
        <stp/>
        <stp/>
        <stp>TRUE</stp>
        <stp>T</stp>
        <tr r="S284" s="5"/>
      </tp>
      <tp>
        <v>203.24</v>
        <stp/>
        <stp>StudyData</stp>
        <stp>SPY</stp>
        <stp>Bar</stp>
        <stp/>
        <stp>Open</stp>
        <stp>D</stp>
        <stp>-58</stp>
        <stp>All</stp>
        <stp/>
        <stp/>
        <stp>TRUE</stp>
        <stp>T</stp>
        <tr r="D60" s="5"/>
      </tp>
      <tp>
        <v>201.6</v>
        <stp/>
        <stp>StudyData</stp>
        <stp>SPY</stp>
        <stp>Bar</stp>
        <stp/>
        <stp>Open</stp>
        <stp>D</stp>
        <stp>-59</stp>
        <stp>All</stp>
        <stp/>
        <stp/>
        <stp>TRUE</stp>
        <stp>T</stp>
        <tr r="D61" s="5"/>
      </tp>
      <tp>
        <v>206.3</v>
        <stp/>
        <stp>StudyData</stp>
        <stp>SPY</stp>
        <stp>Bar</stp>
        <stp/>
        <stp>Open</stp>
        <stp>D</stp>
        <stp>-50</stp>
        <stp>All</stp>
        <stp/>
        <stp/>
        <stp>TRUE</stp>
        <stp>T</stp>
        <tr r="D52" s="5"/>
      </tp>
      <tp>
        <v>202.76</v>
        <stp/>
        <stp>StudyData</stp>
        <stp>SPY</stp>
        <stp>Bar</stp>
        <stp/>
        <stp>Open</stp>
        <stp>D</stp>
        <stp>-51</stp>
        <stp>All</stp>
        <stp/>
        <stp/>
        <stp>TRUE</stp>
        <stp>T</stp>
        <tr r="D53" s="5"/>
      </tp>
      <tp>
        <v>203.61</v>
        <stp/>
        <stp>StudyData</stp>
        <stp>SPY</stp>
        <stp>Bar</stp>
        <stp/>
        <stp>Open</stp>
        <stp>D</stp>
        <stp>-52</stp>
        <stp>All</stp>
        <stp/>
        <stp/>
        <stp>TRUE</stp>
        <stp>T</stp>
        <tr r="D54" s="5"/>
      </tp>
      <tp>
        <v>202</v>
        <stp/>
        <stp>StudyData</stp>
        <stp>SPY</stp>
        <stp>Bar</stp>
        <stp/>
        <stp>Open</stp>
        <stp>D</stp>
        <stp>-53</stp>
        <stp>All</stp>
        <stp/>
        <stp/>
        <stp>TRUE</stp>
        <stp>T</stp>
        <tr r="D55" s="5"/>
      </tp>
      <tp>
        <v>204.11</v>
        <stp/>
        <stp>StudyData</stp>
        <stp>SPY</stp>
        <stp>Bar</stp>
        <stp/>
        <stp>Open</stp>
        <stp>D</stp>
        <stp>-54</stp>
        <stp>All</stp>
        <stp/>
        <stp/>
        <stp>TRUE</stp>
        <stp>T</stp>
        <tr r="D56" s="5"/>
      </tp>
      <tp>
        <v>203.76</v>
        <stp/>
        <stp>StudyData</stp>
        <stp>SPY</stp>
        <stp>Bar</stp>
        <stp/>
        <stp>Open</stp>
        <stp>D</stp>
        <stp>-55</stp>
        <stp>All</stp>
        <stp/>
        <stp/>
        <stp>TRUE</stp>
        <stp>T</stp>
        <tr r="D57" s="5"/>
      </tp>
      <tp>
        <v>204.07</v>
        <stp/>
        <stp>StudyData</stp>
        <stp>SPY</stp>
        <stp>Bar</stp>
        <stp/>
        <stp>Open</stp>
        <stp>D</stp>
        <stp>-56</stp>
        <stp>All</stp>
        <stp/>
        <stp/>
        <stp>TRUE</stp>
        <stp>T</stp>
        <tr r="D58" s="5"/>
      </tp>
      <tp>
        <v>204.17</v>
        <stp/>
        <stp>StudyData</stp>
        <stp>SPY</stp>
        <stp>Bar</stp>
        <stp/>
        <stp>Open</stp>
        <stp>D</stp>
        <stp>-57</stp>
        <stp>All</stp>
        <stp/>
        <stp/>
        <stp>TRUE</stp>
        <stp>T</stp>
        <tr r="D59" s="5"/>
      </tp>
      <tp>
        <v>99.43</v>
        <stp/>
        <stp>ContractData</stp>
        <stp>S.ONEK</stp>
        <stp>High</stp>
        <stp/>
        <stp>T</stp>
        <tr r="M8" s="3"/>
      </tp>
      <tp>
        <v>-0.28999999999999998</v>
        <stp/>
        <stp>ContractData</stp>
        <stp>S.MDYG</stp>
        <stp>NetLastQuoteToday</stp>
        <stp/>
        <stp>T</stp>
        <tr r="H16" s="3"/>
      </tp>
      <tp>
        <v>-0.55000000000000004</v>
        <stp/>
        <stp>ContractData</stp>
        <stp>S.SLYG</stp>
        <stp>NetLastQuoteToday</stp>
        <stp/>
        <stp>T</stp>
        <tr r="H20" s="3"/>
      </tp>
      <tp>
        <v>-0.03</v>
        <stp/>
        <stp>ContractData</stp>
        <stp>S.SPYG</stp>
        <stp>NetLastQuoteToday</stp>
        <stp/>
        <stp>T</stp>
        <tr r="H18" s="3"/>
      </tp>
      <tp>
        <v>-0.06</v>
        <stp/>
        <stp>ContractData</stp>
        <stp>S.MDYV</stp>
        <stp>NetLastQuoteToday</stp>
        <stp/>
        <stp>T</stp>
        <tr r="H17" s="3"/>
      </tp>
      <tp>
        <v>-0.73</v>
        <stp/>
        <stp>ContractData</stp>
        <stp>S.SLYV</stp>
        <stp>NetLastQuoteToday</stp>
        <stp/>
        <stp>T</stp>
        <tr r="H21" s="3"/>
      </tp>
      <tp>
        <v>-0.68</v>
        <stp/>
        <stp>ContractData</stp>
        <stp>S.SPYV</stp>
        <stp>NetLastQuoteToday</stp>
        <stp/>
        <stp>T</stp>
        <tr r="H19" s="3"/>
      </tp>
      <tp>
        <v>179.72</v>
        <stp/>
        <stp>ContractData</stp>
        <stp>S.DIA</stp>
        <stp>High</stp>
        <stp/>
        <stp>T</stp>
        <tr r="M7" s="3"/>
      </tp>
      <tp>
        <v>42347</v>
        <stp/>
        <stp>StudyData</stp>
        <stp>SPY</stp>
        <stp>Bar</stp>
        <stp/>
        <stp>Time</stp>
        <stp>D</stp>
        <stp>-125</stp>
        <stp>All</stp>
        <stp/>
        <stp/>
        <stp>False</stp>
        <tr r="B127" s="5"/>
        <tr r="C127" s="5"/>
      </tp>
      <tp>
        <v>42348</v>
        <stp/>
        <stp>StudyData</stp>
        <stp>SPY</stp>
        <stp>Bar</stp>
        <stp/>
        <stp>Time</stp>
        <stp>D</stp>
        <stp>-124</stp>
        <stp>All</stp>
        <stp/>
        <stp/>
        <stp>False</stp>
        <tr r="B126" s="5"/>
        <tr r="C126" s="5"/>
      </tp>
      <tp>
        <v>42345</v>
        <stp/>
        <stp>StudyData</stp>
        <stp>SPY</stp>
        <stp>Bar</stp>
        <stp/>
        <stp>Time</stp>
        <stp>D</stp>
        <stp>-127</stp>
        <stp>All</stp>
        <stp/>
        <stp/>
        <stp>False</stp>
        <tr r="C129" s="5"/>
        <tr r="B129" s="5"/>
      </tp>
      <tp>
        <v>42346</v>
        <stp/>
        <stp>StudyData</stp>
        <stp>SPY</stp>
        <stp>Bar</stp>
        <stp/>
        <stp>Time</stp>
        <stp>D</stp>
        <stp>-126</stp>
        <stp>All</stp>
        <stp/>
        <stp/>
        <stp>False</stp>
        <tr r="B128" s="5"/>
        <tr r="C128" s="5"/>
      </tp>
      <tp>
        <v>42353</v>
        <stp/>
        <stp>StudyData</stp>
        <stp>SPY</stp>
        <stp>Bar</stp>
        <stp/>
        <stp>Time</stp>
        <stp>D</stp>
        <stp>-121</stp>
        <stp>All</stp>
        <stp/>
        <stp/>
        <stp>False</stp>
        <tr r="C123" s="5"/>
        <tr r="B123" s="5"/>
      </tp>
      <tp>
        <v>42354</v>
        <stp/>
        <stp>StudyData</stp>
        <stp>SPY</stp>
        <stp>Bar</stp>
        <stp/>
        <stp>Time</stp>
        <stp>D</stp>
        <stp>-120</stp>
        <stp>All</stp>
        <stp/>
        <stp/>
        <stp>False</stp>
        <tr r="C122" s="5"/>
        <tr r="B122" s="5"/>
      </tp>
      <tp>
        <v>42349</v>
        <stp/>
        <stp>StudyData</stp>
        <stp>SPY</stp>
        <stp>Bar</stp>
        <stp/>
        <stp>Time</stp>
        <stp>D</stp>
        <stp>-123</stp>
        <stp>All</stp>
        <stp/>
        <stp/>
        <stp>False</stp>
        <tr r="B125" s="5"/>
        <tr r="C125" s="5"/>
      </tp>
      <tp>
        <v>42352</v>
        <stp/>
        <stp>StudyData</stp>
        <stp>SPY</stp>
        <stp>Bar</stp>
        <stp/>
        <stp>Time</stp>
        <stp>D</stp>
        <stp>-122</stp>
        <stp>All</stp>
        <stp/>
        <stp/>
        <stp>False</stp>
        <tr r="B124" s="5"/>
        <tr r="C124" s="5"/>
      </tp>
      <tp>
        <v>42341</v>
        <stp/>
        <stp>StudyData</stp>
        <stp>SPY</stp>
        <stp>Bar</stp>
        <stp/>
        <stp>Time</stp>
        <stp>D</stp>
        <stp>-129</stp>
        <stp>All</stp>
        <stp/>
        <stp/>
        <stp>False</stp>
        <tr r="C131" s="5"/>
        <tr r="B131" s="5"/>
      </tp>
      <tp>
        <v>42342</v>
        <stp/>
        <stp>StudyData</stp>
        <stp>SPY</stp>
        <stp>Bar</stp>
        <stp/>
        <stp>Time</stp>
        <stp>D</stp>
        <stp>-128</stp>
        <stp>All</stp>
        <stp/>
        <stp/>
        <stp>False</stp>
        <tr r="B130" s="5"/>
        <tr r="C130" s="5"/>
      </tp>
      <tp>
        <v>42332</v>
        <stp/>
        <stp>StudyData</stp>
        <stp>SPY</stp>
        <stp>Bar</stp>
        <stp/>
        <stp>Time</stp>
        <stp>D</stp>
        <stp>-135</stp>
        <stp>All</stp>
        <stp/>
        <stp/>
        <stp>False</stp>
        <tr r="C137" s="5"/>
        <tr r="B137" s="5"/>
      </tp>
      <tp>
        <v>42333</v>
        <stp/>
        <stp>StudyData</stp>
        <stp>SPY</stp>
        <stp>Bar</stp>
        <stp/>
        <stp>Time</stp>
        <stp>D</stp>
        <stp>-134</stp>
        <stp>All</stp>
        <stp/>
        <stp/>
        <stp>False</stp>
        <tr r="B136" s="5"/>
        <tr r="C136" s="5"/>
      </tp>
      <tp>
        <v>42328</v>
        <stp/>
        <stp>StudyData</stp>
        <stp>SPY</stp>
        <stp>Bar</stp>
        <stp/>
        <stp>Time</stp>
        <stp>D</stp>
        <stp>-137</stp>
        <stp>All</stp>
        <stp/>
        <stp/>
        <stp>False</stp>
        <tr r="C139" s="5"/>
        <tr r="B139" s="5"/>
      </tp>
      <tp>
        <v>42331</v>
        <stp/>
        <stp>StudyData</stp>
        <stp>SPY</stp>
        <stp>Bar</stp>
        <stp/>
        <stp>Time</stp>
        <stp>D</stp>
        <stp>-136</stp>
        <stp>All</stp>
        <stp/>
        <stp/>
        <stp>False</stp>
        <tr r="C138" s="5"/>
        <tr r="B138" s="5"/>
      </tp>
      <tp>
        <v>42339</v>
        <stp/>
        <stp>StudyData</stp>
        <stp>SPY</stp>
        <stp>Bar</stp>
        <stp/>
        <stp>Time</stp>
        <stp>D</stp>
        <stp>-131</stp>
        <stp>All</stp>
        <stp/>
        <stp/>
        <stp>False</stp>
        <tr r="B133" s="5"/>
        <tr r="C133" s="5"/>
      </tp>
      <tp>
        <v>42340</v>
        <stp/>
        <stp>StudyData</stp>
        <stp>SPY</stp>
        <stp>Bar</stp>
        <stp/>
        <stp>Time</stp>
        <stp>D</stp>
        <stp>-130</stp>
        <stp>All</stp>
        <stp/>
        <stp/>
        <stp>False</stp>
        <tr r="B132" s="5"/>
        <tr r="C132" s="5"/>
      </tp>
      <tp>
        <v>42335</v>
        <stp/>
        <stp>StudyData</stp>
        <stp>SPY</stp>
        <stp>Bar</stp>
        <stp/>
        <stp>Time</stp>
        <stp>D</stp>
        <stp>-133</stp>
        <stp>All</stp>
        <stp/>
        <stp/>
        <stp>False</stp>
        <tr r="B135" s="5"/>
        <tr r="C135" s="5"/>
      </tp>
      <tp>
        <v>42338</v>
        <stp/>
        <stp>StudyData</stp>
        <stp>SPY</stp>
        <stp>Bar</stp>
        <stp/>
        <stp>Time</stp>
        <stp>D</stp>
        <stp>-132</stp>
        <stp>All</stp>
        <stp/>
        <stp/>
        <stp>False</stp>
        <tr r="C134" s="5"/>
        <tr r="B134" s="5"/>
      </tp>
      <tp>
        <v>42326</v>
        <stp/>
        <stp>StudyData</stp>
        <stp>SPY</stp>
        <stp>Bar</stp>
        <stp/>
        <stp>Time</stp>
        <stp>D</stp>
        <stp>-139</stp>
        <stp>All</stp>
        <stp/>
        <stp/>
        <stp>False</stp>
        <tr r="B141" s="5"/>
        <tr r="C141" s="5"/>
      </tp>
      <tp>
        <v>42327</v>
        <stp/>
        <stp>StudyData</stp>
        <stp>SPY</stp>
        <stp>Bar</stp>
        <stp/>
        <stp>Time</stp>
        <stp>D</stp>
        <stp>-138</stp>
        <stp>All</stp>
        <stp/>
        <stp/>
        <stp>False</stp>
        <tr r="B140" s="5"/>
        <tr r="C140" s="5"/>
      </tp>
      <tp>
        <v>42377</v>
        <stp/>
        <stp>StudyData</stp>
        <stp>SPY</stp>
        <stp>Bar</stp>
        <stp/>
        <stp>Time</stp>
        <stp>D</stp>
        <stp>-105</stp>
        <stp>All</stp>
        <stp/>
        <stp/>
        <stp>False</stp>
        <tr r="C107" s="5"/>
        <tr r="B107" s="5"/>
      </tp>
      <tp>
        <v>42380</v>
        <stp/>
        <stp>StudyData</stp>
        <stp>SPY</stp>
        <stp>Bar</stp>
        <stp/>
        <stp>Time</stp>
        <stp>D</stp>
        <stp>-104</stp>
        <stp>All</stp>
        <stp/>
        <stp/>
        <stp>False</stp>
        <tr r="B106" s="5"/>
        <tr r="C106" s="5"/>
      </tp>
      <tp>
        <v>42375</v>
        <stp/>
        <stp>StudyData</stp>
        <stp>SPY</stp>
        <stp>Bar</stp>
        <stp/>
        <stp>Time</stp>
        <stp>D</stp>
        <stp>-107</stp>
        <stp>All</stp>
        <stp/>
        <stp/>
        <stp>False</stp>
        <tr r="C109" s="5"/>
        <tr r="B109" s="5"/>
      </tp>
      <tp>
        <v>42376</v>
        <stp/>
        <stp>StudyData</stp>
        <stp>SPY</stp>
        <stp>Bar</stp>
        <stp/>
        <stp>Time</stp>
        <stp>D</stp>
        <stp>-106</stp>
        <stp>All</stp>
        <stp/>
        <stp/>
        <stp>False</stp>
        <tr r="C108" s="5"/>
        <tr r="B108" s="5"/>
      </tp>
      <tp>
        <v>42383</v>
        <stp/>
        <stp>StudyData</stp>
        <stp>SPY</stp>
        <stp>Bar</stp>
        <stp/>
        <stp>Time</stp>
        <stp>D</stp>
        <stp>-101</stp>
        <stp>All</stp>
        <stp/>
        <stp/>
        <stp>False</stp>
        <tr r="C103" s="5"/>
        <tr r="B103" s="5"/>
      </tp>
      <tp>
        <v>42384</v>
        <stp/>
        <stp>StudyData</stp>
        <stp>SPY</stp>
        <stp>Bar</stp>
        <stp/>
        <stp>Time</stp>
        <stp>D</stp>
        <stp>-100</stp>
        <stp>All</stp>
        <stp/>
        <stp/>
        <stp>False</stp>
        <tr r="C102" s="5"/>
        <tr r="B102" s="5"/>
      </tp>
      <tp>
        <v>42381</v>
        <stp/>
        <stp>StudyData</stp>
        <stp>SPY</stp>
        <stp>Bar</stp>
        <stp/>
        <stp>Time</stp>
        <stp>D</stp>
        <stp>-103</stp>
        <stp>All</stp>
        <stp/>
        <stp/>
        <stp>False</stp>
        <tr r="B105" s="5"/>
        <tr r="C105" s="5"/>
      </tp>
      <tp>
        <v>42382</v>
        <stp/>
        <stp>StudyData</stp>
        <stp>SPY</stp>
        <stp>Bar</stp>
        <stp/>
        <stp>Time</stp>
        <stp>D</stp>
        <stp>-102</stp>
        <stp>All</stp>
        <stp/>
        <stp/>
        <stp>False</stp>
        <tr r="C104" s="5"/>
        <tr r="B104" s="5"/>
      </tp>
      <tp>
        <v>42373</v>
        <stp/>
        <stp>StudyData</stp>
        <stp>SPY</stp>
        <stp>Bar</stp>
        <stp/>
        <stp>Time</stp>
        <stp>D</stp>
        <stp>-109</stp>
        <stp>All</stp>
        <stp/>
        <stp/>
        <stp>False</stp>
        <tr r="C111" s="5"/>
        <tr r="B111" s="5"/>
      </tp>
      <tp>
        <v>42374</v>
        <stp/>
        <stp>StudyData</stp>
        <stp>SPY</stp>
        <stp>Bar</stp>
        <stp/>
        <stp>Time</stp>
        <stp>D</stp>
        <stp>-108</stp>
        <stp>All</stp>
        <stp/>
        <stp/>
        <stp>False</stp>
        <tr r="C110" s="5"/>
        <tr r="B110" s="5"/>
      </tp>
      <tp>
        <v>42361</v>
        <stp/>
        <stp>StudyData</stp>
        <stp>SPY</stp>
        <stp>Bar</stp>
        <stp/>
        <stp>Time</stp>
        <stp>D</stp>
        <stp>-115</stp>
        <stp>All</stp>
        <stp/>
        <stp/>
        <stp>False</stp>
        <tr r="C117" s="5"/>
        <tr r="B117" s="5"/>
      </tp>
      <tp>
        <v>42362</v>
        <stp/>
        <stp>StudyData</stp>
        <stp>SPY</stp>
        <stp>Bar</stp>
        <stp/>
        <stp>Time</stp>
        <stp>D</stp>
        <stp>-114</stp>
        <stp>All</stp>
        <stp/>
        <stp/>
        <stp>False</stp>
        <tr r="C116" s="5"/>
        <tr r="B116" s="5"/>
      </tp>
      <tp>
        <v>42359</v>
        <stp/>
        <stp>StudyData</stp>
        <stp>SPY</stp>
        <stp>Bar</stp>
        <stp/>
        <stp>Time</stp>
        <stp>D</stp>
        <stp>-117</stp>
        <stp>All</stp>
        <stp/>
        <stp/>
        <stp>False</stp>
        <tr r="C119" s="5"/>
        <tr r="B119" s="5"/>
      </tp>
      <tp>
        <v>42360</v>
        <stp/>
        <stp>StudyData</stp>
        <stp>SPY</stp>
        <stp>Bar</stp>
        <stp/>
        <stp>Time</stp>
        <stp>D</stp>
        <stp>-116</stp>
        <stp>All</stp>
        <stp/>
        <stp/>
        <stp>False</stp>
        <tr r="C118" s="5"/>
        <tr r="B118" s="5"/>
      </tp>
      <tp>
        <v>42368</v>
        <stp/>
        <stp>StudyData</stp>
        <stp>SPY</stp>
        <stp>Bar</stp>
        <stp/>
        <stp>Time</stp>
        <stp>D</stp>
        <stp>-111</stp>
        <stp>All</stp>
        <stp/>
        <stp/>
        <stp>False</stp>
        <tr r="C113" s="5"/>
        <tr r="B113" s="5"/>
      </tp>
      <tp>
        <v>42369</v>
        <stp/>
        <stp>StudyData</stp>
        <stp>SPY</stp>
        <stp>Bar</stp>
        <stp/>
        <stp>Time</stp>
        <stp>D</stp>
        <stp>-110</stp>
        <stp>All</stp>
        <stp/>
        <stp/>
        <stp>False</stp>
        <tr r="C112" s="5"/>
        <tr r="B112" s="5"/>
      </tp>
      <tp>
        <v>42366</v>
        <stp/>
        <stp>StudyData</stp>
        <stp>SPY</stp>
        <stp>Bar</stp>
        <stp/>
        <stp>Time</stp>
        <stp>D</stp>
        <stp>-113</stp>
        <stp>All</stp>
        <stp/>
        <stp/>
        <stp>False</stp>
        <tr r="C115" s="5"/>
        <tr r="B115" s="5"/>
      </tp>
      <tp>
        <v>42367</v>
        <stp/>
        <stp>StudyData</stp>
        <stp>SPY</stp>
        <stp>Bar</stp>
        <stp/>
        <stp>Time</stp>
        <stp>D</stp>
        <stp>-112</stp>
        <stp>All</stp>
        <stp/>
        <stp/>
        <stp>False</stp>
        <tr r="B114" s="5"/>
        <tr r="C114" s="5"/>
      </tp>
      <tp>
        <v>42355</v>
        <stp/>
        <stp>StudyData</stp>
        <stp>SPY</stp>
        <stp>Bar</stp>
        <stp/>
        <stp>Time</stp>
        <stp>D</stp>
        <stp>-119</stp>
        <stp>All</stp>
        <stp/>
        <stp/>
        <stp>False</stp>
        <tr r="B121" s="5"/>
        <tr r="C121" s="5"/>
      </tp>
      <tp>
        <v>42356</v>
        <stp/>
        <stp>StudyData</stp>
        <stp>SPY</stp>
        <stp>Bar</stp>
        <stp/>
        <stp>Time</stp>
        <stp>D</stp>
        <stp>-118</stp>
        <stp>All</stp>
        <stp/>
        <stp/>
        <stp>False</stp>
        <tr r="C120" s="5"/>
        <tr r="B120" s="5"/>
      </tp>
      <tp>
        <v>42290</v>
        <stp/>
        <stp>StudyData</stp>
        <stp>SPY</stp>
        <stp>Bar</stp>
        <stp/>
        <stp>Time</stp>
        <stp>D</stp>
        <stp>-165</stp>
        <stp>All</stp>
        <stp/>
        <stp/>
        <stp>False</stp>
        <tr r="B167" s="5"/>
        <tr r="C167" s="5"/>
      </tp>
      <tp>
        <v>42291</v>
        <stp/>
        <stp>StudyData</stp>
        <stp>SPY</stp>
        <stp>Bar</stp>
        <stp/>
        <stp>Time</stp>
        <stp>D</stp>
        <stp>-164</stp>
        <stp>All</stp>
        <stp/>
        <stp/>
        <stp>False</stp>
        <tr r="B166" s="5"/>
        <tr r="C166" s="5"/>
      </tp>
      <tp>
        <v>42286</v>
        <stp/>
        <stp>StudyData</stp>
        <stp>SPY</stp>
        <stp>Bar</stp>
        <stp/>
        <stp>Time</stp>
        <stp>D</stp>
        <stp>-167</stp>
        <stp>All</stp>
        <stp/>
        <stp/>
        <stp>False</stp>
        <tr r="B169" s="5"/>
        <tr r="C169" s="5"/>
      </tp>
      <tp>
        <v>42289</v>
        <stp/>
        <stp>StudyData</stp>
        <stp>SPY</stp>
        <stp>Bar</stp>
        <stp/>
        <stp>Time</stp>
        <stp>D</stp>
        <stp>-166</stp>
        <stp>All</stp>
        <stp/>
        <stp/>
        <stp>False</stp>
        <tr r="B168" s="5"/>
        <tr r="C168" s="5"/>
      </tp>
      <tp>
        <v>42296</v>
        <stp/>
        <stp>StudyData</stp>
        <stp>SPY</stp>
        <stp>Bar</stp>
        <stp/>
        <stp>Time</stp>
        <stp>D</stp>
        <stp>-161</stp>
        <stp>All</stp>
        <stp/>
        <stp/>
        <stp>False</stp>
        <tr r="B163" s="5"/>
        <tr r="C163" s="5"/>
      </tp>
      <tp>
        <v>42297</v>
        <stp/>
        <stp>StudyData</stp>
        <stp>SPY</stp>
        <stp>Bar</stp>
        <stp/>
        <stp>Time</stp>
        <stp>D</stp>
        <stp>-160</stp>
        <stp>All</stp>
        <stp/>
        <stp/>
        <stp>False</stp>
        <tr r="B162" s="5"/>
        <tr r="C162" s="5"/>
      </tp>
      <tp>
        <v>42292</v>
        <stp/>
        <stp>StudyData</stp>
        <stp>SPY</stp>
        <stp>Bar</stp>
        <stp/>
        <stp>Time</stp>
        <stp>D</stp>
        <stp>-163</stp>
        <stp>All</stp>
        <stp/>
        <stp/>
        <stp>False</stp>
        <tr r="B165" s="5"/>
        <tr r="C165" s="5"/>
      </tp>
      <tp>
        <v>42293</v>
        <stp/>
        <stp>StudyData</stp>
        <stp>SPY</stp>
        <stp>Bar</stp>
        <stp/>
        <stp>Time</stp>
        <stp>D</stp>
        <stp>-162</stp>
        <stp>All</stp>
        <stp/>
        <stp/>
        <stp>False</stp>
        <tr r="B164" s="5"/>
        <tr r="C164" s="5"/>
      </tp>
      <tp>
        <v>42284</v>
        <stp/>
        <stp>StudyData</stp>
        <stp>SPY</stp>
        <stp>Bar</stp>
        <stp/>
        <stp>Time</stp>
        <stp>D</stp>
        <stp>-169</stp>
        <stp>All</stp>
        <stp/>
        <stp/>
        <stp>False</stp>
        <tr r="C171" s="5"/>
        <tr r="B171" s="5"/>
      </tp>
      <tp>
        <v>42285</v>
        <stp/>
        <stp>StudyData</stp>
        <stp>SPY</stp>
        <stp>Bar</stp>
        <stp/>
        <stp>Time</stp>
        <stp>D</stp>
        <stp>-168</stp>
        <stp>All</stp>
        <stp/>
        <stp/>
        <stp>False</stp>
        <tr r="B170" s="5"/>
        <tr r="C170" s="5"/>
      </tp>
      <tp>
        <v>42276</v>
        <stp/>
        <stp>StudyData</stp>
        <stp>SPY</stp>
        <stp>Bar</stp>
        <stp/>
        <stp>Time</stp>
        <stp>D</stp>
        <stp>-175</stp>
        <stp>All</stp>
        <stp/>
        <stp/>
        <stp>False</stp>
        <tr r="B177" s="5"/>
        <tr r="C177" s="5"/>
      </tp>
      <tp>
        <v>42277</v>
        <stp/>
        <stp>StudyData</stp>
        <stp>SPY</stp>
        <stp>Bar</stp>
        <stp/>
        <stp>Time</stp>
        <stp>D</stp>
        <stp>-174</stp>
        <stp>All</stp>
        <stp/>
        <stp/>
        <stp>False</stp>
        <tr r="C176" s="5"/>
        <tr r="B176" s="5"/>
      </tp>
      <tp>
        <v>42272</v>
        <stp/>
        <stp>StudyData</stp>
        <stp>SPY</stp>
        <stp>Bar</stp>
        <stp/>
        <stp>Time</stp>
        <stp>D</stp>
        <stp>-177</stp>
        <stp>All</stp>
        <stp/>
        <stp/>
        <stp>False</stp>
        <tr r="B179" s="5"/>
        <tr r="C179" s="5"/>
      </tp>
      <tp>
        <v>42275</v>
        <stp/>
        <stp>StudyData</stp>
        <stp>SPY</stp>
        <stp>Bar</stp>
        <stp/>
        <stp>Time</stp>
        <stp>D</stp>
        <stp>-176</stp>
        <stp>All</stp>
        <stp/>
        <stp/>
        <stp>False</stp>
        <tr r="B178" s="5"/>
        <tr r="C178" s="5"/>
      </tp>
      <tp>
        <v>42282</v>
        <stp/>
        <stp>StudyData</stp>
        <stp>SPY</stp>
        <stp>Bar</stp>
        <stp/>
        <stp>Time</stp>
        <stp>D</stp>
        <stp>-171</stp>
        <stp>All</stp>
        <stp/>
        <stp/>
        <stp>False</stp>
        <tr r="C173" s="5"/>
        <tr r="B173" s="5"/>
      </tp>
      <tp>
        <v>42283</v>
        <stp/>
        <stp>StudyData</stp>
        <stp>SPY</stp>
        <stp>Bar</stp>
        <stp/>
        <stp>Time</stp>
        <stp>D</stp>
        <stp>-170</stp>
        <stp>All</stp>
        <stp/>
        <stp/>
        <stp>False</stp>
        <tr r="C172" s="5"/>
        <tr r="B172" s="5"/>
      </tp>
      <tp>
        <v>42278</v>
        <stp/>
        <stp>StudyData</stp>
        <stp>SPY</stp>
        <stp>Bar</stp>
        <stp/>
        <stp>Time</stp>
        <stp>D</stp>
        <stp>-173</stp>
        <stp>All</stp>
        <stp/>
        <stp/>
        <stp>False</stp>
        <tr r="B175" s="5"/>
        <tr r="C175" s="5"/>
      </tp>
      <tp>
        <v>42279</v>
        <stp/>
        <stp>StudyData</stp>
        <stp>SPY</stp>
        <stp>Bar</stp>
        <stp/>
        <stp>Time</stp>
        <stp>D</stp>
        <stp>-172</stp>
        <stp>All</stp>
        <stp/>
        <stp/>
        <stp>False</stp>
        <tr r="C174" s="5"/>
        <tr r="B174" s="5"/>
      </tp>
      <tp>
        <v>42270</v>
        <stp/>
        <stp>StudyData</stp>
        <stp>SPY</stp>
        <stp>Bar</stp>
        <stp/>
        <stp>Time</stp>
        <stp>D</stp>
        <stp>-179</stp>
        <stp>All</stp>
        <stp/>
        <stp/>
        <stp>False</stp>
        <tr r="C181" s="5"/>
        <tr r="B181" s="5"/>
      </tp>
      <tp>
        <v>42271</v>
        <stp/>
        <stp>StudyData</stp>
        <stp>SPY</stp>
        <stp>Bar</stp>
        <stp/>
        <stp>Time</stp>
        <stp>D</stp>
        <stp>-178</stp>
        <stp>All</stp>
        <stp/>
        <stp/>
        <stp>False</stp>
        <tr r="B180" s="5"/>
        <tr r="C180" s="5"/>
      </tp>
      <tp>
        <v>42318</v>
        <stp/>
        <stp>StudyData</stp>
        <stp>SPY</stp>
        <stp>Bar</stp>
        <stp/>
        <stp>Time</stp>
        <stp>D</stp>
        <stp>-145</stp>
        <stp>All</stp>
        <stp/>
        <stp/>
        <stp>False</stp>
        <tr r="C147" s="5"/>
        <tr r="B147" s="5"/>
      </tp>
      <tp>
        <v>42319</v>
        <stp/>
        <stp>StudyData</stp>
        <stp>SPY</stp>
        <stp>Bar</stp>
        <stp/>
        <stp>Time</stp>
        <stp>D</stp>
        <stp>-144</stp>
        <stp>All</stp>
        <stp/>
        <stp/>
        <stp>False</stp>
        <tr r="C146" s="5"/>
        <tr r="B146" s="5"/>
      </tp>
      <tp>
        <v>42314</v>
        <stp/>
        <stp>StudyData</stp>
        <stp>SPY</stp>
        <stp>Bar</stp>
        <stp/>
        <stp>Time</stp>
        <stp>D</stp>
        <stp>-147</stp>
        <stp>All</stp>
        <stp/>
        <stp/>
        <stp>False</stp>
        <tr r="B149" s="5"/>
        <tr r="C149" s="5"/>
      </tp>
      <tp>
        <v>42317</v>
        <stp/>
        <stp>StudyData</stp>
        <stp>SPY</stp>
        <stp>Bar</stp>
        <stp/>
        <stp>Time</stp>
        <stp>D</stp>
        <stp>-146</stp>
        <stp>All</stp>
        <stp/>
        <stp/>
        <stp>False</stp>
        <tr r="B148" s="5"/>
        <tr r="C148" s="5"/>
      </tp>
      <tp>
        <v>42324</v>
        <stp/>
        <stp>StudyData</stp>
        <stp>SPY</stp>
        <stp>Bar</stp>
        <stp/>
        <stp>Time</stp>
        <stp>D</stp>
        <stp>-141</stp>
        <stp>All</stp>
        <stp/>
        <stp/>
        <stp>False</stp>
        <tr r="B143" s="5"/>
        <tr r="C143" s="5"/>
      </tp>
      <tp>
        <v>42325</v>
        <stp/>
        <stp>StudyData</stp>
        <stp>SPY</stp>
        <stp>Bar</stp>
        <stp/>
        <stp>Time</stp>
        <stp>D</stp>
        <stp>-140</stp>
        <stp>All</stp>
        <stp/>
        <stp/>
        <stp>False</stp>
        <tr r="B142" s="5"/>
        <tr r="C142" s="5"/>
      </tp>
      <tp>
        <v>42320</v>
        <stp/>
        <stp>StudyData</stp>
        <stp>SPY</stp>
        <stp>Bar</stp>
        <stp/>
        <stp>Time</stp>
        <stp>D</stp>
        <stp>-143</stp>
        <stp>All</stp>
        <stp/>
        <stp/>
        <stp>False</stp>
        <tr r="C145" s="5"/>
        <tr r="B145" s="5"/>
      </tp>
      <tp>
        <v>42321</v>
        <stp/>
        <stp>StudyData</stp>
        <stp>SPY</stp>
        <stp>Bar</stp>
        <stp/>
        <stp>Time</stp>
        <stp>D</stp>
        <stp>-142</stp>
        <stp>All</stp>
        <stp/>
        <stp/>
        <stp>False</stp>
        <tr r="B144" s="5"/>
        <tr r="C144" s="5"/>
      </tp>
      <tp>
        <v>42312</v>
        <stp/>
        <stp>StudyData</stp>
        <stp>SPY</stp>
        <stp>Bar</stp>
        <stp/>
        <stp>Time</stp>
        <stp>D</stp>
        <stp>-149</stp>
        <stp>All</stp>
        <stp/>
        <stp/>
        <stp>False</stp>
        <tr r="C151" s="5"/>
        <tr r="B151" s="5"/>
      </tp>
      <tp>
        <v>42313</v>
        <stp/>
        <stp>StudyData</stp>
        <stp>SPY</stp>
        <stp>Bar</stp>
        <stp/>
        <stp>Time</stp>
        <stp>D</stp>
        <stp>-148</stp>
        <stp>All</stp>
        <stp/>
        <stp/>
        <stp>False</stp>
        <tr r="B150" s="5"/>
        <tr r="C150" s="5"/>
      </tp>
      <tp>
        <v>42304</v>
        <stp/>
        <stp>StudyData</stp>
        <stp>SPY</stp>
        <stp>Bar</stp>
        <stp/>
        <stp>Time</stp>
        <stp>D</stp>
        <stp>-155</stp>
        <stp>All</stp>
        <stp/>
        <stp/>
        <stp>False</stp>
        <tr r="B157" s="5"/>
        <tr r="C157" s="5"/>
      </tp>
      <tp>
        <v>42305</v>
        <stp/>
        <stp>StudyData</stp>
        <stp>SPY</stp>
        <stp>Bar</stp>
        <stp/>
        <stp>Time</stp>
        <stp>D</stp>
        <stp>-154</stp>
        <stp>All</stp>
        <stp/>
        <stp/>
        <stp>False</stp>
        <tr r="C156" s="5"/>
        <tr r="B156" s="5"/>
      </tp>
      <tp>
        <v>42300</v>
        <stp/>
        <stp>StudyData</stp>
        <stp>SPY</stp>
        <stp>Bar</stp>
        <stp/>
        <stp>Time</stp>
        <stp>D</stp>
        <stp>-157</stp>
        <stp>All</stp>
        <stp/>
        <stp/>
        <stp>False</stp>
        <tr r="B159" s="5"/>
        <tr r="C159" s="5"/>
      </tp>
      <tp>
        <v>42303</v>
        <stp/>
        <stp>StudyData</stp>
        <stp>SPY</stp>
        <stp>Bar</stp>
        <stp/>
        <stp>Time</stp>
        <stp>D</stp>
        <stp>-156</stp>
        <stp>All</stp>
        <stp/>
        <stp/>
        <stp>False</stp>
        <tr r="C158" s="5"/>
        <tr r="B158" s="5"/>
      </tp>
      <tp>
        <v>42310</v>
        <stp/>
        <stp>StudyData</stp>
        <stp>SPY</stp>
        <stp>Bar</stp>
        <stp/>
        <stp>Time</stp>
        <stp>D</stp>
        <stp>-151</stp>
        <stp>All</stp>
        <stp/>
        <stp/>
        <stp>False</stp>
        <tr r="C153" s="5"/>
        <tr r="B153" s="5"/>
      </tp>
      <tp>
        <v>42311</v>
        <stp/>
        <stp>StudyData</stp>
        <stp>SPY</stp>
        <stp>Bar</stp>
        <stp/>
        <stp>Time</stp>
        <stp>D</stp>
        <stp>-150</stp>
        <stp>All</stp>
        <stp/>
        <stp/>
        <stp>False</stp>
        <tr r="B152" s="5"/>
        <tr r="C152" s="5"/>
      </tp>
      <tp>
        <v>42306</v>
        <stp/>
        <stp>StudyData</stp>
        <stp>SPY</stp>
        <stp>Bar</stp>
        <stp/>
        <stp>Time</stp>
        <stp>D</stp>
        <stp>-153</stp>
        <stp>All</stp>
        <stp/>
        <stp/>
        <stp>False</stp>
        <tr r="B155" s="5"/>
        <tr r="C155" s="5"/>
      </tp>
      <tp>
        <v>42307</v>
        <stp/>
        <stp>StudyData</stp>
        <stp>SPY</stp>
        <stp>Bar</stp>
        <stp/>
        <stp>Time</stp>
        <stp>D</stp>
        <stp>-152</stp>
        <stp>All</stp>
        <stp/>
        <stp/>
        <stp>False</stp>
        <tr r="B154" s="5"/>
        <tr r="C154" s="5"/>
      </tp>
      <tp>
        <v>42298</v>
        <stp/>
        <stp>StudyData</stp>
        <stp>SPY</stp>
        <stp>Bar</stp>
        <stp/>
        <stp>Time</stp>
        <stp>D</stp>
        <stp>-159</stp>
        <stp>All</stp>
        <stp/>
        <stp/>
        <stp>False</stp>
        <tr r="B161" s="5"/>
        <tr r="C161" s="5"/>
      </tp>
      <tp>
        <v>42299</v>
        <stp/>
        <stp>StudyData</stp>
        <stp>SPY</stp>
        <stp>Bar</stp>
        <stp/>
        <stp>Time</stp>
        <stp>D</stp>
        <stp>-158</stp>
        <stp>All</stp>
        <stp/>
        <stp/>
        <stp>False</stp>
        <tr r="B160" s="5"/>
        <tr r="C160" s="5"/>
      </tp>
      <tp>
        <v>42262</v>
        <stp/>
        <stp>StudyData</stp>
        <stp>SPY</stp>
        <stp>Bar</stp>
        <stp/>
        <stp>Time</stp>
        <stp>D</stp>
        <stp>-185</stp>
        <stp>All</stp>
        <stp/>
        <stp/>
        <stp>False</stp>
        <tr r="C187" s="5"/>
        <tr r="B187" s="5"/>
      </tp>
      <tp>
        <v>42263</v>
        <stp/>
        <stp>StudyData</stp>
        <stp>SPY</stp>
        <stp>Bar</stp>
        <stp/>
        <stp>Time</stp>
        <stp>D</stp>
        <stp>-184</stp>
        <stp>All</stp>
        <stp/>
        <stp/>
        <stp>False</stp>
        <tr r="C186" s="5"/>
        <tr r="B186" s="5"/>
      </tp>
      <tp>
        <v>42258</v>
        <stp/>
        <stp>StudyData</stp>
        <stp>SPY</stp>
        <stp>Bar</stp>
        <stp/>
        <stp>Time</stp>
        <stp>D</stp>
        <stp>-187</stp>
        <stp>All</stp>
        <stp/>
        <stp/>
        <stp>False</stp>
        <tr r="C189" s="5"/>
        <tr r="B189" s="5"/>
      </tp>
      <tp>
        <v>42261</v>
        <stp/>
        <stp>StudyData</stp>
        <stp>SPY</stp>
        <stp>Bar</stp>
        <stp/>
        <stp>Time</stp>
        <stp>D</stp>
        <stp>-186</stp>
        <stp>All</stp>
        <stp/>
        <stp/>
        <stp>False</stp>
        <tr r="C188" s="5"/>
        <tr r="B188" s="5"/>
      </tp>
      <tp>
        <v>42268</v>
        <stp/>
        <stp>StudyData</stp>
        <stp>SPY</stp>
        <stp>Bar</stp>
        <stp/>
        <stp>Time</stp>
        <stp>D</stp>
        <stp>-181</stp>
        <stp>All</stp>
        <stp/>
        <stp/>
        <stp>False</stp>
        <tr r="B183" s="5"/>
        <tr r="C183" s="5"/>
      </tp>
      <tp>
        <v>42269</v>
        <stp/>
        <stp>StudyData</stp>
        <stp>SPY</stp>
        <stp>Bar</stp>
        <stp/>
        <stp>Time</stp>
        <stp>D</stp>
        <stp>-180</stp>
        <stp>All</stp>
        <stp/>
        <stp/>
        <stp>False</stp>
        <tr r="C182" s="5"/>
        <tr r="B182" s="5"/>
      </tp>
      <tp>
        <v>42264</v>
        <stp/>
        <stp>StudyData</stp>
        <stp>SPY</stp>
        <stp>Bar</stp>
        <stp/>
        <stp>Time</stp>
        <stp>D</stp>
        <stp>-183</stp>
        <stp>All</stp>
        <stp/>
        <stp/>
        <stp>False</stp>
        <tr r="C185" s="5"/>
        <tr r="B185" s="5"/>
      </tp>
      <tp>
        <v>42265</v>
        <stp/>
        <stp>StudyData</stp>
        <stp>SPY</stp>
        <stp>Bar</stp>
        <stp/>
        <stp>Time</stp>
        <stp>D</stp>
        <stp>-182</stp>
        <stp>All</stp>
        <stp/>
        <stp/>
        <stp>False</stp>
        <tr r="B184" s="5"/>
        <tr r="C184" s="5"/>
      </tp>
      <tp>
        <v>42256</v>
        <stp/>
        <stp>StudyData</stp>
        <stp>SPY</stp>
        <stp>Bar</stp>
        <stp/>
        <stp>Time</stp>
        <stp>D</stp>
        <stp>-189</stp>
        <stp>All</stp>
        <stp/>
        <stp/>
        <stp>False</stp>
        <tr r="B191" s="5"/>
        <tr r="C191" s="5"/>
      </tp>
      <tp>
        <v>42257</v>
        <stp/>
        <stp>StudyData</stp>
        <stp>SPY</stp>
        <stp>Bar</stp>
        <stp/>
        <stp>Time</stp>
        <stp>D</stp>
        <stp>-188</stp>
        <stp>All</stp>
        <stp/>
        <stp/>
        <stp>False</stp>
        <tr r="C190" s="5"/>
        <tr r="B190" s="5"/>
      </tp>
      <tp>
        <v>42247</v>
        <stp/>
        <stp>StudyData</stp>
        <stp>SPY</stp>
        <stp>Bar</stp>
        <stp/>
        <stp>Time</stp>
        <stp>D</stp>
        <stp>-195</stp>
        <stp>All</stp>
        <stp/>
        <stp/>
        <stp>False</stp>
        <tr r="C197" s="5"/>
        <tr r="B197" s="5"/>
      </tp>
      <tp>
        <v>42248</v>
        <stp/>
        <stp>StudyData</stp>
        <stp>SPY</stp>
        <stp>Bar</stp>
        <stp/>
        <stp>Time</stp>
        <stp>D</stp>
        <stp>-194</stp>
        <stp>All</stp>
        <stp/>
        <stp/>
        <stp>False</stp>
        <tr r="C196" s="5"/>
        <tr r="B196" s="5"/>
      </tp>
      <tp>
        <v>42243</v>
        <stp/>
        <stp>StudyData</stp>
        <stp>SPY</stp>
        <stp>Bar</stp>
        <stp/>
        <stp>Time</stp>
        <stp>D</stp>
        <stp>-197</stp>
        <stp>All</stp>
        <stp/>
        <stp/>
        <stp>False</stp>
        <tr r="B199" s="5"/>
        <tr r="C199" s="5"/>
      </tp>
      <tp>
        <v>42244</v>
        <stp/>
        <stp>StudyData</stp>
        <stp>SPY</stp>
        <stp>Bar</stp>
        <stp/>
        <stp>Time</stp>
        <stp>D</stp>
        <stp>-196</stp>
        <stp>All</stp>
        <stp/>
        <stp/>
        <stp>False</stp>
        <tr r="C198" s="5"/>
        <tr r="B198" s="5"/>
      </tp>
      <tp>
        <v>42251</v>
        <stp/>
        <stp>StudyData</stp>
        <stp>SPY</stp>
        <stp>Bar</stp>
        <stp/>
        <stp>Time</stp>
        <stp>D</stp>
        <stp>-191</stp>
        <stp>All</stp>
        <stp/>
        <stp/>
        <stp>False</stp>
        <tr r="C193" s="5"/>
        <tr r="B193" s="5"/>
      </tp>
      <tp>
        <v>42255</v>
        <stp/>
        <stp>StudyData</stp>
        <stp>SPY</stp>
        <stp>Bar</stp>
        <stp/>
        <stp>Time</stp>
        <stp>D</stp>
        <stp>-190</stp>
        <stp>All</stp>
        <stp/>
        <stp/>
        <stp>False</stp>
        <tr r="B192" s="5"/>
        <tr r="C192" s="5"/>
      </tp>
      <tp>
        <v>42249</v>
        <stp/>
        <stp>StudyData</stp>
        <stp>SPY</stp>
        <stp>Bar</stp>
        <stp/>
        <stp>Time</stp>
        <stp>D</stp>
        <stp>-193</stp>
        <stp>All</stp>
        <stp/>
        <stp/>
        <stp>False</stp>
        <tr r="B195" s="5"/>
        <tr r="C195" s="5"/>
      </tp>
      <tp>
        <v>42250</v>
        <stp/>
        <stp>StudyData</stp>
        <stp>SPY</stp>
        <stp>Bar</stp>
        <stp/>
        <stp>Time</stp>
        <stp>D</stp>
        <stp>-192</stp>
        <stp>All</stp>
        <stp/>
        <stp/>
        <stp>False</stp>
        <tr r="C194" s="5"/>
        <tr r="B194" s="5"/>
      </tp>
      <tp>
        <v>42241</v>
        <stp/>
        <stp>StudyData</stp>
        <stp>SPY</stp>
        <stp>Bar</stp>
        <stp/>
        <stp>Time</stp>
        <stp>D</stp>
        <stp>-199</stp>
        <stp>All</stp>
        <stp/>
        <stp/>
        <stp>False</stp>
        <tr r="B201" s="5"/>
        <tr r="C201" s="5"/>
      </tp>
      <tp>
        <v>42242</v>
        <stp/>
        <stp>StudyData</stp>
        <stp>SPY</stp>
        <stp>Bar</stp>
        <stp/>
        <stp>Time</stp>
        <stp>D</stp>
        <stp>-198</stp>
        <stp>All</stp>
        <stp/>
        <stp/>
        <stp>False</stp>
        <tr r="B200" s="5"/>
        <tr r="C200" s="5"/>
      </tp>
      <tp>
        <v>157.34</v>
        <stp/>
        <stp>ContractData</stp>
        <stp>S.THRK</stp>
        <stp>Open</stp>
        <stp/>
        <stp>T</stp>
        <tr r="L9" s="3"/>
      </tp>
      <tp>
        <v>42527</v>
        <stp/>
        <stp>StudyData</stp>
        <stp>SPY</stp>
        <stp>Bar</stp>
        <stp/>
        <stp>Time</stp>
        <stp>D</stp>
        <stp>-3</stp>
        <stp>All</stp>
        <stp/>
        <stp/>
        <stp>False</stp>
        <tr r="C5" s="5"/>
        <tr r="B5" s="5"/>
      </tp>
      <tp>
        <v>42528</v>
        <stp/>
        <stp>StudyData</stp>
        <stp>SPY</stp>
        <stp>Bar</stp>
        <stp/>
        <stp>Time</stp>
        <stp>D</stp>
        <stp>-2</stp>
        <stp>All</stp>
        <stp/>
        <stp/>
        <stp>False</stp>
        <tr r="C4" s="5"/>
        <tr r="B4" s="5"/>
      </tp>
      <tp>
        <v>42529</v>
        <stp/>
        <stp>StudyData</stp>
        <stp>SPY</stp>
        <stp>Bar</stp>
        <stp/>
        <stp>Time</stp>
        <stp>D</stp>
        <stp>-1</stp>
        <stp>All</stp>
        <stp/>
        <stp/>
        <stp>False</stp>
        <tr r="B3" s="5"/>
        <tr r="C3" s="5"/>
      </tp>
      <tp>
        <v>42521</v>
        <stp/>
        <stp>StudyData</stp>
        <stp>SPY</stp>
        <stp>Bar</stp>
        <stp/>
        <stp>Time</stp>
        <stp>D</stp>
        <stp>-7</stp>
        <stp>All</stp>
        <stp/>
        <stp/>
        <stp>False</stp>
        <tr r="B9" s="5"/>
        <tr r="C9" s="5"/>
      </tp>
      <tp>
        <v>42522</v>
        <stp/>
        <stp>StudyData</stp>
        <stp>SPY</stp>
        <stp>Bar</stp>
        <stp/>
        <stp>Time</stp>
        <stp>D</stp>
        <stp>-6</stp>
        <stp>All</stp>
        <stp/>
        <stp/>
        <stp>False</stp>
        <tr r="B8" s="5"/>
        <tr r="C8" s="5"/>
      </tp>
      <tp>
        <v>42523</v>
        <stp/>
        <stp>StudyData</stp>
        <stp>SPY</stp>
        <stp>Bar</stp>
        <stp/>
        <stp>Time</stp>
        <stp>D</stp>
        <stp>-5</stp>
        <stp>All</stp>
        <stp/>
        <stp/>
        <stp>False</stp>
        <tr r="B7" s="5"/>
        <tr r="C7" s="5"/>
      </tp>
      <tp>
        <v>42524</v>
        <stp/>
        <stp>StudyData</stp>
        <stp>SPY</stp>
        <stp>Bar</stp>
        <stp/>
        <stp>Time</stp>
        <stp>D</stp>
        <stp>-4</stp>
        <stp>All</stp>
        <stp/>
        <stp/>
        <stp>False</stp>
        <tr r="B6" s="5"/>
        <tr r="C6" s="5"/>
      </tp>
      <tp>
        <v>42516</v>
        <stp/>
        <stp>StudyData</stp>
        <stp>SPY</stp>
        <stp>Bar</stp>
        <stp/>
        <stp>Time</stp>
        <stp>D</stp>
        <stp>-9</stp>
        <stp>All</stp>
        <stp/>
        <stp/>
        <stp>False</stp>
        <tr r="B11" s="5"/>
        <tr r="C11" s="5"/>
      </tp>
      <tp>
        <v>42517</v>
        <stp/>
        <stp>StudyData</stp>
        <stp>SPY</stp>
        <stp>Bar</stp>
        <stp/>
        <stp>Time</stp>
        <stp>D</stp>
        <stp>-8</stp>
        <stp>All</stp>
        <stp/>
        <stp/>
        <stp>False</stp>
        <tr r="C10" s="5"/>
        <tr r="B10" s="5"/>
      </tp>
      <tp>
        <v>183.1</v>
        <stp/>
        <stp>ContractData</stp>
        <stp>S.SLYG</stp>
        <stp>High</stp>
        <stp/>
        <stp>T</stp>
        <tr r="M20" s="3"/>
      </tp>
      <tp>
        <v>102.67</v>
        <stp/>
        <stp>ContractData</stp>
        <stp>S.SLYV</stp>
        <stp>High</stp>
        <stp/>
        <stp>T</stp>
        <tr r="M21" s="3"/>
      </tp>
      <tp>
        <v>42095</v>
        <stp/>
        <stp>StudyData</stp>
        <stp>SPY</stp>
        <stp>Bar</stp>
        <stp/>
        <stp>Time</stp>
        <stp>D</stp>
        <stp>-300</stp>
        <stp>All</stp>
        <stp/>
        <stp/>
        <stp>False</stp>
        <tr r="C302" s="5"/>
        <tr r="B302" s="5"/>
      </tp>
      <tp>
        <v>123</v>
        <stp/>
        <stp>ContractData</stp>
        <stp>S.RSCO</stp>
        <stp>T_CVol</stp>
        <stp/>
        <stp>T</stp>
        <tr r="K10" s="3"/>
      </tp>
      <tp>
        <v>42205</v>
        <stp/>
        <stp>StudyData</stp>
        <stp>SPY</stp>
        <stp>Bar</stp>
        <stp/>
        <stp>Time</stp>
        <stp>D</stp>
        <stp>-225</stp>
        <stp>All</stp>
        <stp/>
        <stp/>
        <stp>False</stp>
        <tr r="B227" s="5"/>
        <tr r="C227" s="5"/>
      </tp>
      <tp>
        <v>42206</v>
        <stp/>
        <stp>StudyData</stp>
        <stp>SPY</stp>
        <stp>Bar</stp>
        <stp/>
        <stp>Time</stp>
        <stp>D</stp>
        <stp>-224</stp>
        <stp>All</stp>
        <stp/>
        <stp/>
        <stp>False</stp>
        <tr r="C226" s="5"/>
        <tr r="B226" s="5"/>
      </tp>
      <tp>
        <v>42201</v>
        <stp/>
        <stp>StudyData</stp>
        <stp>SPY</stp>
        <stp>Bar</stp>
        <stp/>
        <stp>Time</stp>
        <stp>D</stp>
        <stp>-227</stp>
        <stp>All</stp>
        <stp/>
        <stp/>
        <stp>False</stp>
        <tr r="C229" s="5"/>
        <tr r="B229" s="5"/>
      </tp>
      <tp>
        <v>42202</v>
        <stp/>
        <stp>StudyData</stp>
        <stp>SPY</stp>
        <stp>Bar</stp>
        <stp/>
        <stp>Time</stp>
        <stp>D</stp>
        <stp>-226</stp>
        <stp>All</stp>
        <stp/>
        <stp/>
        <stp>False</stp>
        <tr r="B228" s="5"/>
        <tr r="C228" s="5"/>
      </tp>
      <tp>
        <v>42209</v>
        <stp/>
        <stp>StudyData</stp>
        <stp>SPY</stp>
        <stp>Bar</stp>
        <stp/>
        <stp>Time</stp>
        <stp>D</stp>
        <stp>-221</stp>
        <stp>All</stp>
        <stp/>
        <stp/>
        <stp>False</stp>
        <tr r="C223" s="5"/>
        <tr r="B223" s="5"/>
      </tp>
      <tp>
        <v>42212</v>
        <stp/>
        <stp>StudyData</stp>
        <stp>SPY</stp>
        <stp>Bar</stp>
        <stp/>
        <stp>Time</stp>
        <stp>D</stp>
        <stp>-220</stp>
        <stp>All</stp>
        <stp/>
        <stp/>
        <stp>False</stp>
        <tr r="B222" s="5"/>
        <tr r="C222" s="5"/>
      </tp>
      <tp>
        <v>42207</v>
        <stp/>
        <stp>StudyData</stp>
        <stp>SPY</stp>
        <stp>Bar</stp>
        <stp/>
        <stp>Time</stp>
        <stp>D</stp>
        <stp>-223</stp>
        <stp>All</stp>
        <stp/>
        <stp/>
        <stp>False</stp>
        <tr r="C225" s="5"/>
        <tr r="B225" s="5"/>
      </tp>
      <tp>
        <v>42208</v>
        <stp/>
        <stp>StudyData</stp>
        <stp>SPY</stp>
        <stp>Bar</stp>
        <stp/>
        <stp>Time</stp>
        <stp>D</stp>
        <stp>-222</stp>
        <stp>All</stp>
        <stp/>
        <stp/>
        <stp>False</stp>
        <tr r="B224" s="5"/>
        <tr r="C224" s="5"/>
      </tp>
      <tp>
        <v>42199</v>
        <stp/>
        <stp>StudyData</stp>
        <stp>SPY</stp>
        <stp>Bar</stp>
        <stp/>
        <stp>Time</stp>
        <stp>D</stp>
        <stp>-229</stp>
        <stp>All</stp>
        <stp/>
        <stp/>
        <stp>False</stp>
        <tr r="C231" s="5"/>
        <tr r="B231" s="5"/>
      </tp>
      <tp>
        <v>42200</v>
        <stp/>
        <stp>StudyData</stp>
        <stp>SPY</stp>
        <stp>Bar</stp>
        <stp/>
        <stp>Time</stp>
        <stp>D</stp>
        <stp>-228</stp>
        <stp>All</stp>
        <stp/>
        <stp/>
        <stp>False</stp>
        <tr r="C230" s="5"/>
        <tr r="B230" s="5"/>
      </tp>
      <tp>
        <v>42191</v>
        <stp/>
        <stp>StudyData</stp>
        <stp>SPY</stp>
        <stp>Bar</stp>
        <stp/>
        <stp>Time</stp>
        <stp>D</stp>
        <stp>-235</stp>
        <stp>All</stp>
        <stp/>
        <stp/>
        <stp>False</stp>
        <tr r="C237" s="5"/>
        <tr r="B237" s="5"/>
      </tp>
      <tp>
        <v>42192</v>
        <stp/>
        <stp>StudyData</stp>
        <stp>SPY</stp>
        <stp>Bar</stp>
        <stp/>
        <stp>Time</stp>
        <stp>D</stp>
        <stp>-234</stp>
        <stp>All</stp>
        <stp/>
        <stp/>
        <stp>False</stp>
        <tr r="C236" s="5"/>
        <tr r="B236" s="5"/>
      </tp>
      <tp>
        <v>42186</v>
        <stp/>
        <stp>StudyData</stp>
        <stp>SPY</stp>
        <stp>Bar</stp>
        <stp/>
        <stp>Time</stp>
        <stp>D</stp>
        <stp>-237</stp>
        <stp>All</stp>
        <stp/>
        <stp/>
        <stp>False</stp>
        <tr r="C239" s="5"/>
        <tr r="B239" s="5"/>
      </tp>
      <tp>
        <v>42187</v>
        <stp/>
        <stp>StudyData</stp>
        <stp>SPY</stp>
        <stp>Bar</stp>
        <stp/>
        <stp>Time</stp>
        <stp>D</stp>
        <stp>-236</stp>
        <stp>All</stp>
        <stp/>
        <stp/>
        <stp>False</stp>
        <tr r="C238" s="5"/>
        <tr r="B238" s="5"/>
      </tp>
      <tp>
        <v>42195</v>
        <stp/>
        <stp>StudyData</stp>
        <stp>SPY</stp>
        <stp>Bar</stp>
        <stp/>
        <stp>Time</stp>
        <stp>D</stp>
        <stp>-231</stp>
        <stp>All</stp>
        <stp/>
        <stp/>
        <stp>False</stp>
        <tr r="B233" s="5"/>
        <tr r="C233" s="5"/>
      </tp>
      <tp>
        <v>42198</v>
        <stp/>
        <stp>StudyData</stp>
        <stp>SPY</stp>
        <stp>Bar</stp>
        <stp/>
        <stp>Time</stp>
        <stp>D</stp>
        <stp>-230</stp>
        <stp>All</stp>
        <stp/>
        <stp/>
        <stp>False</stp>
        <tr r="C232" s="5"/>
        <tr r="B232" s="5"/>
      </tp>
      <tp>
        <v>42193</v>
        <stp/>
        <stp>StudyData</stp>
        <stp>SPY</stp>
        <stp>Bar</stp>
        <stp/>
        <stp>Time</stp>
        <stp>D</stp>
        <stp>-233</stp>
        <stp>All</stp>
        <stp/>
        <stp/>
        <stp>False</stp>
        <tr r="C235" s="5"/>
        <tr r="B235" s="5"/>
      </tp>
      <tp>
        <v>42194</v>
        <stp/>
        <stp>StudyData</stp>
        <stp>SPY</stp>
        <stp>Bar</stp>
        <stp/>
        <stp>Time</stp>
        <stp>D</stp>
        <stp>-232</stp>
        <stp>All</stp>
        <stp/>
        <stp/>
        <stp>False</stp>
        <tr r="B234" s="5"/>
        <tr r="C234" s="5"/>
      </tp>
      <tp>
        <v>42184</v>
        <stp/>
        <stp>StudyData</stp>
        <stp>SPY</stp>
        <stp>Bar</stp>
        <stp/>
        <stp>Time</stp>
        <stp>D</stp>
        <stp>-239</stp>
        <stp>All</stp>
        <stp/>
        <stp/>
        <stp>False</stp>
        <tr r="B241" s="5"/>
        <tr r="C241" s="5"/>
      </tp>
      <tp>
        <v>42185</v>
        <stp/>
        <stp>StudyData</stp>
        <stp>SPY</stp>
        <stp>Bar</stp>
        <stp/>
        <stp>Time</stp>
        <stp>D</stp>
        <stp>-238</stp>
        <stp>All</stp>
        <stp/>
        <stp/>
        <stp>False</stp>
        <tr r="C240" s="5"/>
        <tr r="B240" s="5"/>
      </tp>
      <tp>
        <v>42233</v>
        <stp/>
        <stp>StudyData</stp>
        <stp>SPY</stp>
        <stp>Bar</stp>
        <stp/>
        <stp>Time</stp>
        <stp>D</stp>
        <stp>-205</stp>
        <stp>All</stp>
        <stp/>
        <stp/>
        <stp>False</stp>
        <tr r="C207" s="5"/>
        <tr r="B207" s="5"/>
      </tp>
      <tp>
        <v>42234</v>
        <stp/>
        <stp>StudyData</stp>
        <stp>SPY</stp>
        <stp>Bar</stp>
        <stp/>
        <stp>Time</stp>
        <stp>D</stp>
        <stp>-204</stp>
        <stp>All</stp>
        <stp/>
        <stp/>
        <stp>False</stp>
        <tr r="C206" s="5"/>
        <tr r="B206" s="5"/>
      </tp>
      <tp>
        <v>42229</v>
        <stp/>
        <stp>StudyData</stp>
        <stp>SPY</stp>
        <stp>Bar</stp>
        <stp/>
        <stp>Time</stp>
        <stp>D</stp>
        <stp>-207</stp>
        <stp>All</stp>
        <stp/>
        <stp/>
        <stp>False</stp>
        <tr r="C209" s="5"/>
        <tr r="B209" s="5"/>
      </tp>
      <tp>
        <v>42230</v>
        <stp/>
        <stp>StudyData</stp>
        <stp>SPY</stp>
        <stp>Bar</stp>
        <stp/>
        <stp>Time</stp>
        <stp>D</stp>
        <stp>-206</stp>
        <stp>All</stp>
        <stp/>
        <stp/>
        <stp>False</stp>
        <tr r="B208" s="5"/>
        <tr r="C208" s="5"/>
      </tp>
      <tp>
        <v>42237</v>
        <stp/>
        <stp>StudyData</stp>
        <stp>SPY</stp>
        <stp>Bar</stp>
        <stp/>
        <stp>Time</stp>
        <stp>D</stp>
        <stp>-201</stp>
        <stp>All</stp>
        <stp/>
        <stp/>
        <stp>False</stp>
        <tr r="C203" s="5"/>
        <tr r="B203" s="5"/>
      </tp>
      <tp>
        <v>42240</v>
        <stp/>
        <stp>StudyData</stp>
        <stp>SPY</stp>
        <stp>Bar</stp>
        <stp/>
        <stp>Time</stp>
        <stp>D</stp>
        <stp>-200</stp>
        <stp>All</stp>
        <stp/>
        <stp/>
        <stp>False</stp>
        <tr r="C202" s="5"/>
        <tr r="B202" s="5"/>
      </tp>
      <tp>
        <v>42235</v>
        <stp/>
        <stp>StudyData</stp>
        <stp>SPY</stp>
        <stp>Bar</stp>
        <stp/>
        <stp>Time</stp>
        <stp>D</stp>
        <stp>-203</stp>
        <stp>All</stp>
        <stp/>
        <stp/>
        <stp>False</stp>
        <tr r="B205" s="5"/>
        <tr r="C205" s="5"/>
      </tp>
      <tp>
        <v>42236</v>
        <stp/>
        <stp>StudyData</stp>
        <stp>SPY</stp>
        <stp>Bar</stp>
        <stp/>
        <stp>Time</stp>
        <stp>D</stp>
        <stp>-202</stp>
        <stp>All</stp>
        <stp/>
        <stp/>
        <stp>False</stp>
        <tr r="B204" s="5"/>
        <tr r="C204" s="5"/>
      </tp>
      <tp>
        <v>42227</v>
        <stp/>
        <stp>StudyData</stp>
        <stp>SPY</stp>
        <stp>Bar</stp>
        <stp/>
        <stp>Time</stp>
        <stp>D</stp>
        <stp>-209</stp>
        <stp>All</stp>
        <stp/>
        <stp/>
        <stp>False</stp>
        <tr r="C211" s="5"/>
        <tr r="B211" s="5"/>
      </tp>
      <tp>
        <v>42228</v>
        <stp/>
        <stp>StudyData</stp>
        <stp>SPY</stp>
        <stp>Bar</stp>
        <stp/>
        <stp>Time</stp>
        <stp>D</stp>
        <stp>-208</stp>
        <stp>All</stp>
        <stp/>
        <stp/>
        <stp>False</stp>
        <tr r="C210" s="5"/>
        <tr r="B210" s="5"/>
      </tp>
      <tp>
        <v>42219</v>
        <stp/>
        <stp>StudyData</stp>
        <stp>SPY</stp>
        <stp>Bar</stp>
        <stp/>
        <stp>Time</stp>
        <stp>D</stp>
        <stp>-215</stp>
        <stp>All</stp>
        <stp/>
        <stp/>
        <stp>False</stp>
        <tr r="C217" s="5"/>
        <tr r="B217" s="5"/>
      </tp>
      <tp>
        <v>42220</v>
        <stp/>
        <stp>StudyData</stp>
        <stp>SPY</stp>
        <stp>Bar</stp>
        <stp/>
        <stp>Time</stp>
        <stp>D</stp>
        <stp>-214</stp>
        <stp>All</stp>
        <stp/>
        <stp/>
        <stp>False</stp>
        <tr r="C216" s="5"/>
        <tr r="B216" s="5"/>
      </tp>
      <tp>
        <v>42215</v>
        <stp/>
        <stp>StudyData</stp>
        <stp>SPY</stp>
        <stp>Bar</stp>
        <stp/>
        <stp>Time</stp>
        <stp>D</stp>
        <stp>-217</stp>
        <stp>All</stp>
        <stp/>
        <stp/>
        <stp>False</stp>
        <tr r="C219" s="5"/>
        <tr r="B219" s="5"/>
      </tp>
      <tp>
        <v>42216</v>
        <stp/>
        <stp>StudyData</stp>
        <stp>SPY</stp>
        <stp>Bar</stp>
        <stp/>
        <stp>Time</stp>
        <stp>D</stp>
        <stp>-216</stp>
        <stp>All</stp>
        <stp/>
        <stp/>
        <stp>False</stp>
        <tr r="C218" s="5"/>
        <tr r="B218" s="5"/>
      </tp>
      <tp>
        <v>42223</v>
        <stp/>
        <stp>StudyData</stp>
        <stp>SPY</stp>
        <stp>Bar</stp>
        <stp/>
        <stp>Time</stp>
        <stp>D</stp>
        <stp>-211</stp>
        <stp>All</stp>
        <stp/>
        <stp/>
        <stp>False</stp>
        <tr r="C213" s="5"/>
        <tr r="B213" s="5"/>
      </tp>
      <tp>
        <v>42226</v>
        <stp/>
        <stp>StudyData</stp>
        <stp>SPY</stp>
        <stp>Bar</stp>
        <stp/>
        <stp>Time</stp>
        <stp>D</stp>
        <stp>-210</stp>
        <stp>All</stp>
        <stp/>
        <stp/>
        <stp>False</stp>
        <tr r="C212" s="5"/>
        <tr r="B212" s="5"/>
      </tp>
      <tp>
        <v>42221</v>
        <stp/>
        <stp>StudyData</stp>
        <stp>SPY</stp>
        <stp>Bar</stp>
        <stp/>
        <stp>Time</stp>
        <stp>D</stp>
        <stp>-213</stp>
        <stp>All</stp>
        <stp/>
        <stp/>
        <stp>False</stp>
        <tr r="C215" s="5"/>
        <tr r="B215" s="5"/>
      </tp>
      <tp>
        <v>42222</v>
        <stp/>
        <stp>StudyData</stp>
        <stp>SPY</stp>
        <stp>Bar</stp>
        <stp/>
        <stp>Time</stp>
        <stp>D</stp>
        <stp>-212</stp>
        <stp>All</stp>
        <stp/>
        <stp/>
        <stp>False</stp>
        <tr r="B214" s="5"/>
        <tr r="C214" s="5"/>
      </tp>
      <tp>
        <v>42213</v>
        <stp/>
        <stp>StudyData</stp>
        <stp>SPY</stp>
        <stp>Bar</stp>
        <stp/>
        <stp>Time</stp>
        <stp>D</stp>
        <stp>-219</stp>
        <stp>All</stp>
        <stp/>
        <stp/>
        <stp>False</stp>
        <tr r="B221" s="5"/>
        <tr r="C221" s="5"/>
      </tp>
      <tp>
        <v>42214</v>
        <stp/>
        <stp>StudyData</stp>
        <stp>SPY</stp>
        <stp>Bar</stp>
        <stp/>
        <stp>Time</stp>
        <stp>D</stp>
        <stp>-218</stp>
        <stp>All</stp>
        <stp/>
        <stp/>
        <stp>False</stp>
        <tr r="C220" s="5"/>
        <tr r="B220" s="5"/>
      </tp>
      <tp>
        <v>42145</v>
        <stp/>
        <stp>StudyData</stp>
        <stp>SPY</stp>
        <stp>Bar</stp>
        <stp/>
        <stp>Time</stp>
        <stp>D</stp>
        <stp>-265</stp>
        <stp>All</stp>
        <stp/>
        <stp/>
        <stp>False</stp>
        <tr r="B267" s="5"/>
        <tr r="C267" s="5"/>
      </tp>
      <tp>
        <v>42146</v>
        <stp/>
        <stp>StudyData</stp>
        <stp>SPY</stp>
        <stp>Bar</stp>
        <stp/>
        <stp>Time</stp>
        <stp>D</stp>
        <stp>-264</stp>
        <stp>All</stp>
        <stp/>
        <stp/>
        <stp>False</stp>
        <tr r="B266" s="5"/>
        <tr r="C266" s="5"/>
      </tp>
      <tp>
        <v>42143</v>
        <stp/>
        <stp>StudyData</stp>
        <stp>SPY</stp>
        <stp>Bar</stp>
        <stp/>
        <stp>Time</stp>
        <stp>D</stp>
        <stp>-267</stp>
        <stp>All</stp>
        <stp/>
        <stp/>
        <stp>False</stp>
        <tr r="C269" s="5"/>
        <tr r="B269" s="5"/>
      </tp>
      <tp>
        <v>42144</v>
        <stp/>
        <stp>StudyData</stp>
        <stp>SPY</stp>
        <stp>Bar</stp>
        <stp/>
        <stp>Time</stp>
        <stp>D</stp>
        <stp>-266</stp>
        <stp>All</stp>
        <stp/>
        <stp/>
        <stp>False</stp>
        <tr r="B268" s="5"/>
        <tr r="C268" s="5"/>
      </tp>
      <tp>
        <v>42152</v>
        <stp/>
        <stp>StudyData</stp>
        <stp>SPY</stp>
        <stp>Bar</stp>
        <stp/>
        <stp>Time</stp>
        <stp>D</stp>
        <stp>-261</stp>
        <stp>All</stp>
        <stp/>
        <stp/>
        <stp>False</stp>
        <tr r="B263" s="5"/>
        <tr r="C263" s="5"/>
      </tp>
      <tp>
        <v>42153</v>
        <stp/>
        <stp>StudyData</stp>
        <stp>SPY</stp>
        <stp>Bar</stp>
        <stp/>
        <stp>Time</stp>
        <stp>D</stp>
        <stp>-260</stp>
        <stp>All</stp>
        <stp/>
        <stp/>
        <stp>False</stp>
        <tr r="C262" s="5"/>
        <tr r="B262" s="5"/>
      </tp>
      <tp>
        <v>42150</v>
        <stp/>
        <stp>StudyData</stp>
        <stp>SPY</stp>
        <stp>Bar</stp>
        <stp/>
        <stp>Time</stp>
        <stp>D</stp>
        <stp>-263</stp>
        <stp>All</stp>
        <stp/>
        <stp/>
        <stp>False</stp>
        <tr r="C265" s="5"/>
        <tr r="B265" s="5"/>
      </tp>
      <tp>
        <v>42151</v>
        <stp/>
        <stp>StudyData</stp>
        <stp>SPY</stp>
        <stp>Bar</stp>
        <stp/>
        <stp>Time</stp>
        <stp>D</stp>
        <stp>-262</stp>
        <stp>All</stp>
        <stp/>
        <stp/>
        <stp>False</stp>
        <tr r="C264" s="5"/>
        <tr r="B264" s="5"/>
      </tp>
      <tp>
        <v>42139</v>
        <stp/>
        <stp>StudyData</stp>
        <stp>SPY</stp>
        <stp>Bar</stp>
        <stp/>
        <stp>Time</stp>
        <stp>D</stp>
        <stp>-269</stp>
        <stp>All</stp>
        <stp/>
        <stp/>
        <stp>False</stp>
        <tr r="C271" s="5"/>
        <tr r="B271" s="5"/>
      </tp>
      <tp>
        <v>42142</v>
        <stp/>
        <stp>StudyData</stp>
        <stp>SPY</stp>
        <stp>Bar</stp>
        <stp/>
        <stp>Time</stp>
        <stp>D</stp>
        <stp>-268</stp>
        <stp>All</stp>
        <stp/>
        <stp/>
        <stp>False</stp>
        <tr r="B270" s="5"/>
        <tr r="C270" s="5"/>
      </tp>
      <tp>
        <v>42131</v>
        <stp/>
        <stp>StudyData</stp>
        <stp>SPY</stp>
        <stp>Bar</stp>
        <stp/>
        <stp>Time</stp>
        <stp>D</stp>
        <stp>-275</stp>
        <stp>All</stp>
        <stp/>
        <stp/>
        <stp>False</stp>
        <tr r="C277" s="5"/>
        <tr r="B277" s="5"/>
      </tp>
      <tp>
        <v>42132</v>
        <stp/>
        <stp>StudyData</stp>
        <stp>SPY</stp>
        <stp>Bar</stp>
        <stp/>
        <stp>Time</stp>
        <stp>D</stp>
        <stp>-274</stp>
        <stp>All</stp>
        <stp/>
        <stp/>
        <stp>False</stp>
        <tr r="C276" s="5"/>
        <tr r="B276" s="5"/>
      </tp>
      <tp>
        <v>42129</v>
        <stp/>
        <stp>StudyData</stp>
        <stp>SPY</stp>
        <stp>Bar</stp>
        <stp/>
        <stp>Time</stp>
        <stp>D</stp>
        <stp>-277</stp>
        <stp>All</stp>
        <stp/>
        <stp/>
        <stp>False</stp>
        <tr r="B279" s="5"/>
        <tr r="C279" s="5"/>
      </tp>
      <tp>
        <v>42130</v>
        <stp/>
        <stp>StudyData</stp>
        <stp>SPY</stp>
        <stp>Bar</stp>
        <stp/>
        <stp>Time</stp>
        <stp>D</stp>
        <stp>-276</stp>
        <stp>All</stp>
        <stp/>
        <stp/>
        <stp>False</stp>
        <tr r="C278" s="5"/>
        <tr r="B278" s="5"/>
      </tp>
      <tp>
        <v>42137</v>
        <stp/>
        <stp>StudyData</stp>
        <stp>SPY</stp>
        <stp>Bar</stp>
        <stp/>
        <stp>Time</stp>
        <stp>D</stp>
        <stp>-271</stp>
        <stp>All</stp>
        <stp/>
        <stp/>
        <stp>False</stp>
        <tr r="C273" s="5"/>
        <tr r="B273" s="5"/>
      </tp>
      <tp>
        <v>42138</v>
        <stp/>
        <stp>StudyData</stp>
        <stp>SPY</stp>
        <stp>Bar</stp>
        <stp/>
        <stp>Time</stp>
        <stp>D</stp>
        <stp>-270</stp>
        <stp>All</stp>
        <stp/>
        <stp/>
        <stp>False</stp>
        <tr r="B272" s="5"/>
        <tr r="C272" s="5"/>
      </tp>
      <tp>
        <v>42135</v>
        <stp/>
        <stp>StudyData</stp>
        <stp>SPY</stp>
        <stp>Bar</stp>
        <stp/>
        <stp>Time</stp>
        <stp>D</stp>
        <stp>-273</stp>
        <stp>All</stp>
        <stp/>
        <stp/>
        <stp>False</stp>
        <tr r="C275" s="5"/>
        <tr r="B275" s="5"/>
      </tp>
      <tp>
        <v>42136</v>
        <stp/>
        <stp>StudyData</stp>
        <stp>SPY</stp>
        <stp>Bar</stp>
        <stp/>
        <stp>Time</stp>
        <stp>D</stp>
        <stp>-272</stp>
        <stp>All</stp>
        <stp/>
        <stp/>
        <stp>False</stp>
        <tr r="C274" s="5"/>
        <tr r="B274" s="5"/>
      </tp>
      <tp>
        <v>42125</v>
        <stp/>
        <stp>StudyData</stp>
        <stp>SPY</stp>
        <stp>Bar</stp>
        <stp/>
        <stp>Time</stp>
        <stp>D</stp>
        <stp>-279</stp>
        <stp>All</stp>
        <stp/>
        <stp/>
        <stp>False</stp>
        <tr r="B281" s="5"/>
        <tr r="C281" s="5"/>
      </tp>
      <tp>
        <v>42128</v>
        <stp/>
        <stp>StudyData</stp>
        <stp>SPY</stp>
        <stp>Bar</stp>
        <stp/>
        <stp>Time</stp>
        <stp>D</stp>
        <stp>-278</stp>
        <stp>All</stp>
        <stp/>
        <stp/>
        <stp>False</stp>
        <tr r="C280" s="5"/>
        <tr r="B280" s="5"/>
      </tp>
      <tp>
        <v>42174</v>
        <stp/>
        <stp>StudyData</stp>
        <stp>SPY</stp>
        <stp>Bar</stp>
        <stp/>
        <stp>Time</stp>
        <stp>D</stp>
        <stp>-245</stp>
        <stp>All</stp>
        <stp/>
        <stp/>
        <stp>False</stp>
        <tr r="B247" s="5"/>
        <tr r="C247" s="5"/>
      </tp>
      <tp>
        <v>42177</v>
        <stp/>
        <stp>StudyData</stp>
        <stp>SPY</stp>
        <stp>Bar</stp>
        <stp/>
        <stp>Time</stp>
        <stp>D</stp>
        <stp>-244</stp>
        <stp>All</stp>
        <stp/>
        <stp/>
        <stp>False</stp>
        <tr r="B246" s="5"/>
        <tr r="C246" s="5"/>
      </tp>
      <tp>
        <v>42172</v>
        <stp/>
        <stp>StudyData</stp>
        <stp>SPY</stp>
        <stp>Bar</stp>
        <stp/>
        <stp>Time</stp>
        <stp>D</stp>
        <stp>-247</stp>
        <stp>All</stp>
        <stp/>
        <stp/>
        <stp>False</stp>
        <tr r="B249" s="5"/>
        <tr r="C249" s="5"/>
      </tp>
      <tp>
        <v>42173</v>
        <stp/>
        <stp>StudyData</stp>
        <stp>SPY</stp>
        <stp>Bar</stp>
        <stp/>
        <stp>Time</stp>
        <stp>D</stp>
        <stp>-246</stp>
        <stp>All</stp>
        <stp/>
        <stp/>
        <stp>False</stp>
        <tr r="C248" s="5"/>
        <tr r="B248" s="5"/>
      </tp>
      <tp>
        <v>42180</v>
        <stp/>
        <stp>StudyData</stp>
        <stp>SPY</stp>
        <stp>Bar</stp>
        <stp/>
        <stp>Time</stp>
        <stp>D</stp>
        <stp>-241</stp>
        <stp>All</stp>
        <stp/>
        <stp/>
        <stp>False</stp>
        <tr r="B243" s="5"/>
        <tr r="C243" s="5"/>
      </tp>
      <tp>
        <v>42181</v>
        <stp/>
        <stp>StudyData</stp>
        <stp>SPY</stp>
        <stp>Bar</stp>
        <stp/>
        <stp>Time</stp>
        <stp>D</stp>
        <stp>-240</stp>
        <stp>All</stp>
        <stp/>
        <stp/>
        <stp>False</stp>
        <tr r="B242" s="5"/>
        <tr r="C242" s="5"/>
      </tp>
      <tp>
        <v>42178</v>
        <stp/>
        <stp>StudyData</stp>
        <stp>SPY</stp>
        <stp>Bar</stp>
        <stp/>
        <stp>Time</stp>
        <stp>D</stp>
        <stp>-243</stp>
        <stp>All</stp>
        <stp/>
        <stp/>
        <stp>False</stp>
        <tr r="C245" s="5"/>
        <tr r="B245" s="5"/>
      </tp>
      <tp>
        <v>42179</v>
        <stp/>
        <stp>StudyData</stp>
        <stp>SPY</stp>
        <stp>Bar</stp>
        <stp/>
        <stp>Time</stp>
        <stp>D</stp>
        <stp>-242</stp>
        <stp>All</stp>
        <stp/>
        <stp/>
        <stp>False</stp>
        <tr r="B244" s="5"/>
        <tr r="C244" s="5"/>
      </tp>
      <tp>
        <v>42170</v>
        <stp/>
        <stp>StudyData</stp>
        <stp>SPY</stp>
        <stp>Bar</stp>
        <stp/>
        <stp>Time</stp>
        <stp>D</stp>
        <stp>-249</stp>
        <stp>All</stp>
        <stp/>
        <stp/>
        <stp>False</stp>
        <tr r="B251" s="5"/>
        <tr r="C251" s="5"/>
      </tp>
      <tp>
        <v>42171</v>
        <stp/>
        <stp>StudyData</stp>
        <stp>SPY</stp>
        <stp>Bar</stp>
        <stp/>
        <stp>Time</stp>
        <stp>D</stp>
        <stp>-248</stp>
        <stp>All</stp>
        <stp/>
        <stp/>
        <stp>False</stp>
        <tr r="C250" s="5"/>
        <tr r="B250" s="5"/>
      </tp>
      <tp>
        <v>42160</v>
        <stp/>
        <stp>StudyData</stp>
        <stp>SPY</stp>
        <stp>Bar</stp>
        <stp/>
        <stp>Time</stp>
        <stp>D</stp>
        <stp>-255</stp>
        <stp>All</stp>
        <stp/>
        <stp/>
        <stp>False</stp>
        <tr r="C257" s="5"/>
        <tr r="B257" s="5"/>
      </tp>
      <tp>
        <v>42163</v>
        <stp/>
        <stp>StudyData</stp>
        <stp>SPY</stp>
        <stp>Bar</stp>
        <stp/>
        <stp>Time</stp>
        <stp>D</stp>
        <stp>-254</stp>
        <stp>All</stp>
        <stp/>
        <stp/>
        <stp>False</stp>
        <tr r="B256" s="5"/>
        <tr r="C256" s="5"/>
      </tp>
      <tp>
        <v>42158</v>
        <stp/>
        <stp>StudyData</stp>
        <stp>SPY</stp>
        <stp>Bar</stp>
        <stp/>
        <stp>Time</stp>
        <stp>D</stp>
        <stp>-257</stp>
        <stp>All</stp>
        <stp/>
        <stp/>
        <stp>False</stp>
        <tr r="B259" s="5"/>
        <tr r="C259" s="5"/>
      </tp>
      <tp>
        <v>42159</v>
        <stp/>
        <stp>StudyData</stp>
        <stp>SPY</stp>
        <stp>Bar</stp>
        <stp/>
        <stp>Time</stp>
        <stp>D</stp>
        <stp>-256</stp>
        <stp>All</stp>
        <stp/>
        <stp/>
        <stp>False</stp>
        <tr r="C258" s="5"/>
        <tr r="B258" s="5"/>
      </tp>
      <tp>
        <v>42166</v>
        <stp/>
        <stp>StudyData</stp>
        <stp>SPY</stp>
        <stp>Bar</stp>
        <stp/>
        <stp>Time</stp>
        <stp>D</stp>
        <stp>-251</stp>
        <stp>All</stp>
        <stp/>
        <stp/>
        <stp>False</stp>
        <tr r="B253" s="5"/>
        <tr r="C253" s="5"/>
      </tp>
      <tp>
        <v>42167</v>
        <stp/>
        <stp>StudyData</stp>
        <stp>SPY</stp>
        <stp>Bar</stp>
        <stp/>
        <stp>Time</stp>
        <stp>D</stp>
        <stp>-250</stp>
        <stp>All</stp>
        <stp/>
        <stp/>
        <stp>False</stp>
        <tr r="B252" s="5"/>
        <tr r="C252" s="5"/>
      </tp>
      <tp>
        <v>42164</v>
        <stp/>
        <stp>StudyData</stp>
        <stp>SPY</stp>
        <stp>Bar</stp>
        <stp/>
        <stp>Time</stp>
        <stp>D</stp>
        <stp>-253</stp>
        <stp>All</stp>
        <stp/>
        <stp/>
        <stp>False</stp>
        <tr r="C255" s="5"/>
        <tr r="B255" s="5"/>
      </tp>
      <tp>
        <v>42165</v>
        <stp/>
        <stp>StudyData</stp>
        <stp>SPY</stp>
        <stp>Bar</stp>
        <stp/>
        <stp>Time</stp>
        <stp>D</stp>
        <stp>-252</stp>
        <stp>All</stp>
        <stp/>
        <stp/>
        <stp>False</stp>
        <tr r="B254" s="5"/>
        <tr r="C254" s="5"/>
      </tp>
      <tp>
        <v>42156</v>
        <stp/>
        <stp>StudyData</stp>
        <stp>SPY</stp>
        <stp>Bar</stp>
        <stp/>
        <stp>Time</stp>
        <stp>D</stp>
        <stp>-259</stp>
        <stp>All</stp>
        <stp/>
        <stp/>
        <stp>False</stp>
        <tr r="C261" s="5"/>
        <tr r="B261" s="5"/>
      </tp>
      <tp>
        <v>42157</v>
        <stp/>
        <stp>StudyData</stp>
        <stp>SPY</stp>
        <stp>Bar</stp>
        <stp/>
        <stp>Time</stp>
        <stp>D</stp>
        <stp>-258</stp>
        <stp>All</stp>
        <stp/>
        <stp/>
        <stp>False</stp>
        <tr r="B260" s="5"/>
        <tr r="C260" s="5"/>
      </tp>
      <tp>
        <v>42117</v>
        <stp/>
        <stp>StudyData</stp>
        <stp>SPY</stp>
        <stp>Bar</stp>
        <stp/>
        <stp>Time</stp>
        <stp>D</stp>
        <stp>-285</stp>
        <stp>All</stp>
        <stp/>
        <stp/>
        <stp>False</stp>
        <tr r="B287" s="5"/>
        <tr r="C287" s="5"/>
      </tp>
      <tp>
        <v>42118</v>
        <stp/>
        <stp>StudyData</stp>
        <stp>SPY</stp>
        <stp>Bar</stp>
        <stp/>
        <stp>Time</stp>
        <stp>D</stp>
        <stp>-284</stp>
        <stp>All</stp>
        <stp/>
        <stp/>
        <stp>False</stp>
        <tr r="C286" s="5"/>
        <tr r="B286" s="5"/>
      </tp>
      <tp>
        <v>42115</v>
        <stp/>
        <stp>StudyData</stp>
        <stp>SPY</stp>
        <stp>Bar</stp>
        <stp/>
        <stp>Time</stp>
        <stp>D</stp>
        <stp>-287</stp>
        <stp>All</stp>
        <stp/>
        <stp/>
        <stp>False</stp>
        <tr r="B289" s="5"/>
        <tr r="C289" s="5"/>
      </tp>
      <tp>
        <v>42116</v>
        <stp/>
        <stp>StudyData</stp>
        <stp>SPY</stp>
        <stp>Bar</stp>
        <stp/>
        <stp>Time</stp>
        <stp>D</stp>
        <stp>-286</stp>
        <stp>All</stp>
        <stp/>
        <stp/>
        <stp>False</stp>
        <tr r="C288" s="5"/>
        <tr r="B288" s="5"/>
      </tp>
      <tp>
        <v>42123</v>
        <stp/>
        <stp>StudyData</stp>
        <stp>SPY</stp>
        <stp>Bar</stp>
        <stp/>
        <stp>Time</stp>
        <stp>D</stp>
        <stp>-281</stp>
        <stp>All</stp>
        <stp/>
        <stp/>
        <stp>False</stp>
        <tr r="B283" s="5"/>
        <tr r="C283" s="5"/>
      </tp>
      <tp>
        <v>42124</v>
        <stp/>
        <stp>StudyData</stp>
        <stp>SPY</stp>
        <stp>Bar</stp>
        <stp/>
        <stp>Time</stp>
        <stp>D</stp>
        <stp>-280</stp>
        <stp>All</stp>
        <stp/>
        <stp/>
        <stp>False</stp>
        <tr r="B282" s="5"/>
        <tr r="C282" s="5"/>
      </tp>
      <tp>
        <v>42121</v>
        <stp/>
        <stp>StudyData</stp>
        <stp>SPY</stp>
        <stp>Bar</stp>
        <stp/>
        <stp>Time</stp>
        <stp>D</stp>
        <stp>-283</stp>
        <stp>All</stp>
        <stp/>
        <stp/>
        <stp>False</stp>
        <tr r="B285" s="5"/>
        <tr r="C285" s="5"/>
      </tp>
      <tp>
        <v>42122</v>
        <stp/>
        <stp>StudyData</stp>
        <stp>SPY</stp>
        <stp>Bar</stp>
        <stp/>
        <stp>Time</stp>
        <stp>D</stp>
        <stp>-282</stp>
        <stp>All</stp>
        <stp/>
        <stp/>
        <stp>False</stp>
        <tr r="C284" s="5"/>
        <tr r="B284" s="5"/>
      </tp>
      <tp>
        <v>42111</v>
        <stp/>
        <stp>StudyData</stp>
        <stp>SPY</stp>
        <stp>Bar</stp>
        <stp/>
        <stp>Time</stp>
        <stp>D</stp>
        <stp>-289</stp>
        <stp>All</stp>
        <stp/>
        <stp/>
        <stp>False</stp>
        <tr r="B291" s="5"/>
        <tr r="C291" s="5"/>
      </tp>
      <tp>
        <v>42114</v>
        <stp/>
        <stp>StudyData</stp>
        <stp>SPY</stp>
        <stp>Bar</stp>
        <stp/>
        <stp>Time</stp>
        <stp>D</stp>
        <stp>-288</stp>
        <stp>All</stp>
        <stp/>
        <stp/>
        <stp>False</stp>
        <tr r="C290" s="5"/>
        <tr r="B290" s="5"/>
      </tp>
      <tp>
        <v>42103</v>
        <stp/>
        <stp>StudyData</stp>
        <stp>SPY</stp>
        <stp>Bar</stp>
        <stp/>
        <stp>Time</stp>
        <stp>D</stp>
        <stp>-295</stp>
        <stp>All</stp>
        <stp/>
        <stp/>
        <stp>False</stp>
        <tr r="B297" s="5"/>
        <tr r="C297" s="5"/>
      </tp>
      <tp>
        <v>42104</v>
        <stp/>
        <stp>StudyData</stp>
        <stp>SPY</stp>
        <stp>Bar</stp>
        <stp/>
        <stp>Time</stp>
        <stp>D</stp>
        <stp>-294</stp>
        <stp>All</stp>
        <stp/>
        <stp/>
        <stp>False</stp>
        <tr r="C296" s="5"/>
        <tr r="B296" s="5"/>
      </tp>
      <tp>
        <v>42101</v>
        <stp/>
        <stp>StudyData</stp>
        <stp>SPY</stp>
        <stp>Bar</stp>
        <stp/>
        <stp>Time</stp>
        <stp>D</stp>
        <stp>-297</stp>
        <stp>All</stp>
        <stp/>
        <stp/>
        <stp>False</stp>
        <tr r="B299" s="5"/>
        <tr r="C299" s="5"/>
      </tp>
      <tp>
        <v>42102</v>
        <stp/>
        <stp>StudyData</stp>
        <stp>SPY</stp>
        <stp>Bar</stp>
        <stp/>
        <stp>Time</stp>
        <stp>D</stp>
        <stp>-296</stp>
        <stp>All</stp>
        <stp/>
        <stp/>
        <stp>False</stp>
        <tr r="C298" s="5"/>
        <tr r="B298" s="5"/>
      </tp>
      <tp>
        <v>42109</v>
        <stp/>
        <stp>StudyData</stp>
        <stp>SPY</stp>
        <stp>Bar</stp>
        <stp/>
        <stp>Time</stp>
        <stp>D</stp>
        <stp>-291</stp>
        <stp>All</stp>
        <stp/>
        <stp/>
        <stp>False</stp>
        <tr r="B293" s="5"/>
        <tr r="C293" s="5"/>
      </tp>
      <tp>
        <v>42110</v>
        <stp/>
        <stp>StudyData</stp>
        <stp>SPY</stp>
        <stp>Bar</stp>
        <stp/>
        <stp>Time</stp>
        <stp>D</stp>
        <stp>-290</stp>
        <stp>All</stp>
        <stp/>
        <stp/>
        <stp>False</stp>
        <tr r="C292" s="5"/>
        <tr r="B292" s="5"/>
      </tp>
      <tp>
        <v>42107</v>
        <stp/>
        <stp>StudyData</stp>
        <stp>SPY</stp>
        <stp>Bar</stp>
        <stp/>
        <stp>Time</stp>
        <stp>D</stp>
        <stp>-293</stp>
        <stp>All</stp>
        <stp/>
        <stp/>
        <stp>False</stp>
        <tr r="B295" s="5"/>
        <tr r="C295" s="5"/>
      </tp>
      <tp>
        <v>42108</v>
        <stp/>
        <stp>StudyData</stp>
        <stp>SPY</stp>
        <stp>Bar</stp>
        <stp/>
        <stp>Time</stp>
        <stp>D</stp>
        <stp>-292</stp>
        <stp>All</stp>
        <stp/>
        <stp/>
        <stp>False</stp>
        <tr r="B294" s="5"/>
        <tr r="C294" s="5"/>
      </tp>
      <tp>
        <v>42096</v>
        <stp/>
        <stp>StudyData</stp>
        <stp>SPY</stp>
        <stp>Bar</stp>
        <stp/>
        <stp>Time</stp>
        <stp>D</stp>
        <stp>-299</stp>
        <stp>All</stp>
        <stp/>
        <stp/>
        <stp>False</stp>
        <tr r="C301" s="5"/>
        <tr r="B301" s="5"/>
      </tp>
      <tp>
        <v>42100</v>
        <stp/>
        <stp>StudyData</stp>
        <stp>SPY</stp>
        <stp>Bar</stp>
        <stp/>
        <stp>Time</stp>
        <stp>D</stp>
        <stp>-298</stp>
        <stp>All</stp>
        <stp/>
        <stp/>
        <stp>False</stp>
        <tr r="C300" s="5"/>
        <tr r="B300" s="5"/>
      </tp>
      <tp>
        <v>-0.33903093657296229</v>
        <stp/>
        <stp>ContractData</stp>
        <stp>S.SPY</stp>
        <stp>PerCentNetLastQuote</stp>
        <stp/>
        <stp>T</stp>
        <tr r="I6" s="3"/>
        <tr r="J6" s="3"/>
      </tp>
      <tp>
        <v>-0.68920555089876134</v>
        <stp/>
        <stp>ContractData</stp>
        <stp>S.SLY</stp>
        <stp>PerCentNetLastQuote</stp>
        <stp/>
        <stp>T</stp>
        <tr r="I11" s="3"/>
        <tr r="J11" s="3"/>
      </tp>
      <tp>
        <v>-0.52276559865092753</v>
        <stp/>
        <stp>ContractData</stp>
        <stp>S.XTL</stp>
        <stp>PerCentNetLastQuote</stp>
        <stp/>
        <stp>T</stp>
        <tr r="I53" s="3"/>
        <tr r="J53" s="3"/>
      </tp>
      <tp>
        <v>-0.71645679548415109</v>
        <stp/>
        <stp>ContractData</stp>
        <stp>S.XTN</stp>
        <stp>PerCentNetLastQuote</stp>
        <stp/>
        <stp>T</stp>
        <tr r="I54" s="3"/>
        <tr r="J54" s="3"/>
      </tp>
      <tp>
        <v>-1.3497789155224575</v>
        <stp/>
        <stp>ContractData</stp>
        <stp>S.XRT</stp>
        <stp>PerCentNetLastQuote</stp>
        <stp/>
        <stp>T</stp>
        <tr r="I50" s="3"/>
        <tr r="J50" s="3"/>
      </tp>
      <tp>
        <v>-0.34722222222222221</v>
        <stp/>
        <stp>ContractData</stp>
        <stp>S.XSD</stp>
        <stp>PerCentNetLastQuote</stp>
        <stp/>
        <stp>T</stp>
        <tr r="J51" s="3"/>
        <tr r="I51" s="3"/>
      </tp>
      <tp>
        <v>-0.57197330791229739</v>
        <stp/>
        <stp>ContractData</stp>
        <stp>S.XSW</stp>
        <stp>PerCentNetLastQuote</stp>
        <stp/>
        <stp>T</stp>
        <tr r="J52" s="3"/>
        <tr r="I52" s="3"/>
      </tp>
      <tp>
        <v>0.33654924837334532</v>
        <stp/>
        <stp>ContractData</stp>
        <stp>S.XPH</stp>
        <stp>PerCentNetLastQuote</stp>
        <stp/>
        <stp>T</stp>
        <tr r="I48" s="3"/>
        <tr r="J48" s="3"/>
      </tp>
      <tp>
        <v>-0.85998387530233811</v>
        <stp/>
        <stp>ContractData</stp>
        <stp>S.XOP</stp>
        <stp>PerCentNetLastQuote</stp>
        <stp/>
        <stp>T</stp>
        <tr r="I46" s="3"/>
        <tr r="J46" s="3"/>
      </tp>
      <tp>
        <v>-1.0113519091847265</v>
        <stp/>
        <stp>ContractData</stp>
        <stp>S.XLB</stp>
        <stp>PerCentNetLastQuote</stp>
        <stp/>
        <stp>T</stp>
        <tr r="I31" s="3"/>
        <tr r="J31" s="3"/>
      </tp>
      <tp>
        <v>-0.662919729067589</v>
        <stp/>
        <stp>ContractData</stp>
        <stp>S.XLE</stp>
        <stp>PerCentNetLastQuote</stp>
        <stp/>
        <stp>T</stp>
        <tr r="J27" s="3"/>
        <tr r="I27" s="3"/>
      </tp>
      <tp>
        <v>-1.0584250635055039</v>
        <stp/>
        <stp>ContractData</stp>
        <stp>S.XLF</stp>
        <stp>PerCentNetLastQuote</stp>
        <stp/>
        <stp>T</stp>
        <tr r="I28" s="3"/>
        <tr r="J28" s="3"/>
      </tp>
      <tp>
        <v>-0.45494313210848641</v>
        <stp/>
        <stp>ContractData</stp>
        <stp>S.XLI</stp>
        <stp>PerCentNetLastQuote</stp>
        <stp/>
        <stp>T</stp>
        <tr r="I30" s="3"/>
        <tr r="J30" s="3"/>
      </tp>
      <tp>
        <v>-9.0313840596071351E-2</v>
        <stp/>
        <stp>ContractData</stp>
        <stp>S.XLK</stp>
        <stp>PerCentNetLastQuote</stp>
        <stp/>
        <stp>T</stp>
        <tr r="I32" s="3"/>
        <tr r="J32" s="3"/>
      </tp>
      <tp>
        <v>0.14847809948032664</v>
        <stp/>
        <stp>ContractData</stp>
        <stp>S.XLP</stp>
        <stp>PerCentNetLastQuote</stp>
        <stp/>
        <stp>T</stp>
        <tr r="I26" s="3"/>
        <tr r="J26" s="3"/>
      </tp>
      <tp>
        <v>0.31828128108215636</v>
        <stp/>
        <stp>ContractData</stp>
        <stp>S.XLU</stp>
        <stp>PerCentNetLastQuote</stp>
        <stp/>
        <stp>T</stp>
        <tr r="I33" s="3"/>
        <tr r="J33" s="3"/>
      </tp>
      <tp>
        <v>0.1793598233995585</v>
        <stp/>
        <stp>ContractData</stp>
        <stp>S.XLV</stp>
        <stp>PerCentNetLastQuote</stp>
        <stp/>
        <stp>T</stp>
        <tr r="I29" s="3"/>
        <tr r="J29" s="3"/>
      </tp>
      <tp>
        <v>-0.3522012578616352</v>
        <stp/>
        <stp>ContractData</stp>
        <stp>S.XLY</stp>
        <stp>PerCentNetLastQuote</stp>
        <stp/>
        <stp>T</stp>
        <tr r="J25" s="3"/>
        <tr r="I25" s="3"/>
      </tp>
      <tp>
        <v>-3.0290626279164963</v>
        <stp/>
        <stp>ContractData</stp>
        <stp>S.XME</stp>
        <stp>PerCentNetLastQuote</stp>
        <stp/>
        <stp>T</stp>
        <tr r="I44" s="3"/>
        <tr r="J44" s="3"/>
      </tp>
      <tp>
        <v>-1.6304347826086956</v>
        <stp/>
        <stp>ContractData</stp>
        <stp>S.XHB</stp>
        <stp>PerCentNetLastQuote</stp>
        <stp/>
        <stp>T</stp>
        <tr r="J42" s="3"/>
        <tr r="I42" s="3"/>
      </tp>
      <tp>
        <v>0.46858359957401491</v>
        <stp/>
        <stp>ContractData</stp>
        <stp>S.XHE</stp>
        <stp>PerCentNetLastQuote</stp>
        <stp/>
        <stp>T</stp>
        <tr r="I41" s="3"/>
        <tr r="J41" s="3"/>
      </tp>
      <tp>
        <v>-1.487357461576599</v>
        <stp/>
        <stp>ContractData</stp>
        <stp>S.XES</stp>
        <stp>PerCentNetLastQuote</stp>
        <stp/>
        <stp>T</stp>
        <tr r="I47" s="3"/>
        <tr r="J47" s="3"/>
      </tp>
      <tp>
        <v>-0.80081785653433291</v>
        <stp/>
        <stp>ContractData</stp>
        <stp>S.XBI</stp>
        <stp>PerCentNetLastQuote</stp>
        <stp/>
        <stp>T</stp>
        <tr r="J39" s="3"/>
        <tr r="I39" s="3"/>
      </tp>
      <tp>
        <v>-6.9577317794399032E-2</v>
        <stp/>
        <stp>ContractData</stp>
        <stp>S.XAR</stp>
        <stp>PerCentNetLastQuote</stp>
        <stp/>
        <stp>T</stp>
        <tr r="J37" s="3"/>
        <tr r="I37" s="3"/>
      </tp>
      <tp>
        <v>-0.27217685941232017</v>
        <stp/>
        <stp>ContractData</stp>
        <stp>S.DIA</stp>
        <stp>PerCentNetLastQuote</stp>
        <stp/>
        <stp>T</stp>
        <tr r="J7" s="3"/>
        <tr r="I7" s="3"/>
      </tp>
      <tp>
        <v>-2.0158387329013681</v>
        <stp/>
        <stp>ContractData</stp>
        <stp>S.KRE</stp>
        <stp>PerCentNetLastQuote</stp>
        <stp/>
        <stp>T</stp>
        <tr r="J49" s="3"/>
        <tr r="I49" s="3"/>
      </tp>
      <tp>
        <v>-0.65906906494576412</v>
        <stp/>
        <stp>ContractData</stp>
        <stp>S.KIE</stp>
        <stp>PerCentNetLastQuote</stp>
        <stp/>
        <stp>T</stp>
        <tr r="J43" s="3"/>
        <tr r="I43" s="3"/>
      </tp>
      <tp>
        <v>-2.0764369545591332</v>
        <stp/>
        <stp>ContractData</stp>
        <stp>S.KBE</stp>
        <stp>PerCentNetLastQuote</stp>
        <stp/>
        <stp>T</stp>
        <tr r="I38" s="3"/>
        <tr r="J38" s="3"/>
      </tp>
      <tp>
        <v>-1.7733990147783252</v>
        <stp/>
        <stp>ContractData</stp>
        <stp>S.KCE</stp>
        <stp>PerCentNetLastQuote</stp>
        <stp/>
        <stp>T</stp>
        <tr r="J40" s="3"/>
        <tr r="I40" s="3"/>
      </tp>
      <tp>
        <v>-0.38377192982456143</v>
        <stp/>
        <stp>ContractData</stp>
        <stp>S.MTK</stp>
        <stp>PerCentNetLastQuote</stp>
        <stp/>
        <stp>T</stp>
        <tr r="I45" s="3"/>
        <tr r="J45" s="3"/>
      </tp>
      <tp>
        <v>-0.49282348285909566</v>
        <stp/>
        <stp>ContractData</stp>
        <stp>S.MDY</stp>
        <stp>PerCentNetLastQuote</stp>
        <stp/>
        <stp>T</stp>
        <tr r="I12" s="3"/>
        <tr r="J12" s="3"/>
      </tp>
      <tp>
        <v>183.1</v>
        <stp/>
        <stp>ContractData</stp>
        <stp>S.SLYG</stp>
        <stp>Open</stp>
        <stp/>
        <stp>T</stp>
        <tr r="L20" s="3"/>
      </tp>
      <tp>
        <v>102.67</v>
        <stp/>
        <stp>ContractData</stp>
        <stp>S.SLYV</stp>
        <stp>Open</stp>
        <stp/>
        <stp>T</stp>
        <tr r="L21" s="3"/>
      </tp>
      <tp>
        <v>157.34</v>
        <stp/>
        <stp>ContractData</stp>
        <stp>S.THRK</stp>
        <stp>High</stp>
        <stp/>
        <stp>T</stp>
        <tr r="M9" s="3"/>
      </tp>
      <tp>
        <v>211.66</v>
        <stp/>
        <stp>StudyData</stp>
        <stp>SPY</stp>
        <stp>Bar</stp>
        <stp/>
        <stp>Close</stp>
        <stp>D</stp>
        <stp>0</stp>
        <stp>All</stp>
        <stp/>
        <stp/>
        <stp>TRUE</stp>
        <stp>T</stp>
        <tr r="G2" s="5"/>
      </tp>
      <tp t="s">
        <v/>
        <stp/>
        <stp>StudyData</stp>
        <stp>S.XAR</stp>
        <stp>Bar</stp>
        <stp/>
        <stp>High</stp>
        <stp>D</stp>
        <stp>-289</stp>
        <stp>All</stp>
        <stp/>
        <stp/>
        <stp>TRUE</stp>
        <stp>T</stp>
        <tr r="T291" s="5"/>
      </tp>
      <tp t="s">
        <v/>
        <stp/>
        <stp>StudyData</stp>
        <stp>S.XAR</stp>
        <stp>Bar</stp>
        <stp/>
        <stp>High</stp>
        <stp>D</stp>
        <stp>-189</stp>
        <stp>All</stp>
        <stp/>
        <stp/>
        <stp>TRUE</stp>
        <stp>T</stp>
        <tr r="T191" s="5"/>
      </tp>
      <tp t="s">
        <v/>
        <stp/>
        <stp>StudyData</stp>
        <stp>S.XAR</stp>
        <stp>Bar</stp>
        <stp/>
        <stp>High</stp>
        <stp>D</stp>
        <stp>-288</stp>
        <stp>All</stp>
        <stp/>
        <stp/>
        <stp>TRUE</stp>
        <stp>T</stp>
        <tr r="T290" s="5"/>
      </tp>
      <tp>
        <v>53.2</v>
        <stp/>
        <stp>StudyData</stp>
        <stp>S.XAR</stp>
        <stp>Bar</stp>
        <stp/>
        <stp>High</stp>
        <stp>D</stp>
        <stp>-188</stp>
        <stp>All</stp>
        <stp/>
        <stp/>
        <stp>TRUE</stp>
        <stp>T</stp>
        <tr r="T190" s="5"/>
      </tp>
      <tp t="s">
        <v/>
        <stp/>
        <stp>StudyData</stp>
        <stp>S.XAR</stp>
        <stp>Bar</stp>
        <stp/>
        <stp>High</stp>
        <stp>D</stp>
        <stp>-287</stp>
        <stp>All</stp>
        <stp/>
        <stp/>
        <stp>TRUE</stp>
        <stp>T</stp>
        <tr r="T289" s="5"/>
      </tp>
      <tp>
        <v>53.33</v>
        <stp/>
        <stp>StudyData</stp>
        <stp>S.XAR</stp>
        <stp>Bar</stp>
        <stp/>
        <stp>High</stp>
        <stp>D</stp>
        <stp>-187</stp>
        <stp>All</stp>
        <stp/>
        <stp/>
        <stp>TRUE</stp>
        <stp>T</stp>
        <tr r="T189" s="5"/>
      </tp>
      <tp t="s">
        <v/>
        <stp/>
        <stp>StudyData</stp>
        <stp>S.XAR</stp>
        <stp>Bar</stp>
        <stp/>
        <stp>High</stp>
        <stp>D</stp>
        <stp>-286</stp>
        <stp>All</stp>
        <stp/>
        <stp/>
        <stp>TRUE</stp>
        <stp>T</stp>
        <tr r="T288" s="5"/>
      </tp>
      <tp>
        <v>53.43</v>
        <stp/>
        <stp>StudyData</stp>
        <stp>S.XAR</stp>
        <stp>Bar</stp>
        <stp/>
        <stp>High</stp>
        <stp>D</stp>
        <stp>-186</stp>
        <stp>All</stp>
        <stp/>
        <stp/>
        <stp>TRUE</stp>
        <stp>T</stp>
        <tr r="T188" s="5"/>
      </tp>
      <tp t="s">
        <v/>
        <stp/>
        <stp>StudyData</stp>
        <stp>S.XAR</stp>
        <stp>Bar</stp>
        <stp/>
        <stp>High</stp>
        <stp>D</stp>
        <stp>-285</stp>
        <stp>All</stp>
        <stp/>
        <stp/>
        <stp>TRUE</stp>
        <stp>T</stp>
        <tr r="T287" s="5"/>
      </tp>
      <tp>
        <v>53.55</v>
        <stp/>
        <stp>StudyData</stp>
        <stp>S.XAR</stp>
        <stp>Bar</stp>
        <stp/>
        <stp>High</stp>
        <stp>D</stp>
        <stp>-185</stp>
        <stp>All</stp>
        <stp/>
        <stp/>
        <stp>TRUE</stp>
        <stp>T</stp>
        <tr r="T187" s="5"/>
      </tp>
      <tp t="s">
        <v/>
        <stp/>
        <stp>StudyData</stp>
        <stp>S.XAR</stp>
        <stp>Bar</stp>
        <stp/>
        <stp>High</stp>
        <stp>D</stp>
        <stp>-284</stp>
        <stp>All</stp>
        <stp/>
        <stp/>
        <stp>TRUE</stp>
        <stp>T</stp>
        <tr r="T286" s="5"/>
      </tp>
      <tp>
        <v>53.77</v>
        <stp/>
        <stp>StudyData</stp>
        <stp>S.XAR</stp>
        <stp>Bar</stp>
        <stp/>
        <stp>High</stp>
        <stp>D</stp>
        <stp>-184</stp>
        <stp>All</stp>
        <stp/>
        <stp/>
        <stp>TRUE</stp>
        <stp>T</stp>
        <tr r="T186" s="5"/>
      </tp>
      <tp t="s">
        <v/>
        <stp/>
        <stp>StudyData</stp>
        <stp>S.XAR</stp>
        <stp>Bar</stp>
        <stp/>
        <stp>High</stp>
        <stp>D</stp>
        <stp>-283</stp>
        <stp>All</stp>
        <stp/>
        <stp/>
        <stp>TRUE</stp>
        <stp>T</stp>
        <tr r="T285" s="5"/>
      </tp>
      <tp>
        <v>54.27</v>
        <stp/>
        <stp>StudyData</stp>
        <stp>S.XAR</stp>
        <stp>Bar</stp>
        <stp/>
        <stp>High</stp>
        <stp>D</stp>
        <stp>-183</stp>
        <stp>All</stp>
        <stp/>
        <stp/>
        <stp>TRUE</stp>
        <stp>T</stp>
        <tr r="T185" s="5"/>
      </tp>
      <tp t="s">
        <v/>
        <stp/>
        <stp>StudyData</stp>
        <stp>S.XAR</stp>
        <stp>Bar</stp>
        <stp/>
        <stp>High</stp>
        <stp>D</stp>
        <stp>-282</stp>
        <stp>All</stp>
        <stp/>
        <stp/>
        <stp>TRUE</stp>
        <stp>T</stp>
        <tr r="T284" s="5"/>
      </tp>
      <tp>
        <v>53.16</v>
        <stp/>
        <stp>StudyData</stp>
        <stp>S.XAR</stp>
        <stp>Bar</stp>
        <stp/>
        <stp>High</stp>
        <stp>D</stp>
        <stp>-182</stp>
        <stp>All</stp>
        <stp/>
        <stp/>
        <stp>TRUE</stp>
        <stp>T</stp>
        <tr r="T184" s="5"/>
      </tp>
      <tp t="s">
        <v/>
        <stp/>
        <stp>StudyData</stp>
        <stp>S.XAR</stp>
        <stp>Bar</stp>
        <stp/>
        <stp>High</stp>
        <stp>D</stp>
        <stp>-281</stp>
        <stp>All</stp>
        <stp/>
        <stp/>
        <stp>TRUE</stp>
        <stp>T</stp>
        <tr r="T283" s="5"/>
      </tp>
      <tp>
        <v>52.88</v>
        <stp/>
        <stp>StudyData</stp>
        <stp>S.XAR</stp>
        <stp>Bar</stp>
        <stp/>
        <stp>High</stp>
        <stp>D</stp>
        <stp>-181</stp>
        <stp>All</stp>
        <stp/>
        <stp/>
        <stp>TRUE</stp>
        <stp>T</stp>
        <tr r="T183" s="5"/>
      </tp>
      <tp t="s">
        <v/>
        <stp/>
        <stp>StudyData</stp>
        <stp>S.XAR</stp>
        <stp>Bar</stp>
        <stp/>
        <stp>High</stp>
        <stp>D</stp>
        <stp>-280</stp>
        <stp>All</stp>
        <stp/>
        <stp/>
        <stp>TRUE</stp>
        <stp>T</stp>
        <tr r="T282" s="5"/>
      </tp>
      <tp>
        <v>52.1</v>
        <stp/>
        <stp>StudyData</stp>
        <stp>S.XAR</stp>
        <stp>Bar</stp>
        <stp/>
        <stp>High</stp>
        <stp>D</stp>
        <stp>-180</stp>
        <stp>All</stp>
        <stp/>
        <stp/>
        <stp>TRUE</stp>
        <stp>T</stp>
        <tr r="T182" s="5"/>
      </tp>
      <tp>
        <v>204</v>
        <stp/>
        <stp>ContractData</stp>
        <stp>S.ONEK</stp>
        <stp>T_CVol</stp>
        <stp/>
        <stp>T</stp>
        <tr r="K8" s="3"/>
      </tp>
      <tp>
        <v>962</v>
        <stp/>
        <stp>ContractData</stp>
        <stp>S.THRK</stp>
        <stp>T_CVol</stp>
        <stp/>
        <stp>T</stp>
        <tr r="K9" s="3"/>
      </tp>
      <tp>
        <v>99.43</v>
        <stp/>
        <stp>ContractData</stp>
        <stp>S.ONEK</stp>
        <stp>Open</stp>
        <stp/>
        <stp>T</stp>
        <tr r="L8" s="3"/>
      </tp>
      <tp t="s">
        <v/>
        <stp/>
        <stp>StudyData</stp>
        <stp>S.XAR</stp>
        <stp>Bar</stp>
        <stp/>
        <stp>High</stp>
        <stp>D</stp>
        <stp>-299</stp>
        <stp>All</stp>
        <stp/>
        <stp/>
        <stp>TRUE</stp>
        <stp>T</stp>
        <tr r="T301" s="5"/>
      </tp>
      <tp t="s">
        <v/>
        <stp/>
        <stp>StudyData</stp>
        <stp>S.XAR</stp>
        <stp>Bar</stp>
        <stp/>
        <stp>High</stp>
        <stp>D</stp>
        <stp>-199</stp>
        <stp>All</stp>
        <stp/>
        <stp/>
        <stp>TRUE</stp>
        <stp>T</stp>
        <tr r="T201" s="5"/>
      </tp>
      <tp t="s">
        <v/>
        <stp/>
        <stp>StudyData</stp>
        <stp>S.XAR</stp>
        <stp>Bar</stp>
        <stp/>
        <stp>High</stp>
        <stp>D</stp>
        <stp>-298</stp>
        <stp>All</stp>
        <stp/>
        <stp/>
        <stp>TRUE</stp>
        <stp>T</stp>
        <tr r="T300" s="5"/>
      </tp>
      <tp t="s">
        <v/>
        <stp/>
        <stp>StudyData</stp>
        <stp>S.XAR</stp>
        <stp>Bar</stp>
        <stp/>
        <stp>High</stp>
        <stp>D</stp>
        <stp>-198</stp>
        <stp>All</stp>
        <stp/>
        <stp/>
        <stp>TRUE</stp>
        <stp>T</stp>
        <tr r="T200" s="5"/>
      </tp>
      <tp t="s">
        <v/>
        <stp/>
        <stp>StudyData</stp>
        <stp>S.XAR</stp>
        <stp>Bar</stp>
        <stp/>
        <stp>High</stp>
        <stp>D</stp>
        <stp>-297</stp>
        <stp>All</stp>
        <stp/>
        <stp/>
        <stp>TRUE</stp>
        <stp>T</stp>
        <tr r="T299" s="5"/>
      </tp>
      <tp t="s">
        <v/>
        <stp/>
        <stp>StudyData</stp>
        <stp>S.XAR</stp>
        <stp>Bar</stp>
        <stp/>
        <stp>High</stp>
        <stp>D</stp>
        <stp>-197</stp>
        <stp>All</stp>
        <stp/>
        <stp/>
        <stp>TRUE</stp>
        <stp>T</stp>
        <tr r="T199" s="5"/>
      </tp>
      <tp t="s">
        <v/>
        <stp/>
        <stp>StudyData</stp>
        <stp>S.XAR</stp>
        <stp>Bar</stp>
        <stp/>
        <stp>High</stp>
        <stp>D</stp>
        <stp>-296</stp>
        <stp>All</stp>
        <stp/>
        <stp/>
        <stp>TRUE</stp>
        <stp>T</stp>
        <tr r="T298" s="5"/>
      </tp>
      <tp t="s">
        <v/>
        <stp/>
        <stp>StudyData</stp>
        <stp>S.XAR</stp>
        <stp>Bar</stp>
        <stp/>
        <stp>High</stp>
        <stp>D</stp>
        <stp>-196</stp>
        <stp>All</stp>
        <stp/>
        <stp/>
        <stp>TRUE</stp>
        <stp>T</stp>
        <tr r="T198" s="5"/>
      </tp>
      <tp t="s">
        <v/>
        <stp/>
        <stp>StudyData</stp>
        <stp>S.XAR</stp>
        <stp>Bar</stp>
        <stp/>
        <stp>High</stp>
        <stp>D</stp>
        <stp>-295</stp>
        <stp>All</stp>
        <stp/>
        <stp/>
        <stp>TRUE</stp>
        <stp>T</stp>
        <tr r="T297" s="5"/>
      </tp>
      <tp t="s">
        <v/>
        <stp/>
        <stp>StudyData</stp>
        <stp>S.XAR</stp>
        <stp>Bar</stp>
        <stp/>
        <stp>High</stp>
        <stp>D</stp>
        <stp>-195</stp>
        <stp>All</stp>
        <stp/>
        <stp/>
        <stp>TRUE</stp>
        <stp>T</stp>
        <tr r="T197" s="5"/>
      </tp>
      <tp t="s">
        <v/>
        <stp/>
        <stp>StudyData</stp>
        <stp>S.XAR</stp>
        <stp>Bar</stp>
        <stp/>
        <stp>High</stp>
        <stp>D</stp>
        <stp>-294</stp>
        <stp>All</stp>
        <stp/>
        <stp/>
        <stp>TRUE</stp>
        <stp>T</stp>
        <tr r="T296" s="5"/>
      </tp>
      <tp t="s">
        <v/>
        <stp/>
        <stp>StudyData</stp>
        <stp>S.XAR</stp>
        <stp>Bar</stp>
        <stp/>
        <stp>High</stp>
        <stp>D</stp>
        <stp>-194</stp>
        <stp>All</stp>
        <stp/>
        <stp/>
        <stp>TRUE</stp>
        <stp>T</stp>
        <tr r="T196" s="5"/>
      </tp>
      <tp t="s">
        <v/>
        <stp/>
        <stp>StudyData</stp>
        <stp>S.XAR</stp>
        <stp>Bar</stp>
        <stp/>
        <stp>High</stp>
        <stp>D</stp>
        <stp>-293</stp>
        <stp>All</stp>
        <stp/>
        <stp/>
        <stp>TRUE</stp>
        <stp>T</stp>
        <tr r="T295" s="5"/>
      </tp>
      <tp t="s">
        <v/>
        <stp/>
        <stp>StudyData</stp>
        <stp>S.XAR</stp>
        <stp>Bar</stp>
        <stp/>
        <stp>High</stp>
        <stp>D</stp>
        <stp>-193</stp>
        <stp>All</stp>
        <stp/>
        <stp/>
        <stp>TRUE</stp>
        <stp>T</stp>
        <tr r="T195" s="5"/>
      </tp>
      <tp t="s">
        <v/>
        <stp/>
        <stp>StudyData</stp>
        <stp>S.XAR</stp>
        <stp>Bar</stp>
        <stp/>
        <stp>High</stp>
        <stp>D</stp>
        <stp>-292</stp>
        <stp>All</stp>
        <stp/>
        <stp/>
        <stp>TRUE</stp>
        <stp>T</stp>
        <tr r="T294" s="5"/>
      </tp>
      <tp t="s">
        <v/>
        <stp/>
        <stp>StudyData</stp>
        <stp>S.XAR</stp>
        <stp>Bar</stp>
        <stp/>
        <stp>High</stp>
        <stp>D</stp>
        <stp>-192</stp>
        <stp>All</stp>
        <stp/>
        <stp/>
        <stp>TRUE</stp>
        <stp>T</stp>
        <tr r="T194" s="5"/>
      </tp>
      <tp>
        <v>179.37</v>
        <stp/>
        <stp>ContractData</stp>
        <stp>S.DIA</stp>
        <stp>Open</stp>
        <stp/>
        <stp>T</stp>
        <tr r="L7" s="3"/>
      </tp>
      <tp t="s">
        <v/>
        <stp/>
        <stp>StudyData</stp>
        <stp>S.XAR</stp>
        <stp>Bar</stp>
        <stp/>
        <stp>High</stp>
        <stp>D</stp>
        <stp>-291</stp>
        <stp>All</stp>
        <stp/>
        <stp/>
        <stp>TRUE</stp>
        <stp>T</stp>
        <tr r="T293" s="5"/>
      </tp>
      <tp t="s">
        <v/>
        <stp/>
        <stp>StudyData</stp>
        <stp>S.XAR</stp>
        <stp>Bar</stp>
        <stp/>
        <stp>High</stp>
        <stp>D</stp>
        <stp>-191</stp>
        <stp>All</stp>
        <stp/>
        <stp/>
        <stp>TRUE</stp>
        <stp>T</stp>
        <tr r="T193" s="5"/>
      </tp>
      <tp t="s">
        <v/>
        <stp/>
        <stp>StudyData</stp>
        <stp>S.XAR</stp>
        <stp>Bar</stp>
        <stp/>
        <stp>High</stp>
        <stp>D</stp>
        <stp>-290</stp>
        <stp>All</stp>
        <stp/>
        <stp/>
        <stp>TRUE</stp>
        <stp>T</stp>
        <tr r="T292" s="5"/>
      </tp>
      <tp t="s">
        <v/>
        <stp/>
        <stp>StudyData</stp>
        <stp>S.XAR</stp>
        <stp>Bar</stp>
        <stp/>
        <stp>High</stp>
        <stp>D</stp>
        <stp>-190</stp>
        <stp>All</stp>
        <stp/>
        <stp/>
        <stp>TRUE</stp>
        <stp>T</stp>
        <tr r="T192" s="5"/>
      </tp>
      <tp t="s">
        <v/>
        <stp/>
        <stp>StudyData</stp>
        <stp>S.XAR</stp>
        <stp>Bar</stp>
        <stp/>
        <stp>High</stp>
        <stp>D</stp>
        <stp>-269</stp>
        <stp>All</stp>
        <stp/>
        <stp/>
        <stp>TRUE</stp>
        <stp>T</stp>
        <tr r="T271" s="5"/>
      </tp>
      <tp>
        <v>52.6</v>
        <stp/>
        <stp>StudyData</stp>
        <stp>S.XAR</stp>
        <stp>Bar</stp>
        <stp/>
        <stp>High</stp>
        <stp>D</stp>
        <stp>-169</stp>
        <stp>All</stp>
        <stp/>
        <stp/>
        <stp>TRUE</stp>
        <stp>T</stp>
        <tr r="T171" s="5"/>
      </tp>
      <tp>
        <v>32.92</v>
        <stp/>
        <stp>ContractData</stp>
        <stp>S.KBE</stp>
        <stp>Open</stp>
        <stp/>
        <stp>T</stp>
        <tr r="L38" s="3"/>
      </tp>
      <tp t="s">
        <v/>
        <stp/>
        <stp>StudyData</stp>
        <stp>S.XAR</stp>
        <stp>Bar</stp>
        <stp/>
        <stp>High</stp>
        <stp>D</stp>
        <stp>-268</stp>
        <stp>All</stp>
        <stp/>
        <stp/>
        <stp>TRUE</stp>
        <stp>T</stp>
        <tr r="T270" s="5"/>
      </tp>
      <tp>
        <v>53.06</v>
        <stp/>
        <stp>StudyData</stp>
        <stp>S.XAR</stp>
        <stp>Bar</stp>
        <stp/>
        <stp>High</stp>
        <stp>D</stp>
        <stp>-168</stp>
        <stp>All</stp>
        <stp/>
        <stp/>
        <stp>TRUE</stp>
        <stp>T</stp>
        <tr r="T170" s="5"/>
      </tp>
      <tp>
        <v>39.96</v>
        <stp/>
        <stp>ContractData</stp>
        <stp>S.KCE</stp>
        <stp>Open</stp>
        <stp/>
        <stp>T</stp>
        <tr r="L40" s="3"/>
      </tp>
      <tp t="s">
        <v/>
        <stp/>
        <stp>StudyData</stp>
        <stp>S.XAR</stp>
        <stp>Bar</stp>
        <stp/>
        <stp>High</stp>
        <stp>D</stp>
        <stp>-267</stp>
        <stp>All</stp>
        <stp/>
        <stp/>
        <stp>TRUE</stp>
        <stp>T</stp>
        <tr r="T269" s="5"/>
      </tp>
      <tp>
        <v>53.46</v>
        <stp/>
        <stp>StudyData</stp>
        <stp>S.XAR</stp>
        <stp>Bar</stp>
        <stp/>
        <stp>High</stp>
        <stp>D</stp>
        <stp>-167</stp>
        <stp>All</stp>
        <stp/>
        <stp/>
        <stp>TRUE</stp>
        <stp>T</stp>
        <tr r="T169" s="5"/>
      </tp>
      <tp t="s">
        <v/>
        <stp/>
        <stp>StudyData</stp>
        <stp>S.XAR</stp>
        <stp>Bar</stp>
        <stp/>
        <stp>High</stp>
        <stp>D</stp>
        <stp>-266</stp>
        <stp>All</stp>
        <stp/>
        <stp/>
        <stp>TRUE</stp>
        <stp>T</stp>
        <tr r="T268" s="5"/>
      </tp>
      <tp>
        <v>53.3</v>
        <stp/>
        <stp>StudyData</stp>
        <stp>S.XAR</stp>
        <stp>Bar</stp>
        <stp/>
        <stp>High</stp>
        <stp>D</stp>
        <stp>-166</stp>
        <stp>All</stp>
        <stp/>
        <stp/>
        <stp>TRUE</stp>
        <stp>T</stp>
        <tr r="T168" s="5"/>
      </tp>
      <tp>
        <v>211.8</v>
        <stp/>
        <stp>StudyData</stp>
        <stp>SPY</stp>
        <stp>Bar</stp>
        <stp/>
        <stp>High</stp>
        <stp>D</stp>
        <stp>0</stp>
        <stp>All</stp>
        <stp/>
        <stp/>
        <stp>TRUE</stp>
        <stp>T</stp>
        <tr r="E2" s="5"/>
      </tp>
      <tp t="s">
        <v/>
        <stp/>
        <stp>StudyData</stp>
        <stp>S.XAR</stp>
        <stp>Bar</stp>
        <stp/>
        <stp>High</stp>
        <stp>D</stp>
        <stp>-265</stp>
        <stp>All</stp>
        <stp/>
        <stp/>
        <stp>TRUE</stp>
        <stp>T</stp>
        <tr r="T267" s="5"/>
      </tp>
      <tp>
        <v>53.07</v>
        <stp/>
        <stp>StudyData</stp>
        <stp>S.XAR</stp>
        <stp>Bar</stp>
        <stp/>
        <stp>High</stp>
        <stp>D</stp>
        <stp>-165</stp>
        <stp>All</stp>
        <stp/>
        <stp/>
        <stp>TRUE</stp>
        <stp>T</stp>
        <tr r="T167" s="5"/>
      </tp>
      <tp t="s">
        <v/>
        <stp/>
        <stp>StudyData</stp>
        <stp>S.XAR</stp>
        <stp>Bar</stp>
        <stp/>
        <stp>High</stp>
        <stp>D</stp>
        <stp>-264</stp>
        <stp>All</stp>
        <stp/>
        <stp/>
        <stp>TRUE</stp>
        <stp>T</stp>
        <tr r="T266" s="5"/>
      </tp>
      <tp>
        <v>52.64</v>
        <stp/>
        <stp>StudyData</stp>
        <stp>S.XAR</stp>
        <stp>Bar</stp>
        <stp/>
        <stp>High</stp>
        <stp>D</stp>
        <stp>-164</stp>
        <stp>All</stp>
        <stp/>
        <stp/>
        <stp>TRUE</stp>
        <stp>T</stp>
        <tr r="T166" s="5"/>
      </tp>
      <tp t="s">
        <v/>
        <stp/>
        <stp>StudyData</stp>
        <stp>S.XAR</stp>
        <stp>Bar</stp>
        <stp/>
        <stp>High</stp>
        <stp>D</stp>
        <stp>-263</stp>
        <stp>All</stp>
        <stp/>
        <stp/>
        <stp>TRUE</stp>
        <stp>T</stp>
        <tr r="T265" s="5"/>
      </tp>
      <tp>
        <v>51.92</v>
        <stp/>
        <stp>StudyData</stp>
        <stp>S.XAR</stp>
        <stp>Bar</stp>
        <stp/>
        <stp>High</stp>
        <stp>D</stp>
        <stp>-163</stp>
        <stp>All</stp>
        <stp/>
        <stp/>
        <stp>TRUE</stp>
        <stp>T</stp>
        <tr r="T165" s="5"/>
      </tp>
      <tp t="s">
        <v/>
        <stp/>
        <stp>StudyData</stp>
        <stp>S.XAR</stp>
        <stp>Bar</stp>
        <stp/>
        <stp>High</stp>
        <stp>D</stp>
        <stp>-262</stp>
        <stp>All</stp>
        <stp/>
        <stp/>
        <stp>TRUE</stp>
        <stp>T</stp>
        <tr r="T264" s="5"/>
      </tp>
      <tp>
        <v>52.03</v>
        <stp/>
        <stp>StudyData</stp>
        <stp>S.XAR</stp>
        <stp>Bar</stp>
        <stp/>
        <stp>High</stp>
        <stp>D</stp>
        <stp>-162</stp>
        <stp>All</stp>
        <stp/>
        <stp/>
        <stp>TRUE</stp>
        <stp>T</stp>
        <tr r="T164" s="5"/>
      </tp>
      <tp>
        <v>72.5</v>
        <stp/>
        <stp>ContractData</stp>
        <stp>S.KIE</stp>
        <stp>Open</stp>
        <stp/>
        <stp>T</stp>
        <tr r="L43" s="3"/>
      </tp>
      <tp t="s">
        <v/>
        <stp/>
        <stp>StudyData</stp>
        <stp>S.XAR</stp>
        <stp>Bar</stp>
        <stp/>
        <stp>High</stp>
        <stp>D</stp>
        <stp>-261</stp>
        <stp>All</stp>
        <stp/>
        <stp/>
        <stp>TRUE</stp>
        <stp>T</stp>
        <tr r="T263" s="5"/>
      </tp>
      <tp>
        <v>51.57</v>
        <stp/>
        <stp>StudyData</stp>
        <stp>S.XAR</stp>
        <stp>Bar</stp>
        <stp/>
        <stp>High</stp>
        <stp>D</stp>
        <stp>-161</stp>
        <stp>All</stp>
        <stp/>
        <stp/>
        <stp>TRUE</stp>
        <stp>T</stp>
        <tr r="T163" s="5"/>
      </tp>
      <tp t="s">
        <v/>
        <stp/>
        <stp>StudyData</stp>
        <stp>S.XAR</stp>
        <stp>Bar</stp>
        <stp/>
        <stp>High</stp>
        <stp>D</stp>
        <stp>-260</stp>
        <stp>All</stp>
        <stp/>
        <stp/>
        <stp>TRUE</stp>
        <stp>T</stp>
        <tr r="T262" s="5"/>
      </tp>
      <tp>
        <v>52.19</v>
        <stp/>
        <stp>StudyData</stp>
        <stp>S.XAR</stp>
        <stp>Bar</stp>
        <stp/>
        <stp>High</stp>
        <stp>D</stp>
        <stp>-160</stp>
        <stp>All</stp>
        <stp/>
        <stp/>
        <stp>TRUE</stp>
        <stp>T</stp>
        <tr r="T162" s="5"/>
      </tp>
      <tp>
        <v>41.19</v>
        <stp/>
        <stp>ContractData</stp>
        <stp>S.KRE</stp>
        <stp>Open</stp>
        <stp/>
        <stp>T</stp>
        <tr r="L49" s="3"/>
      </tp>
      <tp t="s">
        <v/>
        <stp/>
        <stp>StudyData</stp>
        <stp>S.XAR</stp>
        <stp>Bar</stp>
        <stp/>
        <stp>High</stp>
        <stp>D</stp>
        <stp>-279</stp>
        <stp>All</stp>
        <stp/>
        <stp/>
        <stp>TRUE</stp>
        <stp>T</stp>
        <tr r="T281" s="5"/>
      </tp>
      <tp>
        <v>51.61</v>
        <stp/>
        <stp>StudyData</stp>
        <stp>S.XAR</stp>
        <stp>Bar</stp>
        <stp/>
        <stp>High</stp>
        <stp>D</stp>
        <stp>-179</stp>
        <stp>All</stp>
        <stp/>
        <stp/>
        <stp>TRUE</stp>
        <stp>T</stp>
        <tr r="T181" s="5"/>
      </tp>
      <tp t="s">
        <v/>
        <stp/>
        <stp>StudyData</stp>
        <stp>S.XAR</stp>
        <stp>Bar</stp>
        <stp/>
        <stp>High</stp>
        <stp>D</stp>
        <stp>-278</stp>
        <stp>All</stp>
        <stp/>
        <stp/>
        <stp>TRUE</stp>
        <stp>T</stp>
        <tr r="T280" s="5"/>
      </tp>
      <tp>
        <v>50.5</v>
        <stp/>
        <stp>StudyData</stp>
        <stp>S.XAR</stp>
        <stp>Bar</stp>
        <stp/>
        <stp>High</stp>
        <stp>D</stp>
        <stp>-178</stp>
        <stp>All</stp>
        <stp/>
        <stp/>
        <stp>TRUE</stp>
        <stp>T</stp>
        <tr r="T180" s="5"/>
      </tp>
      <tp t="s">
        <v/>
        <stp/>
        <stp>StudyData</stp>
        <stp>S.XAR</stp>
        <stp>Bar</stp>
        <stp/>
        <stp>High</stp>
        <stp>D</stp>
        <stp>-277</stp>
        <stp>All</stp>
        <stp/>
        <stp/>
        <stp>TRUE</stp>
        <stp>T</stp>
        <tr r="T279" s="5"/>
      </tp>
      <tp>
        <v>50.75</v>
        <stp/>
        <stp>StudyData</stp>
        <stp>S.XAR</stp>
        <stp>Bar</stp>
        <stp/>
        <stp>High</stp>
        <stp>D</stp>
        <stp>-177</stp>
        <stp>All</stp>
        <stp/>
        <stp/>
        <stp>TRUE</stp>
        <stp>T</stp>
        <tr r="T179" s="5"/>
      </tp>
      <tp t="s">
        <v/>
        <stp/>
        <stp>StudyData</stp>
        <stp>S.XAR</stp>
        <stp>Bar</stp>
        <stp/>
        <stp>High</stp>
        <stp>D</stp>
        <stp>-276</stp>
        <stp>All</stp>
        <stp/>
        <stp/>
        <stp>TRUE</stp>
        <stp>T</stp>
        <tr r="T278" s="5"/>
      </tp>
      <tp>
        <v>49.9</v>
        <stp/>
        <stp>StudyData</stp>
        <stp>S.XAR</stp>
        <stp>Bar</stp>
        <stp/>
        <stp>High</stp>
        <stp>D</stp>
        <stp>-176</stp>
        <stp>All</stp>
        <stp/>
        <stp/>
        <stp>TRUE</stp>
        <stp>T</stp>
        <tr r="T178" s="5"/>
      </tp>
      <tp>
        <v>54.51</v>
        <stp/>
        <stp>ContractData</stp>
        <stp>S.MTK</stp>
        <stp>High</stp>
        <stp/>
        <stp>T</stp>
        <tr r="M45" s="3"/>
      </tp>
      <tp t="s">
        <v/>
        <stp/>
        <stp>StudyData</stp>
        <stp>S.XAR</stp>
        <stp>Bar</stp>
        <stp/>
        <stp>High</stp>
        <stp>D</stp>
        <stp>-275</stp>
        <stp>All</stp>
        <stp/>
        <stp/>
        <stp>TRUE</stp>
        <stp>T</stp>
        <tr r="T277" s="5"/>
      </tp>
      <tp>
        <v>49.32</v>
        <stp/>
        <stp>StudyData</stp>
        <stp>S.XAR</stp>
        <stp>Bar</stp>
        <stp/>
        <stp>High</stp>
        <stp>D</stp>
        <stp>-175</stp>
        <stp>All</stp>
        <stp/>
        <stp/>
        <stp>TRUE</stp>
        <stp>T</stp>
        <tr r="T177" s="5"/>
      </tp>
      <tp t="s">
        <v/>
        <stp/>
        <stp>StudyData</stp>
        <stp>S.XAR</stp>
        <stp>Bar</stp>
        <stp/>
        <stp>High</stp>
        <stp>D</stp>
        <stp>-274</stp>
        <stp>All</stp>
        <stp/>
        <stp/>
        <stp>TRUE</stp>
        <stp>T</stp>
        <tr r="T276" s="5"/>
      </tp>
      <tp>
        <v>50.05</v>
        <stp/>
        <stp>StudyData</stp>
        <stp>S.XAR</stp>
        <stp>Bar</stp>
        <stp/>
        <stp>High</stp>
        <stp>D</stp>
        <stp>-174</stp>
        <stp>All</stp>
        <stp/>
        <stp/>
        <stp>TRUE</stp>
        <stp>T</stp>
        <tr r="T176" s="5"/>
      </tp>
      <tp t="s">
        <v/>
        <stp/>
        <stp>StudyData</stp>
        <stp>S.XAR</stp>
        <stp>Bar</stp>
        <stp/>
        <stp>High</stp>
        <stp>D</stp>
        <stp>-273</stp>
        <stp>All</stp>
        <stp/>
        <stp/>
        <stp>TRUE</stp>
        <stp>T</stp>
        <tr r="T275" s="5"/>
      </tp>
      <tp>
        <v>49.95</v>
        <stp/>
        <stp>StudyData</stp>
        <stp>S.XAR</stp>
        <stp>Bar</stp>
        <stp/>
        <stp>High</stp>
        <stp>D</stp>
        <stp>-173</stp>
        <stp>All</stp>
        <stp/>
        <stp/>
        <stp>TRUE</stp>
        <stp>T</stp>
        <tr r="T175" s="5"/>
      </tp>
      <tp t="s">
        <v/>
        <stp/>
        <stp>StudyData</stp>
        <stp>S.XAR</stp>
        <stp>Bar</stp>
        <stp/>
        <stp>High</stp>
        <stp>D</stp>
        <stp>-272</stp>
        <stp>All</stp>
        <stp/>
        <stp/>
        <stp>TRUE</stp>
        <stp>T</stp>
        <tr r="T274" s="5"/>
      </tp>
      <tp>
        <v>50.23</v>
        <stp/>
        <stp>StudyData</stp>
        <stp>S.XAR</stp>
        <stp>Bar</stp>
        <stp/>
        <stp>High</stp>
        <stp>D</stp>
        <stp>-172</stp>
        <stp>All</stp>
        <stp/>
        <stp/>
        <stp>TRUE</stp>
        <stp>T</stp>
        <tr r="T174" s="5"/>
      </tp>
      <tp t="s">
        <v/>
        <stp/>
        <stp>StudyData</stp>
        <stp>S.XAR</stp>
        <stp>Bar</stp>
        <stp/>
        <stp>High</stp>
        <stp>D</stp>
        <stp>-271</stp>
        <stp>All</stp>
        <stp/>
        <stp/>
        <stp>TRUE</stp>
        <stp>T</stp>
        <tr r="T273" s="5"/>
      </tp>
      <tp>
        <v>51.38</v>
        <stp/>
        <stp>StudyData</stp>
        <stp>S.XAR</stp>
        <stp>Bar</stp>
        <stp/>
        <stp>High</stp>
        <stp>D</stp>
        <stp>-171</stp>
        <stp>All</stp>
        <stp/>
        <stp/>
        <stp>TRUE</stp>
        <stp>T</stp>
        <tr r="T173" s="5"/>
      </tp>
      <tp t="s">
        <v/>
        <stp/>
        <stp>StudyData</stp>
        <stp>S.XAR</stp>
        <stp>Bar</stp>
        <stp/>
        <stp>High</stp>
        <stp>D</stp>
        <stp>-270</stp>
        <stp>All</stp>
        <stp/>
        <stp/>
        <stp>TRUE</stp>
        <stp>T</stp>
        <tr r="T272" s="5"/>
      </tp>
      <tp>
        <v>51.87</v>
        <stp/>
        <stp>StudyData</stp>
        <stp>S.XAR</stp>
        <stp>Bar</stp>
        <stp/>
        <stp>High</stp>
        <stp>D</stp>
        <stp>-170</stp>
        <stp>All</stp>
        <stp/>
        <stp/>
        <stp>TRUE</stp>
        <stp>T</stp>
        <tr r="T172" s="5"/>
      </tp>
      <tp>
        <v>276.91000000000003</v>
        <stp/>
        <stp>ContractData</stp>
        <stp>S.MDY</stp>
        <stp>High</stp>
        <stp/>
        <stp>T</stp>
        <tr r="M12" s="3"/>
      </tp>
      <tp>
        <v>124.91</v>
        <stp/>
        <stp>ContractData</stp>
        <stp>S.MDYG</stp>
        <stp>High</stp>
        <stp/>
        <stp>T</stp>
        <tr r="M16" s="3"/>
      </tp>
      <tp>
        <v>8.51</v>
        <stp/>
        <stp>ContractData</stp>
        <stp>S.MDYV</stp>
        <stp>High</stp>
        <stp/>
        <stp>T</stp>
        <tr r="M17" s="3"/>
      </tp>
      <tp t="s">
        <v/>
        <stp/>
        <stp>StudyData</stp>
        <stp>S.XAR</stp>
        <stp>Bar</stp>
        <stp/>
        <stp>High</stp>
        <stp>D</stp>
        <stp>-249</stp>
        <stp>All</stp>
        <stp/>
        <stp/>
        <stp>TRUE</stp>
        <stp>T</stp>
        <tr r="T251" s="5"/>
      </tp>
      <tp>
        <v>54.99</v>
        <stp/>
        <stp>StudyData</stp>
        <stp>S.XAR</stp>
        <stp>Bar</stp>
        <stp/>
        <stp>High</stp>
        <stp>D</stp>
        <stp>-149</stp>
        <stp>All</stp>
        <stp/>
        <stp/>
        <stp>TRUE</stp>
        <stp>T</stp>
        <tr r="T151" s="5"/>
      </tp>
      <tp t="s">
        <v/>
        <stp/>
        <stp>StudyData</stp>
        <stp>S.XAR</stp>
        <stp>Bar</stp>
        <stp/>
        <stp>High</stp>
        <stp>D</stp>
        <stp>-248</stp>
        <stp>All</stp>
        <stp/>
        <stp/>
        <stp>TRUE</stp>
        <stp>T</stp>
        <tr r="T250" s="5"/>
      </tp>
      <tp>
        <v>54.73</v>
        <stp/>
        <stp>StudyData</stp>
        <stp>S.XAR</stp>
        <stp>Bar</stp>
        <stp/>
        <stp>High</stp>
        <stp>D</stp>
        <stp>-148</stp>
        <stp>All</stp>
        <stp/>
        <stp/>
        <stp>TRUE</stp>
        <stp>T</stp>
        <tr r="T150" s="5"/>
      </tp>
      <tp t="s">
        <v/>
        <stp/>
        <stp>StudyData</stp>
        <stp>S.XAR</stp>
        <stp>Bar</stp>
        <stp/>
        <stp>High</stp>
        <stp>D</stp>
        <stp>-247</stp>
        <stp>All</stp>
        <stp/>
        <stp/>
        <stp>TRUE</stp>
        <stp>T</stp>
        <tr r="T249" s="5"/>
      </tp>
      <tp>
        <v>54.72</v>
        <stp/>
        <stp>StudyData</stp>
        <stp>S.XAR</stp>
        <stp>Bar</stp>
        <stp/>
        <stp>High</stp>
        <stp>D</stp>
        <stp>-147</stp>
        <stp>All</stp>
        <stp/>
        <stp/>
        <stp>TRUE</stp>
        <stp>T</stp>
        <tr r="T149" s="5"/>
      </tp>
      <tp t="s">
        <v/>
        <stp/>
        <stp>StudyData</stp>
        <stp>S.XAR</stp>
        <stp>Bar</stp>
        <stp/>
        <stp>High</stp>
        <stp>D</stp>
        <stp>-246</stp>
        <stp>All</stp>
        <stp/>
        <stp/>
        <stp>TRUE</stp>
        <stp>T</stp>
        <tr r="T248" s="5"/>
      </tp>
      <tp>
        <v>54.17</v>
        <stp/>
        <stp>StudyData</stp>
        <stp>S.XAR</stp>
        <stp>Bar</stp>
        <stp/>
        <stp>High</stp>
        <stp>D</stp>
        <stp>-146</stp>
        <stp>All</stp>
        <stp/>
        <stp/>
        <stp>TRUE</stp>
        <stp>T</stp>
        <tr r="T148" s="5"/>
      </tp>
      <tp t="s">
        <v/>
        <stp/>
        <stp>StudyData</stp>
        <stp>S.XAR</stp>
        <stp>Bar</stp>
        <stp/>
        <stp>High</stp>
        <stp>D</stp>
        <stp>-245</stp>
        <stp>All</stp>
        <stp/>
        <stp/>
        <stp>TRUE</stp>
        <stp>T</stp>
        <tr r="T247" s="5"/>
      </tp>
      <tp>
        <v>54.02</v>
        <stp/>
        <stp>StudyData</stp>
        <stp>S.XAR</stp>
        <stp>Bar</stp>
        <stp/>
        <stp>High</stp>
        <stp>D</stp>
        <stp>-145</stp>
        <stp>All</stp>
        <stp/>
        <stp/>
        <stp>TRUE</stp>
        <stp>T</stp>
        <tr r="T147" s="5"/>
      </tp>
      <tp t="s">
        <v/>
        <stp/>
        <stp>StudyData</stp>
        <stp>S.XAR</stp>
        <stp>Bar</stp>
        <stp/>
        <stp>High</stp>
        <stp>D</stp>
        <stp>-244</stp>
        <stp>All</stp>
        <stp/>
        <stp/>
        <stp>TRUE</stp>
        <stp>T</stp>
        <tr r="T246" s="5"/>
      </tp>
      <tp>
        <v>53.94</v>
        <stp/>
        <stp>StudyData</stp>
        <stp>S.XAR</stp>
        <stp>Bar</stp>
        <stp/>
        <stp>High</stp>
        <stp>D</stp>
        <stp>-144</stp>
        <stp>All</stp>
        <stp/>
        <stp/>
        <stp>TRUE</stp>
        <stp>T</stp>
        <tr r="T146" s="5"/>
      </tp>
      <tp t="s">
        <v/>
        <stp/>
        <stp>StudyData</stp>
        <stp>S.XAR</stp>
        <stp>Bar</stp>
        <stp/>
        <stp>High</stp>
        <stp>D</stp>
        <stp>-243</stp>
        <stp>All</stp>
        <stp/>
        <stp/>
        <stp>TRUE</stp>
        <stp>T</stp>
        <tr r="T245" s="5"/>
      </tp>
      <tp>
        <v>53.13</v>
        <stp/>
        <stp>StudyData</stp>
        <stp>S.XAR</stp>
        <stp>Bar</stp>
        <stp/>
        <stp>High</stp>
        <stp>D</stp>
        <stp>-143</stp>
        <stp>All</stp>
        <stp/>
        <stp/>
        <stp>TRUE</stp>
        <stp>T</stp>
        <tr r="T145" s="5"/>
      </tp>
      <tp t="s">
        <v/>
        <stp/>
        <stp>StudyData</stp>
        <stp>S.XAR</stp>
        <stp>Bar</stp>
        <stp/>
        <stp>High</stp>
        <stp>D</stp>
        <stp>-242</stp>
        <stp>All</stp>
        <stp/>
        <stp/>
        <stp>TRUE</stp>
        <stp>T</stp>
        <tr r="T244" s="5"/>
      </tp>
      <tp>
        <v>52.54</v>
        <stp/>
        <stp>StudyData</stp>
        <stp>S.XAR</stp>
        <stp>Bar</stp>
        <stp/>
        <stp>High</stp>
        <stp>D</stp>
        <stp>-142</stp>
        <stp>All</stp>
        <stp/>
        <stp/>
        <stp>TRUE</stp>
        <stp>T</stp>
        <tr r="T144" s="5"/>
      </tp>
      <tp t="s">
        <v/>
        <stp/>
        <stp>StudyData</stp>
        <stp>S.XAR</stp>
        <stp>Bar</stp>
        <stp/>
        <stp>High</stp>
        <stp>D</stp>
        <stp>-241</stp>
        <stp>All</stp>
        <stp/>
        <stp/>
        <stp>TRUE</stp>
        <stp>T</stp>
        <tr r="T243" s="5"/>
      </tp>
      <tp>
        <v>53.25</v>
        <stp/>
        <stp>StudyData</stp>
        <stp>S.XAR</stp>
        <stp>Bar</stp>
        <stp/>
        <stp>High</stp>
        <stp>D</stp>
        <stp>-141</stp>
        <stp>All</stp>
        <stp/>
        <stp/>
        <stp>TRUE</stp>
        <stp>T</stp>
        <tr r="T143" s="5"/>
      </tp>
      <tp t="s">
        <v/>
        <stp/>
        <stp>StudyData</stp>
        <stp>S.XAR</stp>
        <stp>Bar</stp>
        <stp/>
        <stp>High</stp>
        <stp>D</stp>
        <stp>-240</stp>
        <stp>All</stp>
        <stp/>
        <stp/>
        <stp>TRUE</stp>
        <stp>T</stp>
        <tr r="T242" s="5"/>
      </tp>
      <tp>
        <v>53.66</v>
        <stp/>
        <stp>StudyData</stp>
        <stp>S.XAR</stp>
        <stp>Bar</stp>
        <stp/>
        <stp>High</stp>
        <stp>D</stp>
        <stp>-140</stp>
        <stp>All</stp>
        <stp/>
        <stp/>
        <stp>TRUE</stp>
        <stp>T</stp>
        <tr r="T142" s="5"/>
      </tp>
      <tp>
        <v>211.51</v>
        <stp/>
        <stp>StudyData</stp>
        <stp>SPY</stp>
        <stp>Bar</stp>
        <stp/>
        <stp>Open</stp>
        <stp>D</stp>
        <stp>0</stp>
        <stp>All</stp>
        <stp/>
        <stp/>
        <stp>TRUE</stp>
        <stp>T</stp>
        <tr r="D2" s="5"/>
      </tp>
      <tp>
        <v>3286</v>
        <stp/>
        <stp>ContractData</stp>
        <stp>S.MDYG</stp>
        <stp>T_CVol</stp>
        <stp/>
        <stp>T</stp>
        <tr r="K16" s="3"/>
      </tp>
      <tp>
        <v>7150</v>
        <stp/>
        <stp>ContractData</stp>
        <stp>S.SPYG</stp>
        <stp>T_CVol</stp>
        <stp/>
        <stp>T</stp>
        <tr r="K18" s="3"/>
      </tp>
      <tp>
        <v>1078</v>
        <stp/>
        <stp>ContractData</stp>
        <stp>S.SLYG</stp>
        <stp>T_CVol</stp>
        <stp/>
        <stp>T</stp>
        <tr r="K20" s="3"/>
      </tp>
      <tp>
        <v>-1.1100000000000001</v>
        <stp/>
        <stp>ContractData</stp>
        <stp>S.THRK</stp>
        <stp>NetLastQuoteToday</stp>
        <stp/>
        <stp>T</stp>
        <tr r="H9" s="3"/>
      </tp>
      <tp t="s">
        <v/>
        <stp/>
        <stp>StudyData</stp>
        <stp>S.XAR</stp>
        <stp>Bar</stp>
        <stp/>
        <stp>High</stp>
        <stp>D</stp>
        <stp>-259</stp>
        <stp>All</stp>
        <stp/>
        <stp/>
        <stp>TRUE</stp>
        <stp>T</stp>
        <tr r="T261" s="5"/>
      </tp>
      <tp>
        <v>52.01</v>
        <stp/>
        <stp>StudyData</stp>
        <stp>S.XAR</stp>
        <stp>Bar</stp>
        <stp/>
        <stp>High</stp>
        <stp>D</stp>
        <stp>-159</stp>
        <stp>All</stp>
        <stp/>
        <stp/>
        <stp>TRUE</stp>
        <stp>T</stp>
        <tr r="T161" s="5"/>
      </tp>
      <tp t="s">
        <v/>
        <stp/>
        <stp>StudyData</stp>
        <stp>S.XAR</stp>
        <stp>Bar</stp>
        <stp/>
        <stp>High</stp>
        <stp>D</stp>
        <stp>-258</stp>
        <stp>All</stp>
        <stp/>
        <stp/>
        <stp>TRUE</stp>
        <stp>T</stp>
        <tr r="T260" s="5"/>
      </tp>
      <tp>
        <v>53.08</v>
        <stp/>
        <stp>StudyData</stp>
        <stp>S.XAR</stp>
        <stp>Bar</stp>
        <stp/>
        <stp>High</stp>
        <stp>D</stp>
        <stp>-158</stp>
        <stp>All</stp>
        <stp/>
        <stp/>
        <stp>TRUE</stp>
        <stp>T</stp>
        <tr r="T160" s="5"/>
      </tp>
      <tp t="s">
        <v/>
        <stp/>
        <stp>StudyData</stp>
        <stp>S.XAR</stp>
        <stp>Bar</stp>
        <stp/>
        <stp>High</stp>
        <stp>D</stp>
        <stp>-257</stp>
        <stp>All</stp>
        <stp/>
        <stp/>
        <stp>TRUE</stp>
        <stp>T</stp>
        <tr r="T259" s="5"/>
      </tp>
      <tp>
        <v>53.38</v>
        <stp/>
        <stp>StudyData</stp>
        <stp>S.XAR</stp>
        <stp>Bar</stp>
        <stp/>
        <stp>High</stp>
        <stp>D</stp>
        <stp>-157</stp>
        <stp>All</stp>
        <stp/>
        <stp/>
        <stp>TRUE</stp>
        <stp>T</stp>
        <tr r="T159" s="5"/>
      </tp>
      <tp t="s">
        <v/>
        <stp/>
        <stp>StudyData</stp>
        <stp>S.XAR</stp>
        <stp>Bar</stp>
        <stp/>
        <stp>High</stp>
        <stp>D</stp>
        <stp>-256</stp>
        <stp>All</stp>
        <stp/>
        <stp/>
        <stp>TRUE</stp>
        <stp>T</stp>
        <tr r="T258" s="5"/>
      </tp>
      <tp>
        <v>53.29</v>
        <stp/>
        <stp>StudyData</stp>
        <stp>S.XAR</stp>
        <stp>Bar</stp>
        <stp/>
        <stp>High</stp>
        <stp>D</stp>
        <stp>-156</stp>
        <stp>All</stp>
        <stp/>
        <stp/>
        <stp>TRUE</stp>
        <stp>T</stp>
        <tr r="T158" s="5"/>
      </tp>
      <tp t="s">
        <v/>
        <stp/>
        <stp>StudyData</stp>
        <stp>S.XAR</stp>
        <stp>Bar</stp>
        <stp/>
        <stp>High</stp>
        <stp>D</stp>
        <stp>-255</stp>
        <stp>All</stp>
        <stp/>
        <stp/>
        <stp>TRUE</stp>
        <stp>T</stp>
        <tr r="T257" s="5"/>
      </tp>
      <tp>
        <v>53.18</v>
        <stp/>
        <stp>StudyData</stp>
        <stp>S.XAR</stp>
        <stp>Bar</stp>
        <stp/>
        <stp>High</stp>
        <stp>D</stp>
        <stp>-155</stp>
        <stp>All</stp>
        <stp/>
        <stp/>
        <stp>TRUE</stp>
        <stp>T</stp>
        <tr r="T157" s="5"/>
      </tp>
      <tp t="s">
        <v/>
        <stp/>
        <stp>StudyData</stp>
        <stp>S.XAR</stp>
        <stp>Bar</stp>
        <stp/>
        <stp>High</stp>
        <stp>D</stp>
        <stp>-254</stp>
        <stp>All</stp>
        <stp/>
        <stp/>
        <stp>TRUE</stp>
        <stp>T</stp>
        <tr r="T256" s="5"/>
      </tp>
      <tp>
        <v>54.34</v>
        <stp/>
        <stp>StudyData</stp>
        <stp>S.XAR</stp>
        <stp>Bar</stp>
        <stp/>
        <stp>High</stp>
        <stp>D</stp>
        <stp>-154</stp>
        <stp>All</stp>
        <stp/>
        <stp/>
        <stp>TRUE</stp>
        <stp>T</stp>
        <tr r="T156" s="5"/>
      </tp>
      <tp t="s">
        <v/>
        <stp/>
        <stp>StudyData</stp>
        <stp>S.XAR</stp>
        <stp>Bar</stp>
        <stp/>
        <stp>High</stp>
        <stp>D</stp>
        <stp>-253</stp>
        <stp>All</stp>
        <stp/>
        <stp/>
        <stp>TRUE</stp>
        <stp>T</stp>
        <tr r="T255" s="5"/>
      </tp>
      <tp>
        <v>54.56</v>
        <stp/>
        <stp>StudyData</stp>
        <stp>S.XAR</stp>
        <stp>Bar</stp>
        <stp/>
        <stp>High</stp>
        <stp>D</stp>
        <stp>-153</stp>
        <stp>All</stp>
        <stp/>
        <stp/>
        <stp>TRUE</stp>
        <stp>T</stp>
        <tr r="T155" s="5"/>
      </tp>
      <tp t="s">
        <v/>
        <stp/>
        <stp>StudyData</stp>
        <stp>S.XAR</stp>
        <stp>Bar</stp>
        <stp/>
        <stp>High</stp>
        <stp>D</stp>
        <stp>-252</stp>
        <stp>All</stp>
        <stp/>
        <stp/>
        <stp>TRUE</stp>
        <stp>T</stp>
        <tr r="T254" s="5"/>
      </tp>
      <tp>
        <v>54.42</v>
        <stp/>
        <stp>StudyData</stp>
        <stp>S.XAR</stp>
        <stp>Bar</stp>
        <stp/>
        <stp>High</stp>
        <stp>D</stp>
        <stp>-152</stp>
        <stp>All</stp>
        <stp/>
        <stp/>
        <stp>TRUE</stp>
        <stp>T</stp>
        <tr r="T154" s="5"/>
      </tp>
      <tp t="s">
        <v/>
        <stp/>
        <stp>StudyData</stp>
        <stp>S.XAR</stp>
        <stp>Bar</stp>
        <stp/>
        <stp>High</stp>
        <stp>D</stp>
        <stp>-251</stp>
        <stp>All</stp>
        <stp/>
        <stp/>
        <stp>TRUE</stp>
        <stp>T</stp>
        <tr r="T253" s="5"/>
      </tp>
      <tp>
        <v>54.92</v>
        <stp/>
        <stp>StudyData</stp>
        <stp>S.XAR</stp>
        <stp>Bar</stp>
        <stp/>
        <stp>High</stp>
        <stp>D</stp>
        <stp>-151</stp>
        <stp>All</stp>
        <stp/>
        <stp/>
        <stp>TRUE</stp>
        <stp>T</stp>
        <tr r="T153" s="5"/>
      </tp>
      <tp t="s">
        <v/>
        <stp/>
        <stp>StudyData</stp>
        <stp>S.XAR</stp>
        <stp>Bar</stp>
        <stp/>
        <stp>High</stp>
        <stp>D</stp>
        <stp>-250</stp>
        <stp>All</stp>
        <stp/>
        <stp/>
        <stp>TRUE</stp>
        <stp>T</stp>
        <tr r="T252" s="5"/>
      </tp>
      <tp>
        <v>54.87</v>
        <stp/>
        <stp>StudyData</stp>
        <stp>S.XAR</stp>
        <stp>Bar</stp>
        <stp/>
        <stp>High</stp>
        <stp>D</stp>
        <stp>-150</stp>
        <stp>All</stp>
        <stp/>
        <stp/>
        <stp>TRUE</stp>
        <stp>T</stp>
        <tr r="T152" s="5"/>
      </tp>
      <tp t="s">
        <v/>
        <stp/>
        <stp>StudyData</stp>
        <stp>S.XAR</stp>
        <stp>Bar</stp>
        <stp/>
        <stp>High</stp>
        <stp>D</stp>
        <stp>-229</stp>
        <stp>All</stp>
        <stp/>
        <stp/>
        <stp>TRUE</stp>
        <stp>T</stp>
        <tr r="T231" s="5"/>
      </tp>
      <tp>
        <v>54.81</v>
        <stp/>
        <stp>StudyData</stp>
        <stp>S.XAR</stp>
        <stp>Bar</stp>
        <stp/>
        <stp>High</stp>
        <stp>D</stp>
        <stp>-129</stp>
        <stp>All</stp>
        <stp/>
        <stp/>
        <stp>TRUE</stp>
        <stp>T</stp>
        <tr r="T131" s="5"/>
      </tp>
      <tp t="s">
        <v/>
        <stp/>
        <stp>StudyData</stp>
        <stp>S.XAR</stp>
        <stp>Bar</stp>
        <stp/>
        <stp>High</stp>
        <stp>D</stp>
        <stp>-228</stp>
        <stp>All</stp>
        <stp/>
        <stp/>
        <stp>TRUE</stp>
        <stp>T</stp>
        <tr r="T230" s="5"/>
      </tp>
      <tp>
        <v>54.69</v>
        <stp/>
        <stp>StudyData</stp>
        <stp>S.XAR</stp>
        <stp>Bar</stp>
        <stp/>
        <stp>High</stp>
        <stp>D</stp>
        <stp>-128</stp>
        <stp>All</stp>
        <stp/>
        <stp/>
        <stp>TRUE</stp>
        <stp>T</stp>
        <tr r="T130" s="5"/>
      </tp>
      <tp t="s">
        <v/>
        <stp/>
        <stp>StudyData</stp>
        <stp>S.XAR</stp>
        <stp>Bar</stp>
        <stp/>
        <stp>High</stp>
        <stp>D</stp>
        <stp>-227</stp>
        <stp>All</stp>
        <stp/>
        <stp/>
        <stp>TRUE</stp>
        <stp>T</stp>
        <tr r="T229" s="5"/>
      </tp>
      <tp>
        <v>54.49</v>
        <stp/>
        <stp>StudyData</stp>
        <stp>S.XAR</stp>
        <stp>Bar</stp>
        <stp/>
        <stp>High</stp>
        <stp>D</stp>
        <stp>-127</stp>
        <stp>All</stp>
        <stp/>
        <stp/>
        <stp>TRUE</stp>
        <stp>T</stp>
        <tr r="T129" s="5"/>
      </tp>
      <tp t="s">
        <v/>
        <stp/>
        <stp>StudyData</stp>
        <stp>S.XAR</stp>
        <stp>Bar</stp>
        <stp/>
        <stp>High</stp>
        <stp>D</stp>
        <stp>-226</stp>
        <stp>All</stp>
        <stp/>
        <stp/>
        <stp>TRUE</stp>
        <stp>T</stp>
        <tr r="T228" s="5"/>
      </tp>
      <tp>
        <v>53.85</v>
        <stp/>
        <stp>StudyData</stp>
        <stp>S.XAR</stp>
        <stp>Bar</stp>
        <stp/>
        <stp>High</stp>
        <stp>D</stp>
        <stp>-126</stp>
        <stp>All</stp>
        <stp/>
        <stp/>
        <stp>TRUE</stp>
        <stp>T</stp>
        <tr r="T128" s="5"/>
      </tp>
      <tp t="s">
        <v/>
        <stp/>
        <stp>StudyData</stp>
        <stp>S.XAR</stp>
        <stp>Bar</stp>
        <stp/>
        <stp>High</stp>
        <stp>D</stp>
        <stp>-225</stp>
        <stp>All</stp>
        <stp/>
        <stp/>
        <stp>TRUE</stp>
        <stp>T</stp>
        <tr r="T227" s="5"/>
      </tp>
      <tp>
        <v>54.03</v>
        <stp/>
        <stp>StudyData</stp>
        <stp>S.XAR</stp>
        <stp>Bar</stp>
        <stp/>
        <stp>High</stp>
        <stp>D</stp>
        <stp>-125</stp>
        <stp>All</stp>
        <stp/>
        <stp/>
        <stp>TRUE</stp>
        <stp>T</stp>
        <tr r="T127" s="5"/>
      </tp>
      <tp t="s">
        <v/>
        <stp/>
        <stp>StudyData</stp>
        <stp>S.XAR</stp>
        <stp>Bar</stp>
        <stp/>
        <stp>High</stp>
        <stp>D</stp>
        <stp>-224</stp>
        <stp>All</stp>
        <stp/>
        <stp/>
        <stp>TRUE</stp>
        <stp>T</stp>
        <tr r="T226" s="5"/>
      </tp>
      <tp>
        <v>53.74</v>
        <stp/>
        <stp>StudyData</stp>
        <stp>S.XAR</stp>
        <stp>Bar</stp>
        <stp/>
        <stp>High</stp>
        <stp>D</stp>
        <stp>-124</stp>
        <stp>All</stp>
        <stp/>
        <stp/>
        <stp>TRUE</stp>
        <stp>T</stp>
        <tr r="T126" s="5"/>
      </tp>
      <tp t="s">
        <v/>
        <stp/>
        <stp>StudyData</stp>
        <stp>S.XAR</stp>
        <stp>Bar</stp>
        <stp/>
        <stp>High</stp>
        <stp>D</stp>
        <stp>-223</stp>
        <stp>All</stp>
        <stp/>
        <stp/>
        <stp>TRUE</stp>
        <stp>T</stp>
        <tr r="T225" s="5"/>
      </tp>
      <tp>
        <v>53</v>
        <stp/>
        <stp>StudyData</stp>
        <stp>S.XAR</stp>
        <stp>Bar</stp>
        <stp/>
        <stp>High</stp>
        <stp>D</stp>
        <stp>-123</stp>
        <stp>All</stp>
        <stp/>
        <stp/>
        <stp>TRUE</stp>
        <stp>T</stp>
        <tr r="T125" s="5"/>
      </tp>
      <tp t="s">
        <v/>
        <stp/>
        <stp>StudyData</stp>
        <stp>S.XAR</stp>
        <stp>Bar</stp>
        <stp/>
        <stp>High</stp>
        <stp>D</stp>
        <stp>-222</stp>
        <stp>All</stp>
        <stp/>
        <stp/>
        <stp>TRUE</stp>
        <stp>T</stp>
        <tr r="T224" s="5"/>
      </tp>
      <tp>
        <v>52.5</v>
        <stp/>
        <stp>StudyData</stp>
        <stp>S.XAR</stp>
        <stp>Bar</stp>
        <stp/>
        <stp>High</stp>
        <stp>D</stp>
        <stp>-122</stp>
        <stp>All</stp>
        <stp/>
        <stp/>
        <stp>TRUE</stp>
        <stp>T</stp>
        <tr r="T124" s="5"/>
      </tp>
      <tp t="s">
        <v/>
        <stp/>
        <stp>StudyData</stp>
        <stp>S.XAR</stp>
        <stp>Bar</stp>
        <stp/>
        <stp>High</stp>
        <stp>D</stp>
        <stp>-221</stp>
        <stp>All</stp>
        <stp/>
        <stp/>
        <stp>TRUE</stp>
        <stp>T</stp>
        <tr r="T223" s="5"/>
      </tp>
      <tp>
        <v>52.73</v>
        <stp/>
        <stp>StudyData</stp>
        <stp>S.XAR</stp>
        <stp>Bar</stp>
        <stp/>
        <stp>High</stp>
        <stp>D</stp>
        <stp>-121</stp>
        <stp>All</stp>
        <stp/>
        <stp/>
        <stp>TRUE</stp>
        <stp>T</stp>
        <tr r="T123" s="5"/>
      </tp>
      <tp t="s">
        <v/>
        <stp/>
        <stp>StudyData</stp>
        <stp>S.XAR</stp>
        <stp>Bar</stp>
        <stp/>
        <stp>High</stp>
        <stp>D</stp>
        <stp>-220</stp>
        <stp>All</stp>
        <stp/>
        <stp/>
        <stp>TRUE</stp>
        <stp>T</stp>
        <tr r="T222" s="5"/>
      </tp>
      <tp>
        <v>53.43</v>
        <stp/>
        <stp>StudyData</stp>
        <stp>S.XAR</stp>
        <stp>Bar</stp>
        <stp/>
        <stp>High</stp>
        <stp>D</stp>
        <stp>-120</stp>
        <stp>All</stp>
        <stp/>
        <stp/>
        <stp>TRUE</stp>
        <stp>T</stp>
        <tr r="T122" s="5"/>
      </tp>
      <tp>
        <v>124.79</v>
        <stp/>
        <stp>ContractData</stp>
        <stp>S.MDYG</stp>
        <stp>Open</stp>
        <stp/>
        <stp>T</stp>
        <tr r="L16" s="3"/>
      </tp>
      <tp>
        <v>8.51</v>
        <stp/>
        <stp>ContractData</stp>
        <stp>S.MDYV</stp>
        <stp>Open</stp>
        <stp/>
        <stp>T</stp>
        <tr r="L17" s="3"/>
      </tp>
      <tp t="s">
        <v/>
        <stp/>
        <stp>StudyData</stp>
        <stp>S.XAR</stp>
        <stp>Bar</stp>
        <stp/>
        <stp>High</stp>
        <stp>D</stp>
        <stp>-239</stp>
        <stp>All</stp>
        <stp/>
        <stp/>
        <stp>TRUE</stp>
        <stp>T</stp>
        <tr r="T241" s="5"/>
      </tp>
      <tp>
        <v>53.8</v>
        <stp/>
        <stp>StudyData</stp>
        <stp>S.XAR</stp>
        <stp>Bar</stp>
        <stp/>
        <stp>High</stp>
        <stp>D</stp>
        <stp>-139</stp>
        <stp>All</stp>
        <stp/>
        <stp/>
        <stp>TRUE</stp>
        <stp>T</stp>
        <tr r="T141" s="5"/>
      </tp>
      <tp t="s">
        <v/>
        <stp/>
        <stp>StudyData</stp>
        <stp>S.XAR</stp>
        <stp>Bar</stp>
        <stp/>
        <stp>High</stp>
        <stp>D</stp>
        <stp>-238</stp>
        <stp>All</stp>
        <stp/>
        <stp/>
        <stp>TRUE</stp>
        <stp>T</stp>
        <tr r="T240" s="5"/>
      </tp>
      <tp>
        <v>54.12</v>
        <stp/>
        <stp>StudyData</stp>
        <stp>S.XAR</stp>
        <stp>Bar</stp>
        <stp/>
        <stp>High</stp>
        <stp>D</stp>
        <stp>-138</stp>
        <stp>All</stp>
        <stp/>
        <stp/>
        <stp>TRUE</stp>
        <stp>T</stp>
        <tr r="T140" s="5"/>
      </tp>
      <tp t="s">
        <v/>
        <stp/>
        <stp>StudyData</stp>
        <stp>S.XAR</stp>
        <stp>Bar</stp>
        <stp/>
        <stp>High</stp>
        <stp>D</stp>
        <stp>-237</stp>
        <stp>All</stp>
        <stp/>
        <stp/>
        <stp>TRUE</stp>
        <stp>T</stp>
        <tr r="T239" s="5"/>
      </tp>
      <tp>
        <v>54.86</v>
        <stp/>
        <stp>StudyData</stp>
        <stp>S.XAR</stp>
        <stp>Bar</stp>
        <stp/>
        <stp>High</stp>
        <stp>D</stp>
        <stp>-137</stp>
        <stp>All</stp>
        <stp/>
        <stp/>
        <stp>TRUE</stp>
        <stp>T</stp>
        <tr r="T139" s="5"/>
      </tp>
      <tp t="s">
        <v/>
        <stp/>
        <stp>StudyData</stp>
        <stp>S.XAR</stp>
        <stp>Bar</stp>
        <stp/>
        <stp>High</stp>
        <stp>D</stp>
        <stp>-236</stp>
        <stp>All</stp>
        <stp/>
        <stp/>
        <stp>TRUE</stp>
        <stp>T</stp>
        <tr r="T238" s="5"/>
      </tp>
      <tp>
        <v>54.89</v>
        <stp/>
        <stp>StudyData</stp>
        <stp>S.XAR</stp>
        <stp>Bar</stp>
        <stp/>
        <stp>High</stp>
        <stp>D</stp>
        <stp>-136</stp>
        <stp>All</stp>
        <stp/>
        <stp/>
        <stp>TRUE</stp>
        <stp>T</stp>
        <tr r="T138" s="5"/>
      </tp>
      <tp t="s">
        <v/>
        <stp/>
        <stp>StudyData</stp>
        <stp>S.XAR</stp>
        <stp>Bar</stp>
        <stp/>
        <stp>High</stp>
        <stp>D</stp>
        <stp>-235</stp>
        <stp>All</stp>
        <stp/>
        <stp/>
        <stp>TRUE</stp>
        <stp>T</stp>
        <tr r="T237" s="5"/>
      </tp>
      <tp>
        <v>55.11</v>
        <stp/>
        <stp>StudyData</stp>
        <stp>S.XAR</stp>
        <stp>Bar</stp>
        <stp/>
        <stp>High</stp>
        <stp>D</stp>
        <stp>-135</stp>
        <stp>All</stp>
        <stp/>
        <stp/>
        <stp>TRUE</stp>
        <stp>T</stp>
        <tr r="T137" s="5"/>
      </tp>
      <tp t="s">
        <v/>
        <stp/>
        <stp>StudyData</stp>
        <stp>S.XAR</stp>
        <stp>Bar</stp>
        <stp/>
        <stp>High</stp>
        <stp>D</stp>
        <stp>-234</stp>
        <stp>All</stp>
        <stp/>
        <stp/>
        <stp>TRUE</stp>
        <stp>T</stp>
        <tr r="T236" s="5"/>
      </tp>
      <tp>
        <v>55.39</v>
        <stp/>
        <stp>StudyData</stp>
        <stp>S.XAR</stp>
        <stp>Bar</stp>
        <stp/>
        <stp>High</stp>
        <stp>D</stp>
        <stp>-134</stp>
        <stp>All</stp>
        <stp/>
        <stp/>
        <stp>TRUE</stp>
        <stp>T</stp>
        <tr r="T136" s="5"/>
      </tp>
      <tp t="s">
        <v/>
        <stp/>
        <stp>StudyData</stp>
        <stp>S.XAR</stp>
        <stp>Bar</stp>
        <stp/>
        <stp>High</stp>
        <stp>D</stp>
        <stp>-233</stp>
        <stp>All</stp>
        <stp/>
        <stp/>
        <stp>TRUE</stp>
        <stp>T</stp>
        <tr r="T235" s="5"/>
      </tp>
      <tp>
        <v>55.31</v>
        <stp/>
        <stp>StudyData</stp>
        <stp>S.XAR</stp>
        <stp>Bar</stp>
        <stp/>
        <stp>High</stp>
        <stp>D</stp>
        <stp>-133</stp>
        <stp>All</stp>
        <stp/>
        <stp/>
        <stp>TRUE</stp>
        <stp>T</stp>
        <tr r="T135" s="5"/>
      </tp>
      <tp t="s">
        <v/>
        <stp/>
        <stp>StudyData</stp>
        <stp>S.XAR</stp>
        <stp>Bar</stp>
        <stp/>
        <stp>High</stp>
        <stp>D</stp>
        <stp>-232</stp>
        <stp>All</stp>
        <stp/>
        <stp/>
        <stp>TRUE</stp>
        <stp>T</stp>
        <tr r="T234" s="5"/>
      </tp>
      <tp>
        <v>55.05</v>
        <stp/>
        <stp>StudyData</stp>
        <stp>S.XAR</stp>
        <stp>Bar</stp>
        <stp/>
        <stp>High</stp>
        <stp>D</stp>
        <stp>-132</stp>
        <stp>All</stp>
        <stp/>
        <stp/>
        <stp>TRUE</stp>
        <stp>T</stp>
        <tr r="T134" s="5"/>
      </tp>
      <tp t="s">
        <v/>
        <stp/>
        <stp>StudyData</stp>
        <stp>S.XAR</stp>
        <stp>Bar</stp>
        <stp/>
        <stp>High</stp>
        <stp>D</stp>
        <stp>-231</stp>
        <stp>All</stp>
        <stp/>
        <stp/>
        <stp>TRUE</stp>
        <stp>T</stp>
        <tr r="T233" s="5"/>
      </tp>
      <tp>
        <v>55.22</v>
        <stp/>
        <stp>StudyData</stp>
        <stp>S.XAR</stp>
        <stp>Bar</stp>
        <stp/>
        <stp>High</stp>
        <stp>D</stp>
        <stp>-131</stp>
        <stp>All</stp>
        <stp/>
        <stp/>
        <stp>TRUE</stp>
        <stp>T</stp>
        <tr r="T133" s="5"/>
      </tp>
      <tp t="s">
        <v/>
        <stp/>
        <stp>StudyData</stp>
        <stp>S.XAR</stp>
        <stp>Bar</stp>
        <stp/>
        <stp>High</stp>
        <stp>D</stp>
        <stp>-230</stp>
        <stp>All</stp>
        <stp/>
        <stp/>
        <stp>TRUE</stp>
        <stp>T</stp>
        <tr r="T232" s="5"/>
      </tp>
      <tp>
        <v>55.01</v>
        <stp/>
        <stp>StudyData</stp>
        <stp>S.XAR</stp>
        <stp>Bar</stp>
        <stp/>
        <stp>High</stp>
        <stp>D</stp>
        <stp>-130</stp>
        <stp>All</stp>
        <stp/>
        <stp/>
        <stp>TRUE</stp>
        <stp>T</stp>
        <tr r="T132" s="5"/>
      </tp>
      <tp>
        <v>106.26</v>
        <stp/>
        <stp>ContractData</stp>
        <stp>S.SLY</stp>
        <stp>Low</stp>
        <stp/>
        <stp>T</stp>
        <tr r="N11" s="3"/>
      </tp>
      <tp>
        <v>211.27</v>
        <stp/>
        <stp>ContractData</stp>
        <stp>S.SPY</stp>
        <stp>Low</stp>
        <stp/>
        <stp>T</stp>
        <tr r="N6" s="3"/>
      </tp>
      <tp>
        <v>36.43</v>
        <stp/>
        <stp>ContractData</stp>
        <stp>S.XOP</stp>
        <stp>Low</stp>
        <stp/>
        <stp>T</stp>
        <tr r="N46" s="3"/>
      </tp>
      <tp>
        <v>56.78</v>
        <stp/>
        <stp>ContractData</stp>
        <stp>S.XLI</stp>
        <stp>Low</stp>
        <stp/>
        <stp>T</stp>
        <tr r="N30" s="3"/>
      </tp>
      <tp>
        <v>44.08</v>
        <stp/>
        <stp>ContractData</stp>
        <stp>S.XLK</stp>
        <stp>Low</stp>
        <stp/>
        <stp>T</stp>
        <tr r="N32" s="3"/>
      </tp>
      <tp>
        <v>47.88</v>
        <stp/>
        <stp>ContractData</stp>
        <stp>S.XLB</stp>
        <stp>Low</stp>
        <stp/>
        <stp>T</stp>
        <tr r="N31" s="3"/>
      </tp>
      <tp>
        <v>68.52</v>
        <stp/>
        <stp>ContractData</stp>
        <stp>S.XLE</stp>
        <stp>Low</stp>
        <stp/>
        <stp>T</stp>
        <tr r="N27" s="3"/>
      </tp>
      <tp>
        <v>23.330000000000002</v>
        <stp/>
        <stp>ContractData</stp>
        <stp>S.XLF</stp>
        <stp>Low</stp>
        <stp/>
        <stp>T</stp>
        <tr r="N28" s="3"/>
      </tp>
      <tp>
        <v>79.040000000000006</v>
        <stp/>
        <stp>ContractData</stp>
        <stp>S.XLY</stp>
        <stp>Low</stp>
        <stp/>
        <stp>T</stp>
        <tr r="N25" s="3"/>
      </tp>
      <tp>
        <v>53.77</v>
        <stp/>
        <stp>ContractData</stp>
        <stp>S.XLP</stp>
        <stp>Low</stp>
        <stp/>
        <stp>T</stp>
        <tr r="N26" s="3"/>
      </tp>
      <tp>
        <v>50.230000000000004</v>
        <stp/>
        <stp>ContractData</stp>
        <stp>S.XLU</stp>
        <stp>Low</stp>
        <stp/>
        <stp>T</stp>
        <tr r="N33" s="3"/>
      </tp>
      <tp>
        <v>72.320000000000007</v>
        <stp/>
        <stp>ContractData</stp>
        <stp>S.XLV</stp>
        <stp>Low</stp>
        <stp/>
        <stp>T</stp>
        <tr r="N29" s="3"/>
      </tp>
      <tp>
        <v>23.53</v>
        <stp/>
        <stp>ContractData</stp>
        <stp>S.XME</stp>
        <stp>Low</stp>
        <stp/>
        <stp>T</stp>
        <tr r="N44" s="3"/>
      </tp>
      <tp>
        <v>34.31</v>
        <stp/>
        <stp>ContractData</stp>
        <stp>S.XHB</stp>
        <stp>Low</stp>
        <stp/>
        <stp>T</stp>
        <tr r="N42" s="3"/>
      </tp>
      <tp>
        <v>47</v>
        <stp/>
        <stp>ContractData</stp>
        <stp>S.XHE</stp>
        <stp>Low</stp>
        <stp/>
        <stp>T</stp>
        <tr r="N41" s="3"/>
      </tp>
      <tp>
        <v>19.71</v>
        <stp/>
        <stp>ContractData</stp>
        <stp>S.XES</stp>
        <stp>Low</stp>
        <stp/>
        <stp>T</stp>
        <tr r="N47" s="3"/>
      </tp>
      <tp>
        <v>58.02</v>
        <stp/>
        <stp>ContractData</stp>
        <stp>S.XBI</stp>
        <stp>Low</stp>
        <stp/>
        <stp>T</stp>
        <tr r="N39" s="3"/>
      </tp>
      <tp>
        <v>57.2</v>
        <stp/>
        <stp>ContractData</stp>
        <stp>S.XAR</stp>
        <stp>Low</stp>
        <stp/>
        <stp>T</stp>
        <tr r="N37" s="3"/>
      </tp>
      <tp>
        <v>58.81</v>
        <stp/>
        <stp>ContractData</stp>
        <stp>S.XTL</stp>
        <stp>Low</stp>
        <stp/>
        <stp>T</stp>
        <tr r="N53" s="3"/>
      </tp>
      <tp>
        <v>45.7</v>
        <stp/>
        <stp>ContractData</stp>
        <stp>S.XTN</stp>
        <stp>Low</stp>
        <stp/>
        <stp>T</stp>
        <tr r="N54" s="3"/>
      </tp>
      <tp>
        <v>42.32</v>
        <stp/>
        <stp>ContractData</stp>
        <stp>S.XRT</stp>
        <stp>Low</stp>
        <stp/>
        <stp>T</stp>
        <tr r="N50" s="3"/>
      </tp>
      <tp>
        <v>45.51</v>
        <stp/>
        <stp>ContractData</stp>
        <stp>S.XSD</stp>
        <stp>Low</stp>
        <stp/>
        <stp>T</stp>
        <tr r="N51" s="3"/>
      </tp>
      <tp t="s">
        <v/>
        <stp/>
        <stp>ContractData</stp>
        <stp>S.XSW</stp>
        <stp>Low</stp>
        <stp/>
        <stp>T</stp>
        <tr r="N52" s="3"/>
      </tp>
      <tp>
        <v>44.18</v>
        <stp/>
        <stp>ContractData</stp>
        <stp>S.XPH</stp>
        <stp>Low</stp>
        <stp/>
        <stp>T</stp>
        <tr r="N48" s="3"/>
      </tp>
      <tp>
        <v>179.22</v>
        <stp/>
        <stp>ContractData</stp>
        <stp>S.DIA</stp>
        <stp>Low</stp>
        <stp/>
        <stp>T</stp>
        <tr r="N7" s="3"/>
      </tp>
      <tp>
        <v>72.260000000000005</v>
        <stp/>
        <stp>ContractData</stp>
        <stp>S.KIE</stp>
        <stp>Low</stp>
        <stp/>
        <stp>T</stp>
        <tr r="N43" s="3"/>
      </tp>
      <tp>
        <v>32.480000000000004</v>
        <stp/>
        <stp>ContractData</stp>
        <stp>S.KBE</stp>
        <stp>Low</stp>
        <stp/>
        <stp>T</stp>
        <tr r="N38" s="3"/>
      </tp>
      <tp>
        <v>39.869999999999997</v>
        <stp/>
        <stp>ContractData</stp>
        <stp>S.KCE</stp>
        <stp>Low</stp>
        <stp/>
        <stp>T</stp>
        <tr r="N40" s="3"/>
      </tp>
      <tp>
        <v>40.730000000000004</v>
        <stp/>
        <stp>ContractData</stp>
        <stp>S.KRE</stp>
        <stp>Low</stp>
        <stp/>
        <stp>T</stp>
        <tr r="N49" s="3"/>
      </tp>
      <tp>
        <v>275.95</v>
        <stp/>
        <stp>ContractData</stp>
        <stp>S.MDY</stp>
        <stp>Low</stp>
        <stp/>
        <stp>T</stp>
        <tr r="N12" s="3"/>
      </tp>
      <tp>
        <v>54.51</v>
        <stp/>
        <stp>ContractData</stp>
        <stp>S.MTK</stp>
        <stp>Low</stp>
        <stp/>
        <stp>T</stp>
        <tr r="N45" s="3"/>
      </tp>
      <tp>
        <v>276.88</v>
        <stp/>
        <stp>ContractData</stp>
        <stp>S.MDY</stp>
        <stp>Open</stp>
        <stp/>
        <stp>T</stp>
        <tr r="L12" s="3"/>
      </tp>
      <tp t="s">
        <v/>
        <stp/>
        <stp>StudyData</stp>
        <stp>S.XAR</stp>
        <stp>Bar</stp>
        <stp/>
        <stp>High</stp>
        <stp>D</stp>
        <stp>-209</stp>
        <stp>All</stp>
        <stp/>
        <stp/>
        <stp>TRUE</stp>
        <stp>T</stp>
        <tr r="T211" s="5"/>
      </tp>
      <tp>
        <v>52.26</v>
        <stp/>
        <stp>StudyData</stp>
        <stp>S.XAR</stp>
        <stp>Bar</stp>
        <stp/>
        <stp>High</stp>
        <stp>D</stp>
        <stp>-109</stp>
        <stp>All</stp>
        <stp/>
        <stp/>
        <stp>TRUE</stp>
        <stp>T</stp>
        <tr r="T111" s="5"/>
      </tp>
      <tp t="s">
        <v/>
        <stp/>
        <stp>StudyData</stp>
        <stp>S.XAR</stp>
        <stp>Bar</stp>
        <stp/>
        <stp>High</stp>
        <stp>D</stp>
        <stp>-208</stp>
        <stp>All</stp>
        <stp/>
        <stp/>
        <stp>TRUE</stp>
        <stp>T</stp>
        <tr r="T210" s="5"/>
      </tp>
      <tp>
        <v>52.8</v>
        <stp/>
        <stp>StudyData</stp>
        <stp>S.XAR</stp>
        <stp>Bar</stp>
        <stp/>
        <stp>High</stp>
        <stp>D</stp>
        <stp>-108</stp>
        <stp>All</stp>
        <stp/>
        <stp/>
        <stp>TRUE</stp>
        <stp>T</stp>
        <tr r="T110" s="5"/>
      </tp>
      <tp t="s">
        <v/>
        <stp/>
        <stp>StudyData</stp>
        <stp>S.XAR</stp>
        <stp>Bar</stp>
        <stp/>
        <stp>High</stp>
        <stp>D</stp>
        <stp>-207</stp>
        <stp>All</stp>
        <stp/>
        <stp/>
        <stp>TRUE</stp>
        <stp>T</stp>
        <tr r="T209" s="5"/>
      </tp>
      <tp>
        <v>52.43</v>
        <stp/>
        <stp>StudyData</stp>
        <stp>S.XAR</stp>
        <stp>Bar</stp>
        <stp/>
        <stp>High</stp>
        <stp>D</stp>
        <stp>-107</stp>
        <stp>All</stp>
        <stp/>
        <stp/>
        <stp>TRUE</stp>
        <stp>T</stp>
        <tr r="T109" s="5"/>
      </tp>
      <tp t="s">
        <v/>
        <stp/>
        <stp>StudyData</stp>
        <stp>S.XAR</stp>
        <stp>Bar</stp>
        <stp/>
        <stp>High</stp>
        <stp>D</stp>
        <stp>-206</stp>
        <stp>All</stp>
        <stp/>
        <stp/>
        <stp>TRUE</stp>
        <stp>T</stp>
        <tr r="T208" s="5"/>
      </tp>
      <tp>
        <v>51.63</v>
        <stp/>
        <stp>StudyData</stp>
        <stp>S.XAR</stp>
        <stp>Bar</stp>
        <stp/>
        <stp>High</stp>
        <stp>D</stp>
        <stp>-106</stp>
        <stp>All</stp>
        <stp/>
        <stp/>
        <stp>TRUE</stp>
        <stp>T</stp>
        <tr r="T108" s="5"/>
      </tp>
      <tp t="s">
        <v/>
        <stp/>
        <stp>StudyData</stp>
        <stp>S.XAR</stp>
        <stp>Bar</stp>
        <stp/>
        <stp>High</stp>
        <stp>D</stp>
        <stp>-205</stp>
        <stp>All</stp>
        <stp/>
        <stp/>
        <stp>TRUE</stp>
        <stp>T</stp>
        <tr r="T207" s="5"/>
      </tp>
      <tp>
        <v>51.17</v>
        <stp/>
        <stp>StudyData</stp>
        <stp>S.XAR</stp>
        <stp>Bar</stp>
        <stp/>
        <stp>High</stp>
        <stp>D</stp>
        <stp>-105</stp>
        <stp>All</stp>
        <stp/>
        <stp/>
        <stp>TRUE</stp>
        <stp>T</stp>
        <tr r="T107" s="5"/>
      </tp>
      <tp t="s">
        <v/>
        <stp/>
        <stp>StudyData</stp>
        <stp>S.XAR</stp>
        <stp>Bar</stp>
        <stp/>
        <stp>High</stp>
        <stp>D</stp>
        <stp>-204</stp>
        <stp>All</stp>
        <stp/>
        <stp/>
        <stp>TRUE</stp>
        <stp>T</stp>
        <tr r="T206" s="5"/>
      </tp>
      <tp>
        <v>50.46</v>
        <stp/>
        <stp>StudyData</stp>
        <stp>S.XAR</stp>
        <stp>Bar</stp>
        <stp/>
        <stp>High</stp>
        <stp>D</stp>
        <stp>-104</stp>
        <stp>All</stp>
        <stp/>
        <stp/>
        <stp>TRUE</stp>
        <stp>T</stp>
        <tr r="T106" s="5"/>
      </tp>
      <tp t="s">
        <v/>
        <stp/>
        <stp>StudyData</stp>
        <stp>S.XAR</stp>
        <stp>Bar</stp>
        <stp/>
        <stp>High</stp>
        <stp>D</stp>
        <stp>-203</stp>
        <stp>All</stp>
        <stp/>
        <stp/>
        <stp>TRUE</stp>
        <stp>T</stp>
        <tr r="T205" s="5"/>
      </tp>
      <tp>
        <v>50.84</v>
        <stp/>
        <stp>StudyData</stp>
        <stp>S.XAR</stp>
        <stp>Bar</stp>
        <stp/>
        <stp>High</stp>
        <stp>D</stp>
        <stp>-103</stp>
        <stp>All</stp>
        <stp/>
        <stp/>
        <stp>TRUE</stp>
        <stp>T</stp>
        <tr r="T105" s="5"/>
      </tp>
      <tp t="s">
        <v/>
        <stp/>
        <stp>StudyData</stp>
        <stp>S.XAR</stp>
        <stp>Bar</stp>
        <stp/>
        <stp>High</stp>
        <stp>D</stp>
        <stp>-202</stp>
        <stp>All</stp>
        <stp/>
        <stp/>
        <stp>TRUE</stp>
        <stp>T</stp>
        <tr r="T204" s="5"/>
      </tp>
      <tp>
        <v>51.11</v>
        <stp/>
        <stp>StudyData</stp>
        <stp>S.XAR</stp>
        <stp>Bar</stp>
        <stp/>
        <stp>High</stp>
        <stp>D</stp>
        <stp>-102</stp>
        <stp>All</stp>
        <stp/>
        <stp/>
        <stp>TRUE</stp>
        <stp>T</stp>
        <tr r="T104" s="5"/>
      </tp>
      <tp t="s">
        <v/>
        <stp/>
        <stp>StudyData</stp>
        <stp>S.XAR</stp>
        <stp>Bar</stp>
        <stp/>
        <stp>High</stp>
        <stp>D</stp>
        <stp>-201</stp>
        <stp>All</stp>
        <stp/>
        <stp/>
        <stp>TRUE</stp>
        <stp>T</stp>
        <tr r="T203" s="5"/>
      </tp>
      <tp>
        <v>49.61</v>
        <stp/>
        <stp>StudyData</stp>
        <stp>S.XAR</stp>
        <stp>Bar</stp>
        <stp/>
        <stp>High</stp>
        <stp>D</stp>
        <stp>-101</stp>
        <stp>All</stp>
        <stp/>
        <stp/>
        <stp>TRUE</stp>
        <stp>T</stp>
        <tr r="T103" s="5"/>
      </tp>
      <tp t="s">
        <v/>
        <stp/>
        <stp>StudyData</stp>
        <stp>S.XAR</stp>
        <stp>Bar</stp>
        <stp/>
        <stp>High</stp>
        <stp>D</stp>
        <stp>-300</stp>
        <stp>All</stp>
        <stp/>
        <stp/>
        <stp>TRUE</stp>
        <stp>T</stp>
        <tr r="T302" s="5"/>
      </tp>
      <tp t="s">
        <v/>
        <stp/>
        <stp>StudyData</stp>
        <stp>S.XAR</stp>
        <stp>Bar</stp>
        <stp/>
        <stp>High</stp>
        <stp>D</stp>
        <stp>-200</stp>
        <stp>All</stp>
        <stp/>
        <stp/>
        <stp>TRUE</stp>
        <stp>T</stp>
        <tr r="T202" s="5"/>
      </tp>
      <tp>
        <v>48.57</v>
        <stp/>
        <stp>StudyData</stp>
        <stp>S.XAR</stp>
        <stp>Bar</stp>
        <stp/>
        <stp>High</stp>
        <stp>D</stp>
        <stp>-100</stp>
        <stp>All</stp>
        <stp/>
        <stp/>
        <stp>TRUE</stp>
        <stp>T</stp>
        <tr r="T102" s="5"/>
      </tp>
      <tp>
        <v>54.51</v>
        <stp/>
        <stp>ContractData</stp>
        <stp>S.MTK</stp>
        <stp>Open</stp>
        <stp/>
        <stp>T</stp>
        <tr r="L45" s="3"/>
      </tp>
      <tp>
        <v>65.65310144</v>
        <stp/>
        <stp>StudyData</stp>
        <stp>Correlation(SPY,S.XAR,Period:=20,InputChoice1:=Close,InputChoice2:=Close)</stp>
        <stp>FG</stp>
        <stp/>
        <stp>Close</stp>
        <stp>D</stp>
        <stp>-9</stp>
        <stp>all</stp>
        <stp/>
        <stp/>
        <stp>True</stp>
        <stp>T</stp>
        <tr r="K17" s="5"/>
        <tr r="O13" s="5"/>
      </tp>
      <tp>
        <v>72.725588939999994</v>
        <stp/>
        <stp>StudyData</stp>
        <stp>Correlation(SPY,S.XAR,Period:=20,InputChoice1:=Close,InputChoice2:=Close)</stp>
        <stp>FG</stp>
        <stp/>
        <stp>Close</stp>
        <stp>D</stp>
        <stp>-8</stp>
        <stp>all</stp>
        <stp/>
        <stp/>
        <stp>True</stp>
        <stp>T</stp>
        <tr r="K16" s="5"/>
        <tr r="O14" s="5"/>
      </tp>
      <tp>
        <v>91.730726720000007</v>
        <stp/>
        <stp>StudyData</stp>
        <stp>Correlation(SPY,S.XAR,Period:=20,InputChoice1:=Close,InputChoice2:=Close)</stp>
        <stp>FG</stp>
        <stp/>
        <stp>Close</stp>
        <stp>D</stp>
        <stp>-3</stp>
        <stp>all</stp>
        <stp/>
        <stp/>
        <stp>True</stp>
        <stp>T</stp>
        <tr r="K11" s="5"/>
        <tr r="O19" s="5"/>
      </tp>
      <tp>
        <v>92.642021409999998</v>
        <stp/>
        <stp>StudyData</stp>
        <stp>Correlation(SPY,S.XAR,Period:=20,InputChoice1:=Close,InputChoice2:=Close)</stp>
        <stp>FG</stp>
        <stp/>
        <stp>Close</stp>
        <stp>D</stp>
        <stp>-2</stp>
        <stp>all</stp>
        <stp/>
        <stp/>
        <stp>True</stp>
        <stp>T</stp>
        <tr r="O20" s="5"/>
        <tr r="K10" s="5"/>
      </tp>
      <tp>
        <v>93.128091429999998</v>
        <stp/>
        <stp>StudyData</stp>
        <stp>Correlation(SPY,S.XAR,Period:=20,InputChoice1:=Close,InputChoice2:=Close)</stp>
        <stp>FG</stp>
        <stp/>
        <stp>Close</stp>
        <stp>D</stp>
        <stp>-1</stp>
        <stp>all</stp>
        <stp/>
        <stp/>
        <stp>True</stp>
        <stp>T</stp>
        <tr r="O21" s="5"/>
        <tr r="K9" s="5"/>
      </tp>
      <tp>
        <v>79.073864729999997</v>
        <stp/>
        <stp>StudyData</stp>
        <stp>Correlation(SPY,S.XAR,Period:=20,InputChoice1:=Close,InputChoice2:=Close)</stp>
        <stp>FG</stp>
        <stp/>
        <stp>Close</stp>
        <stp>D</stp>
        <stp>-7</stp>
        <stp>all</stp>
        <stp/>
        <stp/>
        <stp>True</stp>
        <stp>T</stp>
        <tr r="K15" s="5"/>
        <tr r="O15" s="5"/>
      </tp>
      <tp>
        <v>84.207517550000006</v>
        <stp/>
        <stp>StudyData</stp>
        <stp>Correlation(SPY,S.XAR,Period:=20,InputChoice1:=Close,InputChoice2:=Close)</stp>
        <stp>FG</stp>
        <stp/>
        <stp>Close</stp>
        <stp>D</stp>
        <stp>-6</stp>
        <stp>all</stp>
        <stp/>
        <stp/>
        <stp>True</stp>
        <stp>T</stp>
        <tr r="O16" s="5"/>
        <tr r="K14" s="5"/>
      </tp>
      <tp>
        <v>88.774218349999998</v>
        <stp/>
        <stp>StudyData</stp>
        <stp>Correlation(SPY,S.XAR,Period:=20,InputChoice1:=Close,InputChoice2:=Close)</stp>
        <stp>FG</stp>
        <stp/>
        <stp>Close</stp>
        <stp>D</stp>
        <stp>-5</stp>
        <stp>all</stp>
        <stp/>
        <stp/>
        <stp>True</stp>
        <stp>T</stp>
        <tr r="K13" s="5"/>
        <tr r="O17" s="5"/>
      </tp>
      <tp>
        <v>90.881152459999996</v>
        <stp/>
        <stp>StudyData</stp>
        <stp>Correlation(SPY,S.XAR,Period:=20,InputChoice1:=Close,InputChoice2:=Close)</stp>
        <stp>FG</stp>
        <stp/>
        <stp>Close</stp>
        <stp>D</stp>
        <stp>-4</stp>
        <stp>all</stp>
        <stp/>
        <stp/>
        <stp>True</stp>
        <stp>T</stp>
        <tr r="O18" s="5"/>
        <tr r="K12" s="5"/>
      </tp>
      <tp t="s">
        <v/>
        <stp/>
        <stp>StudyData</stp>
        <stp>S.XAR</stp>
        <stp>Bar</stp>
        <stp/>
        <stp>High</stp>
        <stp>D</stp>
        <stp>-219</stp>
        <stp>All</stp>
        <stp/>
        <stp/>
        <stp>TRUE</stp>
        <stp>T</stp>
        <tr r="T221" s="5"/>
      </tp>
      <tp>
        <v>53.62</v>
        <stp/>
        <stp>StudyData</stp>
        <stp>S.XAR</stp>
        <stp>Bar</stp>
        <stp/>
        <stp>High</stp>
        <stp>D</stp>
        <stp>-119</stp>
        <stp>All</stp>
        <stp/>
        <stp/>
        <stp>TRUE</stp>
        <stp>T</stp>
        <tr r="T121" s="5"/>
      </tp>
      <tp t="s">
        <v/>
        <stp/>
        <stp>StudyData</stp>
        <stp>S.XAR</stp>
        <stp>Bar</stp>
        <stp/>
        <stp>High</stp>
        <stp>D</stp>
        <stp>-218</stp>
        <stp>All</stp>
        <stp/>
        <stp/>
        <stp>TRUE</stp>
        <stp>T</stp>
        <tr r="T220" s="5"/>
      </tp>
      <tp>
        <v>51.93</v>
        <stp/>
        <stp>StudyData</stp>
        <stp>S.XAR</stp>
        <stp>Bar</stp>
        <stp/>
        <stp>High</stp>
        <stp>D</stp>
        <stp>-118</stp>
        <stp>All</stp>
        <stp/>
        <stp/>
        <stp>TRUE</stp>
        <stp>T</stp>
        <tr r="T120" s="5"/>
      </tp>
      <tp t="s">
        <v/>
        <stp/>
        <stp>StudyData</stp>
        <stp>S.XAR</stp>
        <stp>Bar</stp>
        <stp/>
        <stp>High</stp>
        <stp>D</stp>
        <stp>-217</stp>
        <stp>All</stp>
        <stp/>
        <stp/>
        <stp>TRUE</stp>
        <stp>T</stp>
        <tr r="T219" s="5"/>
      </tp>
      <tp>
        <v>52.11</v>
        <stp/>
        <stp>StudyData</stp>
        <stp>S.XAR</stp>
        <stp>Bar</stp>
        <stp/>
        <stp>High</stp>
        <stp>D</stp>
        <stp>-117</stp>
        <stp>All</stp>
        <stp/>
        <stp/>
        <stp>TRUE</stp>
        <stp>T</stp>
        <tr r="T119" s="5"/>
      </tp>
      <tp t="s">
        <v/>
        <stp/>
        <stp>StudyData</stp>
        <stp>S.XAR</stp>
        <stp>Bar</stp>
        <stp/>
        <stp>High</stp>
        <stp>D</stp>
        <stp>-216</stp>
        <stp>All</stp>
        <stp/>
        <stp/>
        <stp>TRUE</stp>
        <stp>T</stp>
        <tr r="T218" s="5"/>
      </tp>
      <tp>
        <v>52.46</v>
        <stp/>
        <stp>StudyData</stp>
        <stp>S.XAR</stp>
        <stp>Bar</stp>
        <stp/>
        <stp>High</stp>
        <stp>D</stp>
        <stp>-116</stp>
        <stp>All</stp>
        <stp/>
        <stp/>
        <stp>TRUE</stp>
        <stp>T</stp>
        <tr r="T118" s="5"/>
      </tp>
      <tp t="s">
        <v/>
        <stp/>
        <stp>StudyData</stp>
        <stp>S.XAR</stp>
        <stp>Bar</stp>
        <stp/>
        <stp>High</stp>
        <stp>D</stp>
        <stp>-215</stp>
        <stp>All</stp>
        <stp/>
        <stp/>
        <stp>TRUE</stp>
        <stp>T</stp>
        <tr r="T217" s="5"/>
      </tp>
      <tp>
        <v>52.96</v>
        <stp/>
        <stp>StudyData</stp>
        <stp>S.XAR</stp>
        <stp>Bar</stp>
        <stp/>
        <stp>High</stp>
        <stp>D</stp>
        <stp>-115</stp>
        <stp>All</stp>
        <stp/>
        <stp/>
        <stp>TRUE</stp>
        <stp>T</stp>
        <tr r="T117" s="5"/>
      </tp>
      <tp t="s">
        <v/>
        <stp/>
        <stp>StudyData</stp>
        <stp>S.XAR</stp>
        <stp>Bar</stp>
        <stp/>
        <stp>High</stp>
        <stp>D</stp>
        <stp>-214</stp>
        <stp>All</stp>
        <stp/>
        <stp/>
        <stp>TRUE</stp>
        <stp>T</stp>
        <tr r="T216" s="5"/>
      </tp>
      <tp>
        <v>52.99</v>
        <stp/>
        <stp>StudyData</stp>
        <stp>S.XAR</stp>
        <stp>Bar</stp>
        <stp/>
        <stp>High</stp>
        <stp>D</stp>
        <stp>-114</stp>
        <stp>All</stp>
        <stp/>
        <stp/>
        <stp>TRUE</stp>
        <stp>T</stp>
        <tr r="T116" s="5"/>
      </tp>
      <tp t="s">
        <v/>
        <stp/>
        <stp>StudyData</stp>
        <stp>S.XAR</stp>
        <stp>Bar</stp>
        <stp/>
        <stp>High</stp>
        <stp>D</stp>
        <stp>-213</stp>
        <stp>All</stp>
        <stp/>
        <stp/>
        <stp>TRUE</stp>
        <stp>T</stp>
        <tr r="T215" s="5"/>
      </tp>
      <tp>
        <v>52.73</v>
        <stp/>
        <stp>StudyData</stp>
        <stp>S.XAR</stp>
        <stp>Bar</stp>
        <stp/>
        <stp>High</stp>
        <stp>D</stp>
        <stp>-113</stp>
        <stp>All</stp>
        <stp/>
        <stp/>
        <stp>TRUE</stp>
        <stp>T</stp>
        <tr r="T115" s="5"/>
      </tp>
      <tp t="s">
        <v/>
        <stp/>
        <stp>StudyData</stp>
        <stp>S.XAR</stp>
        <stp>Bar</stp>
        <stp/>
        <stp>High</stp>
        <stp>D</stp>
        <stp>-212</stp>
        <stp>All</stp>
        <stp/>
        <stp/>
        <stp>TRUE</stp>
        <stp>T</stp>
        <tr r="T214" s="5"/>
      </tp>
      <tp>
        <v>53.58</v>
        <stp/>
        <stp>StudyData</stp>
        <stp>S.XAR</stp>
        <stp>Bar</stp>
        <stp/>
        <stp>High</stp>
        <stp>D</stp>
        <stp>-112</stp>
        <stp>All</stp>
        <stp/>
        <stp/>
        <stp>TRUE</stp>
        <stp>T</stp>
        <tr r="T114" s="5"/>
      </tp>
      <tp t="s">
        <v/>
        <stp/>
        <stp>StudyData</stp>
        <stp>S.XAR</stp>
        <stp>Bar</stp>
        <stp/>
        <stp>High</stp>
        <stp>D</stp>
        <stp>-211</stp>
        <stp>All</stp>
        <stp/>
        <stp/>
        <stp>TRUE</stp>
        <stp>T</stp>
        <tr r="T213" s="5"/>
      </tp>
      <tp>
        <v>53.68</v>
        <stp/>
        <stp>StudyData</stp>
        <stp>S.XAR</stp>
        <stp>Bar</stp>
        <stp/>
        <stp>High</stp>
        <stp>D</stp>
        <stp>-111</stp>
        <stp>All</stp>
        <stp/>
        <stp/>
        <stp>TRUE</stp>
        <stp>T</stp>
        <tr r="T113" s="5"/>
      </tp>
      <tp t="s">
        <v/>
        <stp/>
        <stp>StudyData</stp>
        <stp>S.XAR</stp>
        <stp>Bar</stp>
        <stp/>
        <stp>High</stp>
        <stp>D</stp>
        <stp>-210</stp>
        <stp>All</stp>
        <stp/>
        <stp/>
        <stp>TRUE</stp>
        <stp>T</stp>
        <tr r="T212" s="5"/>
      </tp>
      <tp>
        <v>53.16</v>
        <stp/>
        <stp>StudyData</stp>
        <stp>S.XAR</stp>
        <stp>Bar</stp>
        <stp/>
        <stp>High</stp>
        <stp>D</stp>
        <stp>-110</stp>
        <stp>All</stp>
        <stp/>
        <stp/>
        <stp>TRUE</stp>
        <stp>T</stp>
        <tr r="T112" s="5"/>
      </tp>
      <tp>
        <v>41.36</v>
        <stp/>
        <stp>ContractData</stp>
        <stp>S.KRE</stp>
        <stp>High</stp>
        <stp/>
        <stp>T</stp>
        <tr r="M49" s="3"/>
      </tp>
      <tp>
        <v>72.5</v>
        <stp/>
        <stp>ContractData</stp>
        <stp>S.KIE</stp>
        <stp>High</stp>
        <stp/>
        <stp>T</stp>
        <tr r="M43" s="3"/>
      </tp>
      <tp>
        <v>39.96</v>
        <stp/>
        <stp>ContractData</stp>
        <stp>S.KCE</stp>
        <stp>High</stp>
        <stp/>
        <stp>T</stp>
        <tr r="M40" s="3"/>
      </tp>
      <tp>
        <v>33</v>
        <stp/>
        <stp>ContractData</stp>
        <stp>S.KBE</stp>
        <stp>High</stp>
        <stp/>
        <stp>T</stp>
        <tr r="M38" s="3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volatileDependencies" Target="volatileDependencie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Sheet5!$Y$4</c:f>
          <c:strCache>
            <c:ptCount val="1"/>
            <c:pt idx="0">
              <c:v>SPDR S&amp;P Aerospace &amp; Defense ETF</c:v>
            </c:pt>
          </c:strCache>
        </c:strRef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12092649002816E-2"/>
          <c:y val="2.9100529100529099E-2"/>
          <c:w val="0.88499051669636186"/>
          <c:h val="0.9214343952631876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Sheet5!$Q$2:$Q$31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Sheet5!$S$2:$S$31</c:f>
              <c:numCache>
                <c:formatCode>0.00</c:formatCode>
                <c:ptCount val="30"/>
                <c:pt idx="0">
                  <c:v>57.2</c:v>
                </c:pt>
                <c:pt idx="1">
                  <c:v>57.56</c:v>
                </c:pt>
                <c:pt idx="2">
                  <c:v>57.37</c:v>
                </c:pt>
                <c:pt idx="3">
                  <c:v>56.52</c:v>
                </c:pt>
                <c:pt idx="4">
                  <c:v>56.56</c:v>
                </c:pt>
                <c:pt idx="5">
                  <c:v>55.93</c:v>
                </c:pt>
                <c:pt idx="6">
                  <c:v>55.66</c:v>
                </c:pt>
                <c:pt idx="7">
                  <c:v>56.24</c:v>
                </c:pt>
                <c:pt idx="8">
                  <c:v>55.89</c:v>
                </c:pt>
                <c:pt idx="9">
                  <c:v>55.71</c:v>
                </c:pt>
                <c:pt idx="10">
                  <c:v>55.53</c:v>
                </c:pt>
                <c:pt idx="11">
                  <c:v>55.04</c:v>
                </c:pt>
                <c:pt idx="12">
                  <c:v>55.69</c:v>
                </c:pt>
                <c:pt idx="13">
                  <c:v>54.88</c:v>
                </c:pt>
                <c:pt idx="14">
                  <c:v>54.81</c:v>
                </c:pt>
                <c:pt idx="15">
                  <c:v>55.42</c:v>
                </c:pt>
                <c:pt idx="16">
                  <c:v>55.52</c:v>
                </c:pt>
                <c:pt idx="17">
                  <c:v>54.97</c:v>
                </c:pt>
                <c:pt idx="18">
                  <c:v>55.46</c:v>
                </c:pt>
                <c:pt idx="19">
                  <c:v>55.55</c:v>
                </c:pt>
                <c:pt idx="20">
                  <c:v>55.6</c:v>
                </c:pt>
                <c:pt idx="21">
                  <c:v>54.62</c:v>
                </c:pt>
                <c:pt idx="22">
                  <c:v>54.46</c:v>
                </c:pt>
                <c:pt idx="23">
                  <c:v>54.07</c:v>
                </c:pt>
                <c:pt idx="24">
                  <c:v>53.99</c:v>
                </c:pt>
                <c:pt idx="25">
                  <c:v>53.74</c:v>
                </c:pt>
                <c:pt idx="26">
                  <c:v>54.35</c:v>
                </c:pt>
                <c:pt idx="27">
                  <c:v>54.47</c:v>
                </c:pt>
                <c:pt idx="28">
                  <c:v>54.47</c:v>
                </c:pt>
                <c:pt idx="29">
                  <c:v>54.8</c:v>
                </c:pt>
              </c:numCache>
            </c:numRef>
          </c:val>
          <c:smooth val="0"/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Sheet5!$Q$2:$Q$31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Sheet5!$T$2:$T$31</c:f>
              <c:numCache>
                <c:formatCode>0.00</c:formatCode>
                <c:ptCount val="30"/>
                <c:pt idx="0">
                  <c:v>57.47</c:v>
                </c:pt>
                <c:pt idx="1">
                  <c:v>57.56</c:v>
                </c:pt>
                <c:pt idx="2">
                  <c:v>57.48</c:v>
                </c:pt>
                <c:pt idx="3">
                  <c:v>57.12</c:v>
                </c:pt>
                <c:pt idx="4">
                  <c:v>56.56</c:v>
                </c:pt>
                <c:pt idx="5">
                  <c:v>56.33</c:v>
                </c:pt>
                <c:pt idx="6">
                  <c:v>56.13</c:v>
                </c:pt>
                <c:pt idx="7">
                  <c:v>56.3</c:v>
                </c:pt>
                <c:pt idx="8">
                  <c:v>56</c:v>
                </c:pt>
                <c:pt idx="9">
                  <c:v>55.99</c:v>
                </c:pt>
                <c:pt idx="10">
                  <c:v>55.82</c:v>
                </c:pt>
                <c:pt idx="11">
                  <c:v>55.64</c:v>
                </c:pt>
                <c:pt idx="12">
                  <c:v>55.69</c:v>
                </c:pt>
                <c:pt idx="13">
                  <c:v>55.44</c:v>
                </c:pt>
                <c:pt idx="14">
                  <c:v>54.81</c:v>
                </c:pt>
                <c:pt idx="15">
                  <c:v>55.68</c:v>
                </c:pt>
                <c:pt idx="16">
                  <c:v>55.69</c:v>
                </c:pt>
                <c:pt idx="17">
                  <c:v>55.49</c:v>
                </c:pt>
                <c:pt idx="18">
                  <c:v>55.46</c:v>
                </c:pt>
                <c:pt idx="19">
                  <c:v>55.55</c:v>
                </c:pt>
                <c:pt idx="20">
                  <c:v>55.64</c:v>
                </c:pt>
                <c:pt idx="21">
                  <c:v>55.69</c:v>
                </c:pt>
                <c:pt idx="22">
                  <c:v>54.68</c:v>
                </c:pt>
                <c:pt idx="23">
                  <c:v>54.47</c:v>
                </c:pt>
                <c:pt idx="24">
                  <c:v>54.27</c:v>
                </c:pt>
                <c:pt idx="25">
                  <c:v>54.24</c:v>
                </c:pt>
                <c:pt idx="26">
                  <c:v>54.41</c:v>
                </c:pt>
                <c:pt idx="27">
                  <c:v>54.74</c:v>
                </c:pt>
                <c:pt idx="28">
                  <c:v>54.55</c:v>
                </c:pt>
                <c:pt idx="29">
                  <c:v>55.26</c:v>
                </c:pt>
              </c:numCache>
            </c:numRef>
          </c:val>
          <c:smooth val="0"/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Sheet5!$Q$2:$Q$31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Sheet5!$U$2:$U$31</c:f>
              <c:numCache>
                <c:formatCode>0.00</c:formatCode>
                <c:ptCount val="30"/>
                <c:pt idx="0">
                  <c:v>57.2</c:v>
                </c:pt>
                <c:pt idx="1">
                  <c:v>57.25</c:v>
                </c:pt>
                <c:pt idx="2">
                  <c:v>57.22</c:v>
                </c:pt>
                <c:pt idx="3">
                  <c:v>56.52</c:v>
                </c:pt>
                <c:pt idx="4">
                  <c:v>55.84</c:v>
                </c:pt>
                <c:pt idx="5">
                  <c:v>55.93</c:v>
                </c:pt>
                <c:pt idx="6">
                  <c:v>55.66</c:v>
                </c:pt>
                <c:pt idx="7">
                  <c:v>55.58</c:v>
                </c:pt>
                <c:pt idx="8">
                  <c:v>55.79</c:v>
                </c:pt>
                <c:pt idx="9">
                  <c:v>55.71</c:v>
                </c:pt>
                <c:pt idx="10">
                  <c:v>55.53</c:v>
                </c:pt>
                <c:pt idx="11">
                  <c:v>55.04</c:v>
                </c:pt>
                <c:pt idx="12">
                  <c:v>54.72</c:v>
                </c:pt>
                <c:pt idx="13">
                  <c:v>54.88</c:v>
                </c:pt>
                <c:pt idx="14">
                  <c:v>54.38</c:v>
                </c:pt>
                <c:pt idx="15">
                  <c:v>55.01</c:v>
                </c:pt>
                <c:pt idx="16">
                  <c:v>54.95</c:v>
                </c:pt>
                <c:pt idx="17">
                  <c:v>54.97</c:v>
                </c:pt>
                <c:pt idx="18">
                  <c:v>54.49</c:v>
                </c:pt>
                <c:pt idx="19">
                  <c:v>54.99</c:v>
                </c:pt>
                <c:pt idx="20">
                  <c:v>55.15</c:v>
                </c:pt>
                <c:pt idx="21">
                  <c:v>54.62</c:v>
                </c:pt>
                <c:pt idx="22">
                  <c:v>54.22</c:v>
                </c:pt>
                <c:pt idx="23">
                  <c:v>54.07</c:v>
                </c:pt>
                <c:pt idx="24">
                  <c:v>53.99</c:v>
                </c:pt>
                <c:pt idx="25">
                  <c:v>53.67</c:v>
                </c:pt>
                <c:pt idx="26">
                  <c:v>53.78</c:v>
                </c:pt>
                <c:pt idx="27">
                  <c:v>54.23</c:v>
                </c:pt>
                <c:pt idx="28">
                  <c:v>54.14</c:v>
                </c:pt>
                <c:pt idx="29">
                  <c:v>54.61</c:v>
                </c:pt>
              </c:numCache>
            </c:numRef>
          </c:val>
          <c:smooth val="0"/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Sheet5!$Q$2:$Q$31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Sheet5!$V$2:$V$31</c:f>
              <c:numCache>
                <c:formatCode>0.00</c:formatCode>
                <c:ptCount val="30"/>
                <c:pt idx="0">
                  <c:v>57.4</c:v>
                </c:pt>
                <c:pt idx="1">
                  <c:v>57.49</c:v>
                </c:pt>
                <c:pt idx="2">
                  <c:v>57.28</c:v>
                </c:pt>
                <c:pt idx="3">
                  <c:v>57.05</c:v>
                </c:pt>
                <c:pt idx="4">
                  <c:v>56.35</c:v>
                </c:pt>
                <c:pt idx="5">
                  <c:v>56.31</c:v>
                </c:pt>
                <c:pt idx="6">
                  <c:v>56.07</c:v>
                </c:pt>
                <c:pt idx="7">
                  <c:v>55.79</c:v>
                </c:pt>
                <c:pt idx="8">
                  <c:v>55.96</c:v>
                </c:pt>
                <c:pt idx="9">
                  <c:v>55.86</c:v>
                </c:pt>
                <c:pt idx="10">
                  <c:v>55.75</c:v>
                </c:pt>
                <c:pt idx="11">
                  <c:v>55.46</c:v>
                </c:pt>
                <c:pt idx="12">
                  <c:v>54.81</c:v>
                </c:pt>
                <c:pt idx="13">
                  <c:v>55.34</c:v>
                </c:pt>
                <c:pt idx="14">
                  <c:v>54.69</c:v>
                </c:pt>
                <c:pt idx="15">
                  <c:v>55.01</c:v>
                </c:pt>
                <c:pt idx="16">
                  <c:v>55.17</c:v>
                </c:pt>
                <c:pt idx="17">
                  <c:v>55.35</c:v>
                </c:pt>
                <c:pt idx="18">
                  <c:v>54.59</c:v>
                </c:pt>
                <c:pt idx="19">
                  <c:v>55.28</c:v>
                </c:pt>
                <c:pt idx="20">
                  <c:v>55.18</c:v>
                </c:pt>
                <c:pt idx="21">
                  <c:v>55.67</c:v>
                </c:pt>
                <c:pt idx="22">
                  <c:v>54.46</c:v>
                </c:pt>
                <c:pt idx="23">
                  <c:v>54.47</c:v>
                </c:pt>
                <c:pt idx="24">
                  <c:v>54.14</c:v>
                </c:pt>
                <c:pt idx="25">
                  <c:v>53.87</c:v>
                </c:pt>
                <c:pt idx="26">
                  <c:v>54.19</c:v>
                </c:pt>
                <c:pt idx="27">
                  <c:v>54.68</c:v>
                </c:pt>
                <c:pt idx="28">
                  <c:v>54.41</c:v>
                </c:pt>
                <c:pt idx="29">
                  <c:v>54.61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rgbClr val="FF0000"/>
                  </a:gs>
                  <a:gs pos="100000">
                    <a:srgbClr val="FF0000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-1909921920"/>
        <c:axId val="-1909921360"/>
      </c:stockChart>
      <c:catAx>
        <c:axId val="-1909921920"/>
        <c:scaling>
          <c:orientation val="maxMin"/>
        </c:scaling>
        <c:delete val="0"/>
        <c:axPos val="b"/>
        <c:numFmt formatCode="mm/dd/yy;@" sourceLinked="1"/>
        <c:majorTickMark val="none"/>
        <c:minorTickMark val="none"/>
        <c:tickLblPos val="nextTo"/>
        <c:spPr>
          <a:solidFill>
            <a:srgbClr val="00000F"/>
          </a:solidFill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-1909921360"/>
        <c:crosses val="autoZero"/>
        <c:auto val="0"/>
        <c:lblAlgn val="ctr"/>
        <c:lblOffset val="100"/>
        <c:tickLblSkip val="5"/>
        <c:noMultiLvlLbl val="0"/>
      </c:catAx>
      <c:valAx>
        <c:axId val="-1909921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-19099219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Sheet5!$J$4</c:f>
          <c:strCache>
            <c:ptCount val="1"/>
            <c:pt idx="0">
              <c:v>SPDR S&amp;P 500 ETF Trust</c:v>
            </c:pt>
          </c:strCache>
        </c:strRef>
      </c:tx>
      <c:layout/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0" i="0" u="none" strike="noStrike" kern="1200" spc="0" baseline="0">
              <a:solidFill>
                <a:schemeClr val="bg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412092649002816E-2"/>
          <c:y val="2.9100529100529099E-2"/>
          <c:w val="0.88499051669636186"/>
          <c:h val="0.9214343952631876"/>
        </c:manualLayout>
      </c:layout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Sheet5!$B$2:$B$31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Sheet5!$D$2:$D$31</c:f>
              <c:numCache>
                <c:formatCode>0.00</c:formatCode>
                <c:ptCount val="30"/>
                <c:pt idx="0">
                  <c:v>211.51</c:v>
                </c:pt>
                <c:pt idx="1">
                  <c:v>211.84</c:v>
                </c:pt>
                <c:pt idx="2">
                  <c:v>211.52</c:v>
                </c:pt>
                <c:pt idx="3">
                  <c:v>210.7</c:v>
                </c:pt>
                <c:pt idx="4">
                  <c:v>210.25</c:v>
                </c:pt>
                <c:pt idx="5">
                  <c:v>209.8</c:v>
                </c:pt>
                <c:pt idx="6">
                  <c:v>209.12</c:v>
                </c:pt>
                <c:pt idx="7">
                  <c:v>210.56</c:v>
                </c:pt>
                <c:pt idx="8">
                  <c:v>209.53</c:v>
                </c:pt>
                <c:pt idx="9">
                  <c:v>209.44</c:v>
                </c:pt>
                <c:pt idx="10">
                  <c:v>208.67</c:v>
                </c:pt>
                <c:pt idx="11">
                  <c:v>206.17</c:v>
                </c:pt>
                <c:pt idx="12">
                  <c:v>205.51</c:v>
                </c:pt>
                <c:pt idx="13">
                  <c:v>204.92</c:v>
                </c:pt>
                <c:pt idx="14">
                  <c:v>204.06</c:v>
                </c:pt>
                <c:pt idx="15">
                  <c:v>204.44</c:v>
                </c:pt>
                <c:pt idx="16">
                  <c:v>206.46</c:v>
                </c:pt>
                <c:pt idx="17">
                  <c:v>204.96</c:v>
                </c:pt>
                <c:pt idx="18">
                  <c:v>206.21</c:v>
                </c:pt>
                <c:pt idx="19">
                  <c:v>207.29</c:v>
                </c:pt>
                <c:pt idx="20">
                  <c:v>207.91</c:v>
                </c:pt>
                <c:pt idx="21">
                  <c:v>206.72</c:v>
                </c:pt>
                <c:pt idx="22">
                  <c:v>205.57</c:v>
                </c:pt>
                <c:pt idx="23">
                  <c:v>204.06</c:v>
                </c:pt>
                <c:pt idx="24">
                  <c:v>205.56</c:v>
                </c:pt>
                <c:pt idx="25">
                  <c:v>204.99</c:v>
                </c:pt>
                <c:pt idx="26">
                  <c:v>206.52</c:v>
                </c:pt>
                <c:pt idx="27">
                  <c:v>206.92</c:v>
                </c:pt>
                <c:pt idx="28">
                  <c:v>206.72</c:v>
                </c:pt>
                <c:pt idx="29">
                  <c:v>208.46</c:v>
                </c:pt>
              </c:numCache>
            </c:numRef>
          </c:val>
          <c:smooth val="0"/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Sheet5!$B$2:$B$31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Sheet5!$E$2:$E$31</c:f>
              <c:numCache>
                <c:formatCode>0.00</c:formatCode>
                <c:ptCount val="30"/>
                <c:pt idx="0">
                  <c:v>211.8</c:v>
                </c:pt>
                <c:pt idx="1">
                  <c:v>212.52</c:v>
                </c:pt>
                <c:pt idx="2">
                  <c:v>212.34</c:v>
                </c:pt>
                <c:pt idx="3">
                  <c:v>211.77</c:v>
                </c:pt>
                <c:pt idx="4">
                  <c:v>210.69</c:v>
                </c:pt>
                <c:pt idx="5">
                  <c:v>210.98</c:v>
                </c:pt>
                <c:pt idx="6">
                  <c:v>210.48</c:v>
                </c:pt>
                <c:pt idx="7">
                  <c:v>210.69</c:v>
                </c:pt>
                <c:pt idx="8">
                  <c:v>210.35</c:v>
                </c:pt>
                <c:pt idx="9">
                  <c:v>209.71</c:v>
                </c:pt>
                <c:pt idx="10">
                  <c:v>209.77</c:v>
                </c:pt>
                <c:pt idx="11">
                  <c:v>208.24</c:v>
                </c:pt>
                <c:pt idx="12">
                  <c:v>205.84</c:v>
                </c:pt>
                <c:pt idx="13">
                  <c:v>206.1</c:v>
                </c:pt>
                <c:pt idx="14">
                  <c:v>204.54</c:v>
                </c:pt>
                <c:pt idx="15">
                  <c:v>206.3</c:v>
                </c:pt>
                <c:pt idx="16">
                  <c:v>206.8</c:v>
                </c:pt>
                <c:pt idx="17">
                  <c:v>207.34</c:v>
                </c:pt>
                <c:pt idx="18">
                  <c:v>206.86</c:v>
                </c:pt>
                <c:pt idx="19">
                  <c:v>207.48</c:v>
                </c:pt>
                <c:pt idx="20">
                  <c:v>208.54</c:v>
                </c:pt>
                <c:pt idx="21">
                  <c:v>208.47</c:v>
                </c:pt>
                <c:pt idx="22">
                  <c:v>206.4</c:v>
                </c:pt>
                <c:pt idx="23">
                  <c:v>205.86</c:v>
                </c:pt>
                <c:pt idx="24">
                  <c:v>205.97</c:v>
                </c:pt>
                <c:pt idx="25">
                  <c:v>205.85</c:v>
                </c:pt>
                <c:pt idx="26">
                  <c:v>206.8</c:v>
                </c:pt>
                <c:pt idx="27">
                  <c:v>208.18</c:v>
                </c:pt>
                <c:pt idx="28">
                  <c:v>207.13</c:v>
                </c:pt>
                <c:pt idx="29">
                  <c:v>209.76</c:v>
                </c:pt>
              </c:numCache>
            </c:numRef>
          </c:val>
          <c:smooth val="0"/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Sheet5!$B$2:$B$31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Sheet5!$F$2:$F$31</c:f>
              <c:numCache>
                <c:formatCode>0.00</c:formatCode>
                <c:ptCount val="30"/>
                <c:pt idx="0">
                  <c:v>211.27</c:v>
                </c:pt>
                <c:pt idx="1">
                  <c:v>211.68</c:v>
                </c:pt>
                <c:pt idx="2">
                  <c:v>211.5</c:v>
                </c:pt>
                <c:pt idx="3">
                  <c:v>210.51</c:v>
                </c:pt>
                <c:pt idx="4">
                  <c:v>208.86</c:v>
                </c:pt>
                <c:pt idx="5">
                  <c:v>209.23</c:v>
                </c:pt>
                <c:pt idx="6">
                  <c:v>208.89</c:v>
                </c:pt>
                <c:pt idx="7">
                  <c:v>209.18</c:v>
                </c:pt>
                <c:pt idx="8">
                  <c:v>209.47</c:v>
                </c:pt>
                <c:pt idx="9">
                  <c:v>208.97</c:v>
                </c:pt>
                <c:pt idx="10">
                  <c:v>208.62</c:v>
                </c:pt>
                <c:pt idx="11">
                  <c:v>206.14</c:v>
                </c:pt>
                <c:pt idx="12">
                  <c:v>204.96</c:v>
                </c:pt>
                <c:pt idx="13">
                  <c:v>204.86</c:v>
                </c:pt>
                <c:pt idx="14">
                  <c:v>202.78</c:v>
                </c:pt>
                <c:pt idx="15">
                  <c:v>203.63</c:v>
                </c:pt>
                <c:pt idx="16">
                  <c:v>204.23</c:v>
                </c:pt>
                <c:pt idx="17">
                  <c:v>204.89</c:v>
                </c:pt>
                <c:pt idx="18">
                  <c:v>204.38</c:v>
                </c:pt>
                <c:pt idx="19">
                  <c:v>205.37</c:v>
                </c:pt>
                <c:pt idx="20">
                  <c:v>206.31</c:v>
                </c:pt>
                <c:pt idx="21">
                  <c:v>206.64</c:v>
                </c:pt>
                <c:pt idx="22">
                  <c:v>205.36</c:v>
                </c:pt>
                <c:pt idx="23">
                  <c:v>203.88</c:v>
                </c:pt>
                <c:pt idx="24">
                  <c:v>204.47</c:v>
                </c:pt>
                <c:pt idx="25">
                  <c:v>204.42</c:v>
                </c:pt>
                <c:pt idx="26">
                  <c:v>205.28</c:v>
                </c:pt>
                <c:pt idx="27">
                  <c:v>206.41</c:v>
                </c:pt>
                <c:pt idx="28">
                  <c:v>205.03</c:v>
                </c:pt>
                <c:pt idx="29">
                  <c:v>206.96</c:v>
                </c:pt>
              </c:numCache>
            </c:numRef>
          </c:val>
          <c:smooth val="0"/>
        </c:ser>
        <c:ser>
          <c:idx val="3"/>
          <c:order val="3"/>
          <c:spPr>
            <a:ln w="19050" cap="rnd">
              <a:noFill/>
              <a:round/>
            </a:ln>
            <a:effectLst/>
          </c:spPr>
          <c:marker>
            <c:symbol val="none"/>
          </c:marker>
          <c:cat>
            <c:numRef>
              <c:f>Sheet5!$B$2:$B$31</c:f>
              <c:numCache>
                <c:formatCode>mm/dd/yy;@</c:formatCode>
                <c:ptCount val="30"/>
                <c:pt idx="0">
                  <c:v>42530</c:v>
                </c:pt>
                <c:pt idx="1">
                  <c:v>42529</c:v>
                </c:pt>
                <c:pt idx="2">
                  <c:v>42528</c:v>
                </c:pt>
                <c:pt idx="3">
                  <c:v>42527</c:v>
                </c:pt>
                <c:pt idx="4">
                  <c:v>42524</c:v>
                </c:pt>
                <c:pt idx="5">
                  <c:v>42523</c:v>
                </c:pt>
                <c:pt idx="6">
                  <c:v>42522</c:v>
                </c:pt>
                <c:pt idx="7">
                  <c:v>42521</c:v>
                </c:pt>
                <c:pt idx="8">
                  <c:v>42517</c:v>
                </c:pt>
                <c:pt idx="9">
                  <c:v>42516</c:v>
                </c:pt>
                <c:pt idx="10">
                  <c:v>42515</c:v>
                </c:pt>
                <c:pt idx="11">
                  <c:v>42514</c:v>
                </c:pt>
                <c:pt idx="12">
                  <c:v>42513</c:v>
                </c:pt>
                <c:pt idx="13">
                  <c:v>42510</c:v>
                </c:pt>
                <c:pt idx="14">
                  <c:v>42509</c:v>
                </c:pt>
                <c:pt idx="15">
                  <c:v>42508</c:v>
                </c:pt>
                <c:pt idx="16">
                  <c:v>42507</c:v>
                </c:pt>
                <c:pt idx="17">
                  <c:v>42506</c:v>
                </c:pt>
                <c:pt idx="18">
                  <c:v>42503</c:v>
                </c:pt>
                <c:pt idx="19">
                  <c:v>42502</c:v>
                </c:pt>
                <c:pt idx="20">
                  <c:v>42501</c:v>
                </c:pt>
                <c:pt idx="21">
                  <c:v>42500</c:v>
                </c:pt>
                <c:pt idx="22">
                  <c:v>42499</c:v>
                </c:pt>
                <c:pt idx="23">
                  <c:v>42496</c:v>
                </c:pt>
                <c:pt idx="24">
                  <c:v>42495</c:v>
                </c:pt>
                <c:pt idx="25">
                  <c:v>42494</c:v>
                </c:pt>
                <c:pt idx="26">
                  <c:v>42493</c:v>
                </c:pt>
                <c:pt idx="27">
                  <c:v>42492</c:v>
                </c:pt>
                <c:pt idx="28">
                  <c:v>42489</c:v>
                </c:pt>
                <c:pt idx="29">
                  <c:v>42488</c:v>
                </c:pt>
              </c:numCache>
            </c:numRef>
          </c:cat>
          <c:val>
            <c:numRef>
              <c:f>Sheet5!$G$2:$G$31</c:f>
              <c:numCache>
                <c:formatCode>0.00</c:formatCode>
                <c:ptCount val="30"/>
                <c:pt idx="0">
                  <c:v>211.66</c:v>
                </c:pt>
                <c:pt idx="1">
                  <c:v>212.37</c:v>
                </c:pt>
                <c:pt idx="2">
                  <c:v>211.68</c:v>
                </c:pt>
                <c:pt idx="3">
                  <c:v>211.35</c:v>
                </c:pt>
                <c:pt idx="4">
                  <c:v>210.28</c:v>
                </c:pt>
                <c:pt idx="5">
                  <c:v>210.91</c:v>
                </c:pt>
                <c:pt idx="6">
                  <c:v>210.27</c:v>
                </c:pt>
                <c:pt idx="7">
                  <c:v>209.84</c:v>
                </c:pt>
                <c:pt idx="8">
                  <c:v>210.24</c:v>
                </c:pt>
                <c:pt idx="9">
                  <c:v>209.34</c:v>
                </c:pt>
                <c:pt idx="10">
                  <c:v>209.28</c:v>
                </c:pt>
                <c:pt idx="11">
                  <c:v>207.87</c:v>
                </c:pt>
                <c:pt idx="12">
                  <c:v>205.21</c:v>
                </c:pt>
                <c:pt idx="13">
                  <c:v>205.49</c:v>
                </c:pt>
                <c:pt idx="14">
                  <c:v>204.2</c:v>
                </c:pt>
                <c:pt idx="15">
                  <c:v>204.91</c:v>
                </c:pt>
                <c:pt idx="16">
                  <c:v>204.85</c:v>
                </c:pt>
                <c:pt idx="17">
                  <c:v>206.78</c:v>
                </c:pt>
                <c:pt idx="18">
                  <c:v>204.76</c:v>
                </c:pt>
                <c:pt idx="19">
                  <c:v>206.56</c:v>
                </c:pt>
                <c:pt idx="20">
                  <c:v>206.5</c:v>
                </c:pt>
                <c:pt idx="21">
                  <c:v>208.45</c:v>
                </c:pt>
                <c:pt idx="22">
                  <c:v>205.88</c:v>
                </c:pt>
                <c:pt idx="23">
                  <c:v>205.72</c:v>
                </c:pt>
                <c:pt idx="24">
                  <c:v>204.97</c:v>
                </c:pt>
                <c:pt idx="25">
                  <c:v>205.01</c:v>
                </c:pt>
                <c:pt idx="26">
                  <c:v>206.15</c:v>
                </c:pt>
                <c:pt idx="27">
                  <c:v>207.97</c:v>
                </c:pt>
                <c:pt idx="28">
                  <c:v>206.33</c:v>
                </c:pt>
                <c:pt idx="29">
                  <c:v>207.44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1">
                      <a:lumMod val="0"/>
                      <a:lumOff val="100000"/>
                    </a:schemeClr>
                  </a:gs>
                  <a:gs pos="35000">
                    <a:schemeClr val="accent1">
                      <a:lumMod val="0"/>
                      <a:lumOff val="100000"/>
                    </a:schemeClr>
                  </a:gs>
                  <a:gs pos="100000">
                    <a:schemeClr val="accent1">
                      <a:lumMod val="100000"/>
                    </a:schemeClr>
                  </a:gs>
                </a:gsLst>
                <a:path path="circle">
                  <a:fillToRect l="50000" t="-80000" r="50000" b="18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2">
                      <a:lumMod val="40000"/>
                      <a:lumOff val="60000"/>
                    </a:schemeClr>
                  </a:gs>
                  <a:gs pos="46000">
                    <a:srgbClr val="FF0000"/>
                  </a:gs>
                  <a:gs pos="100000">
                    <a:srgbClr val="FF0000"/>
                  </a:gs>
                </a:gsLst>
                <a:path path="circle">
                  <a:fillToRect l="50000" t="130000" r="50000" b="-30000"/>
                </a:path>
                <a:tileRect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-1909916320"/>
        <c:axId val="-1909915760"/>
      </c:stockChart>
      <c:catAx>
        <c:axId val="-1909916320"/>
        <c:scaling>
          <c:orientation val="maxMin"/>
        </c:scaling>
        <c:delete val="0"/>
        <c:axPos val="b"/>
        <c:numFmt formatCode="mm/dd/yy;@" sourceLinked="1"/>
        <c:majorTickMark val="none"/>
        <c:minorTickMark val="none"/>
        <c:tickLblPos val="nextTo"/>
        <c:spPr>
          <a:solidFill>
            <a:srgbClr val="00000F"/>
          </a:solidFill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-1909915760"/>
        <c:crosses val="autoZero"/>
        <c:auto val="0"/>
        <c:lblAlgn val="ctr"/>
        <c:lblOffset val="100"/>
        <c:tickLblSkip val="5"/>
        <c:noMultiLvlLbl val="0"/>
      </c:catAx>
      <c:valAx>
        <c:axId val="-19099157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ash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-1909916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514346</xdr:colOff>
      <xdr:row>1</xdr:row>
      <xdr:rowOff>19048</xdr:rowOff>
    </xdr:from>
    <xdr:to>
      <xdr:col>4</xdr:col>
      <xdr:colOff>213119</xdr:colOff>
      <xdr:row>2</xdr:row>
      <xdr:rowOff>109140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8171" y="66673"/>
          <a:ext cx="784623" cy="261542"/>
        </a:xfrm>
        <a:prstGeom prst="rect">
          <a:avLst/>
        </a:prstGeom>
      </xdr:spPr>
    </xdr:pic>
    <xdr:clientData/>
  </xdr:twoCellAnchor>
  <xdr:twoCellAnchor editAs="oneCell">
    <xdr:from>
      <xdr:col>16</xdr:col>
      <xdr:colOff>485775</xdr:colOff>
      <xdr:row>1</xdr:row>
      <xdr:rowOff>76200</xdr:rowOff>
    </xdr:from>
    <xdr:to>
      <xdr:col>17</xdr:col>
      <xdr:colOff>21417</xdr:colOff>
      <xdr:row>2</xdr:row>
      <xdr:rowOff>31417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43950" y="123825"/>
          <a:ext cx="116667" cy="126667"/>
        </a:xfrm>
        <a:prstGeom prst="rect">
          <a:avLst/>
        </a:prstGeom>
      </xdr:spPr>
    </xdr:pic>
    <xdr:clientData/>
  </xdr:twoCellAnchor>
  <xdr:twoCellAnchor editAs="oneCell">
    <xdr:from>
      <xdr:col>4</xdr:col>
      <xdr:colOff>38101</xdr:colOff>
      <xdr:row>54</xdr:row>
      <xdr:rowOff>38101</xdr:rowOff>
    </xdr:from>
    <xdr:to>
      <xdr:col>4</xdr:col>
      <xdr:colOff>511434</xdr:colOff>
      <xdr:row>54</xdr:row>
      <xdr:rowOff>204768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47776" y="9601201"/>
          <a:ext cx="473333" cy="166667"/>
        </a:xfrm>
        <a:prstGeom prst="rect">
          <a:avLst/>
        </a:prstGeom>
      </xdr:spPr>
    </xdr:pic>
    <xdr:clientData/>
  </xdr:twoCellAnchor>
  <xdr:twoCellAnchor>
    <xdr:from>
      <xdr:col>23</xdr:col>
      <xdr:colOff>571500</xdr:colOff>
      <xdr:row>19</xdr:row>
      <xdr:rowOff>85725</xdr:rowOff>
    </xdr:from>
    <xdr:to>
      <xdr:col>32</xdr:col>
      <xdr:colOff>561975</xdr:colOff>
      <xdr:row>32</xdr:row>
      <xdr:rowOff>180974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</xdr:col>
      <xdr:colOff>514350</xdr:colOff>
      <xdr:row>5</xdr:row>
      <xdr:rowOff>9525</xdr:rowOff>
    </xdr:from>
    <xdr:to>
      <xdr:col>32</xdr:col>
      <xdr:colOff>504825</xdr:colOff>
      <xdr:row>18</xdr:row>
      <xdr:rowOff>142875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24</xdr:col>
      <xdr:colOff>219075</xdr:colOff>
      <xdr:row>5</xdr:row>
      <xdr:rowOff>161925</xdr:rowOff>
    </xdr:from>
    <xdr:to>
      <xdr:col>25</xdr:col>
      <xdr:colOff>173021</xdr:colOff>
      <xdr:row>6</xdr:row>
      <xdr:rowOff>149749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25450" y="933450"/>
          <a:ext cx="534971" cy="178324"/>
        </a:xfrm>
        <a:prstGeom prst="rect">
          <a:avLst/>
        </a:prstGeom>
      </xdr:spPr>
    </xdr:pic>
    <xdr:clientData/>
  </xdr:twoCellAnchor>
  <xdr:twoCellAnchor editAs="oneCell">
    <xdr:from>
      <xdr:col>24</xdr:col>
      <xdr:colOff>247650</xdr:colOff>
      <xdr:row>20</xdr:row>
      <xdr:rowOff>9524</xdr:rowOff>
    </xdr:from>
    <xdr:to>
      <xdr:col>25</xdr:col>
      <xdr:colOff>201596</xdr:colOff>
      <xdr:row>20</xdr:row>
      <xdr:rowOff>187848</xdr:rowOff>
    </xdr:to>
    <xdr:pic>
      <xdr:nvPicPr>
        <xdr:cNvPr id="11" name="Picture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54025" y="3457574"/>
          <a:ext cx="534971" cy="1783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55"/>
  <sheetViews>
    <sheetView showRowColHeaders="0" tabSelected="1" workbookViewId="0">
      <selection activeCell="U14" sqref="U14"/>
    </sheetView>
  </sheetViews>
  <sheetFormatPr defaultRowHeight="16.5" x14ac:dyDescent="0.3"/>
  <cols>
    <col min="1" max="1" width="1.625" style="1" customWidth="1"/>
    <col min="2" max="2" width="8.125" style="1" hidden="1" customWidth="1"/>
    <col min="3" max="6" width="7.125" style="1" customWidth="1"/>
    <col min="7" max="9" width="7.625" style="1" customWidth="1"/>
    <col min="10" max="10" width="5.625" style="1" customWidth="1"/>
    <col min="11" max="11" width="11.625" style="1" customWidth="1"/>
    <col min="12" max="33" width="7.625" style="1" customWidth="1"/>
    <col min="34" max="16384" width="9" style="1"/>
  </cols>
  <sheetData>
    <row r="1" spans="2:35" ht="3.95" customHeight="1" x14ac:dyDescent="0.3"/>
    <row r="2" spans="2:35" ht="14.1" customHeight="1" x14ac:dyDescent="0.3">
      <c r="B2" s="11"/>
      <c r="C2" s="11"/>
      <c r="D2" s="12"/>
      <c r="E2" s="12"/>
      <c r="F2" s="63" t="s">
        <v>94</v>
      </c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3"/>
      <c r="AB2" s="63"/>
      <c r="AC2" s="63"/>
      <c r="AD2" s="64"/>
      <c r="AE2" s="61">
        <f>RTD("cqg.rtd", ,"SystemInfo", "Linetime")</f>
        <v>42530.410115740735</v>
      </c>
      <c r="AF2" s="61"/>
      <c r="AG2" s="61"/>
      <c r="AH2" s="35"/>
      <c r="AI2" s="39"/>
    </row>
    <row r="3" spans="2:35" ht="14.1" customHeight="1" x14ac:dyDescent="0.3">
      <c r="B3" s="13"/>
      <c r="C3" s="13"/>
      <c r="D3" s="14"/>
      <c r="E3" s="14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6"/>
      <c r="AE3" s="62"/>
      <c r="AF3" s="62"/>
      <c r="AG3" s="62"/>
      <c r="AH3" s="35"/>
      <c r="AI3" s="39"/>
    </row>
    <row r="4" spans="2:35" ht="15.6" customHeight="1" x14ac:dyDescent="0.3">
      <c r="B4" s="70" t="s">
        <v>41</v>
      </c>
      <c r="C4" s="70"/>
      <c r="D4" s="70"/>
      <c r="E4" s="68"/>
      <c r="F4" s="68"/>
      <c r="G4" s="68" t="s">
        <v>56</v>
      </c>
      <c r="H4" s="68"/>
      <c r="I4" s="68"/>
      <c r="J4" s="68"/>
      <c r="K4" s="68"/>
      <c r="L4" s="68"/>
      <c r="M4" s="68"/>
      <c r="N4" s="68"/>
      <c r="O4" s="69" t="s">
        <v>59</v>
      </c>
      <c r="P4" s="69"/>
      <c r="Q4" s="69"/>
      <c r="R4" s="69"/>
      <c r="S4" s="49">
        <v>20</v>
      </c>
      <c r="T4" s="9" t="s">
        <v>57</v>
      </c>
      <c r="U4" s="49" t="s">
        <v>50</v>
      </c>
      <c r="V4" s="10"/>
      <c r="W4" s="74" t="s">
        <v>112</v>
      </c>
      <c r="X4" s="75"/>
      <c r="Y4" s="82" t="s">
        <v>115</v>
      </c>
      <c r="Z4" s="82"/>
      <c r="AA4" s="82"/>
      <c r="AB4" s="44" t="s">
        <v>3</v>
      </c>
      <c r="AC4" s="82" t="s">
        <v>114</v>
      </c>
      <c r="AD4" s="82"/>
      <c r="AE4" s="44" t="s">
        <v>50</v>
      </c>
      <c r="AF4" s="84" t="str">
        <f>IF(AE4=AE5,"","Time Frames do not match")</f>
        <v/>
      </c>
      <c r="AG4" s="85"/>
      <c r="AH4" s="35"/>
      <c r="AI4" s="39"/>
    </row>
    <row r="5" spans="2:35" ht="15.6" customHeight="1" x14ac:dyDescent="0.3">
      <c r="B5" s="4" t="s">
        <v>42</v>
      </c>
      <c r="C5" s="4"/>
      <c r="D5" s="60" t="s">
        <v>58</v>
      </c>
      <c r="E5" s="60"/>
      <c r="F5" s="4"/>
      <c r="G5" s="4" t="s">
        <v>43</v>
      </c>
      <c r="H5" s="4" t="s">
        <v>44</v>
      </c>
      <c r="I5" s="4" t="s">
        <v>45</v>
      </c>
      <c r="J5" s="4" t="s">
        <v>45</v>
      </c>
      <c r="K5" s="4" t="s">
        <v>46</v>
      </c>
      <c r="L5" s="4" t="s">
        <v>47</v>
      </c>
      <c r="M5" s="4" t="s">
        <v>48</v>
      </c>
      <c r="N5" s="4" t="s">
        <v>49</v>
      </c>
      <c r="O5" s="4"/>
      <c r="P5" s="4" t="str">
        <f>B6</f>
        <v>S.SPY</v>
      </c>
      <c r="Q5" s="4" t="str">
        <f>B7</f>
        <v>S.DIA</v>
      </c>
      <c r="R5" s="4" t="str">
        <f>B8</f>
        <v>S.ONEK</v>
      </c>
      <c r="S5" s="4" t="str">
        <f>B9</f>
        <v>S.THRK</v>
      </c>
      <c r="T5" s="4" t="str">
        <f>B10</f>
        <v>S.RSCO</v>
      </c>
      <c r="U5" s="4" t="str">
        <f>B11</f>
        <v>S.SLY</v>
      </c>
      <c r="V5" s="4" t="str">
        <f>B12</f>
        <v>S.MDY</v>
      </c>
      <c r="W5" s="42" t="s">
        <v>113</v>
      </c>
      <c r="X5" s="45">
        <v>20</v>
      </c>
      <c r="Y5" s="83" t="s">
        <v>116</v>
      </c>
      <c r="Z5" s="83"/>
      <c r="AA5" s="83"/>
      <c r="AB5" s="45" t="s">
        <v>78</v>
      </c>
      <c r="AC5" s="83" t="s">
        <v>114</v>
      </c>
      <c r="AD5" s="83"/>
      <c r="AE5" s="45" t="s">
        <v>50</v>
      </c>
      <c r="AF5" s="86"/>
      <c r="AG5" s="87"/>
      <c r="AH5" s="35"/>
      <c r="AI5" s="39"/>
    </row>
    <row r="6" spans="2:35" ht="15.6" customHeight="1" x14ac:dyDescent="0.3">
      <c r="B6" s="5" t="s">
        <v>40</v>
      </c>
      <c r="C6" s="58" t="str">
        <f>LEFT(RIGHT(RTD("cqg.rtd", ,"ContractData",B6, "LongDescription",, "T"),17),8)</f>
        <v xml:space="preserve">S&amp;P 500 </v>
      </c>
      <c r="D6" s="58"/>
      <c r="E6" s="58"/>
      <c r="F6" s="58"/>
      <c r="G6" s="6">
        <f>RTD("cqg.rtd", ,"ContractData",B6, "LastQuoteToday",, "T")</f>
        <v>211.65</v>
      </c>
      <c r="H6" s="6">
        <f>RTD("cqg.rtd", ,"ContractData",B6, "NetLastQuoteToday",, "T")</f>
        <v>-0.72</v>
      </c>
      <c r="I6" s="7">
        <f>RTD("cqg.rtd", ,"ContractData",B6, "PerCentNetLastQuote",, "T")/100</f>
        <v>-3.390309365729623E-3</v>
      </c>
      <c r="J6" s="7">
        <f>RTD("cqg.rtd", ,"ContractData",B6, "PerCentNetLastQuote",, "T")/100</f>
        <v>-3.390309365729623E-3</v>
      </c>
      <c r="K6" s="8">
        <f>RTD("cqg.rtd", ,"ContractData",B6, "T_CVol",, "T")</f>
        <v>18086931</v>
      </c>
      <c r="L6" s="3">
        <f>RTD("cqg.rtd", ,"ContractData",B6, "Open",, "T")</f>
        <v>211.51</v>
      </c>
      <c r="M6" s="3">
        <f>RTD("cqg.rtd", ,"ContractData",B6, "High",, "T")</f>
        <v>211.8</v>
      </c>
      <c r="N6" s="3">
        <f>RTD("cqg.rtd", ,"ContractData",B6, "Low",, "T")</f>
        <v>211.27</v>
      </c>
      <c r="O6" s="5" t="str">
        <f>B6</f>
        <v>S.SPY</v>
      </c>
      <c r="P6" s="16"/>
      <c r="Q6" s="16">
        <f>IFERROR(RTD("cqg.rtd",,"StudyData", "Correlation("&amp;B6&amp;","&amp;$Q$5&amp;",Period:="&amp;$S$4&amp;",InputChoice1:=Close,InputChoice2:=Close)", "FG", "", "Close",$U$4, "0", "all","", "","True","T")/100,"")</f>
        <v>0.95254630270000007</v>
      </c>
      <c r="R6" s="16">
        <f>IFERROR(RTD("cqg.rtd",,"StudyData", "Correlation("&amp;B6&amp;","&amp;$R$5&amp;",Period:="&amp;$S$4&amp;",InputChoice1:=Close,InputChoice2:=Close)", "FG", "", "Close",$U$4, "0", "all","", "","True","T")/100,"")</f>
        <v>0.99172228219999992</v>
      </c>
      <c r="S6" s="16">
        <f>IFERROR(RTD("cqg.rtd",,"StudyData", "Correlation("&amp;B6&amp;","&amp;$S$5&amp;",Period:="&amp;$S$4&amp;",InputChoice1:=Close,InputChoice2:=Close)", "FG", "", "Close",$U$4, "0", "all","", "","True","T")/100,"")</f>
        <v>0.99302178149999998</v>
      </c>
      <c r="T6" s="16">
        <f>IFERROR(RTD("cqg.rtd",,"StudyData", "Correlation("&amp;B6&amp;","&amp;$T$5&amp;",Period:="&amp;$S$4&amp;",InputChoice1:=Close,InputChoice2:=Close)", "FG", "", "Close",$U$4, "0", "all","", "","True","T")/100,"")</f>
        <v>0.96919080249999989</v>
      </c>
      <c r="U6" s="16">
        <f>IFERROR(RTD("cqg.rtd",,"StudyData", "Correlation("&amp;B6&amp;","&amp;$U$5&amp;",Period:="&amp;$S$4&amp;",InputChoice1:=Close,InputChoice2:=Close)", "FG", "", "Close",$U$4, "0", "all","", "","True","T")/100,"")</f>
        <v>0.98262261730000011</v>
      </c>
      <c r="V6" s="16">
        <f>IFERROR(RTD("cqg.rtd",,"StudyData", "Correlation("&amp;B6&amp;","&amp;$V$5&amp;",Period:="&amp;$S$4&amp;",InputChoice1:=Close,InputChoice2:=Close)", "FG", "", "Close",$U$4, "0", "all","", "","True","T")/100,"")</f>
        <v>0.99170105520000007</v>
      </c>
      <c r="W6" s="76"/>
      <c r="X6" s="77"/>
      <c r="AH6" s="35"/>
      <c r="AI6" s="39"/>
    </row>
    <row r="7" spans="2:35" ht="15.6" customHeight="1" x14ac:dyDescent="0.3">
      <c r="B7" s="5" t="s">
        <v>39</v>
      </c>
      <c r="C7" s="58" t="str">
        <f>LEFT(RIGHT(RTD("cqg.rtd", ,"ContractData",B7, "LongDescription",, "T"),34),24)</f>
        <v>Dow Jones Industrial Avg</v>
      </c>
      <c r="D7" s="58"/>
      <c r="E7" s="58"/>
      <c r="F7" s="58"/>
      <c r="G7" s="6">
        <f>RTD("cqg.rtd", ,"ContractData",B7, "LastQuoteToday",, "T")</f>
        <v>179.54</v>
      </c>
      <c r="H7" s="6">
        <f>RTD("cqg.rtd", ,"ContractData",B7, "NetLastQuoteToday",, "T")</f>
        <v>-0.49</v>
      </c>
      <c r="I7" s="7">
        <f>RTD("cqg.rtd", ,"ContractData",B7, "PerCentNetLastQuote",, "T")/100</f>
        <v>-2.7217685941232019E-3</v>
      </c>
      <c r="J7" s="7">
        <f>RTD("cqg.rtd", ,"ContractData",B7, "PerCentNetLastQuote",, "T")/100</f>
        <v>-2.7217685941232019E-3</v>
      </c>
      <c r="K7" s="8">
        <f>RTD("cqg.rtd", ,"ContractData",B7, "T_CVol",, "T")</f>
        <v>807829</v>
      </c>
      <c r="L7" s="3">
        <f>RTD("cqg.rtd", ,"ContractData",B7, "Open",, "T")</f>
        <v>179.37</v>
      </c>
      <c r="M7" s="3">
        <f>RTD("cqg.rtd", ,"ContractData",B7, "High",, "T")</f>
        <v>179.72</v>
      </c>
      <c r="N7" s="3">
        <f>RTD("cqg.rtd", ,"ContractData",B7, "Low",, "T")</f>
        <v>179.22</v>
      </c>
      <c r="O7" s="5" t="str">
        <f t="shared" ref="O7:O12" si="0">B7</f>
        <v>S.DIA</v>
      </c>
      <c r="P7" s="16">
        <f>IFERROR(RTD("cqg.rtd",,"StudyData", "Correlation("&amp;B7&amp;","&amp;$P$5&amp;",Period:="&amp;$S$4&amp;",InputChoice1:=Close,InputChoice2:=Close)", "FG", "", "Close",$U$4, "0", "all","", "","True","T")/100,"")</f>
        <v>0.95254630270000007</v>
      </c>
      <c r="Q7" s="16"/>
      <c r="R7" s="16">
        <f>IFERROR(RTD("cqg.rtd",,"StudyData", "Correlation("&amp;B7&amp;","&amp;$R$5&amp;",Period:="&amp;$S$4&amp;",InputChoice1:=Close,InputChoice2:=Close)", "FG", "", "Close",$U$4, "0", "all","", "","True","T")/100,"")</f>
        <v>0.95277245150000001</v>
      </c>
      <c r="S7" s="16">
        <f>IFERROR(RTD("cqg.rtd",,"StudyData", "Correlation("&amp;B7&amp;","&amp;$S$5&amp;",Period:="&amp;$S$4&amp;",InputChoice1:=Close,InputChoice2:=Close)", "FG", "", "Close",$U$4, "0", "all","", "","True","T")/100,"")</f>
        <v>0.94336033559999999</v>
      </c>
      <c r="T7" s="16">
        <f>IFERROR(RTD("cqg.rtd",,"StudyData", "Correlation("&amp;B7&amp;","&amp;$T$5&amp;",Period:="&amp;$S$4&amp;",InputChoice1:=Close,InputChoice2:=Close)", "FG", "", "Close",$U$4, "0", "all","", "","True","T")/100,"")</f>
        <v>0.88636763689999998</v>
      </c>
      <c r="U7" s="16">
        <f>IFERROR(RTD("cqg.rtd",,"StudyData", "Correlation("&amp;B7&amp;","&amp;$U$5&amp;",Period:="&amp;$S$4&amp;",InputChoice1:=Close,InputChoice2:=Close)", "FG", "", "Close",$U$4, "0", "all","", "","True","T")/100,"")</f>
        <v>0.91455214340000002</v>
      </c>
      <c r="V7" s="38">
        <f>IFERROR(RTD("cqg.rtd",,"StudyData", "Correlation("&amp;B7&amp;","&amp;$V$5&amp;",Period:="&amp;$S$4&amp;",InputChoice1:=Close,InputChoice2:=Close)", "FG", "", "Close",$U$4, "0", "all","", "","True","T")/100,"")</f>
        <v>0.92460972080000003</v>
      </c>
      <c r="W7" s="43" t="s">
        <v>117</v>
      </c>
      <c r="X7" s="6">
        <f>Sheet5!K8</f>
        <v>0.9288021769</v>
      </c>
      <c r="AH7" s="35"/>
      <c r="AI7" s="39"/>
    </row>
    <row r="8" spans="2:35" ht="15.6" customHeight="1" x14ac:dyDescent="0.3">
      <c r="B8" s="5" t="s">
        <v>51</v>
      </c>
      <c r="C8" s="58" t="str">
        <f>LEFT(RIGHT(RTD("cqg.rtd", ,"ContractData",B8, "LongDescription",, "T"),16),13)</f>
        <v xml:space="preserve">Russell 1000 </v>
      </c>
      <c r="D8" s="58"/>
      <c r="E8" s="58"/>
      <c r="F8" s="58"/>
      <c r="G8" s="6">
        <f>RTD("cqg.rtd", ,"ContractData",B8, "LastQuoteToday",, "T")</f>
        <v>99.3</v>
      </c>
      <c r="H8" s="6">
        <f>RTD("cqg.rtd", ,"ContractData",B8, "NetLastQuoteToday",, "T")</f>
        <v>-0.24</v>
      </c>
      <c r="I8" s="7">
        <f>RTD("cqg.rtd", ,"ContractData",B8, "PerCentNetLastQuote",, "T")/100</f>
        <v>-2.4110910186859553E-3</v>
      </c>
      <c r="J8" s="7">
        <f>RTD("cqg.rtd", ,"ContractData",B8, "PerCentNetLastQuote",, "T")/100</f>
        <v>-2.4110910186859553E-3</v>
      </c>
      <c r="K8" s="8">
        <f>RTD("cqg.rtd", ,"ContractData",B8, "T_CVol",, "T")</f>
        <v>204</v>
      </c>
      <c r="L8" s="3">
        <f>RTD("cqg.rtd", ,"ContractData",B8, "Open",, "T")</f>
        <v>99.43</v>
      </c>
      <c r="M8" s="3">
        <f>RTD("cqg.rtd", ,"ContractData",B8, "High",, "T")</f>
        <v>99.43</v>
      </c>
      <c r="N8" s="3">
        <f>RTD("cqg.rtd", ,"ContractData",B8, "Low",, "T")</f>
        <v>99.43</v>
      </c>
      <c r="O8" s="5" t="str">
        <f t="shared" si="0"/>
        <v>S.ONEK</v>
      </c>
      <c r="P8" s="16">
        <f>IFERROR(RTD("cqg.rtd",,"StudyData", "Correlation("&amp;B8&amp;","&amp;$P$5&amp;",Period:="&amp;$S$4&amp;",InputChoice1:=Close,InputChoice2:=Close)", "FG", "", "Close",$U$4, "0", "all","", "","True","T")/100,"")</f>
        <v>0.99172228219999992</v>
      </c>
      <c r="Q8" s="16">
        <f>IFERROR(RTD("cqg.rtd",,"StudyData", "Correlation("&amp;B8&amp;","&amp;$Q$5&amp;",Period:="&amp;$S$4&amp;",InputChoice1:=Close,InputChoice2:=Close)", "FG", "", "Close",$U$4, "0", "all","", "","True","T")/100,"")</f>
        <v>0.95277245150000001</v>
      </c>
      <c r="R8" s="16"/>
      <c r="S8" s="16">
        <f>IFERROR(RTD("cqg.rtd",,"StudyData", "Correlation("&amp;B8&amp;","&amp;$S$5&amp;",Period:="&amp;$S$4&amp;",InputChoice1:=Close,InputChoice2:=Close)", "FG", "", "Close",$U$4, "0", "all","", "","True","T")/100,"")</f>
        <v>0.98873910460000003</v>
      </c>
      <c r="T8" s="16">
        <f>IFERROR(RTD("cqg.rtd",,"StudyData", "Correlation("&amp;B8&amp;","&amp;$T$5&amp;",Period:="&amp;$S$4&amp;",InputChoice1:=Close,InputChoice2:=Close)", "FG", "", "Close",$U$4, "0", "all","", "","True","T")/100,"")</f>
        <v>0.96186613259999998</v>
      </c>
      <c r="U8" s="16">
        <f>IFERROR(RTD("cqg.rtd",,"StudyData", "Correlation("&amp;B8&amp;","&amp;$U$5&amp;",Period:="&amp;$S$4&amp;",InputChoice1:=Close,InputChoice2:=Close)", "FG", "", "Close",$U$4, "0", "all","", "","True","T")/100,"")</f>
        <v>0.98044025300000004</v>
      </c>
      <c r="V8" s="38">
        <f>IFERROR(RTD("cqg.rtd",,"StudyData", "Correlation("&amp;B8&amp;","&amp;$V$5&amp;",Period:="&amp;$S$4&amp;",InputChoice1:=Close,InputChoice2:=Close)", "FG", "", "Close",$U$4, "0", "all","", "","True","T")/100,"")</f>
        <v>0.98789886090000001</v>
      </c>
      <c r="W8" s="43">
        <f>-1</f>
        <v>-1</v>
      </c>
      <c r="X8" s="6">
        <f>Sheet5!K9</f>
        <v>0.93128091429999993</v>
      </c>
      <c r="AH8" s="35"/>
      <c r="AI8" s="39"/>
    </row>
    <row r="9" spans="2:35" ht="15.6" customHeight="1" x14ac:dyDescent="0.3">
      <c r="B9" s="5" t="s">
        <v>52</v>
      </c>
      <c r="C9" s="58" t="str">
        <f>LEFT(RIGHT(RTD("cqg.rtd", ,"ContractData",B9, "LongDescription",, "T"),16),13)</f>
        <v xml:space="preserve">Russell 3000 </v>
      </c>
      <c r="D9" s="58"/>
      <c r="E9" s="58"/>
      <c r="F9" s="58"/>
      <c r="G9" s="6">
        <f>RTD("cqg.rtd", ,"ContractData",B9, "LastQuoteToday",, "T")</f>
        <v>157.02000000000001</v>
      </c>
      <c r="H9" s="6">
        <f>RTD("cqg.rtd", ,"ContractData",B9, "NetLastQuoteToday",, "T")</f>
        <v>-1.1100000000000001</v>
      </c>
      <c r="I9" s="7">
        <f>RTD("cqg.rtd", ,"ContractData",B9, "PerCentNetLastQuote",, "T")/100</f>
        <v>-7.0195408840827171E-3</v>
      </c>
      <c r="J9" s="7">
        <f>RTD("cqg.rtd", ,"ContractData",B9, "PerCentNetLastQuote",, "T")/100</f>
        <v>-7.0195408840827171E-3</v>
      </c>
      <c r="K9" s="8">
        <f>RTD("cqg.rtd", ,"ContractData",B9, "T_CVol",, "T")</f>
        <v>962</v>
      </c>
      <c r="L9" s="3">
        <f>RTD("cqg.rtd", ,"ContractData",B9, "Open",, "T")</f>
        <v>157.34</v>
      </c>
      <c r="M9" s="3">
        <f>RTD("cqg.rtd", ,"ContractData",B9, "High",, "T")</f>
        <v>157.34</v>
      </c>
      <c r="N9" s="3">
        <f>RTD("cqg.rtd", ,"ContractData",B9, "Low",, "T")</f>
        <v>157.06</v>
      </c>
      <c r="O9" s="5" t="str">
        <f t="shared" si="0"/>
        <v>S.THRK</v>
      </c>
      <c r="P9" s="16">
        <f>IFERROR(RTD("cqg.rtd",,"StudyData", "Correlation("&amp;B9&amp;","&amp;$P$5&amp;",Period:="&amp;$S$4&amp;",InputChoice1:=Close,InputChoice2:=Close)", "FG", "", "Close",$U$4, "0", "all","", "","True","T")/100,"")</f>
        <v>0.99302178149999998</v>
      </c>
      <c r="Q9" s="16">
        <f>IFERROR(RTD("cqg.rtd",,"StudyData", "Correlation("&amp;B9&amp;","&amp;$Q$5&amp;",Period:="&amp;$S$4&amp;",InputChoice1:=Close,InputChoice2:=Close)", "FG", "", "Close",$U$4, "0", "all","", "","True","T")/100,"")</f>
        <v>0.94336033559999999</v>
      </c>
      <c r="R9" s="16">
        <f>IFERROR(RTD("cqg.rtd",,"StudyData", "Correlation("&amp;B9&amp;","&amp;$R$5&amp;",Period:="&amp;$S$4&amp;",InputChoice1:=Close,InputChoice2:=Close)", "FG", "", "Close",$U$4, "0", "all","", "","True","T")/100,"")</f>
        <v>0.98873910460000003</v>
      </c>
      <c r="S9" s="16"/>
      <c r="T9" s="16">
        <f>IFERROR(RTD("cqg.rtd",,"StudyData", "Correlation("&amp;B9&amp;","&amp;$T$5&amp;",Period:="&amp;$S$4&amp;",InputChoice1:=Close,InputChoice2:=Close)", "FG", "", "Close",$U$4, "0", "all","", "","True","T")/100,"")</f>
        <v>0.96857904959999996</v>
      </c>
      <c r="U9" s="16">
        <f>IFERROR(RTD("cqg.rtd",,"StudyData", "Correlation("&amp;B9&amp;","&amp;$U$5&amp;",Period:="&amp;$S$4&amp;",InputChoice1:=Close,InputChoice2:=Close)", "FG", "", "Close",$U$4, "0", "all","", "","True","T")/100,"")</f>
        <v>0.97796063750000006</v>
      </c>
      <c r="V9" s="38">
        <f>IFERROR(RTD("cqg.rtd",,"StudyData", "Correlation("&amp;B9&amp;","&amp;$V$5&amp;",Period:="&amp;$S$4&amp;",InputChoice1:=Close,InputChoice2:=Close)", "FG", "", "Close",$U$4, "0", "all","", "","True","T")/100,"")</f>
        <v>0.9866525089</v>
      </c>
      <c r="W9" s="43">
        <f>-1+W8</f>
        <v>-2</v>
      </c>
      <c r="X9" s="6">
        <f>Sheet5!K10</f>
        <v>0.92642021409999997</v>
      </c>
      <c r="AH9" s="35"/>
      <c r="AI9" s="39"/>
    </row>
    <row r="10" spans="2:35" ht="15.6" customHeight="1" x14ac:dyDescent="0.3">
      <c r="B10" s="5" t="s">
        <v>53</v>
      </c>
      <c r="C10" s="58" t="str">
        <f>LEFT(RIGHT(RTD("cqg.rtd", ,"ContractData",B10, "LongDescription",, "T"),34),30)</f>
        <v>Russell Small Cap Completeness</v>
      </c>
      <c r="D10" s="58"/>
      <c r="E10" s="58"/>
      <c r="F10" s="58"/>
      <c r="G10" s="6">
        <f>RTD("cqg.rtd", ,"ContractData",B10, "LastQuoteToday",, "T")</f>
        <v>80.13</v>
      </c>
      <c r="H10" s="6">
        <f>RTD("cqg.rtd", ,"ContractData",B10, "NetLastQuoteToday",, "T")</f>
        <v>-0.11</v>
      </c>
      <c r="I10" s="7">
        <f>RTD("cqg.rtd", ,"ContractData",B10, "PerCentNetLastQuote",, "T")/100</f>
        <v>-1.370887337986042E-3</v>
      </c>
      <c r="J10" s="7">
        <f>RTD("cqg.rtd", ,"ContractData",B10, "PerCentNetLastQuote",, "T")/100</f>
        <v>-1.370887337986042E-3</v>
      </c>
      <c r="K10" s="8">
        <f>RTD("cqg.rtd", ,"ContractData",B10, "T_CVol",, "T")</f>
        <v>123</v>
      </c>
      <c r="L10" s="3">
        <f>RTD("cqg.rtd", ,"ContractData",B10, "Open",, "T")</f>
        <v>79.87</v>
      </c>
      <c r="M10" s="3">
        <f>RTD("cqg.rtd", ,"ContractData",B10, "High",, "T")</f>
        <v>79.87</v>
      </c>
      <c r="N10" s="3">
        <f>RTD("cqg.rtd", ,"ContractData",B10, "Low",, "T")</f>
        <v>79.87</v>
      </c>
      <c r="O10" s="5" t="str">
        <f t="shared" si="0"/>
        <v>S.RSCO</v>
      </c>
      <c r="P10" s="16">
        <f>IFERROR(RTD("cqg.rtd",,"StudyData", "Correlation("&amp;B10&amp;","&amp;$P$5&amp;",Period:="&amp;$S$4&amp;",InputChoice1:=Close,InputChoice2:=Close)", "FG", "", "Close",$U$4, "0", "all","", "","True","T")/100,"")</f>
        <v>0.96919080249999989</v>
      </c>
      <c r="Q10" s="16">
        <f>IFERROR(RTD("cqg.rtd",,"StudyData", "Correlation("&amp;B10&amp;","&amp;$Q$5&amp;",Period:="&amp;$S$4&amp;",InputChoice1:=Close,InputChoice2:=Close)", "FG", "", "Close",$U$4, "0", "all","", "","True","T")/100,"")</f>
        <v>0.88636763689999998</v>
      </c>
      <c r="R10" s="16">
        <f>IFERROR(RTD("cqg.rtd",,"StudyData", "Correlation("&amp;B10&amp;","&amp;$R$5&amp;",Period:="&amp;$S$4&amp;",InputChoice1:=Close,InputChoice2:=Close)", "FG", "", "Close",$U$4, "0", "all","", "","True","T")/100,"")</f>
        <v>0.96186613259999998</v>
      </c>
      <c r="S10" s="16">
        <f>IFERROR(RTD("cqg.rtd",,"StudyData", "Correlation("&amp;B10&amp;","&amp;$S$5&amp;",Period:="&amp;$S$4&amp;",InputChoice1:=Close,InputChoice2:=Close)", "FG", "", "Close",$U$4, "0", "all","", "","True","T")/100,"")</f>
        <v>0.96857904959999996</v>
      </c>
      <c r="T10" s="16"/>
      <c r="U10" s="16">
        <f>IFERROR(RTD("cqg.rtd",,"StudyData", "Correlation("&amp;B10&amp;","&amp;$U$5&amp;",Period:="&amp;$S$4&amp;",InputChoice1:=Close,InputChoice2:=Close)", "FG", "", "Close",$U$4, "0", "all","", "","True","T")/100,"")</f>
        <v>0.9860138356</v>
      </c>
      <c r="V10" s="38">
        <f>IFERROR(RTD("cqg.rtd",,"StudyData", "Correlation("&amp;B10&amp;","&amp;$V$5&amp;",Period:="&amp;$S$4&amp;",InputChoice1:=Close,InputChoice2:=Close)", "FG", "", "Close",$U$4, "0", "all","", "","True","T")/100,"")</f>
        <v>0.98490725620000008</v>
      </c>
      <c r="W10" s="43">
        <f t="shared" ref="W10:W21" si="1">-1+W9</f>
        <v>-3</v>
      </c>
      <c r="X10" s="6">
        <f>Sheet5!K11</f>
        <v>0.91730726720000011</v>
      </c>
      <c r="AH10" s="35"/>
      <c r="AI10" s="39"/>
    </row>
    <row r="11" spans="2:35" ht="15.6" customHeight="1" x14ac:dyDescent="0.3">
      <c r="B11" s="5" t="s">
        <v>54</v>
      </c>
      <c r="C11" s="58" t="str">
        <f>LEFT(RIGHT(RTD("cqg.rtd", ,"ContractData",B11, "LongDescription",, "T"),21),18)</f>
        <v xml:space="preserve">S&amp;P 600 Small Cap </v>
      </c>
      <c r="D11" s="58"/>
      <c r="E11" s="58"/>
      <c r="F11" s="58"/>
      <c r="G11" s="6">
        <f>RTD("cqg.rtd", ,"ContractData",B11, "LastQuoteToday",, "T")</f>
        <v>106.63</v>
      </c>
      <c r="H11" s="6">
        <f>RTD("cqg.rtd", ,"ContractData",B11, "NetLastQuoteToday",, "T")</f>
        <v>-0.74</v>
      </c>
      <c r="I11" s="7">
        <f>RTD("cqg.rtd", ,"ContractData",B11, "PerCentNetLastQuote",, "T")/100</f>
        <v>-6.8920555089876136E-3</v>
      </c>
      <c r="J11" s="7">
        <f>RTD("cqg.rtd", ,"ContractData",B11, "PerCentNetLastQuote",, "T")/100</f>
        <v>-6.8920555089876136E-3</v>
      </c>
      <c r="K11" s="8">
        <f>RTD("cqg.rtd", ,"ContractData",B11, "T_CVol",, "T")</f>
        <v>41476</v>
      </c>
      <c r="L11" s="3">
        <f>RTD("cqg.rtd", ,"ContractData",B11, "Open",, "T")</f>
        <v>107.15</v>
      </c>
      <c r="M11" s="3">
        <f>RTD("cqg.rtd", ,"ContractData",B11, "High",, "T")</f>
        <v>107.15</v>
      </c>
      <c r="N11" s="3">
        <f>RTD("cqg.rtd", ,"ContractData",B11, "Low",, "T")</f>
        <v>106.26</v>
      </c>
      <c r="O11" s="5" t="str">
        <f t="shared" si="0"/>
        <v>S.SLY</v>
      </c>
      <c r="P11" s="16">
        <f>IFERROR(RTD("cqg.rtd",,"StudyData", "Correlation("&amp;B11&amp;","&amp;$P$5&amp;",Period:="&amp;$S$4&amp;",InputChoice1:=Close,InputChoice2:=Close)", "FG", "", "Close",$U$4, "0", "all","", "","True","T")/100,"")</f>
        <v>0.98262261730000011</v>
      </c>
      <c r="Q11" s="16">
        <f>IFERROR(RTD("cqg.rtd",,"StudyData", "Correlation("&amp;B11&amp;","&amp;$Q$5&amp;",Period:="&amp;$S$4&amp;",InputChoice1:=Close,InputChoice2:=Close)", "FG", "", "Close",$U$4, "0", "all","", "","True","T")/100,"")</f>
        <v>0.91455877799999996</v>
      </c>
      <c r="R11" s="16">
        <f>IFERROR(RTD("cqg.rtd",,"StudyData", "Correlation("&amp;B11&amp;","&amp;$R$5&amp;",Period:="&amp;$S$4&amp;",InputChoice1:=Close,InputChoice2:=Close)", "FG", "", "Close",$U$4, "0", "all","", "","True","T")/100,"")</f>
        <v>0.98044889159999993</v>
      </c>
      <c r="S11" s="16">
        <f>IFERROR(RTD("cqg.rtd",,"StudyData", "Correlation("&amp;B11&amp;","&amp;$S$5&amp;",Period:="&amp;$S$4&amp;",InputChoice1:=Close,InputChoice2:=Close)", "FG", "", "Close",$U$4, "0", "all","", "","True","T")/100,"")</f>
        <v>0.97785658100000006</v>
      </c>
      <c r="T11" s="16">
        <f>IFERROR(RTD("cqg.rtd",,"StudyData", "Correlation("&amp;B11&amp;","&amp;$T$5&amp;",Period:="&amp;$S$4&amp;",InputChoice1:=Close,InputChoice2:=Close)", "FG", "", "Close",$U$4, "0", "all","", "","True","T")/100,"")</f>
        <v>0.9860138356</v>
      </c>
      <c r="U11" s="16"/>
      <c r="V11" s="38">
        <f>IFERROR(RTD("cqg.rtd",,"StudyData", "Correlation("&amp;B11&amp;","&amp;$V$5&amp;",Period:="&amp;$S$4&amp;",InputChoice1:=Close,InputChoice2:=Close)", "FG", "", "Close",$U$4, "0", "all","", "","True","T")/100,"")</f>
        <v>0.99528889609999993</v>
      </c>
      <c r="W11" s="43">
        <f t="shared" si="1"/>
        <v>-4</v>
      </c>
      <c r="X11" s="6">
        <f>Sheet5!K12</f>
        <v>0.90881152459999992</v>
      </c>
      <c r="AH11" s="35"/>
      <c r="AI11" s="39"/>
    </row>
    <row r="12" spans="2:35" ht="15.6" customHeight="1" x14ac:dyDescent="0.3">
      <c r="B12" s="5" t="s">
        <v>55</v>
      </c>
      <c r="C12" s="58" t="str">
        <f>LEFT(RIGHT(RTD("cqg.rtd", ,"ContractData",B12, "LongDescription",, "T"),24),15)</f>
        <v xml:space="preserve">S&amp;P MidCap 400 </v>
      </c>
      <c r="D12" s="58"/>
      <c r="E12" s="58"/>
      <c r="F12" s="58"/>
      <c r="G12" s="6">
        <f>RTD("cqg.rtd", ,"ContractData",B12, "LastQuoteToday",, "T")</f>
        <v>276.62</v>
      </c>
      <c r="H12" s="6">
        <f>RTD("cqg.rtd", ,"ContractData",B12, "NetLastQuoteToday",, "T")</f>
        <v>-1.37</v>
      </c>
      <c r="I12" s="7">
        <f>RTD("cqg.rtd", ,"ContractData",B12, "PerCentNetLastQuote",, "T")/100</f>
        <v>-4.9282348285909564E-3</v>
      </c>
      <c r="J12" s="7">
        <f>RTD("cqg.rtd", ,"ContractData",B12, "PerCentNetLastQuote",, "T")/100</f>
        <v>-4.9282348285909564E-3</v>
      </c>
      <c r="K12" s="8">
        <f>RTD("cqg.rtd", ,"ContractData",B12, "T_CVol",, "T")</f>
        <v>235034</v>
      </c>
      <c r="L12" s="3">
        <f>RTD("cqg.rtd", ,"ContractData",B12, "Open",, "T")</f>
        <v>276.88</v>
      </c>
      <c r="M12" s="3">
        <f>RTD("cqg.rtd", ,"ContractData",B12, "High",, "T")</f>
        <v>276.91000000000003</v>
      </c>
      <c r="N12" s="3">
        <f>RTD("cqg.rtd", ,"ContractData",B12, "Low",, "T")</f>
        <v>275.95</v>
      </c>
      <c r="O12" s="5" t="str">
        <f t="shared" si="0"/>
        <v>S.MDY</v>
      </c>
      <c r="P12" s="16">
        <f>IFERROR(RTD("cqg.rtd",,"StudyData", "Correlation("&amp;B12&amp;","&amp;$P$5&amp;",Period:="&amp;$S$4&amp;",InputChoice1:=Close,InputChoice2:=Close)", "FG", "", "Close",$U$4, "0", "all","", "","True","T")/100,"")</f>
        <v>0.99170105520000007</v>
      </c>
      <c r="Q12" s="16">
        <f>IFERROR(RTD("cqg.rtd",,"StudyData", "Correlation("&amp;B12&amp;","&amp;$Q$5&amp;",Period:="&amp;$S$4&amp;",InputChoice1:=Close,InputChoice2:=Close)", "FG", "", "Close",$U$4, "0", "all","", "","True","T")/100,"")</f>
        <v>0.92460972080000003</v>
      </c>
      <c r="R12" s="16">
        <f>IFERROR(RTD("cqg.rtd",,"StudyData", "Correlation("&amp;B12&amp;","&amp;$R$5&amp;",Period:="&amp;$S$4&amp;",InputChoice1:=Close,InputChoice2:=Close)", "FG", "", "Close",$U$4, "0", "all","", "","True","T")/100,"")</f>
        <v>0.98789886090000001</v>
      </c>
      <c r="S12" s="16">
        <f>IFERROR(RTD("cqg.rtd",,"StudyData", "Correlation("&amp;B12&amp;","&amp;$S$5&amp;",Period:="&amp;$S$4&amp;",InputChoice1:=Close,InputChoice2:=Close)", "FG", "", "Close",$U$4, "0", "all","", "","True","T")/100,"")</f>
        <v>0.9866525089</v>
      </c>
      <c r="T12" s="16">
        <f>IFERROR(RTD("cqg.rtd",,"StudyData", "Correlation("&amp;B12&amp;","&amp;$T$5&amp;",Period:="&amp;$S$4&amp;",InputChoice1:=Close,InputChoice2:=Close)", "FG", "", "Close",$U$4, "0", "all","", "","True","T")/100,"")</f>
        <v>0.98490725620000008</v>
      </c>
      <c r="U12" s="16">
        <f>IFERROR(RTD("cqg.rtd",,"StudyData", "Correlation("&amp;B12&amp;","&amp;$U$5&amp;",Period:="&amp;$S$4&amp;",InputChoice1:=Close,InputChoice2:=Close)", "FG", "", "Close",$U$4, "0", "all","", "","True","T")/100,"")</f>
        <v>0.99525872770000001</v>
      </c>
      <c r="V12" s="38"/>
      <c r="W12" s="46">
        <f t="shared" si="1"/>
        <v>-5</v>
      </c>
      <c r="X12" s="6">
        <f>Sheet5!K13</f>
        <v>0.8877421835</v>
      </c>
      <c r="AH12" s="35"/>
      <c r="AI12" s="39"/>
    </row>
    <row r="13" spans="2:35" ht="3.95" customHeight="1" x14ac:dyDescent="0.3"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46"/>
      <c r="X13" s="21">
        <f>X14</f>
        <v>0.84207517550000011</v>
      </c>
      <c r="AH13" s="35"/>
      <c r="AI13" s="39"/>
    </row>
    <row r="14" spans="2:35" s="28" customFormat="1" ht="14.1" customHeight="1" x14ac:dyDescent="0.3">
      <c r="B14" s="59" t="s">
        <v>66</v>
      </c>
      <c r="C14" s="59"/>
      <c r="D14" s="59"/>
      <c r="E14" s="59"/>
      <c r="F14" s="59"/>
      <c r="G14" s="59" t="s">
        <v>56</v>
      </c>
      <c r="H14" s="59"/>
      <c r="I14" s="59"/>
      <c r="J14" s="59"/>
      <c r="K14" s="59"/>
      <c r="L14" s="59"/>
      <c r="M14" s="59"/>
      <c r="N14" s="59"/>
      <c r="O14" s="67" t="s">
        <v>59</v>
      </c>
      <c r="P14" s="67"/>
      <c r="Q14" s="67"/>
      <c r="R14" s="67"/>
      <c r="S14" s="50">
        <v>20</v>
      </c>
      <c r="T14" s="15" t="s">
        <v>57</v>
      </c>
      <c r="U14" s="50" t="s">
        <v>50</v>
      </c>
      <c r="V14" s="71"/>
      <c r="W14" s="47">
        <f>-1+W12</f>
        <v>-6</v>
      </c>
      <c r="X14" s="48">
        <f>Sheet5!K14</f>
        <v>0.84207517550000011</v>
      </c>
      <c r="AH14" s="34"/>
      <c r="AI14" s="40"/>
    </row>
    <row r="15" spans="2:35" s="28" customFormat="1" ht="14.1" customHeight="1" x14ac:dyDescent="0.3">
      <c r="B15" s="29" t="s">
        <v>42</v>
      </c>
      <c r="C15" s="29"/>
      <c r="D15" s="60" t="s">
        <v>58</v>
      </c>
      <c r="E15" s="60"/>
      <c r="F15" s="29"/>
      <c r="G15" s="29" t="s">
        <v>43</v>
      </c>
      <c r="H15" s="29" t="s">
        <v>44</v>
      </c>
      <c r="I15" s="29" t="s">
        <v>45</v>
      </c>
      <c r="J15" s="29" t="s">
        <v>45</v>
      </c>
      <c r="K15" s="29" t="s">
        <v>46</v>
      </c>
      <c r="L15" s="29" t="s">
        <v>47</v>
      </c>
      <c r="M15" s="29" t="s">
        <v>48</v>
      </c>
      <c r="N15" s="29" t="s">
        <v>49</v>
      </c>
      <c r="O15" s="29"/>
      <c r="P15" s="29" t="str">
        <f>B16</f>
        <v>S.MDYG</v>
      </c>
      <c r="Q15" s="29" t="str">
        <f>B17</f>
        <v>S.MDYV</v>
      </c>
      <c r="R15" s="29" t="str">
        <f>B18</f>
        <v>S.SPYG</v>
      </c>
      <c r="S15" s="29" t="str">
        <f>B19</f>
        <v>S.SPYV</v>
      </c>
      <c r="T15" s="29" t="str">
        <f>B20</f>
        <v>S.SLYG</v>
      </c>
      <c r="U15" s="29" t="str">
        <f>B21</f>
        <v>S.SLYV</v>
      </c>
      <c r="V15" s="72"/>
      <c r="W15" s="43">
        <f t="shared" si="1"/>
        <v>-7</v>
      </c>
      <c r="X15" s="6">
        <f>Sheet5!K15</f>
        <v>0.79073864729999999</v>
      </c>
      <c r="AH15" s="34"/>
      <c r="AI15" s="40"/>
    </row>
    <row r="16" spans="2:35" ht="15.6" customHeight="1" x14ac:dyDescent="0.3">
      <c r="B16" s="5" t="s">
        <v>60</v>
      </c>
      <c r="C16" s="58" t="str">
        <f>LEFT(RIGHT(RTD("cqg.rtd", ,"ContractData",B16, "LongDescription",, "T"),26),23)</f>
        <v xml:space="preserve">S&amp;P 400 Mid Cap Growth </v>
      </c>
      <c r="D16" s="58"/>
      <c r="E16" s="58"/>
      <c r="F16" s="58"/>
      <c r="G16" s="6">
        <f>RTD("cqg.rtd", ,"ContractData",B16, "LastQuoteToday",, "T")</f>
        <v>125.06</v>
      </c>
      <c r="H16" s="6">
        <f>RTD("cqg.rtd", ,"ContractData",B16, "NetLastQuoteToday",, "T")</f>
        <v>-0.28999999999999998</v>
      </c>
      <c r="I16" s="7">
        <f>RTD("cqg.rtd", ,"ContractData",B16, "PerCentNetLastQuote",, "T")/100</f>
        <v>-2.3135221380135621E-3</v>
      </c>
      <c r="J16" s="7">
        <f>RTD("cqg.rtd", ,"ContractData",B16, "PerCentNetLastQuote",, "T")/100</f>
        <v>-2.3135221380135621E-3</v>
      </c>
      <c r="K16" s="8">
        <f>RTD("cqg.rtd", ,"ContractData",B16, "T_CVol",, "T")</f>
        <v>3286</v>
      </c>
      <c r="L16" s="3">
        <f>RTD("cqg.rtd", ,"ContractData",B16, "Open",, "T")</f>
        <v>124.79</v>
      </c>
      <c r="M16" s="3">
        <f>RTD("cqg.rtd", ,"ContractData",B16, "High",, "T")</f>
        <v>124.91</v>
      </c>
      <c r="N16" s="3">
        <f>RTD("cqg.rtd", ,"ContractData",B16, "Low",, "T")</f>
        <v>124.64</v>
      </c>
      <c r="O16" s="5" t="str">
        <f>B16</f>
        <v>S.MDYG</v>
      </c>
      <c r="P16" s="16"/>
      <c r="Q16" s="16">
        <f>IFERROR(RTD("cqg.rtd",,"StudyData", "Correlation("&amp;B16&amp;","&amp;$Q$15&amp;",Period:="&amp;$S$14&amp;",InputChoice1:=Close,InputChoice2:=Close)", "FG", "", "Close",$U$14, "0", "all","", "","True","T")/100,"")</f>
        <v>0.98438630720000009</v>
      </c>
      <c r="R16" s="16">
        <f>IFERROR(RTD("cqg.rtd",,"StudyData", "Correlation("&amp;B16&amp;","&amp;$R$15&amp;",Period:="&amp;$S$14&amp;",InputChoice1:=Close,InputChoice2:=Close)", "FG", "", "Close",$U$14, "0", "all","", "","True","T")/100,"")</f>
        <v>0.98293233319999995</v>
      </c>
      <c r="S16" s="16">
        <f>IFERROR(RTD("cqg.rtd",,"StudyData", "Correlation("&amp;B16&amp;","&amp;$S$15&amp;",Period:="&amp;$S$14&amp;",InputChoice1:=Close,InputChoice2:=Close)", "FG", "", "Close",$U$14, "0", "all","", "","True","T")/100,"")</f>
        <v>0.98359051100000006</v>
      </c>
      <c r="T16" s="16">
        <f>IFERROR(RTD("cqg.rtd",,"StudyData", "Correlation("&amp;B16&amp;","&amp;$T$15&amp;",Period:="&amp;$S$14&amp;",InputChoice1:=Close,InputChoice2:=Close)", "FG", "", "Close",$U$14, "0", "all","", "","True","T")/100,"")</f>
        <v>0.9928762150999999</v>
      </c>
      <c r="U16" s="16">
        <f>IFERROR(RTD("cqg.rtd",,"StudyData", "Correlation("&amp;B16&amp;","&amp;$U$15&amp;",Period:="&amp;$S$14&amp;",InputChoice1:=Close,InputChoice2:=Close)", "FG", "", "Close",$U$14, "0", "all","", "","True","T")/100,"")</f>
        <v>0.98594030590000004</v>
      </c>
      <c r="V16" s="72"/>
      <c r="W16" s="43">
        <f t="shared" si="1"/>
        <v>-8</v>
      </c>
      <c r="X16" s="6">
        <f>Sheet5!K16</f>
        <v>0.72725588939999997</v>
      </c>
      <c r="AH16" s="35"/>
      <c r="AI16" s="39"/>
    </row>
    <row r="17" spans="2:35" ht="15.6" customHeight="1" x14ac:dyDescent="0.3">
      <c r="B17" s="5" t="s">
        <v>61</v>
      </c>
      <c r="C17" s="58" t="str">
        <f>LEFT(RIGHT(RTD("cqg.rtd", ,"ContractData",B17, "LongDescription",, "T"),25),21)</f>
        <v>S&amp;P 400 Mid Cap Value</v>
      </c>
      <c r="D17" s="58"/>
      <c r="E17" s="58"/>
      <c r="F17" s="58"/>
      <c r="G17" s="6">
        <f>RTD("cqg.rtd", ,"ContractData",B17, "LastQuoteToday",, "T")</f>
        <v>8.48</v>
      </c>
      <c r="H17" s="6">
        <f>RTD("cqg.rtd", ,"ContractData",B17, "NetLastQuoteToday",, "T")</f>
        <v>-0.06</v>
      </c>
      <c r="I17" s="7">
        <f>RTD("cqg.rtd", ,"ContractData",B17, "PerCentNetLastQuote",, "T")/100</f>
        <v>-7.0257611241217799E-3</v>
      </c>
      <c r="J17" s="7">
        <f>RTD("cqg.rtd", ,"ContractData",B17, "PerCentNetLastQuote",, "T")/100</f>
        <v>-7.0257611241217799E-3</v>
      </c>
      <c r="K17" s="8">
        <f>RTD("cqg.rtd", ,"ContractData",B17, "T_CVol",, "T")</f>
        <v>1494</v>
      </c>
      <c r="L17" s="3">
        <f>RTD("cqg.rtd", ,"ContractData",B17, "Open",, "T")</f>
        <v>8.51</v>
      </c>
      <c r="M17" s="3">
        <f>RTD("cqg.rtd", ,"ContractData",B17, "High",, "T")</f>
        <v>8.51</v>
      </c>
      <c r="N17" s="3">
        <f>RTD("cqg.rtd", ,"ContractData",B17, "Low",, "T")</f>
        <v>8.4499999999999993</v>
      </c>
      <c r="O17" s="5" t="str">
        <f t="shared" ref="O17:O21" si="2">B17</f>
        <v>S.MDYV</v>
      </c>
      <c r="P17" s="16">
        <f>IFERROR(RTD("cqg.rtd",,"StudyData", "Correlation("&amp;B17&amp;","&amp;$P$15&amp;",Period:="&amp;$S$14&amp;",InputChoice1:=Close,InputChoice2:=Close)", "FG", "", "Close",$U$14, "0", "all","", "","True","T")/100,"")</f>
        <v>0.98438630720000009</v>
      </c>
      <c r="Q17" s="16"/>
      <c r="R17" s="16">
        <f>IFERROR(RTD("cqg.rtd",,"StudyData", "Correlation("&amp;B17&amp;","&amp;$R$15&amp;",Period:="&amp;$S$14&amp;",InputChoice1:=Close,InputChoice2:=Close)", "FG", "", "Close",$U$14, "0", "all","", "","True","T")/100,"")</f>
        <v>0.96359969210000007</v>
      </c>
      <c r="S17" s="16">
        <f>IFERROR(RTD("cqg.rtd",,"StudyData", "Correlation("&amp;B17&amp;","&amp;$S$15&amp;",Period:="&amp;$S$14&amp;",InputChoice1:=Close,InputChoice2:=Close)", "FG", "", "Close",$U$14, "0", "all","", "","True","T")/100,"")</f>
        <v>0.98801919929999993</v>
      </c>
      <c r="T17" s="16">
        <f>IFERROR(RTD("cqg.rtd",,"StudyData", "Correlation("&amp;B17&amp;","&amp;$T$15&amp;",Period:="&amp;$S$14&amp;",InputChoice1:=Close,InputChoice2:=Close)", "FG", "", "Close",$U$14, "0", "all","", "","True","T")/100,"")</f>
        <v>0.9886104537</v>
      </c>
      <c r="U17" s="16">
        <f>IFERROR(RTD("cqg.rtd",,"StudyData", "Correlation("&amp;B17&amp;","&amp;$U$15&amp;",Period:="&amp;$S$14&amp;",InputChoice1:=Close,InputChoice2:=Close)", "FG", "", "Close",$U$14, "0", "all","", "","True","T")/100,"")</f>
        <v>0.99485193519999993</v>
      </c>
      <c r="V17" s="72"/>
      <c r="W17" s="43">
        <f t="shared" si="1"/>
        <v>-9</v>
      </c>
      <c r="X17" s="6">
        <f>Sheet5!K17</f>
        <v>0.65653101440000006</v>
      </c>
      <c r="AH17" s="35"/>
      <c r="AI17" s="39"/>
    </row>
    <row r="18" spans="2:35" ht="15.6" customHeight="1" x14ac:dyDescent="0.3">
      <c r="B18" s="5" t="s">
        <v>62</v>
      </c>
      <c r="C18" s="58" t="str">
        <f>LEFT(RIGHT(RTD("cqg.rtd", ,"ContractData",B18, "LongDescription",, "T"),18),14)</f>
        <v>S&amp;P 500 Growth</v>
      </c>
      <c r="D18" s="58"/>
      <c r="E18" s="58"/>
      <c r="F18" s="58"/>
      <c r="G18" s="6">
        <f>RTD("cqg.rtd", ,"ContractData",B18, "LastQuoteToday",, "T")</f>
        <v>102.26</v>
      </c>
      <c r="H18" s="6">
        <f>RTD("cqg.rtd", ,"ContractData",B18, "NetLastQuoteToday",, "T")</f>
        <v>-0.03</v>
      </c>
      <c r="I18" s="7">
        <f>RTD("cqg.rtd", ,"ContractData",B18, "PerCentNetLastQuote",, "T")/100</f>
        <v>-2.9328380095806043E-4</v>
      </c>
      <c r="J18" s="7">
        <f>RTD("cqg.rtd", ,"ContractData",B18, "PerCentNetLastQuote",, "T")/100</f>
        <v>-2.9328380095806043E-4</v>
      </c>
      <c r="K18" s="8">
        <f>RTD("cqg.rtd", ,"ContractData",B18, "T_CVol",, "T")</f>
        <v>7150</v>
      </c>
      <c r="L18" s="3">
        <f>RTD("cqg.rtd", ,"ContractData",B18, "Open",, "T")</f>
        <v>102</v>
      </c>
      <c r="M18" s="3">
        <f>RTD("cqg.rtd", ,"ContractData",B18, "High",, "T")</f>
        <v>102.38</v>
      </c>
      <c r="N18" s="3">
        <f>RTD("cqg.rtd", ,"ContractData",B18, "Low",, "T")</f>
        <v>102</v>
      </c>
      <c r="O18" s="5" t="str">
        <f t="shared" si="2"/>
        <v>S.SPYG</v>
      </c>
      <c r="P18" s="16">
        <f>IFERROR(RTD("cqg.rtd",,"StudyData", "Correlation("&amp;B18&amp;","&amp;$P$15&amp;",Period:="&amp;$S$14&amp;",InputChoice1:=Close,InputChoice2:=Close)", "FG", "", "Close",$U$14, "0", "all","", "","True","T")/100,"")</f>
        <v>0.98293233319999995</v>
      </c>
      <c r="Q18" s="16">
        <f>IFERROR(RTD("cqg.rtd",,"StudyData", "Correlation("&amp;B18&amp;","&amp;$Q$15&amp;",Period:="&amp;$S$14&amp;",InputChoice1:=Close,InputChoice2:=Close)", "FG", "", "Close",$U$14, "0", "all","", "","True","T")/100,"")</f>
        <v>0.96359969210000007</v>
      </c>
      <c r="R18" s="16"/>
      <c r="S18" s="16">
        <f>IFERROR(RTD("cqg.rtd",,"StudyData", "Correlation("&amp;B18&amp;","&amp;$S$15&amp;",Period:="&amp;$S$14&amp;",InputChoice1:=Close,InputChoice2:=Close)", "FG", "", "Close",$U$14, "0", "all","", "","True","T")/100,"")</f>
        <v>0.97403305560000009</v>
      </c>
      <c r="T18" s="16">
        <f>IFERROR(RTD("cqg.rtd",,"StudyData", "Correlation("&amp;B18&amp;","&amp;$T$15&amp;",Period:="&amp;$S$14&amp;",InputChoice1:=Close,InputChoice2:=Close)", "FG", "", "Close",$U$14, "0", "all","", "","True","T")/100,"")</f>
        <v>0.96870048649999996</v>
      </c>
      <c r="U18" s="16">
        <f>IFERROR(RTD("cqg.rtd",,"StudyData", "Correlation("&amp;B18&amp;","&amp;$U$15&amp;",Period:="&amp;$S$14&amp;",InputChoice1:=Close,InputChoice2:=Close)", "FG", "", "Close",$U$14, "0", "all","", "","True","T")/100,"")</f>
        <v>0.96340714999999999</v>
      </c>
      <c r="V18" s="72"/>
      <c r="W18" s="43">
        <f t="shared" si="1"/>
        <v>-10</v>
      </c>
      <c r="X18" s="6">
        <f>Sheet5!K18</f>
        <v>0.54517415499999999</v>
      </c>
      <c r="AH18" s="35"/>
      <c r="AI18" s="39"/>
    </row>
    <row r="19" spans="2:35" ht="15.6" customHeight="1" x14ac:dyDescent="0.3">
      <c r="B19" s="5" t="s">
        <v>63</v>
      </c>
      <c r="C19" s="58" t="str">
        <f>LEFT(RIGHT(RTD("cqg.rtd", ,"ContractData",B19, "LongDescription",, "T"),17),14)</f>
        <v xml:space="preserve">S&amp;P 500 Value </v>
      </c>
      <c r="D19" s="58"/>
      <c r="E19" s="58"/>
      <c r="F19" s="58"/>
      <c r="G19" s="6">
        <f>RTD("cqg.rtd", ,"ContractData",B19, "LastQuoteToday",, "T")</f>
        <v>101.07000000000001</v>
      </c>
      <c r="H19" s="6">
        <f>RTD("cqg.rtd", ,"ContractData",B19, "NetLastQuoteToday",, "T")</f>
        <v>-0.68</v>
      </c>
      <c r="I19" s="7">
        <f>RTD("cqg.rtd", ,"ContractData",B19, "PerCentNetLastQuote",, "T")/100</f>
        <v>-6.6830466830466832E-3</v>
      </c>
      <c r="J19" s="7">
        <f>RTD("cqg.rtd", ,"ContractData",B19, "PerCentNetLastQuote",, "T")/100</f>
        <v>-6.6830466830466832E-3</v>
      </c>
      <c r="K19" s="8">
        <f>RTD("cqg.rtd", ,"ContractData",B19, "T_CVol",, "T")</f>
        <v>923</v>
      </c>
      <c r="L19" s="3">
        <f>RTD("cqg.rtd", ,"ContractData",B19, "Open",, "T")</f>
        <v>101.19</v>
      </c>
      <c r="M19" s="3">
        <f>RTD("cqg.rtd", ,"ContractData",B19, "High",, "T")</f>
        <v>101.29</v>
      </c>
      <c r="N19" s="3">
        <f>RTD("cqg.rtd", ,"ContractData",B19, "Low",, "T")</f>
        <v>101.15</v>
      </c>
      <c r="O19" s="5" t="str">
        <f t="shared" si="2"/>
        <v>S.SPYV</v>
      </c>
      <c r="P19" s="16">
        <f>IFERROR(RTD("cqg.rtd",,"StudyData", "Correlation("&amp;B19&amp;","&amp;$P$15&amp;",Period:="&amp;$S$14&amp;",InputChoice1:=Close,InputChoice2:=Close)", "FG", "", "Close",$U$14, "0", "all","", "","True","T")/100,"")</f>
        <v>0.98359051100000006</v>
      </c>
      <c r="Q19" s="16">
        <f>IFERROR(RTD("cqg.rtd",,"StudyData", "Correlation("&amp;B19&amp;","&amp;$Q$15&amp;",Period:="&amp;$S$14&amp;",InputChoice1:=Close,InputChoice2:=Close)", "FG", "", "Close",$U$14, "0", "all","", "","True","T")/100,"")</f>
        <v>0.98801919929999993</v>
      </c>
      <c r="R19" s="16">
        <f>IFERROR(RTD("cqg.rtd",,"StudyData", "Correlation("&amp;B19&amp;","&amp;$R$15&amp;",Period:="&amp;$S$14&amp;",InputChoice1:=Close,InputChoice2:=Close)", "FG", "", "Close",$U$14, "0", "all","", "","True","T")/100,"")</f>
        <v>0.97403305560000009</v>
      </c>
      <c r="S19" s="16"/>
      <c r="T19" s="16">
        <f>IFERROR(RTD("cqg.rtd",,"StudyData", "Correlation("&amp;B19&amp;","&amp;$T$15&amp;",Period:="&amp;$S$14&amp;",InputChoice1:=Close,InputChoice2:=Close)", "FG", "", "Close",$U$14, "0", "all","", "","True","T")/100,"")</f>
        <v>0.9851510456</v>
      </c>
      <c r="U19" s="16">
        <f>IFERROR(RTD("cqg.rtd",,"StudyData", "Correlation("&amp;B19&amp;","&amp;$U$15&amp;",Period:="&amp;$S$14&amp;",InputChoice1:=Close,InputChoice2:=Close)", "FG", "", "Close",$U$14, "0", "all","", "","True","T")/100,"")</f>
        <v>0.98596154189999996</v>
      </c>
      <c r="V19" s="72"/>
      <c r="W19" s="43">
        <f t="shared" si="1"/>
        <v>-11</v>
      </c>
      <c r="X19" s="6">
        <f>Sheet5!K19</f>
        <v>0.43652007120000003</v>
      </c>
      <c r="AH19" s="35"/>
      <c r="AI19" s="39"/>
    </row>
    <row r="20" spans="2:35" ht="15.6" customHeight="1" x14ac:dyDescent="0.3">
      <c r="B20" s="5" t="s">
        <v>64</v>
      </c>
      <c r="C20" s="58" t="str">
        <f>LEFT(RIGHT(RTD("cqg.rtd", ,"ContractData",B20, "LongDescription",, "T"),34),30)</f>
        <v xml:space="preserve">SPDR S&amp;P 600 Small Cap Growth </v>
      </c>
      <c r="D20" s="58"/>
      <c r="E20" s="58"/>
      <c r="F20" s="58"/>
      <c r="G20" s="6">
        <f>RTD("cqg.rtd", ,"ContractData",B20, "LastQuoteToday",, "T")</f>
        <v>182.42000000000002</v>
      </c>
      <c r="H20" s="6">
        <f>RTD("cqg.rtd", ,"ContractData",B20, "NetLastQuoteToday",, "T")</f>
        <v>-0.55000000000000004</v>
      </c>
      <c r="I20" s="7">
        <f>RTD("cqg.rtd", ,"ContractData",B20, "PerCentNetLastQuote",, "T")/100</f>
        <v>-3.0059572607531288E-3</v>
      </c>
      <c r="J20" s="7">
        <f>RTD("cqg.rtd", ,"ContractData",B20, "PerCentNetLastQuote",, "T")/100</f>
        <v>-3.0059572607531288E-3</v>
      </c>
      <c r="K20" s="8">
        <f>RTD("cqg.rtd", ,"ContractData",B20, "T_CVol",, "T")</f>
        <v>1078</v>
      </c>
      <c r="L20" s="3">
        <f>RTD("cqg.rtd", ,"ContractData",B20, "Open",, "T")</f>
        <v>183.1</v>
      </c>
      <c r="M20" s="3">
        <f>RTD("cqg.rtd", ,"ContractData",B20, "High",, "T")</f>
        <v>183.1</v>
      </c>
      <c r="N20" s="3">
        <f>RTD("cqg.rtd", ,"ContractData",B20, "Low",, "T")</f>
        <v>181.77</v>
      </c>
      <c r="O20" s="5" t="str">
        <f t="shared" si="2"/>
        <v>S.SLYG</v>
      </c>
      <c r="P20" s="16">
        <f>IFERROR(RTD("cqg.rtd",,"StudyData", "Correlation("&amp;B20&amp;","&amp;$P$15&amp;",Period:="&amp;$S$14&amp;",InputChoice1:=Close,InputChoice2:=Close)", "FG", "", "Close",$U$14, "0", "all","", "","True","T")/100,"")</f>
        <v>0.9928762150999999</v>
      </c>
      <c r="Q20" s="16">
        <f>IFERROR(RTD("cqg.rtd",,"StudyData", "Correlation("&amp;B20&amp;","&amp;$Q$15&amp;",Period:="&amp;$S$14&amp;",InputChoice1:=Close,InputChoice2:=Close)", "FG", "", "Close",$U$14, "0", "all","", "","True","T")/100,"")</f>
        <v>0.9886104537</v>
      </c>
      <c r="R20" s="16">
        <f>IFERROR(RTD("cqg.rtd",,"StudyData", "Correlation("&amp;B20&amp;","&amp;$R$15&amp;",Period:="&amp;$S$14&amp;",InputChoice1:=Close,InputChoice2:=Close)", "FG", "", "Close",$U$14, "0", "all","", "","True","T")/100,"")</f>
        <v>0.96870048649999996</v>
      </c>
      <c r="S20" s="16">
        <f>IFERROR(RTD("cqg.rtd",,"StudyData", "Correlation("&amp;B20&amp;","&amp;$S$15&amp;",Period:="&amp;$S$14&amp;",InputChoice1:=Close,InputChoice2:=Close)", "FG", "", "Close",$U$14, "0", "all","", "","True","T")/100,"")</f>
        <v>0.9851510456</v>
      </c>
      <c r="T20" s="16"/>
      <c r="U20" s="16">
        <f>IFERROR(RTD("cqg.rtd",,"StudyData", "Correlation("&amp;B20&amp;","&amp;$U$15&amp;",Period:="&amp;$S$14&amp;",InputChoice1:=Close,InputChoice2:=Close)", "FG", "", "Close",$U$14, "0", "all","", "","True","T")/100,"")</f>
        <v>0.99103483949999993</v>
      </c>
      <c r="V20" s="72"/>
      <c r="W20" s="43">
        <f t="shared" si="1"/>
        <v>-12</v>
      </c>
      <c r="X20" s="6">
        <f>Sheet5!K20</f>
        <v>0.24666416120000001</v>
      </c>
      <c r="AH20" s="35"/>
      <c r="AI20" s="39"/>
    </row>
    <row r="21" spans="2:35" ht="15.6" customHeight="1" x14ac:dyDescent="0.3">
      <c r="B21" s="5" t="s">
        <v>65</v>
      </c>
      <c r="C21" s="58" t="str">
        <f>LEFT(RIGHT(RTD("cqg.rtd", ,"ContractData",B21, "LongDescription",, "T"),27),23)</f>
        <v>S&amp;P 600 Small Cap Value</v>
      </c>
      <c r="D21" s="58"/>
      <c r="E21" s="58"/>
      <c r="F21" s="58"/>
      <c r="G21" s="6">
        <f>RTD("cqg.rtd", ,"ContractData",B21, "LastQuoteToday",, "T")</f>
        <v>102.36</v>
      </c>
      <c r="H21" s="6">
        <f>RTD("cqg.rtd", ,"ContractData",B21, "NetLastQuoteToday",, "T")</f>
        <v>-0.73</v>
      </c>
      <c r="I21" s="7">
        <f>RTD("cqg.rtd", ,"ContractData",B21, "PerCentNetLastQuote",, "T")/100</f>
        <v>-7.0811911921621886E-3</v>
      </c>
      <c r="J21" s="7">
        <f>RTD("cqg.rtd", ,"ContractData",B21, "PerCentNetLastQuote",, "T")/100</f>
        <v>-7.0811911921621886E-3</v>
      </c>
      <c r="K21" s="8">
        <f>RTD("cqg.rtd", ,"ContractData",B21, "T_CVol",, "T")</f>
        <v>4248</v>
      </c>
      <c r="L21" s="3">
        <f>RTD("cqg.rtd", ,"ContractData",B21, "Open",, "T")</f>
        <v>102.67</v>
      </c>
      <c r="M21" s="3">
        <f>RTD("cqg.rtd", ,"ContractData",B21, "High",, "T")</f>
        <v>102.67</v>
      </c>
      <c r="N21" s="3">
        <f>RTD("cqg.rtd", ,"ContractData",B21, "Low",, "T")</f>
        <v>102.05</v>
      </c>
      <c r="O21" s="5" t="str">
        <f t="shared" si="2"/>
        <v>S.SLYV</v>
      </c>
      <c r="P21" s="16">
        <f>IFERROR(RTD("cqg.rtd",,"StudyData", "Correlation("&amp;B21&amp;","&amp;$P$15&amp;",Period:="&amp;$S$14&amp;",InputChoice1:=Close,InputChoice2:=Close)", "FG", "", "Close",$U$14, "0", "all","", "","True","T")/100,"")</f>
        <v>0.98594030590000004</v>
      </c>
      <c r="Q21" s="16">
        <f>IFERROR(RTD("cqg.rtd",,"StudyData", "Correlation("&amp;B21&amp;","&amp;$Q$15&amp;",Period:="&amp;$S$14&amp;",InputChoice1:=Close,InputChoice2:=Close)", "FG", "", "Close",$U$14, "0", "all","", "","True","T")/100,"")</f>
        <v>0.99485193519999993</v>
      </c>
      <c r="R21" s="16">
        <f>IFERROR(RTD("cqg.rtd",,"StudyData", "Correlation("&amp;B21&amp;","&amp;$R$15&amp;",Period:="&amp;$S$14&amp;",InputChoice1:=Close,InputChoice2:=Close)", "FG", "", "Close",$U$14, "0", "all","", "","True","T")/100,"")</f>
        <v>0.96340714999999999</v>
      </c>
      <c r="S21" s="16">
        <f>IFERROR(RTD("cqg.rtd",,"StudyData", "Correlation("&amp;B21&amp;","&amp;$S$15&amp;",Period:="&amp;$S$14&amp;",InputChoice1:=Close,InputChoice2:=Close)", "FG", "", "Close",$U$14, "0", "all","", "","True","T")/100,"")</f>
        <v>0.98596154189999996</v>
      </c>
      <c r="T21" s="16">
        <f>IFERROR(RTD("cqg.rtd",,"StudyData", "Correlation("&amp;B21&amp;","&amp;$T$15&amp;",Period:="&amp;$S$14&amp;",InputChoice1:=Close,InputChoice2:=Close)", "FG", "", "Close",$U$14, "0", "all","", "","True","T")/100,"")</f>
        <v>0.99103483949999993</v>
      </c>
      <c r="U21" s="16"/>
      <c r="V21" s="73"/>
      <c r="W21" s="43">
        <f t="shared" si="1"/>
        <v>-13</v>
      </c>
      <c r="X21" s="6">
        <f>Sheet5!K21</f>
        <v>9.6002537999999998E-3</v>
      </c>
      <c r="AH21" s="35"/>
      <c r="AI21" s="39"/>
    </row>
    <row r="22" spans="2:35" ht="3.95" customHeight="1" x14ac:dyDescent="0.3"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41">
        <f t="shared" ref="W22" si="3">-1</f>
        <v>-1</v>
      </c>
      <c r="X22" s="19"/>
      <c r="AH22" s="35"/>
      <c r="AI22" s="39"/>
    </row>
    <row r="23" spans="2:35" s="28" customFormat="1" ht="14.1" customHeight="1" x14ac:dyDescent="0.3">
      <c r="B23" s="59" t="s">
        <v>76</v>
      </c>
      <c r="C23" s="59"/>
      <c r="D23" s="59"/>
      <c r="E23" s="59"/>
      <c r="F23" s="59"/>
      <c r="G23" s="59" t="s">
        <v>56</v>
      </c>
      <c r="H23" s="59"/>
      <c r="I23" s="59"/>
      <c r="J23" s="59"/>
      <c r="K23" s="59"/>
      <c r="L23" s="59"/>
      <c r="M23" s="59"/>
      <c r="N23" s="59"/>
      <c r="O23" s="67" t="s">
        <v>59</v>
      </c>
      <c r="P23" s="67"/>
      <c r="Q23" s="67"/>
      <c r="R23" s="67"/>
      <c r="S23" s="50">
        <v>20</v>
      </c>
      <c r="T23" s="15" t="s">
        <v>57</v>
      </c>
      <c r="U23" s="50" t="s">
        <v>50</v>
      </c>
      <c r="V23" s="30"/>
      <c r="W23" s="30"/>
      <c r="X23" s="30"/>
      <c r="Y23" s="1"/>
      <c r="Z23" s="1"/>
      <c r="AA23" s="1"/>
      <c r="AB23" s="1"/>
      <c r="AC23" s="1"/>
      <c r="AD23" s="1"/>
      <c r="AE23" s="1"/>
      <c r="AF23" s="1"/>
      <c r="AG23" s="1"/>
      <c r="AH23" s="34"/>
      <c r="AI23" s="40"/>
    </row>
    <row r="24" spans="2:35" s="28" customFormat="1" ht="14.1" customHeight="1" x14ac:dyDescent="0.3">
      <c r="B24" s="29" t="s">
        <v>42</v>
      </c>
      <c r="C24" s="29"/>
      <c r="D24" s="60" t="s">
        <v>58</v>
      </c>
      <c r="E24" s="60"/>
      <c r="F24" s="29"/>
      <c r="G24" s="29" t="s">
        <v>43</v>
      </c>
      <c r="H24" s="29" t="s">
        <v>44</v>
      </c>
      <c r="I24" s="29" t="s">
        <v>45</v>
      </c>
      <c r="J24" s="29" t="s">
        <v>45</v>
      </c>
      <c r="K24" s="29" t="s">
        <v>46</v>
      </c>
      <c r="L24" s="29" t="s">
        <v>47</v>
      </c>
      <c r="M24" s="29" t="s">
        <v>48</v>
      </c>
      <c r="N24" s="29" t="s">
        <v>49</v>
      </c>
      <c r="O24" s="29"/>
      <c r="P24" s="32" t="str">
        <f>B25</f>
        <v>S.XLY</v>
      </c>
      <c r="Q24" s="32" t="str">
        <f>B26</f>
        <v>S.XLP</v>
      </c>
      <c r="R24" s="32" t="str">
        <f>B27</f>
        <v>S.XLE</v>
      </c>
      <c r="S24" s="32" t="str">
        <f>B28</f>
        <v>S.XLF</v>
      </c>
      <c r="T24" s="32" t="str">
        <f>B29</f>
        <v>S.XLV</v>
      </c>
      <c r="U24" s="32" t="str">
        <f>B30</f>
        <v>S.XLI</v>
      </c>
      <c r="V24" s="32" t="str">
        <f>B31</f>
        <v>S.XLB</v>
      </c>
      <c r="W24" s="32" t="str">
        <f>B32</f>
        <v>S.XLK</v>
      </c>
      <c r="X24" s="32" t="str">
        <f>B33</f>
        <v>S.XLU</v>
      </c>
      <c r="Y24" s="1"/>
      <c r="Z24" s="1"/>
      <c r="AA24" s="1"/>
      <c r="AB24" s="1"/>
      <c r="AC24" s="1"/>
      <c r="AD24" s="1"/>
      <c r="AE24" s="1"/>
      <c r="AF24" s="1"/>
      <c r="AG24" s="1"/>
      <c r="AH24" s="34"/>
      <c r="AI24" s="40"/>
    </row>
    <row r="25" spans="2:35" ht="15.6" customHeight="1" x14ac:dyDescent="0.3">
      <c r="B25" s="5" t="s">
        <v>67</v>
      </c>
      <c r="C25" s="58" t="str">
        <f>LEFT(RTD("cqg.rtd", ,"ContractData",B25, "LongDescription",, "T"),29)</f>
        <v>Consumer Discretionary Select</v>
      </c>
      <c r="D25" s="58"/>
      <c r="E25" s="58"/>
      <c r="F25" s="58"/>
      <c r="G25" s="6">
        <f>RTD("cqg.rtd", ,"ContractData",B25, "LastQuoteToday",, "T")</f>
        <v>79.22</v>
      </c>
      <c r="H25" s="6">
        <f>RTD("cqg.rtd", ,"ContractData",B25, "NetLastQuoteToday",, "T")</f>
        <v>-0.28000000000000003</v>
      </c>
      <c r="I25" s="7">
        <f>RTD("cqg.rtd", ,"ContractData",B25, "PerCentNetLastQuote",, "T")/100</f>
        <v>-3.522012578616352E-3</v>
      </c>
      <c r="J25" s="7">
        <f>RTD("cqg.rtd", ,"ContractData",B25, "PerCentNetLastQuote",, "T")/100</f>
        <v>-3.522012578616352E-3</v>
      </c>
      <c r="K25" s="8">
        <f>RTD("cqg.rtd", ,"ContractData",B25, "T_CVol",, "T")</f>
        <v>2300259</v>
      </c>
      <c r="L25" s="3">
        <f>RTD("cqg.rtd", ,"ContractData",B25, "Open",, "T")</f>
        <v>79.09</v>
      </c>
      <c r="M25" s="3">
        <f>RTD("cqg.rtd", ,"ContractData",B25, "High",, "T")</f>
        <v>79.3</v>
      </c>
      <c r="N25" s="3">
        <f>RTD("cqg.rtd", ,"ContractData",B25, "Low",, "T")</f>
        <v>79.040000000000006</v>
      </c>
      <c r="O25" s="5" t="str">
        <f>B25</f>
        <v>S.XLY</v>
      </c>
      <c r="P25" s="33"/>
      <c r="Q25" s="33">
        <f>IFERROR(RTD("cqg.rtd",,"StudyData", "Correlation("&amp;O25&amp;","&amp;$Q$24&amp;",Period:="&amp;$S$23&amp;",InputChoice1:=Close,InputChoice2:=Close)", "FG", "", "Close",$U$23, "0", "all","", "","True","T")/100,"")</f>
        <v>0.76703104740000005</v>
      </c>
      <c r="R25" s="33">
        <f>IFERROR(RTD("cqg.rtd",,"StudyData", "Correlation("&amp;O25&amp;","&amp;$R$24&amp;",Period:="&amp;$S$23&amp;",InputChoice1:=Close,InputChoice2:=Close)", "FG", "", "Close",$U$23, "0", "all","", "","True","T")/100,"")</f>
        <v>0.65229749510000001</v>
      </c>
      <c r="S25" s="33">
        <f>IFERROR(RTD("cqg.rtd",,"StudyData", "Correlation("&amp;O25&amp;","&amp;$S$24&amp;",Period:="&amp;$S$23&amp;",InputChoice1:=Close,InputChoice2:=Close)", "FG", "", "Close",$U$23, "0", "all","", "","True","T")/100,"")</f>
        <v>0.72061682860000009</v>
      </c>
      <c r="T25" s="33">
        <f>IFERROR(RTD("cqg.rtd",,"StudyData", "Correlation("&amp;O25&amp;","&amp;$T$24&amp;",Period:="&amp;$S$23&amp;",InputChoice1:=Close,InputChoice2:=Close)", "FG", "", "Close",$U$23, "0", "all","", "","True","T")/100,"")</f>
        <v>0.83562406010000001</v>
      </c>
      <c r="U25" s="33">
        <f>IFERROR(RTD("cqg.rtd",,"StudyData", "Correlation("&amp;O25&amp;","&amp;$U$24&amp;",Period:="&amp;$S$23&amp;",InputChoice1:=Close,InputChoice2:=Close)", "FG", "", "Close",$U$23, "0", "all","", "","True","T")/100,"")</f>
        <v>0.83771218209999998</v>
      </c>
      <c r="V25" s="33">
        <f>IFERROR(RTD("cqg.rtd",,"StudyData", "Correlation("&amp;O25&amp;","&amp;$V$24&amp;",Period:="&amp;$S$23&amp;",InputChoice1:=Close,InputChoice2:=Close)", "FG", "", "Close",$U$23, "0", "all","", "","True","T")/100,"")</f>
        <v>0.7614263738</v>
      </c>
      <c r="W25" s="33">
        <f>IFERROR(RTD("cqg.rtd",,"StudyData", "Correlation("&amp;O25&amp;","&amp;$W$24&amp;",Period:="&amp;$S$23&amp;",InputChoice1:=Close,InputChoice2:=Close)", "FG", "", "Close",$U$23, "0", "all","", "","True","T")/100,"")</f>
        <v>0.84538657500000003</v>
      </c>
      <c r="X25" s="33">
        <f>IFERROR(RTD("cqg.rtd",,"StudyData", "Correlation("&amp;O25&amp;","&amp;$X$24&amp;",Period:="&amp;$S$23&amp;",InputChoice1:=Close,InputChoice2:=Close)", "FG", "", "Close",$U$23, "0", "all","", "","True","T")/100,"")</f>
        <v>0.76091866880000003</v>
      </c>
      <c r="AH25" s="35"/>
      <c r="AI25" s="39"/>
    </row>
    <row r="26" spans="2:35" ht="15.6" customHeight="1" x14ac:dyDescent="0.3">
      <c r="B26" s="5" t="s">
        <v>68</v>
      </c>
      <c r="C26" s="58" t="str">
        <f>LEFT(RTD("cqg.rtd", ,"ContractData",B26, "LongDescription",, "T"),24)</f>
        <v xml:space="preserve">Consumer Staples Select </v>
      </c>
      <c r="D26" s="58"/>
      <c r="E26" s="58"/>
      <c r="F26" s="58"/>
      <c r="G26" s="6">
        <f>RTD("cqg.rtd", ,"ContractData",B26, "LastQuoteToday",, "T")</f>
        <v>53.96</v>
      </c>
      <c r="H26" s="6">
        <f>RTD("cqg.rtd", ,"ContractData",B26, "NetLastQuoteToday",, "T")</f>
        <v>0.08</v>
      </c>
      <c r="I26" s="7">
        <f>RTD("cqg.rtd", ,"ContractData",B26, "PerCentNetLastQuote",, "T")/100</f>
        <v>1.4847809948032665E-3</v>
      </c>
      <c r="J26" s="7">
        <f>RTD("cqg.rtd", ,"ContractData",B26, "PerCentNetLastQuote",, "T")/100</f>
        <v>1.4847809948032665E-3</v>
      </c>
      <c r="K26" s="8">
        <f>RTD("cqg.rtd", ,"ContractData",B26, "T_CVol",, "T")</f>
        <v>1688621</v>
      </c>
      <c r="L26" s="3">
        <f>RTD("cqg.rtd", ,"ContractData",B26, "Open",, "T")</f>
        <v>53.78</v>
      </c>
      <c r="M26" s="3">
        <f>RTD("cqg.rtd", ,"ContractData",B26, "High",, "T")</f>
        <v>53.96</v>
      </c>
      <c r="N26" s="3">
        <f>RTD("cqg.rtd", ,"ContractData",B26, "Low",, "T")</f>
        <v>53.77</v>
      </c>
      <c r="O26" s="5" t="str">
        <f t="shared" ref="O26:O33" si="4">B26</f>
        <v>S.XLP</v>
      </c>
      <c r="P26" s="33">
        <f>IFERROR(RTD("cqg.rtd",,"StudyData", "Correlation("&amp;O26&amp;","&amp;$P$24&amp;",Period:="&amp;$S$23&amp;",InputChoice1:=Close,InputChoice2:=Close)", "FG", "", "Close",$U$23, "0", "all","", "","True","T")/100,"")</f>
        <v>0.76703104740000005</v>
      </c>
      <c r="Q26" s="33"/>
      <c r="R26" s="33">
        <f>IFERROR(RTD("cqg.rtd",,"StudyData", "Correlation("&amp;O26&amp;","&amp;$R$24&amp;",Period:="&amp;$S$23&amp;",InputChoice1:=Close,InputChoice2:=Close)", "FG", "", "Close",$U$23, "0", "all","", "","True","T")/100,"")</f>
        <v>0.52781758889999997</v>
      </c>
      <c r="S26" s="33">
        <f>IFERROR(RTD("cqg.rtd",,"StudyData", "Correlation("&amp;O26&amp;","&amp;$S$24&amp;",Period:="&amp;$S$23&amp;",InputChoice1:=Close,InputChoice2:=Close)", "FG", "", "Close",$U$23, "0", "all","", "","True","T")/100,"")</f>
        <v>0.17984058260000002</v>
      </c>
      <c r="T26" s="33">
        <f>IFERROR(RTD("cqg.rtd",,"StudyData", "Correlation("&amp;O26&amp;","&amp;$T$24&amp;",Period:="&amp;$S$23&amp;",InputChoice1:=Close,InputChoice2:=Close)", "FG", "", "Close",$U$23, "0", "all","", "","True","T")/100,"")</f>
        <v>0.58935789620000001</v>
      </c>
      <c r="U26" s="33">
        <f>IFERROR(RTD("cqg.rtd",,"StudyData", "Correlation("&amp;O26&amp;","&amp;$U$24&amp;",Period:="&amp;$S$23&amp;",InputChoice1:=Close,InputChoice2:=Close)", "FG", "", "Close",$U$23, "0", "all","", "","True","T")/100,"")</f>
        <v>0.75603892959999996</v>
      </c>
      <c r="V26" s="33">
        <f>IFERROR(RTD("cqg.rtd",,"StudyData", "Correlation("&amp;O26&amp;","&amp;$V$24&amp;",Period:="&amp;$S$23&amp;",InputChoice1:=Close,InputChoice2:=Close)", "FG", "", "Close",$U$23, "0", "all","", "","True","T")/100,"")</f>
        <v>0.60961312629999997</v>
      </c>
      <c r="W26" s="33">
        <f>IFERROR(RTD("cqg.rtd",,"StudyData", "Correlation("&amp;O26&amp;","&amp;$W$24&amp;",Period:="&amp;$S$23&amp;",InputChoice1:=Close,InputChoice2:=Close)", "FG", "", "Close",$U$23, "0", "all","", "","True","T")/100,"")</f>
        <v>0.45683634550000002</v>
      </c>
      <c r="X26" s="33">
        <f>IFERROR(RTD("cqg.rtd",,"StudyData", "Correlation("&amp;O26&amp;","&amp;$X$24&amp;",Period:="&amp;$S$23&amp;",InputChoice1:=Close,InputChoice2:=Close)", "FG", "", "Close",$U$23, "0", "all","", "","True","T")/100,"")</f>
        <v>0.93897859030000008</v>
      </c>
      <c r="AH26" s="35"/>
      <c r="AI26" s="39"/>
    </row>
    <row r="27" spans="2:35" ht="15.6" customHeight="1" x14ac:dyDescent="0.3">
      <c r="B27" s="5" t="s">
        <v>69</v>
      </c>
      <c r="C27" s="58" t="str">
        <f>LEFT(RTD("cqg.rtd", ,"ContractData",B27, "LongDescription",, "T"),24)</f>
        <v>The Energy SPDR</v>
      </c>
      <c r="D27" s="58"/>
      <c r="E27" s="58"/>
      <c r="F27" s="58"/>
      <c r="G27" s="6">
        <f>RTD("cqg.rtd", ,"ContractData",B27, "LastQuoteToday",, "T")</f>
        <v>68.930000000000007</v>
      </c>
      <c r="H27" s="6">
        <f>RTD("cqg.rtd", ,"ContractData",B27, "NetLastQuoteToday",, "T")</f>
        <v>-0.46</v>
      </c>
      <c r="I27" s="7">
        <f>RTD("cqg.rtd", ,"ContractData",B27, "PerCentNetLastQuote",, "T")/100</f>
        <v>-6.6291972906758903E-3</v>
      </c>
      <c r="J27" s="7">
        <f>RTD("cqg.rtd", ,"ContractData",B27, "PerCentNetLastQuote",, "T")/100</f>
        <v>-6.6291972906758903E-3</v>
      </c>
      <c r="K27" s="8">
        <f>RTD("cqg.rtd", ,"ContractData",B27, "T_CVol",, "T")</f>
        <v>4027084</v>
      </c>
      <c r="L27" s="3">
        <f>RTD("cqg.rtd", ,"ContractData",B27, "Open",, "T")</f>
        <v>68.59</v>
      </c>
      <c r="M27" s="3">
        <f>RTD("cqg.rtd", ,"ContractData",B27, "High",, "T")</f>
        <v>68.97</v>
      </c>
      <c r="N27" s="3">
        <f>RTD("cqg.rtd", ,"ContractData",B27, "Low",, "T")</f>
        <v>68.52</v>
      </c>
      <c r="O27" s="5" t="str">
        <f t="shared" si="4"/>
        <v>S.XLE</v>
      </c>
      <c r="P27" s="33">
        <f>IFERROR(RTD("cqg.rtd",,"StudyData", "Correlation("&amp;O27&amp;","&amp;$P$24&amp;",Period:="&amp;$S$23&amp;",InputChoice1:=Close,InputChoice2:=Close)", "FG", "", "Close",$U$23, "0", "all","", "","True","T")/100,"")</f>
        <v>0.65229749510000001</v>
      </c>
      <c r="Q27" s="33">
        <f>IFERROR(RTD("cqg.rtd",,"StudyData", "Correlation("&amp;O27&amp;","&amp;$Q$24&amp;",Period:="&amp;$S$23&amp;",InputChoice1:=Close,InputChoice2:=Close)", "FG", "", "Close",$U$23, "0", "all","", "","True","T")/100,"")</f>
        <v>0.52781758889999997</v>
      </c>
      <c r="R27" s="33"/>
      <c r="S27" s="33">
        <f>IFERROR(RTD("cqg.rtd",,"StudyData", "Correlation("&amp;O27&amp;","&amp;$S$24&amp;",Period:="&amp;$S$23&amp;",InputChoice1:=Close,InputChoice2:=Close)", "FG", "", "Close",$U$23, "0", "all","", "","True","T")/100,"")</f>
        <v>0.54254831739999998</v>
      </c>
      <c r="T27" s="33">
        <f>IFERROR(RTD("cqg.rtd",,"StudyData", "Correlation("&amp;O27&amp;","&amp;$T$24&amp;",Period:="&amp;$S$23&amp;",InputChoice1:=Close,InputChoice2:=Close)", "FG", "", "Close",$U$23, "0", "all","", "","True","T")/100,"")</f>
        <v>0.79780009029999999</v>
      </c>
      <c r="U27" s="33">
        <f>IFERROR(RTD("cqg.rtd",,"StudyData", "Correlation("&amp;O27&amp;","&amp;$U$24&amp;",Period:="&amp;$S$23&amp;",InputChoice1:=Close,InputChoice2:=Close)", "FG", "", "Close",$U$23, "0", "all","", "","True","T")/100,"")</f>
        <v>0.90820555080000009</v>
      </c>
      <c r="V27" s="33">
        <f>IFERROR(RTD("cqg.rtd",,"StudyData", "Correlation("&amp;O27&amp;","&amp;$V$24&amp;",Period:="&amp;$S$23&amp;",InputChoice1:=Close,InputChoice2:=Close)", "FG", "", "Close",$U$23, "0", "all","", "","True","T")/100,"")</f>
        <v>0.89203227330000001</v>
      </c>
      <c r="W27" s="33">
        <f>IFERROR(RTD("cqg.rtd",,"StudyData", "Correlation("&amp;O27&amp;","&amp;$W$24&amp;",Period:="&amp;$S$23&amp;",InputChoice1:=Close,InputChoice2:=Close)", "FG", "", "Close",$U$23, "0", "all","", "","True","T")/100,"")</f>
        <v>0.78184544829999991</v>
      </c>
      <c r="X27" s="33">
        <f>IFERROR(RTD("cqg.rtd",,"StudyData", "Correlation("&amp;O27&amp;","&amp;$X$24&amp;",Period:="&amp;$S$23&amp;",InputChoice1:=Close,InputChoice2:=Close)", "FG", "", "Close",$U$23, "0", "all","", "","True","T")/100,"")</f>
        <v>0.59824863659999994</v>
      </c>
      <c r="AH27" s="35"/>
      <c r="AI27" s="39"/>
    </row>
    <row r="28" spans="2:35" ht="15.6" customHeight="1" x14ac:dyDescent="0.3">
      <c r="B28" s="5" t="s">
        <v>70</v>
      </c>
      <c r="C28" s="58" t="str">
        <f>LEFT(RTD("cqg.rtd", ,"ContractData",B28, "LongDescription",, "T"),24)</f>
        <v>The Financial SPDR</v>
      </c>
      <c r="D28" s="58"/>
      <c r="E28" s="58"/>
      <c r="F28" s="58"/>
      <c r="G28" s="6">
        <f>RTD("cqg.rtd", ,"ContractData",B28, "LastQuoteToday",, "T")</f>
        <v>23.37</v>
      </c>
      <c r="H28" s="6">
        <f>RTD("cqg.rtd", ,"ContractData",B28, "NetLastQuoteToday",, "T")</f>
        <v>-0.25</v>
      </c>
      <c r="I28" s="7">
        <f>RTD("cqg.rtd", ,"ContractData",B28, "PerCentNetLastQuote",, "T")/100</f>
        <v>-1.058425063505504E-2</v>
      </c>
      <c r="J28" s="7">
        <f>RTD("cqg.rtd", ,"ContractData",B28, "PerCentNetLastQuote",, "T")/100</f>
        <v>-1.058425063505504E-2</v>
      </c>
      <c r="K28" s="8">
        <f>RTD("cqg.rtd", ,"ContractData",B28, "T_CVol",, "T")</f>
        <v>13247790</v>
      </c>
      <c r="L28" s="3">
        <f>RTD("cqg.rtd", ,"ContractData",B28, "Open",, "T")</f>
        <v>23.48</v>
      </c>
      <c r="M28" s="3">
        <f>RTD("cqg.rtd", ,"ContractData",B28, "High",, "T")</f>
        <v>23.52</v>
      </c>
      <c r="N28" s="3">
        <f>RTD("cqg.rtd", ,"ContractData",B28, "Low",, "T")</f>
        <v>23.330000000000002</v>
      </c>
      <c r="O28" s="5" t="str">
        <f t="shared" si="4"/>
        <v>S.XLF</v>
      </c>
      <c r="P28" s="33">
        <f>IFERROR(RTD("cqg.rtd",,"StudyData", "Correlation("&amp;O28&amp;","&amp;$P$24&amp;",Period:="&amp;$S$23&amp;",InputChoice1:=Close,InputChoice2:=Close)", "FG", "", "Close",$U$23, "0", "all","", "","True","T")/100,"")</f>
        <v>0.72061682860000009</v>
      </c>
      <c r="Q28" s="33">
        <f>IFERROR(RTD("cqg.rtd",,"StudyData", "Correlation("&amp;O28&amp;","&amp;$Q$24&amp;",Period:="&amp;$S$23&amp;",InputChoice1:=Close,InputChoice2:=Close)", "FG", "", "Close",$U$23, "0", "all","", "","True","T")/100,"")</f>
        <v>0.17984058260000002</v>
      </c>
      <c r="R28" s="33">
        <f>IFERROR(RTD("cqg.rtd",,"StudyData", "Correlation("&amp;O28&amp;","&amp;$R$24&amp;",Period:="&amp;$S$23&amp;",InputChoice1:=Close,InputChoice2:=Close)", "FG", "", "Close",$U$23, "0", "all","", "","True","T")/100,"")</f>
        <v>0.54254831739999998</v>
      </c>
      <c r="S28" s="33"/>
      <c r="T28" s="33">
        <f>IFERROR(RTD("cqg.rtd",,"StudyData", "Correlation("&amp;O28&amp;","&amp;$T$24&amp;",Period:="&amp;$S$23&amp;",InputChoice1:=Close,InputChoice2:=Close)", "FG", "", "Close",$U$23, "0", "all","", "","True","T")/100,"")</f>
        <v>0.75400210430000003</v>
      </c>
      <c r="U28" s="33">
        <f>IFERROR(RTD("cqg.rtd",,"StudyData", "Correlation("&amp;O28&amp;","&amp;$U$24&amp;",Period:="&amp;$S$23&amp;",InputChoice1:=Close,InputChoice2:=Close)", "FG", "", "Close",$U$23, "0", "all","", "","True","T")/100,"")</f>
        <v>0.55832450960000002</v>
      </c>
      <c r="V28" s="33">
        <f>IFERROR(RTD("cqg.rtd",,"StudyData", "Correlation("&amp;O28&amp;","&amp;$V$24&amp;",Period:="&amp;$S$23&amp;",InputChoice1:=Close,InputChoice2:=Close)", "FG", "", "Close",$U$23, "0", "all","", "","True","T")/100,"")</f>
        <v>0.64344949159999998</v>
      </c>
      <c r="W28" s="33">
        <f>IFERROR(RTD("cqg.rtd",,"StudyData", "Correlation("&amp;O28&amp;","&amp;$W$24&amp;",Period:="&amp;$S$23&amp;",InputChoice1:=Close,InputChoice2:=Close)", "FG", "", "Close",$U$23, "0", "all","", "","True","T")/100,"")</f>
        <v>0.88037997229999998</v>
      </c>
      <c r="X28" s="33">
        <f>IFERROR(RTD("cqg.rtd",,"StudyData", "Correlation("&amp;O28&amp;","&amp;$X$24&amp;",Period:="&amp;$S$23&amp;",InputChoice1:=Close,InputChoice2:=Close)", "FG", "", "Close",$U$23, "0", "all","", "","True","T")/100,"")</f>
        <v>0.19732488969999998</v>
      </c>
      <c r="AH28" s="35"/>
      <c r="AI28" s="39"/>
    </row>
    <row r="29" spans="2:35" ht="15.6" customHeight="1" x14ac:dyDescent="0.3">
      <c r="B29" s="5" t="s">
        <v>71</v>
      </c>
      <c r="C29" s="58" t="str">
        <f>LEFT(RTD("cqg.rtd", ,"ContractData",B29, "LongDescription",, "T"),19)</f>
        <v xml:space="preserve">Health Care Select </v>
      </c>
      <c r="D29" s="58"/>
      <c r="E29" s="58"/>
      <c r="F29" s="58"/>
      <c r="G29" s="6">
        <f>RTD("cqg.rtd", ,"ContractData",B29, "LastQuoteToday",, "T")</f>
        <v>72.61</v>
      </c>
      <c r="H29" s="6">
        <f>RTD("cqg.rtd", ,"ContractData",B29, "NetLastQuoteToday",, "T")</f>
        <v>0.13</v>
      </c>
      <c r="I29" s="7">
        <f>RTD("cqg.rtd", ,"ContractData",B29, "PerCentNetLastQuote",, "T")/100</f>
        <v>1.793598233995585E-3</v>
      </c>
      <c r="J29" s="7">
        <f>RTD("cqg.rtd", ,"ContractData",B29, "PerCentNetLastQuote",, "T")/100</f>
        <v>1.793598233995585E-3</v>
      </c>
      <c r="K29" s="8">
        <f>RTD("cqg.rtd", ,"ContractData",B29, "T_CVol",, "T")</f>
        <v>2329805</v>
      </c>
      <c r="L29" s="3">
        <f>RTD("cqg.rtd", ,"ContractData",B29, "Open",, "T")</f>
        <v>72.320000000000007</v>
      </c>
      <c r="M29" s="3">
        <f>RTD("cqg.rtd", ,"ContractData",B29, "High",, "T")</f>
        <v>72.83</v>
      </c>
      <c r="N29" s="3">
        <f>RTD("cqg.rtd", ,"ContractData",B29, "Low",, "T")</f>
        <v>72.320000000000007</v>
      </c>
      <c r="O29" s="5" t="str">
        <f t="shared" si="4"/>
        <v>S.XLV</v>
      </c>
      <c r="P29" s="33">
        <f>IFERROR(RTD("cqg.rtd",,"StudyData", "Correlation("&amp;O29&amp;","&amp;$P$24&amp;",Period:="&amp;$S$23&amp;",InputChoice1:=Close,InputChoice2:=Close)", "FG", "", "Close",$U$23, "0", "all","", "","True","T")/100,"")</f>
        <v>0.83562406010000001</v>
      </c>
      <c r="Q29" s="33">
        <f>IFERROR(RTD("cqg.rtd",,"StudyData", "Correlation("&amp;O29&amp;","&amp;$Q$24&amp;",Period:="&amp;$S$23&amp;",InputChoice1:=Close,InputChoice2:=Close)", "FG", "", "Close",$U$23, "0", "all","", "","True","T")/100,"")</f>
        <v>0.58935789620000001</v>
      </c>
      <c r="R29" s="33">
        <f>IFERROR(RTD("cqg.rtd",,"StudyData", "Correlation("&amp;O29&amp;","&amp;$R$24&amp;",Period:="&amp;$S$23&amp;",InputChoice1:=Close,InputChoice2:=Close)", "FG", "", "Close",$U$23, "0", "all","", "","True","T")/100,"")</f>
        <v>0.79780009029999999</v>
      </c>
      <c r="S29" s="33">
        <f>IFERROR(RTD("cqg.rtd",,"StudyData", "Correlation("&amp;O29&amp;","&amp;$S$24&amp;",Period:="&amp;$S$23&amp;",InputChoice1:=Close,InputChoice2:=Close)", "FG", "", "Close",$U$23, "0", "all","", "","True","T")/100,"")</f>
        <v>0.75400210430000003</v>
      </c>
      <c r="T29" s="33"/>
      <c r="U29" s="33">
        <f>IFERROR(RTD("cqg.rtd",,"StudyData", "Correlation("&amp;O29&amp;","&amp;$U$24&amp;",Period:="&amp;$S$23&amp;",InputChoice1:=Close,InputChoice2:=Close)", "FG", "", "Close",$U$23, "0", "all","", "","True","T")/100,"")</f>
        <v>0.87479489099999996</v>
      </c>
      <c r="V29" s="33">
        <f>IFERROR(RTD("cqg.rtd",,"StudyData", "Correlation("&amp;O29&amp;","&amp;$V$24&amp;",Period:="&amp;$S$23&amp;",InputChoice1:=Close,InputChoice2:=Close)", "FG", "", "Close",$U$23, "0", "all","", "","True","T")/100,"")</f>
        <v>0.87702229929999997</v>
      </c>
      <c r="W29" s="33">
        <f>IFERROR(RTD("cqg.rtd",,"StudyData", "Correlation("&amp;O29&amp;","&amp;$W$24&amp;",Period:="&amp;$S$23&amp;",InputChoice1:=Close,InputChoice2:=Close)", "FG", "", "Close",$U$23, "0", "all","", "","True","T")/100,"")</f>
        <v>0.93191064819999991</v>
      </c>
      <c r="X29" s="33">
        <f>IFERROR(RTD("cqg.rtd",,"StudyData", "Correlation("&amp;O29&amp;","&amp;$X$24&amp;",Period:="&amp;$S$23&amp;",InputChoice1:=Close,InputChoice2:=Close)", "FG", "", "Close",$U$23, "0", "all","", "","True","T")/100,"")</f>
        <v>0.6939822254000001</v>
      </c>
      <c r="AH29" s="35"/>
      <c r="AI29" s="39"/>
    </row>
    <row r="30" spans="2:35" ht="15.6" customHeight="1" x14ac:dyDescent="0.3">
      <c r="B30" s="5" t="s">
        <v>72</v>
      </c>
      <c r="C30" s="58" t="str">
        <f>LEFT(RTD("cqg.rtd", ,"ContractData",B30, "LongDescription",, "T"),18)</f>
        <v xml:space="preserve">Industrial Select </v>
      </c>
      <c r="D30" s="58"/>
      <c r="E30" s="58"/>
      <c r="F30" s="58"/>
      <c r="G30" s="6">
        <f>RTD("cqg.rtd", ,"ContractData",B30, "LastQuoteToday",, "T")</f>
        <v>56.89</v>
      </c>
      <c r="H30" s="6">
        <f>RTD("cqg.rtd", ,"ContractData",B30, "NetLastQuoteToday",, "T")</f>
        <v>-0.26</v>
      </c>
      <c r="I30" s="7">
        <f>RTD("cqg.rtd", ,"ContractData",B30, "PerCentNetLastQuote",, "T")/100</f>
        <v>-4.549431321084864E-3</v>
      </c>
      <c r="J30" s="7">
        <f>RTD("cqg.rtd", ,"ContractData",B30, "PerCentNetLastQuote",, "T")/100</f>
        <v>-4.549431321084864E-3</v>
      </c>
      <c r="K30" s="8">
        <f>RTD("cqg.rtd", ,"ContractData",B30, "T_CVol",, "T")</f>
        <v>3042628</v>
      </c>
      <c r="L30" s="3">
        <f>RTD("cqg.rtd", ,"ContractData",B30, "Open",, "T")</f>
        <v>56.84</v>
      </c>
      <c r="M30" s="3">
        <f>RTD("cqg.rtd", ,"ContractData",B30, "High",, "T")</f>
        <v>57.03</v>
      </c>
      <c r="N30" s="3">
        <f>RTD("cqg.rtd", ,"ContractData",B30, "Low",, "T")</f>
        <v>56.78</v>
      </c>
      <c r="O30" s="5" t="str">
        <f t="shared" si="4"/>
        <v>S.XLI</v>
      </c>
      <c r="P30" s="33">
        <f>IFERROR(RTD("cqg.rtd",,"StudyData", "Correlation("&amp;O30&amp;","&amp;$P$24&amp;",Period:="&amp;$S$23&amp;",InputChoice1:=Close,InputChoice2:=Close)", "FG", "", "Close",$U$23, "0", "all","", "","True","T")/100,"")</f>
        <v>0.83771218209999998</v>
      </c>
      <c r="Q30" s="33">
        <f>IFERROR(RTD("cqg.rtd",,"StudyData", "Correlation("&amp;O30&amp;","&amp;$Q$24&amp;",Period:="&amp;$S$23&amp;",InputChoice1:=Close,InputChoice2:=Close)", "FG", "", "Close",$U$23, "0", "all","", "","True","T")/100,"")</f>
        <v>0.75603892959999996</v>
      </c>
      <c r="R30" s="33">
        <f>IFERROR(RTD("cqg.rtd",,"StudyData", "Correlation("&amp;O30&amp;","&amp;$R$24&amp;",Period:="&amp;$S$23&amp;",InputChoice1:=Close,InputChoice2:=Close)", "FG", "", "Close",$U$23, "0", "all","", "","True","T")/100,"")</f>
        <v>0.90820555080000009</v>
      </c>
      <c r="S30" s="33">
        <f>IFERROR(RTD("cqg.rtd",,"StudyData", "Correlation("&amp;O30&amp;","&amp;$S$24&amp;",Period:="&amp;$S$23&amp;",InputChoice1:=Close,InputChoice2:=Close)", "FG", "", "Close",$U$23, "0", "all","", "","True","T")/100,"")</f>
        <v>0.55832450960000002</v>
      </c>
      <c r="T30" s="33">
        <f>IFERROR(RTD("cqg.rtd",,"StudyData", "Correlation("&amp;O30&amp;","&amp;$T$24&amp;",Period:="&amp;$S$23&amp;",InputChoice1:=Close,InputChoice2:=Close)", "FG", "", "Close",$U$23, "0", "all","", "","True","T")/100,"")</f>
        <v>0.87479489099999996</v>
      </c>
      <c r="U30" s="33"/>
      <c r="V30" s="33">
        <f>IFERROR(RTD("cqg.rtd",,"StudyData", "Correlation("&amp;O30&amp;","&amp;$V$24&amp;",Period:="&amp;$S$23&amp;",InputChoice1:=Close,InputChoice2:=Close)", "FG", "", "Close",$U$23, "0", "all","", "","True","T")/100,"")</f>
        <v>0.88551210629999999</v>
      </c>
      <c r="W30" s="33">
        <f>IFERROR(RTD("cqg.rtd",,"StudyData", "Correlation("&amp;O30&amp;","&amp;$W$24&amp;",Period:="&amp;$S$23&amp;",InputChoice1:=Close,InputChoice2:=Close)", "FG", "", "Close",$U$23, "0", "all","", "","True","T")/100,"")</f>
        <v>0.80913478329999999</v>
      </c>
      <c r="X30" s="33">
        <f>IFERROR(RTD("cqg.rtd",,"StudyData", "Correlation("&amp;O30&amp;","&amp;$X$24&amp;",Period:="&amp;$S$23&amp;",InputChoice1:=Close,InputChoice2:=Close)", "FG", "", "Close",$U$23, "0", "all","", "","True","T")/100,"")</f>
        <v>0.80078176350000008</v>
      </c>
      <c r="AH30" s="35"/>
      <c r="AI30" s="39"/>
    </row>
    <row r="31" spans="2:35" ht="15.6" customHeight="1" x14ac:dyDescent="0.3">
      <c r="B31" s="5" t="s">
        <v>73</v>
      </c>
      <c r="C31" s="58" t="str">
        <f>LEFT(RTD("cqg.rtd", ,"ContractData",B31, "LongDescription",, "T"),17)</f>
        <v xml:space="preserve">Materials Select </v>
      </c>
      <c r="D31" s="58"/>
      <c r="E31" s="58"/>
      <c r="F31" s="58"/>
      <c r="G31" s="6">
        <f>RTD("cqg.rtd", ,"ContractData",B31, "LastQuoteToday",, "T")</f>
        <v>47.96</v>
      </c>
      <c r="H31" s="6">
        <f>RTD("cqg.rtd", ,"ContractData",B31, "NetLastQuoteToday",, "T")</f>
        <v>-0.49</v>
      </c>
      <c r="I31" s="7">
        <f>RTD("cqg.rtd", ,"ContractData",B31, "PerCentNetLastQuote",, "T")/100</f>
        <v>-1.0113519091847266E-2</v>
      </c>
      <c r="J31" s="7">
        <f>RTD("cqg.rtd", ,"ContractData",B31, "PerCentNetLastQuote",, "T")/100</f>
        <v>-1.0113519091847266E-2</v>
      </c>
      <c r="K31" s="8">
        <f>RTD("cqg.rtd", ,"ContractData",B31, "T_CVol",, "T")</f>
        <v>1365155</v>
      </c>
      <c r="L31" s="3">
        <f>RTD("cqg.rtd", ,"ContractData",B31, "Open",, "T")</f>
        <v>48.2</v>
      </c>
      <c r="M31" s="3">
        <f>RTD("cqg.rtd", ,"ContractData",B31, "High",, "T")</f>
        <v>48.21</v>
      </c>
      <c r="N31" s="3">
        <f>RTD("cqg.rtd", ,"ContractData",B31, "Low",, "T")</f>
        <v>47.88</v>
      </c>
      <c r="O31" s="5" t="str">
        <f t="shared" si="4"/>
        <v>S.XLB</v>
      </c>
      <c r="P31" s="33">
        <f>IFERROR(RTD("cqg.rtd",,"StudyData", "Correlation("&amp;O31&amp;","&amp;$P$24&amp;",Period:="&amp;$S$23&amp;",InputChoice1:=Close,InputChoice2:=Close)", "FG", "", "Close",$U$23, "0", "all","", "","True","T")/100,"")</f>
        <v>0.7614263738</v>
      </c>
      <c r="Q31" s="33">
        <f>IFERROR(RTD("cqg.rtd",,"StudyData", "Correlation("&amp;O31&amp;","&amp;$Q$24&amp;",Period:="&amp;$S$23&amp;",InputChoice1:=Close,InputChoice2:=Close)", "FG", "", "Close",$U$23, "0", "all","", "","True","T")/100,"")</f>
        <v>0.60961312629999997</v>
      </c>
      <c r="R31" s="33">
        <f>IFERROR(RTD("cqg.rtd",,"StudyData", "Correlation("&amp;O31&amp;","&amp;$R$24&amp;",Period:="&amp;$S$23&amp;",InputChoice1:=Close,InputChoice2:=Close)", "FG", "", "Close",$U$23, "0", "all","", "","True","T")/100,"")</f>
        <v>0.89203227330000001</v>
      </c>
      <c r="S31" s="33">
        <f>IFERROR(RTD("cqg.rtd",,"StudyData", "Correlation("&amp;O31&amp;","&amp;$S$24&amp;",Period:="&amp;$S$23&amp;",InputChoice1:=Close,InputChoice2:=Close)", "FG", "", "Close",$U$23, "0", "all","", "","True","T")/100,"")</f>
        <v>0.64344949159999998</v>
      </c>
      <c r="T31" s="33">
        <f>IFERROR(RTD("cqg.rtd",,"StudyData", "Correlation("&amp;O31&amp;","&amp;$T$24&amp;",Period:="&amp;$S$23&amp;",InputChoice1:=Close,InputChoice2:=Close)", "FG", "", "Close",$U$23, "0", "all","", "","True","T")/100,"")</f>
        <v>0.87702229929999997</v>
      </c>
      <c r="U31" s="33">
        <f>IFERROR(RTD("cqg.rtd",,"StudyData", "Correlation("&amp;O31&amp;","&amp;$U$24&amp;",Period:="&amp;$S$23&amp;",InputChoice1:=Close,InputChoice2:=Close)", "FG", "", "Close",$U$23, "0", "all","", "","True","T")/100,"")</f>
        <v>0.88551210629999999</v>
      </c>
      <c r="V31" s="33"/>
      <c r="W31" s="33">
        <f>IFERROR(RTD("cqg.rtd",,"StudyData", "Correlation("&amp;O31&amp;","&amp;$W$24&amp;",Period:="&amp;$S$23&amp;",InputChoice1:=Close,InputChoice2:=Close)", "FG", "", "Close",$U$23, "0", "all","", "","True","T")/100,"")</f>
        <v>0.85414706559999998</v>
      </c>
      <c r="X31" s="33">
        <f>IFERROR(RTD("cqg.rtd",,"StudyData", "Correlation("&amp;O31&amp;","&amp;$X$24&amp;",Period:="&amp;$S$23&amp;",InputChoice1:=Close,InputChoice2:=Close)", "FG", "", "Close",$U$23, "0", "all","", "","True","T")/100,"")</f>
        <v>0.6398870163</v>
      </c>
      <c r="AH31" s="35"/>
      <c r="AI31" s="39"/>
    </row>
    <row r="32" spans="2:35" ht="15.6" customHeight="1" x14ac:dyDescent="0.3">
      <c r="B32" s="5" t="s">
        <v>74</v>
      </c>
      <c r="C32" s="58" t="str">
        <f>LEFT(RTD("cqg.rtd", ,"ContractData",B32, "LongDescription",, "T"),17)</f>
        <v>Technology Sector</v>
      </c>
      <c r="D32" s="58"/>
      <c r="E32" s="58"/>
      <c r="F32" s="58"/>
      <c r="G32" s="6">
        <f>RTD("cqg.rtd", ,"ContractData",B32, "LastQuoteToday",, "T")</f>
        <v>44.25</v>
      </c>
      <c r="H32" s="6">
        <f>RTD("cqg.rtd", ,"ContractData",B32, "NetLastQuoteToday",, "T")</f>
        <v>-0.04</v>
      </c>
      <c r="I32" s="7">
        <f>RTD("cqg.rtd", ,"ContractData",B32, "PerCentNetLastQuote",, "T")/100</f>
        <v>-9.0313840596071356E-4</v>
      </c>
      <c r="J32" s="7">
        <f>RTD("cqg.rtd", ,"ContractData",B32, "PerCentNetLastQuote",, "T")/100</f>
        <v>-9.0313840596071356E-4</v>
      </c>
      <c r="K32" s="8">
        <f>RTD("cqg.rtd", ,"ContractData",B32, "T_CVol",, "T")</f>
        <v>1845195</v>
      </c>
      <c r="L32" s="3">
        <f>RTD("cqg.rtd", ,"ContractData",B32, "Open",, "T")</f>
        <v>44.11</v>
      </c>
      <c r="M32" s="3">
        <f>RTD("cqg.rtd", ,"ContractData",B32, "High",, "T")</f>
        <v>44.25</v>
      </c>
      <c r="N32" s="3">
        <f>RTD("cqg.rtd", ,"ContractData",B32, "Low",, "T")</f>
        <v>44.08</v>
      </c>
      <c r="O32" s="5" t="str">
        <f t="shared" si="4"/>
        <v>S.XLK</v>
      </c>
      <c r="P32" s="33">
        <f>IFERROR(RTD("cqg.rtd",,"StudyData", "Correlation("&amp;O32&amp;","&amp;$P$24&amp;",Period:="&amp;$S$23&amp;",InputChoice1:=Close,InputChoice2:=Close)", "FG", "", "Close",$U$23, "0", "all","", "","True","T")/100,"")</f>
        <v>0.84538657500000003</v>
      </c>
      <c r="Q32" s="33">
        <f>IFERROR(RTD("cqg.rtd",,"StudyData", "Correlation("&amp;O32&amp;","&amp;$Q$24&amp;",Period:="&amp;$S$23&amp;",InputChoice1:=Close,InputChoice2:=Close)", "FG", "", "Close",$U$23, "0", "all","", "","True","T")/100,"")</f>
        <v>0.45683634550000002</v>
      </c>
      <c r="R32" s="33">
        <f>IFERROR(RTD("cqg.rtd",,"StudyData", "Correlation("&amp;O32&amp;","&amp;$R$24&amp;",Period:="&amp;$S$23&amp;",InputChoice1:=Close,InputChoice2:=Close)", "FG", "", "Close",$U$23, "0", "all","", "","True","T")/100,"")</f>
        <v>0.78184544829999991</v>
      </c>
      <c r="S32" s="33">
        <f>IFERROR(RTD("cqg.rtd",,"StudyData", "Correlation("&amp;O32&amp;","&amp;$S$24&amp;",Period:="&amp;$S$23&amp;",InputChoice1:=Close,InputChoice2:=Close)", "FG", "", "Close",$U$23, "0", "all","", "","True","T")/100,"")</f>
        <v>0.88037997229999998</v>
      </c>
      <c r="T32" s="33">
        <f>IFERROR(RTD("cqg.rtd",,"StudyData", "Correlation("&amp;O32&amp;","&amp;$T$24&amp;",Period:="&amp;$S$23&amp;",InputChoice1:=Close,InputChoice2:=Close)", "FG", "", "Close",$U$23, "0", "all","", "","True","T")/100,"")</f>
        <v>0.93191064819999991</v>
      </c>
      <c r="U32" s="33">
        <f>IFERROR(RTD("cqg.rtd",,"StudyData", "Correlation("&amp;O32&amp;","&amp;$U$24&amp;",Period:="&amp;$S$23&amp;",InputChoice1:=Close,InputChoice2:=Close)", "FG", "", "Close",$U$23, "0", "all","", "","True","T")/100,"")</f>
        <v>0.80913478329999999</v>
      </c>
      <c r="V32" s="33">
        <f>IFERROR(RTD("cqg.rtd",,"StudyData", "Correlation("&amp;O32&amp;","&amp;$V$24&amp;",Period:="&amp;$S$23&amp;",InputChoice1:=Close,InputChoice2:=Close)", "FG", "", "Close",$U$23, "0", "all","", "","True","T")/100,"")</f>
        <v>0.85414706559999998</v>
      </c>
      <c r="W32" s="33"/>
      <c r="X32" s="33">
        <f>IFERROR(RTD("cqg.rtd",,"StudyData", "Correlation("&amp;O32&amp;","&amp;$X$24&amp;",Period:="&amp;$S$23&amp;",InputChoice1:=Close,InputChoice2:=Close)", "FG", "", "Close",$U$23, "0", "all","", "","True","T")/100,"")</f>
        <v>0.53635468019999999</v>
      </c>
      <c r="AH32" s="35"/>
      <c r="AI32" s="39"/>
    </row>
    <row r="33" spans="2:35" ht="15.6" customHeight="1" x14ac:dyDescent="0.3">
      <c r="B33" s="5" t="s">
        <v>75</v>
      </c>
      <c r="C33" s="58" t="str">
        <f>LEFT(RTD("cqg.rtd", ,"ContractData",B33, "LongDescription",, "T"),17)</f>
        <v xml:space="preserve">Utilities Sector </v>
      </c>
      <c r="D33" s="58"/>
      <c r="E33" s="58"/>
      <c r="F33" s="58"/>
      <c r="G33" s="6">
        <f>RTD("cqg.rtd", ,"ContractData",B33, "LastQuoteToday",, "T")</f>
        <v>50.43</v>
      </c>
      <c r="H33" s="6">
        <f>RTD("cqg.rtd", ,"ContractData",B33, "NetLastQuoteToday",, "T")</f>
        <v>0.16</v>
      </c>
      <c r="I33" s="7">
        <f>RTD("cqg.rtd", ,"ContractData",B33, "PerCentNetLastQuote",, "T")/100</f>
        <v>3.1828128108215637E-3</v>
      </c>
      <c r="J33" s="7">
        <f>RTD("cqg.rtd", ,"ContractData",B33, "PerCentNetLastQuote",, "T")/100</f>
        <v>3.1828128108215637E-3</v>
      </c>
      <c r="K33" s="8">
        <f>RTD("cqg.rtd", ,"ContractData",B33, "T_CVol",, "T")</f>
        <v>2636818</v>
      </c>
      <c r="L33" s="3">
        <f>RTD("cqg.rtd", ,"ContractData",B33, "Open",, "T")</f>
        <v>50.300000000000004</v>
      </c>
      <c r="M33" s="3">
        <f>RTD("cqg.rtd", ,"ContractData",B33, "High",, "T")</f>
        <v>50.480000000000004</v>
      </c>
      <c r="N33" s="3">
        <f>RTD("cqg.rtd", ,"ContractData",B33, "Low",, "T")</f>
        <v>50.230000000000004</v>
      </c>
      <c r="O33" s="5" t="str">
        <f t="shared" si="4"/>
        <v>S.XLU</v>
      </c>
      <c r="P33" s="33">
        <f>IFERROR(RTD("cqg.rtd",,"StudyData", "Correlation("&amp;O33&amp;","&amp;$P$24&amp;",Period:="&amp;$S$23&amp;",InputChoice1:=Close,InputChoice2:=Close)", "FG", "", "Close",$U$23, "0", "all","", "","True","T")/100,"")</f>
        <v>0.76091866880000003</v>
      </c>
      <c r="Q33" s="33">
        <f>IFERROR(RTD("cqg.rtd",,"StudyData", "Correlation("&amp;O33&amp;","&amp;$Q$24&amp;",Period:="&amp;$S$23&amp;",InputChoice1:=Close,InputChoice2:=Close)", "FG", "", "Close",$U$23, "0", "all","", "","True","T")/100,"")</f>
        <v>0.93894010890000001</v>
      </c>
      <c r="R33" s="33">
        <f>IFERROR(RTD("cqg.rtd",,"StudyData", "Correlation("&amp;O33&amp;","&amp;$R$24&amp;",Period:="&amp;$S$23&amp;",InputChoice1:=Close,InputChoice2:=Close)", "FG", "", "Close",$U$23, "0", "all","", "","True","T")/100,"")</f>
        <v>0.59824863659999994</v>
      </c>
      <c r="S33" s="33">
        <f>IFERROR(RTD("cqg.rtd",,"StudyData", "Correlation("&amp;O33&amp;","&amp;$S$24&amp;",Period:="&amp;$S$23&amp;",InputChoice1:=Close,InputChoice2:=Close)", "FG", "", "Close",$U$23, "0", "all","", "","True","T")/100,"")</f>
        <v>0.19732488969999998</v>
      </c>
      <c r="T33" s="33">
        <f>IFERROR(RTD("cqg.rtd",,"StudyData", "Correlation("&amp;O33&amp;","&amp;$T$24&amp;",Period:="&amp;$S$23&amp;",InputChoice1:=Close,InputChoice2:=Close)", "FG", "", "Close",$U$23, "0", "all","", "","True","T")/100,"")</f>
        <v>0.69384807630000001</v>
      </c>
      <c r="U33" s="33">
        <f>IFERROR(RTD("cqg.rtd",,"StudyData", "Correlation("&amp;O33&amp;","&amp;$U$24&amp;",Period:="&amp;$S$23&amp;",InputChoice1:=Close,InputChoice2:=Close)", "FG", "", "Close",$U$23, "0", "all","", "","True","T")/100,"")</f>
        <v>0.80056690270000008</v>
      </c>
      <c r="V33" s="33">
        <f>IFERROR(RTD("cqg.rtd",,"StudyData", "Correlation("&amp;O33&amp;","&amp;$V$24&amp;",Period:="&amp;$S$23&amp;",InputChoice1:=Close,InputChoice2:=Close)", "FG", "", "Close",$U$23, "0", "all","", "","True","T")/100,"")</f>
        <v>0.6398870163</v>
      </c>
      <c r="W33" s="33">
        <f>IFERROR(RTD("cqg.rtd",,"StudyData", "Correlation("&amp;O33&amp;","&amp;$W$24&amp;",Period:="&amp;$S$23&amp;",InputChoice1:=Close,InputChoice2:=Close)", "FG", "", "Close",$U$23, "0", "all","", "","True","T")/100,"")</f>
        <v>0.53635468019999999</v>
      </c>
      <c r="X33" s="33"/>
      <c r="AH33" s="35"/>
      <c r="AI33" s="39"/>
    </row>
    <row r="34" spans="2:35" ht="3.95" customHeight="1" x14ac:dyDescent="0.3"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35"/>
      <c r="AI34" s="39"/>
    </row>
    <row r="35" spans="2:35" s="28" customFormat="1" ht="14.1" customHeight="1" x14ac:dyDescent="0.3">
      <c r="B35" s="59" t="s">
        <v>77</v>
      </c>
      <c r="C35" s="59"/>
      <c r="D35" s="59"/>
      <c r="E35" s="59"/>
      <c r="F35" s="59"/>
      <c r="G35" s="59" t="s">
        <v>56</v>
      </c>
      <c r="H35" s="59"/>
      <c r="I35" s="59"/>
      <c r="J35" s="59"/>
      <c r="K35" s="59"/>
      <c r="L35" s="59"/>
      <c r="M35" s="59"/>
      <c r="N35" s="59"/>
      <c r="O35" s="67" t="s">
        <v>59</v>
      </c>
      <c r="P35" s="67"/>
      <c r="Q35" s="67"/>
      <c r="R35" s="67"/>
      <c r="S35" s="50">
        <v>20</v>
      </c>
      <c r="T35" s="15" t="s">
        <v>57</v>
      </c>
      <c r="U35" s="50" t="s">
        <v>50</v>
      </c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6"/>
      <c r="AH35" s="34"/>
      <c r="AI35" s="40"/>
    </row>
    <row r="36" spans="2:35" s="28" customFormat="1" ht="14.1" customHeight="1" x14ac:dyDescent="0.3">
      <c r="B36" s="29" t="s">
        <v>42</v>
      </c>
      <c r="C36" s="29"/>
      <c r="D36" s="60" t="s">
        <v>58</v>
      </c>
      <c r="E36" s="60"/>
      <c r="F36" s="29"/>
      <c r="G36" s="29" t="s">
        <v>43</v>
      </c>
      <c r="H36" s="29" t="s">
        <v>44</v>
      </c>
      <c r="I36" s="29" t="s">
        <v>45</v>
      </c>
      <c r="J36" s="29" t="s">
        <v>45</v>
      </c>
      <c r="K36" s="29" t="s">
        <v>46</v>
      </c>
      <c r="L36" s="29" t="s">
        <v>47</v>
      </c>
      <c r="M36" s="29" t="s">
        <v>48</v>
      </c>
      <c r="N36" s="29" t="s">
        <v>49</v>
      </c>
      <c r="O36" s="29"/>
      <c r="P36" s="29" t="str">
        <f>B37</f>
        <v>S.XAR</v>
      </c>
      <c r="Q36" s="29" t="str">
        <f>B38</f>
        <v>S.KBE</v>
      </c>
      <c r="R36" s="29" t="str">
        <f>B39</f>
        <v>S.XBI</v>
      </c>
      <c r="S36" s="29" t="str">
        <f>B40</f>
        <v>S.KCE</v>
      </c>
      <c r="T36" s="29" t="str">
        <f>B41</f>
        <v>S.XHE</v>
      </c>
      <c r="U36" s="29" t="str">
        <f>B42</f>
        <v>S.XHB</v>
      </c>
      <c r="V36" s="29" t="str">
        <f>B43</f>
        <v>S.KIE</v>
      </c>
      <c r="W36" s="29" t="str">
        <f>B44</f>
        <v>S.XME</v>
      </c>
      <c r="X36" s="29" t="str">
        <f>B45</f>
        <v>S.MTK</v>
      </c>
      <c r="Y36" s="29" t="str">
        <f>B46</f>
        <v>S.XOP</v>
      </c>
      <c r="Z36" s="29" t="str">
        <f>B47</f>
        <v>S.XES</v>
      </c>
      <c r="AA36" s="29" t="str">
        <f>B48</f>
        <v>S.XPH</v>
      </c>
      <c r="AB36" s="29" t="str">
        <f>B49</f>
        <v>S.KRE</v>
      </c>
      <c r="AC36" s="29" t="str">
        <f>B50</f>
        <v>S.XRT</v>
      </c>
      <c r="AD36" s="29" t="str">
        <f>B51</f>
        <v>S.XSD</v>
      </c>
      <c r="AE36" s="29" t="str">
        <f>B52</f>
        <v>S.XSW</v>
      </c>
      <c r="AF36" s="29" t="str">
        <f>B53</f>
        <v>S.XTL</v>
      </c>
      <c r="AG36" s="37" t="str">
        <f>B54</f>
        <v>S.XTN</v>
      </c>
      <c r="AH36" s="34"/>
      <c r="AI36" s="40"/>
    </row>
    <row r="37" spans="2:35" ht="15.6" customHeight="1" x14ac:dyDescent="0.3">
      <c r="B37" s="18" t="s">
        <v>78</v>
      </c>
      <c r="C37" s="58" t="str">
        <f>LEFT(RIGHT(RTD("cqg.rtd",,"ContractData",B37,"LongDescription",,"T"),LEN(RTD("cqg.rtd",,"ContractData",B37,"LongDescription",,"T"))-4),LEN(RIGHT(RTD("cqg.rtd",,"ContractData",B37,"LongDescription",,"T"),LEN(RTD("cqg.rtd",,"ContractData",B37,"LongDescription",,"T"))-4))-4)</f>
        <v xml:space="preserve"> S&amp;P Aerospace &amp; Defense</v>
      </c>
      <c r="D37" s="58"/>
      <c r="E37" s="58"/>
      <c r="F37" s="58"/>
      <c r="G37" s="6">
        <f>RTD("cqg.rtd", ,"ContractData",B37, "LastQuoteToday",, "T")</f>
        <v>57.45</v>
      </c>
      <c r="H37" s="6">
        <f>RTD("cqg.rtd", ,"ContractData",B37, "NetLastQuoteToday",, "T")</f>
        <v>-0.04</v>
      </c>
      <c r="I37" s="7">
        <f>RTD("cqg.rtd", ,"ContractData",B37, "PerCentNetLastQuote",, "T")/100</f>
        <v>-6.9577317794399028E-4</v>
      </c>
      <c r="J37" s="7">
        <f>RTD("cqg.rtd", ,"ContractData",B37, "PerCentNetLastQuote",, "T")/100</f>
        <v>-6.9577317794399028E-4</v>
      </c>
      <c r="K37" s="8">
        <f>RTD("cqg.rtd", ,"ContractData",B37, "T_CVol",, "T")</f>
        <v>2216</v>
      </c>
      <c r="L37" s="3">
        <f>RTD("cqg.rtd", ,"ContractData",B37, "Open",, "T")</f>
        <v>57.2</v>
      </c>
      <c r="M37" s="3">
        <f>RTD("cqg.rtd", ,"ContractData",B37, "High",, "T")</f>
        <v>57.47</v>
      </c>
      <c r="N37" s="3">
        <f>RTD("cqg.rtd", ,"ContractData",B37, "Low",, "T")</f>
        <v>57.2</v>
      </c>
      <c r="O37" s="5" t="str">
        <f t="shared" ref="O37:O54" si="5">B37</f>
        <v>S.XAR</v>
      </c>
      <c r="P37" s="17"/>
      <c r="Q37" s="33">
        <f>IFERROR(RTD("cqg.rtd",,"StudyData", "Correlation("&amp;O37&amp;","&amp;$Q$36&amp;",Period:="&amp;$S$35&amp;",InputChoice1:=Close,InputChoice2:=Close)", "FG", "", "Close",$U$35, "0", "all","", "","True","T")/100,"")</f>
        <v>0.61337684709999996</v>
      </c>
      <c r="R37" s="16">
        <f>IFERROR(RTD("cqg.rtd",,"StudyData", "Correlation("&amp;O37&amp;","&amp;$R$36&amp;",Period:="&amp;$S$35&amp;",InputChoice1:=Close,InputChoice2:=Close)", "FG", "", "Close",$U$35, "0", "all","", "","True","T")/100,"")</f>
        <v>0.80651506819999996</v>
      </c>
      <c r="S37" s="16">
        <f>IFERROR(RTD("cqg.rtd",,"StudyData", "Correlation("&amp;O37&amp;","&amp;$S$36&amp;",Period:="&amp;$S$35&amp;",InputChoice1:=Close,InputChoice2:=Close)", "FG", "", "Close",$U$35, "0", "all","", "","True","T")/100,"")</f>
        <v>0.63311402309999998</v>
      </c>
      <c r="T37" s="16">
        <f>IFERROR(RTD("cqg.rtd",,"StudyData", "Correlation("&amp;O37&amp;","&amp;$T$36&amp;",Period:="&amp;$S$35&amp;",InputChoice1:=Close,InputChoice2:=Close)", "FG", "", "Close",$U$35, "0", "all","", "","True","T")/100,"")</f>
        <v>0.95616610750000008</v>
      </c>
      <c r="U37" s="16">
        <f>IFERROR(RTD("cqg.rtd",,"StudyData", "Correlation("&amp;O37&amp;","&amp;$U$36&amp;",Period:="&amp;$S$35&amp;",InputChoice1:=Close,InputChoice2:=Close)", "FG", "", "Close",$U$35, "0", "all","", "","True","T")/100,"")</f>
        <v>0.88610098109999991</v>
      </c>
      <c r="V37" s="16">
        <f>IFERROR(RTD("cqg.rtd",,"StudyData", "Correlation("&amp;O37&amp;","&amp;$V$36&amp;",Period:="&amp;$S$35&amp;",InputChoice1:=Close,InputChoice2:=Close)", "FG", "", "Close",$U$35, "0", "all","", "","True","T")/100,"")</f>
        <v>0.68025977989999997</v>
      </c>
      <c r="W37" s="16">
        <f>IFERROR(RTD("cqg.rtd",,"StudyData", "Correlation("&amp;O37&amp;","&amp;$W$36&amp;",Period:="&amp;$S$35&amp;",InputChoice1:=Close,InputChoice2:=Close)", "FG", "", "Close",$U$35, "0", "all","", "","True","T")/100,"")</f>
        <v>0.90425365569999994</v>
      </c>
      <c r="X37" s="16">
        <f>IFERROR(RTD("cqg.rtd",,"StudyData", "Correlation("&amp;O37&amp;","&amp;$X$36&amp;",Period:="&amp;$S$35&amp;",InputChoice1:=Close,InputChoice2:=Close)", "FG", "", "Close",$U$35, "0", "all","", "","True","T")/100,"")</f>
        <v>0.85950595990000001</v>
      </c>
      <c r="Y37" s="16">
        <f>IFERROR(RTD("cqg.rtd",,"StudyData", "Correlation("&amp;O37&amp;","&amp;$Y$36&amp;",Period:="&amp;$S$35&amp;",InputChoice1:=Close,InputChoice2:=Close)", "FG", "", "Close",$U$35, "0", "all","", "","True","T")/100,"")</f>
        <v>0.96195117629999993</v>
      </c>
      <c r="Z37" s="16">
        <f>IFERROR(RTD("cqg.rtd",,"StudyData", "Correlation("&amp;O37&amp;","&amp;$Z$36&amp;",Period:="&amp;$S$35&amp;",InputChoice1:=Close,InputChoice2:=Close)", "FG", "", "Close",$U$35, "0", "all","", "","True","T")/100,"")</f>
        <v>0.92168965959999993</v>
      </c>
      <c r="AA37" s="16">
        <f>IFERROR(RTD("cqg.rtd",,"StudyData", "Correlation("&amp;O37&amp;","&amp;$AA$36&amp;",Period:="&amp;$S$35&amp;",InputChoice1:=Close,InputChoice2:=Close)", "FG", "", "Close",$U$35, "0", "all","", "","True","T")/100,"")</f>
        <v>0.8769522985</v>
      </c>
      <c r="AB37" s="16">
        <f>IFERROR(RTD("cqg.rtd",,"StudyData", "Correlation("&amp;O37&amp;","&amp;$AB$36&amp;",Period:="&amp;$S$35&amp;",InputChoice1:=Close,InputChoice2:=Close)", "FG", "", "Close",$U$35, "0", "all","", "","True","T")/100,"")</f>
        <v>0.6736531187</v>
      </c>
      <c r="AC37" s="16">
        <f>IFERROR(RTD("cqg.rtd",,"StudyData", "Correlation("&amp;O37&amp;","&amp;$AC$36&amp;",Period:="&amp;$S$35&amp;",InputChoice1:=Close,InputChoice2:=Close)", "FG", "", "Close",$U$35, "0", "all","", "","True","T")/100,"")</f>
        <v>0.86918813900000003</v>
      </c>
      <c r="AD37" s="16">
        <f>IFERROR(RTD("cqg.rtd",,"StudyData", "Correlation("&amp;O37&amp;","&amp;$AD$36&amp;",Period:="&amp;$S$35&amp;",InputChoice1:=Close,InputChoice2:=Close)", "FG", "", "Close",$U$35, "0", "all","", "","True","T")/100,"")</f>
        <v>0.84777942510000004</v>
      </c>
      <c r="AE37" s="16">
        <f>IFERROR(RTD("cqg.rtd",,"StudyData", "Correlation("&amp;O37&amp;","&amp;$AE$36&amp;",Period:="&amp;$S$35&amp;",InputChoice1:=Close,InputChoice2:=Close)", "FG", "", "Close",$U$35, "0", "all","", "","True","T")/100,"")</f>
        <v>0.93871040269999995</v>
      </c>
      <c r="AF37" s="16">
        <f>IFERROR(RTD("cqg.rtd",,"StudyData", "Correlation("&amp;O37&amp;","&amp;$AF$36&amp;",Period:="&amp;$S$35&amp;",InputChoice1:=Close,InputChoice2:=Close)", "FG", "", "Close",$U$35, "0", "all","", "","True","T")/100,"")</f>
        <v>0.92655653150000006</v>
      </c>
      <c r="AG37" s="38">
        <f>IFERROR(RTD("cqg.rtd",,"StudyData", "Correlation("&amp;O37&amp;","&amp;$AG$36&amp;",Period:="&amp;$S$35&amp;",InputChoice1:=Close,InputChoice2:=Close)", "FG", "", "Close",$U$35, "0", "all","", "","True","T")/100,"")</f>
        <v>0.9519020976</v>
      </c>
      <c r="AH37" s="35"/>
      <c r="AI37" s="39"/>
    </row>
    <row r="38" spans="2:35" ht="15.6" customHeight="1" x14ac:dyDescent="0.3">
      <c r="B38" s="18" t="s">
        <v>79</v>
      </c>
      <c r="C38" s="58" t="str">
        <f>LEFT(RIGHT(RTD("cqg.rtd",,"ContractData",B38,"LongDescription",,"T"),LEN(RTD("cqg.rtd",,"ContractData",B38,"LongDescription",,"T"))-4),LEN(RIGHT(RTD("cqg.rtd",,"ContractData",B38,"LongDescription",,"T"),LEN(RTD("cqg.rtd",,"ContractData",B38,"LongDescription",,"T"))-4))-4)</f>
        <v xml:space="preserve"> S&amp;P Bank</v>
      </c>
      <c r="D38" s="58"/>
      <c r="E38" s="58"/>
      <c r="F38" s="58"/>
      <c r="G38" s="6">
        <f>RTD("cqg.rtd", ,"ContractData",B38, "LastQuoteToday",, "T")</f>
        <v>32.54</v>
      </c>
      <c r="H38" s="6">
        <f>RTD("cqg.rtd", ,"ContractData",B38, "NetLastQuoteToday",, "T")</f>
        <v>-0.69000000000000006</v>
      </c>
      <c r="I38" s="7">
        <f>RTD("cqg.rtd", ,"ContractData",B38, "PerCentNetLastQuote",, "T")/100</f>
        <v>-2.0764369545591334E-2</v>
      </c>
      <c r="J38" s="7">
        <f>RTD("cqg.rtd", ,"ContractData",B38, "PerCentNetLastQuote",, "T")/100</f>
        <v>-2.0764369545591334E-2</v>
      </c>
      <c r="K38" s="8">
        <f>RTD("cqg.rtd", ,"ContractData",B38, "T_CVol",, "T")</f>
        <v>707561</v>
      </c>
      <c r="L38" s="3">
        <f>RTD("cqg.rtd", ,"ContractData",B38, "Open",, "T")</f>
        <v>32.92</v>
      </c>
      <c r="M38" s="3">
        <f>RTD("cqg.rtd", ,"ContractData",B38, "High",, "T")</f>
        <v>33</v>
      </c>
      <c r="N38" s="3">
        <f>RTD("cqg.rtd", ,"ContractData",B38, "Low",, "T")</f>
        <v>32.480000000000004</v>
      </c>
      <c r="O38" s="5" t="str">
        <f t="shared" si="5"/>
        <v>S.KBE</v>
      </c>
      <c r="P38" s="33">
        <f>IFERROR(RTD("cqg.rtd",,"StudyData", "Correlation("&amp;O38&amp;","&amp;$P$36&amp;",Period:="&amp;$S$35&amp;",InputChoice1:=Close,InputChoice2:=Close)", "FG", "", "Close",$U$35, "0", "all","", "","True","T")/100,"")</f>
        <v>0.61337684709999996</v>
      </c>
      <c r="Q38" s="33"/>
      <c r="R38" s="16">
        <f>IFERROR(RTD("cqg.rtd",,"StudyData", "Correlation("&amp;O38&amp;","&amp;$R$36&amp;",Period:="&amp;$S$35&amp;",InputChoice1:=Close,InputChoice2:=Close)", "FG", "", "Close",$U$35, "0", "all","", "","True","T")/100,"")</f>
        <v>0.89616416700000001</v>
      </c>
      <c r="S38" s="16">
        <f>IFERROR(RTD("cqg.rtd",,"StudyData", "Correlation("&amp;O38&amp;","&amp;$S$36&amp;",Period:="&amp;$S$35&amp;",InputChoice1:=Close,InputChoice2:=Close)", "FG", "", "Close",$U$35, "0", "all","", "","True","T")/100,"")</f>
        <v>0.97436898009999995</v>
      </c>
      <c r="T38" s="16">
        <f>IFERROR(RTD("cqg.rtd",,"StudyData", "Correlation("&amp;O38&amp;","&amp;$T$36&amp;",Period:="&amp;$S$35&amp;",InputChoice1:=Close,InputChoice2:=Close)", "FG", "", "Close",$U$35, "0", "all","", "","True","T")/100,"")</f>
        <v>0.6504856913</v>
      </c>
      <c r="U38" s="16">
        <f>IFERROR(RTD("cqg.rtd",,"StudyData", "Correlation("&amp;O38&amp;","&amp;$U$36&amp;",Period:="&amp;$S$35&amp;",InputChoice1:=Close,InputChoice2:=Close)", "FG", "", "Close",$U$35, "0", "all","", "","True","T")/100,"")</f>
        <v>0.82802246620000008</v>
      </c>
      <c r="V38" s="16">
        <f>IFERROR(RTD("cqg.rtd",,"StudyData", "Correlation("&amp;O38&amp;","&amp;$V$36&amp;",Period:="&amp;$S$35&amp;",InputChoice1:=Close,InputChoice2:=Close)", "FG", "", "Close",$U$35, "0", "all","", "","True","T")/100,"")</f>
        <v>0.96331063850000009</v>
      </c>
      <c r="W38" s="16">
        <f>IFERROR(RTD("cqg.rtd",,"StudyData", "Correlation("&amp;O38&amp;","&amp;$W$36&amp;",Period:="&amp;$S$35&amp;",InputChoice1:=Close,InputChoice2:=Close)", "FG", "", "Close",$U$35, "0", "all","", "","True","T")/100,"")</f>
        <v>0.35931092880000004</v>
      </c>
      <c r="X38" s="16">
        <f>IFERROR(RTD("cqg.rtd",,"StudyData", "Correlation("&amp;O38&amp;","&amp;$X$36&amp;",Period:="&amp;$S$35&amp;",InputChoice1:=Close,InputChoice2:=Close)", "FG", "", "Close",$U$35, "0", "all","", "","True","T")/100,"")</f>
        <v>0.8869077433</v>
      </c>
      <c r="Y38" s="16">
        <f>IFERROR(RTD("cqg.rtd",,"StudyData", "Correlation("&amp;O38&amp;","&amp;$Y$36&amp;",Period:="&amp;$S$35&amp;",InputChoice1:=Close,InputChoice2:=Close)", "FG", "", "Close",$U$35, "0", "all","", "","True","T")/100,"")</f>
        <v>0.68414755099999991</v>
      </c>
      <c r="Z38" s="16">
        <f>IFERROR(RTD("cqg.rtd",,"StudyData", "Correlation("&amp;O38&amp;","&amp;$Z$36&amp;",Period:="&amp;$S$35&amp;",InputChoice1:=Close,InputChoice2:=Close)", "FG", "", "Close",$U$35, "0", "all","", "","True","T")/100,"")</f>
        <v>0.41205340260000001</v>
      </c>
      <c r="AA38" s="16">
        <f>IFERROR(RTD("cqg.rtd",,"StudyData", "Correlation("&amp;O38&amp;","&amp;$AA$36&amp;",Period:="&amp;$S$35&amp;",InputChoice1:=Close,InputChoice2:=Close)", "FG", "", "Close",$U$35, "0", "all","", "","True","T")/100,"")</f>
        <v>0.83973918420000004</v>
      </c>
      <c r="AB38" s="16">
        <f>IFERROR(RTD("cqg.rtd",,"StudyData", "Correlation("&amp;O38&amp;","&amp;$AB$36&amp;",Period:="&amp;$S$35&amp;",InputChoice1:=Close,InputChoice2:=Close)", "FG", "", "Close",$U$35, "0", "all","", "","True","T")/100,"")</f>
        <v>0.99614131949999996</v>
      </c>
      <c r="AC38" s="16">
        <f>IFERROR(RTD("cqg.rtd",,"StudyData", "Correlation("&amp;O38&amp;","&amp;$AC$36&amp;",Period:="&amp;$S$35&amp;",InputChoice1:=Close,InputChoice2:=Close)", "FG", "", "Close",$U$35, "0", "all","", "","True","T")/100,"")</f>
        <v>0.67987262959999994</v>
      </c>
      <c r="AD38" s="16">
        <f>IFERROR(RTD("cqg.rtd",,"StudyData", "Correlation("&amp;O38&amp;","&amp;$AD$36&amp;",Period:="&amp;$S$35&amp;",InputChoice1:=Close,InputChoice2:=Close)", "FG", "", "Close",$U$35, "0", "all","", "","True","T")/100,"")</f>
        <v>0.88638191210000006</v>
      </c>
      <c r="AE38" s="16">
        <f>IFERROR(RTD("cqg.rtd",,"StudyData", "Correlation("&amp;O38&amp;","&amp;$AE$36&amp;",Period:="&amp;$S$35&amp;",InputChoice1:=Close,InputChoice2:=Close)", "FG", "", "Close",$U$35, "0", "all","", "","True","T")/100,"")</f>
        <v>0.76226779059999994</v>
      </c>
      <c r="AF38" s="16">
        <f>IFERROR(RTD("cqg.rtd",,"StudyData", "Correlation("&amp;O38&amp;","&amp;$AF$36&amp;",Period:="&amp;$S$35&amp;",InputChoice1:=Close,InputChoice2:=Close)", "FG", "", "Close",$U$35, "0", "all","", "","True","T")/100,"")</f>
        <v>0.78987033960000008</v>
      </c>
      <c r="AG38" s="38">
        <f>IFERROR(RTD("cqg.rtd",,"StudyData", "Correlation("&amp;O38&amp;","&amp;$AG$36&amp;",Period:="&amp;$S$35&amp;",InputChoice1:=Close,InputChoice2:=Close)", "FG", "", "Close",$U$35, "0", "all","", "","True","T")/100,"")</f>
        <v>0.75290416329999998</v>
      </c>
      <c r="AH38" s="35"/>
      <c r="AI38" s="39"/>
    </row>
    <row r="39" spans="2:35" ht="15.6" customHeight="1" x14ac:dyDescent="0.3">
      <c r="B39" s="18" t="s">
        <v>80</v>
      </c>
      <c r="C39" s="58" t="str">
        <f>LEFT(RIGHT(RTD("cqg.rtd",,"ContractData",B39,"LongDescription",,"T"),LEN(RTD("cqg.rtd",,"ContractData",B39,"LongDescription",,"T"))-4),LEN(RIGHT(RTD("cqg.rtd",,"ContractData",B39,"LongDescription",,"T"),LEN(RTD("cqg.rtd",,"ContractData",B39,"LongDescription",,"T"))-4))-4)</f>
        <v xml:space="preserve"> S&amp;P Biotech</v>
      </c>
      <c r="D39" s="58"/>
      <c r="E39" s="58"/>
      <c r="F39" s="58"/>
      <c r="G39" s="6">
        <f>RTD("cqg.rtd", ,"ContractData",B39, "LastQuoteToday",, "T")</f>
        <v>58.22</v>
      </c>
      <c r="H39" s="6">
        <f>RTD("cqg.rtd", ,"ContractData",B39, "NetLastQuoteToday",, "T")</f>
        <v>-0.47000000000000003</v>
      </c>
      <c r="I39" s="7">
        <f>RTD("cqg.rtd", ,"ContractData",B39, "PerCentNetLastQuote",, "T")/100</f>
        <v>-8.0081785653433289E-3</v>
      </c>
      <c r="J39" s="7">
        <f>RTD("cqg.rtd", ,"ContractData",B39, "PerCentNetLastQuote",, "T")/100</f>
        <v>-8.0081785653433289E-3</v>
      </c>
      <c r="K39" s="8">
        <f>RTD("cqg.rtd", ,"ContractData",B39, "T_CVol",, "T")</f>
        <v>1864854</v>
      </c>
      <c r="L39" s="3">
        <f>RTD("cqg.rtd", ,"ContractData",B39, "Open",, "T")</f>
        <v>58.120000000000005</v>
      </c>
      <c r="M39" s="3">
        <f>RTD("cqg.rtd", ,"ContractData",B39, "High",, "T")</f>
        <v>58.88</v>
      </c>
      <c r="N39" s="3">
        <f>RTD("cqg.rtd", ,"ContractData",B39, "Low",, "T")</f>
        <v>58.02</v>
      </c>
      <c r="O39" s="5" t="str">
        <f t="shared" si="5"/>
        <v>S.XBI</v>
      </c>
      <c r="P39" s="33">
        <f>IFERROR(RTD("cqg.rtd",,"StudyData", "Correlation("&amp;O39&amp;","&amp;$P$36&amp;",Period:="&amp;$S$35&amp;",InputChoice1:=Close,InputChoice2:=Close)", "FG", "", "Close",$U$35, "0", "all","", "","True","T")/100,"")</f>
        <v>0.80651506819999996</v>
      </c>
      <c r="Q39" s="33">
        <f>IFERROR(RTD("cqg.rtd",,"StudyData", "Correlation("&amp;O39&amp;","&amp;$Q$36&amp;",Period:="&amp;$S$35&amp;",InputChoice1:=Close,InputChoice2:=Close)", "FG", "", "Close",$U$35, "0", "all","", "","True","T")/100,"")</f>
        <v>0.89616416700000001</v>
      </c>
      <c r="R39" s="16"/>
      <c r="S39" s="16">
        <f>IFERROR(RTD("cqg.rtd",,"StudyData", "Correlation("&amp;O39&amp;","&amp;$S$36&amp;",Period:="&amp;$S$35&amp;",InputChoice1:=Close,InputChoice2:=Close)", "FG", "", "Close",$U$35, "0", "all","", "","True","T")/100,"")</f>
        <v>0.88303438779999999</v>
      </c>
      <c r="T39" s="16">
        <f>IFERROR(RTD("cqg.rtd",,"StudyData", "Correlation("&amp;O39&amp;","&amp;$T$36&amp;",Period:="&amp;$S$35&amp;",InputChoice1:=Close,InputChoice2:=Close)", "FG", "", "Close",$U$35, "0", "all","", "","True","T")/100,"")</f>
        <v>0.8628784732</v>
      </c>
      <c r="U39" s="16">
        <f>IFERROR(RTD("cqg.rtd",,"StudyData", "Correlation("&amp;O39&amp;","&amp;$U$36&amp;",Period:="&amp;$S$35&amp;",InputChoice1:=Close,InputChoice2:=Close)", "FG", "", "Close",$U$35, "0", "all","", "","True","T")/100,"")</f>
        <v>0.89264967170000009</v>
      </c>
      <c r="V39" s="16">
        <f>IFERROR(RTD("cqg.rtd",,"StudyData", "Correlation("&amp;O39&amp;","&amp;$V$36&amp;",Period:="&amp;$S$35&amp;",InputChoice1:=Close,InputChoice2:=Close)", "FG", "", "Close",$U$35, "0", "all","", "","True","T")/100,"")</f>
        <v>0.89466009769999999</v>
      </c>
      <c r="W39" s="16">
        <f>IFERROR(RTD("cqg.rtd",,"StudyData", "Correlation("&amp;O39&amp;","&amp;$W$36&amp;",Period:="&amp;$S$35&amp;",InputChoice1:=Close,InputChoice2:=Close)", "FG", "", "Close",$U$35, "0", "all","", "","True","T")/100,"")</f>
        <v>0.64562978110000002</v>
      </c>
      <c r="X39" s="16">
        <f>IFERROR(RTD("cqg.rtd",,"StudyData", "Correlation("&amp;O39&amp;","&amp;$X$36&amp;",Period:="&amp;$S$35&amp;",InputChoice1:=Close,InputChoice2:=Close)", "FG", "", "Close",$U$35, "0", "all","", "","True","T")/100,"")</f>
        <v>0.96502703109999999</v>
      </c>
      <c r="Y39" s="16">
        <f>IFERROR(RTD("cqg.rtd",,"StudyData", "Correlation("&amp;O39&amp;","&amp;$Y$36&amp;",Period:="&amp;$S$35&amp;",InputChoice1:=Close,InputChoice2:=Close)", "FG", "", "Close",$U$35, "0", "all","", "","True","T")/100,"")</f>
        <v>0.8524685045</v>
      </c>
      <c r="Z39" s="16">
        <f>IFERROR(RTD("cqg.rtd",,"StudyData", "Correlation("&amp;O39&amp;","&amp;$Z$36&amp;",Period:="&amp;$S$35&amp;",InputChoice1:=Close,InputChoice2:=Close)", "FG", "", "Close",$U$35, "0", "all","", "","True","T")/100,"")</f>
        <v>0.62707535329999997</v>
      </c>
      <c r="AA39" s="16">
        <f>IFERROR(RTD("cqg.rtd",,"StudyData", "Correlation("&amp;O39&amp;","&amp;$AA$36&amp;",Period:="&amp;$S$35&amp;",InputChoice1:=Close,InputChoice2:=Close)", "FG", "", "Close",$U$35, "0", "all","", "","True","T")/100,"")</f>
        <v>0.98415083469999998</v>
      </c>
      <c r="AB39" s="16">
        <f>IFERROR(RTD("cqg.rtd",,"StudyData", "Correlation("&amp;O39&amp;","&amp;$AB$36&amp;",Period:="&amp;$S$35&amp;",InputChoice1:=Close,InputChoice2:=Close)", "FG", "", "Close",$U$35, "0", "all","", "","True","T")/100,"")</f>
        <v>0.92054071300000007</v>
      </c>
      <c r="AC39" s="16">
        <f>IFERROR(RTD("cqg.rtd",,"StudyData", "Correlation("&amp;O39&amp;","&amp;$AC$36&amp;",Period:="&amp;$S$35&amp;",InputChoice1:=Close,InputChoice2:=Close)", "FG", "", "Close",$U$35, "0", "all","", "","True","T")/100,"")</f>
        <v>0.80669046179999992</v>
      </c>
      <c r="AD39" s="16">
        <f>IFERROR(RTD("cqg.rtd",,"StudyData", "Correlation("&amp;O39&amp;","&amp;$AD$36&amp;",Period:="&amp;$S$35&amp;",InputChoice1:=Close,InputChoice2:=Close)", "FG", "", "Close",$U$35, "0", "all","", "","True","T")/100,"")</f>
        <v>0.97471039599999998</v>
      </c>
      <c r="AE39" s="16">
        <f>IFERROR(RTD("cqg.rtd",,"StudyData", "Correlation("&amp;O39&amp;","&amp;$AE$36&amp;",Period:="&amp;$S$35&amp;",InputChoice1:=Close,InputChoice2:=Close)", "FG", "", "Close",$U$35, "0", "all","", "","True","T")/100,"")</f>
        <v>0.92645731570000001</v>
      </c>
      <c r="AF39" s="16">
        <f>IFERROR(RTD("cqg.rtd",,"StudyData", "Correlation("&amp;O39&amp;","&amp;$AF$36&amp;",Period:="&amp;$S$35&amp;",InputChoice1:=Close,InputChoice2:=Close)", "FG", "", "Close",$U$35, "0", "all","", "","True","T")/100,"")</f>
        <v>0.93114853010000009</v>
      </c>
      <c r="AG39" s="38">
        <f>IFERROR(RTD("cqg.rtd",,"StudyData", "Correlation("&amp;O39&amp;","&amp;$AG$36&amp;",Period:="&amp;$S$35&amp;",InputChoice1:=Close,InputChoice2:=Close)", "FG", "", "Close",$U$35, "0", "all","", "","True","T")/100,"")</f>
        <v>0.86845124190000011</v>
      </c>
      <c r="AH39" s="35"/>
      <c r="AI39" s="39"/>
    </row>
    <row r="40" spans="2:35" ht="15.6" customHeight="1" x14ac:dyDescent="0.3">
      <c r="B40" s="18" t="s">
        <v>37</v>
      </c>
      <c r="C40" s="58" t="str">
        <f>LEFT(RIGHT(RTD("cqg.rtd",,"ContractData",B40,"LongDescription",,"T"),LEN(RTD("cqg.rtd",,"ContractData",B40,"LongDescription",,"T"))-4),LEN(RIGHT(RTD("cqg.rtd",,"ContractData",B40,"LongDescription",,"T"),LEN(RTD("cqg.rtd",,"ContractData",B40,"LongDescription",,"T"))-4))-4)</f>
        <v xml:space="preserve"> S&amp;P Capital Markets</v>
      </c>
      <c r="D40" s="58"/>
      <c r="E40" s="58"/>
      <c r="F40" s="58"/>
      <c r="G40" s="6">
        <f>RTD("cqg.rtd", ,"ContractData",B40, "LastQuoteToday",, "T")</f>
        <v>39.880000000000003</v>
      </c>
      <c r="H40" s="6">
        <f>RTD("cqg.rtd", ,"ContractData",B40, "NetLastQuoteToday",, "T")</f>
        <v>-0.72</v>
      </c>
      <c r="I40" s="7">
        <f>RTD("cqg.rtd", ,"ContractData",B40, "PerCentNetLastQuote",, "T")/100</f>
        <v>-1.7733990147783252E-2</v>
      </c>
      <c r="J40" s="7">
        <f>RTD("cqg.rtd", ,"ContractData",B40, "PerCentNetLastQuote",, "T")/100</f>
        <v>-1.7733990147783252E-2</v>
      </c>
      <c r="K40" s="8">
        <f>RTD("cqg.rtd", ,"ContractData",B40, "T_CVol",, "T")</f>
        <v>270</v>
      </c>
      <c r="L40" s="3">
        <f>RTD("cqg.rtd", ,"ContractData",B40, "Open",, "T")</f>
        <v>39.96</v>
      </c>
      <c r="M40" s="3">
        <f>RTD("cqg.rtd", ,"ContractData",B40, "High",, "T")</f>
        <v>39.96</v>
      </c>
      <c r="N40" s="3">
        <f>RTD("cqg.rtd", ,"ContractData",B40, "Low",, "T")</f>
        <v>39.869999999999997</v>
      </c>
      <c r="O40" s="5" t="str">
        <f t="shared" si="5"/>
        <v>S.KCE</v>
      </c>
      <c r="P40" s="33">
        <f>IFERROR(RTD("cqg.rtd",,"StudyData", "Correlation("&amp;O40&amp;","&amp;$P$36&amp;",Period:="&amp;$S$35&amp;",InputChoice1:=Close,InputChoice2:=Close)", "FG", "", "Close",$U$35, "0", "all","", "","True","T")/100,"")</f>
        <v>0.63311402309999998</v>
      </c>
      <c r="Q40" s="33">
        <f>IFERROR(RTD("cqg.rtd",,"StudyData", "Correlation("&amp;O40&amp;","&amp;$Q$36&amp;",Period:="&amp;$S$35&amp;",InputChoice1:=Close,InputChoice2:=Close)", "FG", "", "Close",$U$35, "0", "all","", "","True","T")/100,"")</f>
        <v>0.97436898009999995</v>
      </c>
      <c r="R40" s="16">
        <f>IFERROR(RTD("cqg.rtd",,"StudyData", "Correlation("&amp;O40&amp;","&amp;$R$36&amp;",Period:="&amp;$S$35&amp;",InputChoice1:=Close,InputChoice2:=Close)", "FG", "", "Close",$U$35, "0", "all","", "","True","T")/100,"")</f>
        <v>0.88303438779999999</v>
      </c>
      <c r="S40" s="16"/>
      <c r="T40" s="16">
        <f>IFERROR(RTD("cqg.rtd",,"StudyData", "Correlation("&amp;O40&amp;","&amp;$T$36&amp;",Period:="&amp;$S$35&amp;",InputChoice1:=Close,InputChoice2:=Close)", "FG", "", "Close",$U$35, "0", "all","", "","True","T")/100,"")</f>
        <v>0.66920655789999994</v>
      </c>
      <c r="U40" s="16">
        <f>IFERROR(RTD("cqg.rtd",,"StudyData", "Correlation("&amp;O40&amp;","&amp;$U$36&amp;",Period:="&amp;$S$35&amp;",InputChoice1:=Close,InputChoice2:=Close)", "FG", "", "Close",$U$35, "0", "all","", "","True","T")/100,"")</f>
        <v>0.87165481629999997</v>
      </c>
      <c r="V40" s="16">
        <f>IFERROR(RTD("cqg.rtd",,"StudyData", "Correlation("&amp;O40&amp;","&amp;$V$36&amp;",Period:="&amp;$S$35&amp;",InputChoice1:=Close,InputChoice2:=Close)", "FG", "", "Close",$U$35, "0", "all","", "","True","T")/100,"")</f>
        <v>0.97508773329999998</v>
      </c>
      <c r="W40" s="16">
        <f>IFERROR(RTD("cqg.rtd",,"StudyData", "Correlation("&amp;O40&amp;","&amp;$W$36&amp;",Period:="&amp;$S$35&amp;",InputChoice1:=Close,InputChoice2:=Close)", "FG", "", "Close",$U$35, "0", "all","", "","True","T")/100,"")</f>
        <v>0.39847870759999998</v>
      </c>
      <c r="X40" s="16">
        <f>IFERROR(RTD("cqg.rtd",,"StudyData", "Correlation("&amp;O40&amp;","&amp;$X$36&amp;",Period:="&amp;$S$35&amp;",InputChoice1:=Close,InputChoice2:=Close)", "FG", "", "Close",$U$35, "0", "all","", "","True","T")/100,"")</f>
        <v>0.90135593549999993</v>
      </c>
      <c r="Y40" s="16">
        <f>IFERROR(RTD("cqg.rtd",,"StudyData", "Correlation("&amp;O40&amp;","&amp;$Y$36&amp;",Period:="&amp;$S$35&amp;",InputChoice1:=Close,InputChoice2:=Close)", "FG", "", "Close",$U$35, "0", "all","", "","True","T")/100,"")</f>
        <v>0.69230863999999992</v>
      </c>
      <c r="Z40" s="16">
        <f>IFERROR(RTD("cqg.rtd",,"StudyData", "Correlation("&amp;O40&amp;","&amp;$Z$36&amp;",Period:="&amp;$S$35&amp;",InputChoice1:=Close,InputChoice2:=Close)", "FG", "", "Close",$U$35, "0", "all","", "","True","T")/100,"")</f>
        <v>0.43005154560000003</v>
      </c>
      <c r="AA40" s="16">
        <f>IFERROR(RTD("cqg.rtd",,"StudyData", "Correlation("&amp;O40&amp;","&amp;$AA$36&amp;",Period:="&amp;$S$35&amp;",InputChoice1:=Close,InputChoice2:=Close)", "FG", "", "Close",$U$35, "0", "all","", "","True","T")/100,"")</f>
        <v>0.83178963920000004</v>
      </c>
      <c r="AB40" s="16">
        <f>IFERROR(RTD("cqg.rtd",,"StudyData", "Correlation("&amp;O40&amp;","&amp;$AB$36&amp;",Period:="&amp;$S$35&amp;",InputChoice1:=Close,InputChoice2:=Close)", "FG", "", "Close",$U$35, "0", "all","", "","True","T")/100,"")</f>
        <v>0.97001658639999999</v>
      </c>
      <c r="AC40" s="16">
        <f>IFERROR(RTD("cqg.rtd",,"StudyData", "Correlation("&amp;O40&amp;","&amp;$AC$36&amp;",Period:="&amp;$S$35&amp;",InputChoice1:=Close,InputChoice2:=Close)", "FG", "", "Close",$U$35, "0", "all","", "","True","T")/100,"")</f>
        <v>0.74499422999999998</v>
      </c>
      <c r="AD40" s="16">
        <f>IFERROR(RTD("cqg.rtd",,"StudyData", "Correlation("&amp;O40&amp;","&amp;$AD$36&amp;",Period:="&amp;$S$35&amp;",InputChoice1:=Close,InputChoice2:=Close)", "FG", "", "Close",$U$35, "0", "all","", "","True","T")/100,"")</f>
        <v>0.89850947669999992</v>
      </c>
      <c r="AE40" s="16">
        <f>IFERROR(RTD("cqg.rtd",,"StudyData", "Correlation("&amp;O40&amp;","&amp;$AE$36&amp;",Period:="&amp;$S$35&amp;",InputChoice1:=Close,InputChoice2:=Close)", "FG", "", "Close",$U$35, "0", "all","", "","True","T")/100,"")</f>
        <v>0.7904120133000001</v>
      </c>
      <c r="AF40" s="16">
        <f>IFERROR(RTD("cqg.rtd",,"StudyData", "Correlation("&amp;O40&amp;","&amp;$AF$36&amp;",Period:="&amp;$S$35&amp;",InputChoice1:=Close,InputChoice2:=Close)", "FG", "", "Close",$U$35, "0", "all","", "","True","T")/100,"")</f>
        <v>0.80705644669999999</v>
      </c>
      <c r="AG40" s="38">
        <f>IFERROR(RTD("cqg.rtd",,"StudyData", "Correlation("&amp;O40&amp;","&amp;$AG$36&amp;",Period:="&amp;$S$35&amp;",InputChoice1:=Close,InputChoice2:=Close)", "FG", "", "Close",$U$35, "0", "all","", "","True","T")/100,"")</f>
        <v>0.76522125119999995</v>
      </c>
      <c r="AH40" s="35"/>
      <c r="AI40" s="39"/>
    </row>
    <row r="41" spans="2:35" ht="15.6" customHeight="1" x14ac:dyDescent="0.3">
      <c r="B41" s="18" t="s">
        <v>81</v>
      </c>
      <c r="C41" s="58" t="str">
        <f>LEFT(RIGHT(RTD("cqg.rtd",,"ContractData",B41,"LongDescription",,"T"),LEN(RTD("cqg.rtd",,"ContractData",B41,"LongDescription",,"T"))-4),LEN(RIGHT(RTD("cqg.rtd",,"ContractData",B41,"LongDescription",,"T"),LEN(RTD("cqg.rtd",,"ContractData",B41,"LongDescription",,"T"))-4))-4)</f>
        <v xml:space="preserve"> S&amp;P Health Care Equipment</v>
      </c>
      <c r="D41" s="58"/>
      <c r="E41" s="58"/>
      <c r="F41" s="58"/>
      <c r="G41" s="6">
        <f>RTD("cqg.rtd", ,"ContractData",B41, "LastQuoteToday",, "T")</f>
        <v>47.17</v>
      </c>
      <c r="H41" s="6">
        <f>RTD("cqg.rtd", ,"ContractData",B41, "NetLastQuoteToday",, "T")</f>
        <v>0.22</v>
      </c>
      <c r="I41" s="7">
        <f>RTD("cqg.rtd", ,"ContractData",B41, "PerCentNetLastQuote",, "T")/100</f>
        <v>4.6858359957401494E-3</v>
      </c>
      <c r="J41" s="7">
        <f>RTD("cqg.rtd", ,"ContractData",B41, "PerCentNetLastQuote",, "T")/100</f>
        <v>4.6858359957401494E-3</v>
      </c>
      <c r="K41" s="8">
        <f>RTD("cqg.rtd", ,"ContractData",B41, "T_CVol",, "T")</f>
        <v>319</v>
      </c>
      <c r="L41" s="3">
        <f>RTD("cqg.rtd", ,"ContractData",B41, "Open",, "T")</f>
        <v>47</v>
      </c>
      <c r="M41" s="3">
        <f>RTD("cqg.rtd", ,"ContractData",B41, "High",, "T")</f>
        <v>47</v>
      </c>
      <c r="N41" s="3">
        <f>RTD("cqg.rtd", ,"ContractData",B41, "Low",, "T")</f>
        <v>47</v>
      </c>
      <c r="O41" s="5" t="str">
        <f t="shared" si="5"/>
        <v>S.XHE</v>
      </c>
      <c r="P41" s="33">
        <f>IFERROR(RTD("cqg.rtd",,"StudyData", "Correlation("&amp;O41&amp;","&amp;$P$36&amp;",Period:="&amp;$S$35&amp;",InputChoice1:=Close,InputChoice2:=Close)", "FG", "", "Close",$U$35, "0", "all","", "","True","T")/100,"")</f>
        <v>0.95616610750000008</v>
      </c>
      <c r="Q41" s="33">
        <f>IFERROR(RTD("cqg.rtd",,"StudyData", "Correlation("&amp;O41&amp;","&amp;$Q$36&amp;",Period:="&amp;$S$35&amp;",InputChoice1:=Close,InputChoice2:=Close)", "FG", "", "Close",$U$35, "0", "all","", "","True","T")/100,"")</f>
        <v>0.6504856913</v>
      </c>
      <c r="R41" s="16">
        <f>IFERROR(RTD("cqg.rtd",,"StudyData", "Correlation("&amp;O41&amp;","&amp;$R$36&amp;",Period:="&amp;$S$35&amp;",InputChoice1:=Close,InputChoice2:=Close)", "FG", "", "Close",$U$35, "0", "all","", "","True","T")/100,"")</f>
        <v>0.8628784732</v>
      </c>
      <c r="S41" s="16">
        <f>IFERROR(RTD("cqg.rtd",,"StudyData", "Correlation("&amp;O41&amp;","&amp;$S$36&amp;",Period:="&amp;$S$35&amp;",InputChoice1:=Close,InputChoice2:=Close)", "FG", "", "Close",$U$35, "0", "all","", "","True","T")/100,"")</f>
        <v>0.66920655789999994</v>
      </c>
      <c r="T41" s="16"/>
      <c r="U41" s="16">
        <f>IFERROR(RTD("cqg.rtd",,"StudyData", "Correlation("&amp;O41&amp;","&amp;$U$36&amp;",Period:="&amp;$S$35&amp;",InputChoice1:=Close,InputChoice2:=Close)", "FG", "", "Close",$U$35, "0", "all","", "","True","T")/100,"")</f>
        <v>0.90500931169999999</v>
      </c>
      <c r="V41" s="16">
        <f>IFERROR(RTD("cqg.rtd",,"StudyData", "Correlation("&amp;O41&amp;","&amp;$V$36&amp;",Period:="&amp;$S$35&amp;",InputChoice1:=Close,InputChoice2:=Close)", "FG", "", "Close",$U$35, "0", "all","", "","True","T")/100,"")</f>
        <v>0.72808397159999994</v>
      </c>
      <c r="W41" s="16">
        <f>IFERROR(RTD("cqg.rtd",,"StudyData", "Correlation("&amp;O41&amp;","&amp;$W$36&amp;",Period:="&amp;$S$35&amp;",InputChoice1:=Close,InputChoice2:=Close)", "FG", "", "Close",$U$35, "0", "all","", "","True","T")/100,"")</f>
        <v>0.87963195150000006</v>
      </c>
      <c r="X41" s="16">
        <f>IFERROR(RTD("cqg.rtd",,"StudyData", "Correlation("&amp;O41&amp;","&amp;$X$36&amp;",Period:="&amp;$S$35&amp;",InputChoice1:=Close,InputChoice2:=Close)", "FG", "", "Close",$U$35, "0", "all","", "","True","T")/100,"")</f>
        <v>0.90005671529999998</v>
      </c>
      <c r="Y41" s="16">
        <f>IFERROR(RTD("cqg.rtd",,"StudyData", "Correlation("&amp;O41&amp;","&amp;$Y$36&amp;",Period:="&amp;$S$35&amp;",InputChoice1:=Close,InputChoice2:=Close)", "FG", "", "Close",$U$35, "0", "all","", "","True","T")/100,"")</f>
        <v>0.94138085540000005</v>
      </c>
      <c r="Z41" s="16">
        <f>IFERROR(RTD("cqg.rtd",,"StudyData", "Correlation("&amp;O41&amp;","&amp;$Z$36&amp;",Period:="&amp;$S$35&amp;",InputChoice1:=Close,InputChoice2:=Close)", "FG", "", "Close",$U$35, "0", "all","", "","True","T")/100,"")</f>
        <v>0.85723370040000002</v>
      </c>
      <c r="AA41" s="16">
        <f>IFERROR(RTD("cqg.rtd",,"StudyData", "Correlation("&amp;O41&amp;","&amp;$AA$36&amp;",Period:="&amp;$S$35&amp;",InputChoice1:=Close,InputChoice2:=Close)", "FG", "", "Close",$U$35, "0", "all","", "","True","T")/100,"")</f>
        <v>0.91542952319999993</v>
      </c>
      <c r="AB41" s="16">
        <f>IFERROR(RTD("cqg.rtd",,"StudyData", "Correlation("&amp;O41&amp;","&amp;$AB$36&amp;",Period:="&amp;$S$35&amp;",InputChoice1:=Close,InputChoice2:=Close)", "FG", "", "Close",$U$35, "0", "all","", "","True","T")/100,"")</f>
        <v>0.70834988190000003</v>
      </c>
      <c r="AC41" s="16">
        <f>IFERROR(RTD("cqg.rtd",,"StudyData", "Correlation("&amp;O41&amp;","&amp;$AC$36&amp;",Period:="&amp;$S$35&amp;",InputChoice1:=Close,InputChoice2:=Close)", "FG", "", "Close",$U$35, "0", "all","", "","True","T")/100,"")</f>
        <v>0.86406071090000003</v>
      </c>
      <c r="AD41" s="16">
        <f>IFERROR(RTD("cqg.rtd",,"StudyData", "Correlation("&amp;O41&amp;","&amp;$AD$36&amp;",Period:="&amp;$S$35&amp;",InputChoice1:=Close,InputChoice2:=Close)", "FG", "", "Close",$U$35, "0", "all","", "","True","T")/100,"")</f>
        <v>0.89983033050000005</v>
      </c>
      <c r="AE41" s="16">
        <f>IFERROR(RTD("cqg.rtd",,"StudyData", "Correlation("&amp;O41&amp;","&amp;$AE$36&amp;",Period:="&amp;$S$35&amp;",InputChoice1:=Close,InputChoice2:=Close)", "FG", "", "Close",$U$35, "0", "all","", "","True","T")/100,"")</f>
        <v>0.97031677189999999</v>
      </c>
      <c r="AF41" s="16">
        <f>IFERROR(RTD("cqg.rtd",,"StudyData", "Correlation("&amp;O41&amp;","&amp;$AF$36&amp;",Period:="&amp;$S$35&amp;",InputChoice1:=Close,InputChoice2:=Close)", "FG", "", "Close",$U$35, "0", "all","", "","True","T")/100,"")</f>
        <v>0.95834138769999999</v>
      </c>
      <c r="AG41" s="38">
        <f>IFERROR(RTD("cqg.rtd",,"StudyData", "Correlation("&amp;O41&amp;","&amp;$AG$36&amp;",Period:="&amp;$S$35&amp;",InputChoice1:=Close,InputChoice2:=Close)", "FG", "", "Close",$U$35, "0", "all","", "","True","T")/100,"")</f>
        <v>0.93782075000000009</v>
      </c>
      <c r="AH41" s="35"/>
      <c r="AI41" s="39"/>
    </row>
    <row r="42" spans="2:35" ht="15.6" customHeight="1" x14ac:dyDescent="0.3">
      <c r="B42" s="18" t="s">
        <v>82</v>
      </c>
      <c r="C42" s="58" t="str">
        <f>LEFT(RIGHT(RTD("cqg.rtd",,"ContractData",B42,"LongDescription",,"T"),LEN(RTD("cqg.rtd",,"ContractData",B42,"LongDescription",,"T"))-4),LEN(RIGHT(RTD("cqg.rtd",,"ContractData",B42,"LongDescription",,"T"),LEN(RTD("cqg.rtd",,"ContractData",B42,"LongDescription",,"T"))-4))-4)</f>
        <v xml:space="preserve"> S&amp;P Homebuilders</v>
      </c>
      <c r="D42" s="58"/>
      <c r="E42" s="58"/>
      <c r="F42" s="58"/>
      <c r="G42" s="6">
        <f>RTD("cqg.rtd", ,"ContractData",B42, "LastQuoteToday",, "T")</f>
        <v>34.39</v>
      </c>
      <c r="H42" s="6">
        <f>RTD("cqg.rtd", ,"ContractData",B42, "NetLastQuoteToday",, "T")</f>
        <v>-0.57000000000000006</v>
      </c>
      <c r="I42" s="7">
        <f>RTD("cqg.rtd", ,"ContractData",B42, "PerCentNetLastQuote",, "T")/100</f>
        <v>-1.6304347826086956E-2</v>
      </c>
      <c r="J42" s="7">
        <f>RTD("cqg.rtd", ,"ContractData",B42, "PerCentNetLastQuote",, "T")/100</f>
        <v>-1.6304347826086956E-2</v>
      </c>
      <c r="K42" s="8">
        <f>RTD("cqg.rtd", ,"ContractData",B42, "T_CVol",, "T")</f>
        <v>819224</v>
      </c>
      <c r="L42" s="3">
        <f>RTD("cqg.rtd", ,"ContractData",B42, "Open",, "T")</f>
        <v>34.49</v>
      </c>
      <c r="M42" s="3">
        <f>RTD("cqg.rtd", ,"ContractData",B42, "High",, "T")</f>
        <v>34.660000000000004</v>
      </c>
      <c r="N42" s="3">
        <f>RTD("cqg.rtd", ,"ContractData",B42, "Low",, "T")</f>
        <v>34.31</v>
      </c>
      <c r="O42" s="5" t="str">
        <f t="shared" si="5"/>
        <v>S.XHB</v>
      </c>
      <c r="P42" s="33">
        <f>IFERROR(RTD("cqg.rtd",,"StudyData", "Correlation("&amp;O42&amp;","&amp;$P$36&amp;",Period:="&amp;$S$35&amp;",InputChoice1:=Close,InputChoice2:=Close)", "FG", "", "Close",$U$35, "0", "all","", "","True","T")/100,"")</f>
        <v>0.88610098109999991</v>
      </c>
      <c r="Q42" s="33">
        <f>IFERROR(RTD("cqg.rtd",,"StudyData", "Correlation("&amp;O42&amp;","&amp;$Q$36&amp;",Period:="&amp;$S$35&amp;",InputChoice1:=Close,InputChoice2:=Close)", "FG", "", "Close",$U$35, "0", "all","", "","True","T")/100,"")</f>
        <v>0.82802246620000008</v>
      </c>
      <c r="R42" s="16">
        <f>IFERROR(RTD("cqg.rtd",,"StudyData", "Correlation("&amp;O42&amp;","&amp;$R$36&amp;",Period:="&amp;$S$35&amp;",InputChoice1:=Close,InputChoice2:=Close)", "FG", "", "Close",$U$35, "0", "all","", "","True","T")/100,"")</f>
        <v>0.89264967170000009</v>
      </c>
      <c r="S42" s="16">
        <f>IFERROR(RTD("cqg.rtd",,"StudyData", "Correlation("&amp;O42&amp;","&amp;$S$36&amp;",Period:="&amp;$S$35&amp;",InputChoice1:=Close,InputChoice2:=Close)", "FG", "", "Close",$U$35, "0", "all","", "","True","T")/100,"")</f>
        <v>0.87165481629999997</v>
      </c>
      <c r="T42" s="16">
        <f>IFERROR(RTD("cqg.rtd",,"StudyData", "Correlation("&amp;O42&amp;","&amp;$T$36&amp;",Period:="&amp;$S$35&amp;",InputChoice1:=Close,InputChoice2:=Close)", "FG", "", "Close",$U$35, "0", "all","", "","True","T")/100,"")</f>
        <v>0.90500931169999999</v>
      </c>
      <c r="U42" s="16"/>
      <c r="V42" s="16">
        <f>IFERROR(RTD("cqg.rtd",,"StudyData", "Correlation("&amp;O42&amp;","&amp;$V$36&amp;",Period:="&amp;$S$35&amp;",InputChoice1:=Close,InputChoice2:=Close)", "FG", "", "Close",$U$35, "0", "all","", "","True","T")/100,"")</f>
        <v>0.89839401689999998</v>
      </c>
      <c r="W42" s="16">
        <f>IFERROR(RTD("cqg.rtd",,"StudyData", "Correlation("&amp;O42&amp;","&amp;$W$36&amp;",Period:="&amp;$S$35&amp;",InputChoice1:=Close,InputChoice2:=Close)", "FG", "", "Close",$U$35, "0", "all","", "","True","T")/100,"")</f>
        <v>0.72560952160000003</v>
      </c>
      <c r="X42" s="16">
        <f>IFERROR(RTD("cqg.rtd",,"StudyData", "Correlation("&amp;O42&amp;","&amp;$X$36&amp;",Period:="&amp;$S$35&amp;",InputChoice1:=Close,InputChoice2:=Close)", "FG", "", "Close",$U$35, "0", "all","", "","True","T")/100,"")</f>
        <v>0.96351283370000007</v>
      </c>
      <c r="Y42" s="16">
        <f>IFERROR(RTD("cqg.rtd",,"StudyData", "Correlation("&amp;O42&amp;","&amp;$Y$36&amp;",Period:="&amp;$S$35&amp;",InputChoice1:=Close,InputChoice2:=Close)", "FG", "", "Close",$U$35, "0", "all","", "","True","T")/100,"")</f>
        <v>0.8936424528000001</v>
      </c>
      <c r="Z42" s="16">
        <f>IFERROR(RTD("cqg.rtd",,"StudyData", "Correlation("&amp;O42&amp;","&amp;$Z$36&amp;",Period:="&amp;$S$35&amp;",InputChoice1:=Close,InputChoice2:=Close)", "FG", "", "Close",$U$35, "0", "all","", "","True","T")/100,"")</f>
        <v>0.72777172980000004</v>
      </c>
      <c r="AA42" s="16">
        <f>IFERROR(RTD("cqg.rtd",,"StudyData", "Correlation("&amp;O42&amp;","&amp;$AA$36&amp;",Period:="&amp;$S$35&amp;",InputChoice1:=Close,InputChoice2:=Close)", "FG", "", "Close",$U$35, "0", "all","", "","True","T")/100,"")</f>
        <v>0.90845301340000006</v>
      </c>
      <c r="AB42" s="16">
        <f>IFERROR(RTD("cqg.rtd",,"StudyData", "Correlation("&amp;O42&amp;","&amp;$AB$36&amp;",Period:="&amp;$S$35&amp;",InputChoice1:=Close,InputChoice2:=Close)", "FG", "", "Close",$U$35, "0", "all","", "","True","T")/100,"")</f>
        <v>0.86040755559999993</v>
      </c>
      <c r="AC42" s="16">
        <f>IFERROR(RTD("cqg.rtd",,"StudyData", "Correlation("&amp;O42&amp;","&amp;$AC$36&amp;",Period:="&amp;$S$35&amp;",InputChoice1:=Close,InputChoice2:=Close)", "FG", "", "Close",$U$35, "0", "all","", "","True","T")/100,"")</f>
        <v>0.9108345913</v>
      </c>
      <c r="AD42" s="16">
        <f>IFERROR(RTD("cqg.rtd",,"StudyData", "Correlation("&amp;O42&amp;","&amp;$AD$36&amp;",Period:="&amp;$S$35&amp;",InputChoice1:=Close,InputChoice2:=Close)", "FG", "", "Close",$U$35, "0", "all","", "","True","T")/100,"")</f>
        <v>0.95125268190000001</v>
      </c>
      <c r="AE42" s="16">
        <f>IFERROR(RTD("cqg.rtd",,"StudyData", "Correlation("&amp;O42&amp;","&amp;$AE$36&amp;",Period:="&amp;$S$35&amp;",InputChoice1:=Close,InputChoice2:=Close)", "FG", "", "Close",$U$35, "0", "all","", "","True","T")/100,"")</f>
        <v>0.95005470020000005</v>
      </c>
      <c r="AF42" s="16">
        <f>IFERROR(RTD("cqg.rtd",,"StudyData", "Correlation("&amp;O42&amp;","&amp;$AF$36&amp;",Period:="&amp;$S$35&amp;",InputChoice1:=Close,InputChoice2:=Close)", "FG", "", "Close",$U$35, "0", "all","", "","True","T")/100,"")</f>
        <v>0.94549057579999995</v>
      </c>
      <c r="AG42" s="38">
        <f>IFERROR(RTD("cqg.rtd",,"StudyData", "Correlation("&amp;O42&amp;","&amp;$AG$36&amp;",Period:="&amp;$S$35&amp;",InputChoice1:=Close,InputChoice2:=Close)", "FG", "", "Close",$U$35, "0", "all","", "","True","T")/100,"")</f>
        <v>0.94108051219999989</v>
      </c>
      <c r="AH42" s="35"/>
      <c r="AI42" s="39"/>
    </row>
    <row r="43" spans="2:35" ht="15.6" customHeight="1" x14ac:dyDescent="0.3">
      <c r="B43" s="18" t="s">
        <v>83</v>
      </c>
      <c r="C43" s="58" t="str">
        <f>LEFT(RIGHT(RTD("cqg.rtd",,"ContractData",B43,"LongDescription",,"T"),LEN(RTD("cqg.rtd",,"ContractData",B43,"LongDescription",,"T"))-4),LEN(RIGHT(RTD("cqg.rtd",,"ContractData",B43,"LongDescription",,"T"),LEN(RTD("cqg.rtd",,"ContractData",B43,"LongDescription",,"T"))-4))-4)</f>
        <v xml:space="preserve"> S&amp;P Insurance</v>
      </c>
      <c r="D43" s="58"/>
      <c r="E43" s="58"/>
      <c r="F43" s="58"/>
      <c r="G43" s="6">
        <f>RTD("cqg.rtd", ,"ContractData",B43, "LastQuoteToday",, "T")</f>
        <v>72.350000000000009</v>
      </c>
      <c r="H43" s="6">
        <f>RTD("cqg.rtd", ,"ContractData",B43, "NetLastQuoteToday",, "T")</f>
        <v>-0.48</v>
      </c>
      <c r="I43" s="7">
        <f>RTD("cqg.rtd", ,"ContractData",B43, "PerCentNetLastQuote",, "T")/100</f>
        <v>-6.5906906494576411E-3</v>
      </c>
      <c r="J43" s="7">
        <f>RTD("cqg.rtd", ,"ContractData",B43, "PerCentNetLastQuote",, "T")/100</f>
        <v>-6.5906906494576411E-3</v>
      </c>
      <c r="K43" s="8">
        <f>RTD("cqg.rtd", ,"ContractData",B43, "T_CVol",, "T")</f>
        <v>3242</v>
      </c>
      <c r="L43" s="3">
        <f>RTD("cqg.rtd", ,"ContractData",B43, "Open",, "T")</f>
        <v>72.5</v>
      </c>
      <c r="M43" s="3">
        <f>RTD("cqg.rtd", ,"ContractData",B43, "High",, "T")</f>
        <v>72.5</v>
      </c>
      <c r="N43" s="3">
        <f>RTD("cqg.rtd", ,"ContractData",B43, "Low",, "T")</f>
        <v>72.260000000000005</v>
      </c>
      <c r="O43" s="5" t="str">
        <f t="shared" si="5"/>
        <v>S.KIE</v>
      </c>
      <c r="P43" s="33">
        <f>IFERROR(RTD("cqg.rtd",,"StudyData", "Correlation("&amp;O43&amp;","&amp;$P$36&amp;",Period:="&amp;$S$35&amp;",InputChoice1:=Close,InputChoice2:=Close)", "FG", "", "Close",$U$35, "0", "all","", "","True","T")/100,"")</f>
        <v>0.68025977989999997</v>
      </c>
      <c r="Q43" s="33">
        <f>IFERROR(RTD("cqg.rtd",,"StudyData", "Correlation("&amp;O43&amp;","&amp;$Q$36&amp;",Period:="&amp;$S$35&amp;",InputChoice1:=Close,InputChoice2:=Close)", "FG", "", "Close",$U$35, "0", "all","", "","True","T")/100,"")</f>
        <v>0.96331063850000009</v>
      </c>
      <c r="R43" s="16">
        <f>IFERROR(RTD("cqg.rtd",,"StudyData", "Correlation("&amp;O43&amp;","&amp;$R$36&amp;",Period:="&amp;$S$35&amp;",InputChoice1:=Close,InputChoice2:=Close)", "FG", "", "Close",$U$35, "0", "all","", "","True","T")/100,"")</f>
        <v>0.89466009769999999</v>
      </c>
      <c r="S43" s="16">
        <f>IFERROR(RTD("cqg.rtd",,"StudyData", "Correlation("&amp;O43&amp;","&amp;$S$36&amp;",Period:="&amp;$S$35&amp;",InputChoice1:=Close,InputChoice2:=Close)", "FG", "", "Close",$U$35, "0", "all","", "","True","T")/100,"")</f>
        <v>0.97508773329999998</v>
      </c>
      <c r="T43" s="16">
        <f>IFERROR(RTD("cqg.rtd",,"StudyData", "Correlation("&amp;O43&amp;","&amp;$T$36&amp;",Period:="&amp;$S$35&amp;",InputChoice1:=Close,InputChoice2:=Close)", "FG", "", "Close",$U$35, "0", "all","", "","True","T")/100,"")</f>
        <v>0.72808397159999994</v>
      </c>
      <c r="U43" s="16">
        <f>IFERROR(RTD("cqg.rtd",,"StudyData", "Correlation("&amp;O43&amp;","&amp;$U$36&amp;",Period:="&amp;$S$35&amp;",InputChoice1:=Close,InputChoice2:=Close)", "FG", "", "Close",$U$35, "0", "all","", "","True","T")/100,"")</f>
        <v>0.89839401689999998</v>
      </c>
      <c r="V43" s="16"/>
      <c r="W43" s="16">
        <f>IFERROR(RTD("cqg.rtd",,"StudyData", "Correlation("&amp;O43&amp;","&amp;$W$36&amp;",Period:="&amp;$S$35&amp;",InputChoice1:=Close,InputChoice2:=Close)", "FG", "", "Close",$U$35, "0", "all","", "","True","T")/100,"")</f>
        <v>0.42894019049999998</v>
      </c>
      <c r="X43" s="16">
        <f>IFERROR(RTD("cqg.rtd",,"StudyData", "Correlation("&amp;O43&amp;","&amp;$X$36&amp;",Period:="&amp;$S$35&amp;",InputChoice1:=Close,InputChoice2:=Close)", "FG", "", "Close",$U$35, "0", "all","", "","True","T")/100,"")</f>
        <v>0.92375498329999994</v>
      </c>
      <c r="Y43" s="16">
        <f>IFERROR(RTD("cqg.rtd",,"StudyData", "Correlation("&amp;O43&amp;","&amp;$Y$36&amp;",Period:="&amp;$S$35&amp;",InputChoice1:=Close,InputChoice2:=Close)", "FG", "", "Close",$U$35, "0", "all","", "","True","T")/100,"")</f>
        <v>0.71159472489999998</v>
      </c>
      <c r="Z43" s="16">
        <f>IFERROR(RTD("cqg.rtd",,"StudyData", "Correlation("&amp;O43&amp;","&amp;$Z$36&amp;",Period:="&amp;$S$35&amp;",InputChoice1:=Close,InputChoice2:=Close)", "FG", "", "Close",$U$35, "0", "all","", "","True","T")/100,"")</f>
        <v>0.46457704430000002</v>
      </c>
      <c r="AA43" s="16">
        <f>IFERROR(RTD("cqg.rtd",,"StudyData", "Correlation("&amp;O43&amp;","&amp;$AA$36&amp;",Period:="&amp;$S$35&amp;",InputChoice1:=Close,InputChoice2:=Close)", "FG", "", "Close",$U$35, "0", "all","", "","True","T")/100,"")</f>
        <v>0.85978653399999994</v>
      </c>
      <c r="AB43" s="16">
        <f>IFERROR(RTD("cqg.rtd",,"StudyData", "Correlation("&amp;O43&amp;","&amp;$AB$36&amp;",Period:="&amp;$S$35&amp;",InputChoice1:=Close,InputChoice2:=Close)", "FG", "", "Close",$U$35, "0", "all","", "","True","T")/100,"")</f>
        <v>0.96659375330000008</v>
      </c>
      <c r="AC43" s="16">
        <f>IFERROR(RTD("cqg.rtd",,"StudyData", "Correlation("&amp;O43&amp;","&amp;$AC$36&amp;",Period:="&amp;$S$35&amp;",InputChoice1:=Close,InputChoice2:=Close)", "FG", "", "Close",$U$35, "0", "all","", "","True","T")/100,"")</f>
        <v>0.76761721949999995</v>
      </c>
      <c r="AD43" s="16">
        <f>IFERROR(RTD("cqg.rtd",,"StudyData", "Correlation("&amp;O43&amp;","&amp;$AD$36&amp;",Period:="&amp;$S$35&amp;",InputChoice1:=Close,InputChoice2:=Close)", "FG", "", "Close",$U$35, "0", "all","", "","True","T")/100,"")</f>
        <v>0.91995104969999997</v>
      </c>
      <c r="AE43" s="16">
        <f>IFERROR(RTD("cqg.rtd",,"StudyData", "Correlation("&amp;O43&amp;","&amp;$AE$36&amp;",Period:="&amp;$S$35&amp;",InputChoice1:=Close,InputChoice2:=Close)", "FG", "", "Close",$U$35, "0", "all","", "","True","T")/100,"")</f>
        <v>0.83121114299999999</v>
      </c>
      <c r="AF43" s="16">
        <f>IFERROR(RTD("cqg.rtd",,"StudyData", "Correlation("&amp;O43&amp;","&amp;$AF$36&amp;",Period:="&amp;$S$35&amp;",InputChoice1:=Close,InputChoice2:=Close)", "FG", "", "Close",$U$35, "0", "all","", "","True","T")/100,"")</f>
        <v>0.84634982219999999</v>
      </c>
      <c r="AG43" s="38">
        <f>IFERROR(RTD("cqg.rtd",,"StudyData", "Correlation("&amp;O43&amp;","&amp;$AG$36&amp;",Period:="&amp;$S$35&amp;",InputChoice1:=Close,InputChoice2:=Close)", "FG", "", "Close",$U$35, "0", "all","", "","True","T")/100,"")</f>
        <v>0.80597869459999993</v>
      </c>
      <c r="AH43" s="35"/>
      <c r="AI43" s="39"/>
    </row>
    <row r="44" spans="2:35" ht="15.6" customHeight="1" x14ac:dyDescent="0.3">
      <c r="B44" s="18" t="s">
        <v>84</v>
      </c>
      <c r="C44" s="58" t="str">
        <f>LEFT(RIGHT(RTD("cqg.rtd",,"ContractData",B44,"LongDescription",,"T"),LEN(RTD("cqg.rtd",,"ContractData",B44,"LongDescription",,"T"))-4),LEN(RIGHT(RTD("cqg.rtd",,"ContractData",B44,"LongDescription",,"T"),LEN(RTD("cqg.rtd",,"ContractData",B44,"LongDescription",,"T"))-4))-4)</f>
        <v xml:space="preserve"> S&amp;P Metals &amp; Mining</v>
      </c>
      <c r="D44" s="58"/>
      <c r="E44" s="58"/>
      <c r="F44" s="58"/>
      <c r="G44" s="6">
        <f>RTD("cqg.rtd", ,"ContractData",B44, "LastQuoteToday",, "T")</f>
        <v>23.69</v>
      </c>
      <c r="H44" s="6">
        <f>RTD("cqg.rtd", ,"ContractData",B44, "NetLastQuoteToday",, "T")</f>
        <v>-0.74</v>
      </c>
      <c r="I44" s="7">
        <f>RTD("cqg.rtd", ,"ContractData",B44, "PerCentNetLastQuote",, "T")/100</f>
        <v>-3.0290626279164963E-2</v>
      </c>
      <c r="J44" s="7">
        <f>RTD("cqg.rtd", ,"ContractData",B44, "PerCentNetLastQuote",, "T")/100</f>
        <v>-3.0290626279164963E-2</v>
      </c>
      <c r="K44" s="8">
        <f>RTD("cqg.rtd", ,"ContractData",B44, "T_CVol",, "T")</f>
        <v>2922872</v>
      </c>
      <c r="L44" s="3">
        <f>RTD("cqg.rtd", ,"ContractData",B44, "Open",, "T")</f>
        <v>24.05</v>
      </c>
      <c r="M44" s="3">
        <f>RTD("cqg.rtd", ,"ContractData",B44, "High",, "T")</f>
        <v>24.13</v>
      </c>
      <c r="N44" s="3">
        <f>RTD("cqg.rtd", ,"ContractData",B44, "Low",, "T")</f>
        <v>23.53</v>
      </c>
      <c r="O44" s="5" t="str">
        <f t="shared" si="5"/>
        <v>S.XME</v>
      </c>
      <c r="P44" s="33">
        <f>IFERROR(RTD("cqg.rtd",,"StudyData", "Correlation("&amp;O44&amp;","&amp;$P$36&amp;",Period:="&amp;$S$35&amp;",InputChoice1:=Close,InputChoice2:=Close)", "FG", "", "Close",$U$35, "0", "all","", "","True","T")/100,"")</f>
        <v>0.90425365569999994</v>
      </c>
      <c r="Q44" s="33">
        <f>IFERROR(RTD("cqg.rtd",,"StudyData", "Correlation("&amp;O44&amp;","&amp;$Q$36&amp;",Period:="&amp;$S$35&amp;",InputChoice1:=Close,InputChoice2:=Close)", "FG", "", "Close",$U$35, "0", "all","", "","True","T")/100,"")</f>
        <v>0.35931092880000004</v>
      </c>
      <c r="R44" s="16">
        <f>IFERROR(RTD("cqg.rtd",,"StudyData", "Correlation("&amp;O44&amp;","&amp;$R$36&amp;",Period:="&amp;$S$35&amp;",InputChoice1:=Close,InputChoice2:=Close)", "FG", "", "Close",$U$35, "0", "all","", "","True","T")/100,"")</f>
        <v>0.64562978110000002</v>
      </c>
      <c r="S44" s="16">
        <f>IFERROR(RTD("cqg.rtd",,"StudyData", "Correlation("&amp;O44&amp;","&amp;$S$36&amp;",Period:="&amp;$S$35&amp;",InputChoice1:=Close,InputChoice2:=Close)", "FG", "", "Close",$U$35, "0", "all","", "","True","T")/100,"")</f>
        <v>0.39847870759999998</v>
      </c>
      <c r="T44" s="16">
        <f>IFERROR(RTD("cqg.rtd",,"StudyData", "Correlation("&amp;O44&amp;","&amp;$T$36&amp;",Period:="&amp;$S$35&amp;",InputChoice1:=Close,InputChoice2:=Close)", "FG", "", "Close",$U$35, "0", "all","", "","True","T")/100,"")</f>
        <v>0.87963195150000006</v>
      </c>
      <c r="U44" s="16">
        <f>IFERROR(RTD("cqg.rtd",,"StudyData", "Correlation("&amp;O44&amp;","&amp;$U$36&amp;",Period:="&amp;$S$35&amp;",InputChoice1:=Close,InputChoice2:=Close)", "FG", "", "Close",$U$35, "0", "all","", "","True","T")/100,"")</f>
        <v>0.72560952160000003</v>
      </c>
      <c r="V44" s="16">
        <f>IFERROR(RTD("cqg.rtd",,"StudyData", "Correlation("&amp;O44&amp;","&amp;$V$36&amp;",Period:="&amp;$S$35&amp;",InputChoice1:=Close,InputChoice2:=Close)", "FG", "", "Close",$U$35, "0", "all","", "","True","T")/100,"")</f>
        <v>0.42894019049999998</v>
      </c>
      <c r="W44" s="16"/>
      <c r="X44" s="16">
        <f>IFERROR(RTD("cqg.rtd",,"StudyData", "Correlation("&amp;O44&amp;","&amp;$X$36&amp;",Period:="&amp;$S$35&amp;",InputChoice1:=Close,InputChoice2:=Close)", "FG", "", "Close",$U$35, "0", "all","", "","True","T")/100,"")</f>
        <v>0.68499430640000003</v>
      </c>
      <c r="Y44" s="16">
        <f>IFERROR(RTD("cqg.rtd",,"StudyData", "Correlation("&amp;O44&amp;","&amp;$Y$36&amp;",Period:="&amp;$S$35&amp;",InputChoice1:=Close,InputChoice2:=Close)", "FG", "", "Close",$U$35, "0", "all","", "","True","T")/100,"")</f>
        <v>0.86807915690000004</v>
      </c>
      <c r="Z44" s="16">
        <f>IFERROR(RTD("cqg.rtd",,"StudyData", "Correlation("&amp;O44&amp;","&amp;$Z$36&amp;",Period:="&amp;$S$35&amp;",InputChoice1:=Close,InputChoice2:=Close)", "FG", "", "Close",$U$35, "0", "all","", "","True","T")/100,"")</f>
        <v>0.89825730010000004</v>
      </c>
      <c r="AA44" s="16">
        <f>IFERROR(RTD("cqg.rtd",,"StudyData", "Correlation("&amp;O44&amp;","&amp;$AA$36&amp;",Period:="&amp;$S$35&amp;",InputChoice1:=Close,InputChoice2:=Close)", "FG", "", "Close",$U$35, "0", "all","", "","True","T")/100,"")</f>
        <v>0.73350589339999994</v>
      </c>
      <c r="AB44" s="16">
        <f>IFERROR(RTD("cqg.rtd",,"StudyData", "Correlation("&amp;O44&amp;","&amp;$AB$36&amp;",Period:="&amp;$S$35&amp;",InputChoice1:=Close,InputChoice2:=Close)", "FG", "", "Close",$U$35, "0", "all","", "","True","T")/100,"")</f>
        <v>0.42760802400000003</v>
      </c>
      <c r="AC44" s="16">
        <f>IFERROR(RTD("cqg.rtd",,"StudyData", "Correlation("&amp;O44&amp;","&amp;$AC$36&amp;",Period:="&amp;$S$35&amp;",InputChoice1:=Close,InputChoice2:=Close)", "FG", "", "Close",$U$35, "0", "all","", "","True","T")/100,"")</f>
        <v>0.7929605649</v>
      </c>
      <c r="AD44" s="16">
        <f>IFERROR(RTD("cqg.rtd",,"StudyData", "Correlation("&amp;O44&amp;","&amp;$AD$36&amp;",Period:="&amp;$S$35&amp;",InputChoice1:=Close,InputChoice2:=Close)", "FG", "", "Close",$U$35, "0", "all","", "","True","T")/100,"")</f>
        <v>0.68195246860000003</v>
      </c>
      <c r="AE44" s="16">
        <f>IFERROR(RTD("cqg.rtd",,"StudyData", "Correlation("&amp;O44&amp;","&amp;$AE$36&amp;",Period:="&amp;$S$35&amp;",InputChoice1:=Close,InputChoice2:=Close)", "FG", "", "Close",$U$35, "0", "all","", "","True","T")/100,"")</f>
        <v>0.82806896519999995</v>
      </c>
      <c r="AF44" s="16">
        <f>IFERROR(RTD("cqg.rtd",,"StudyData", "Correlation("&amp;O44&amp;","&amp;$AF$36&amp;",Period:="&amp;$S$35&amp;",InputChoice1:=Close,InputChoice2:=Close)", "FG", "", "Close",$U$35, "0", "all","", "","True","T")/100,"")</f>
        <v>0.81055795130000008</v>
      </c>
      <c r="AG44" s="38">
        <f>IFERROR(RTD("cqg.rtd",,"StudyData", "Correlation("&amp;O44&amp;","&amp;$AG$36&amp;",Period:="&amp;$S$35&amp;",InputChoice1:=Close,InputChoice2:=Close)", "FG", "", "Close",$U$35, "0", "all","", "","True","T")/100,"")</f>
        <v>0.82163790469999998</v>
      </c>
      <c r="AH44" s="35"/>
      <c r="AI44" s="39"/>
    </row>
    <row r="45" spans="2:35" ht="15.6" customHeight="1" x14ac:dyDescent="0.3">
      <c r="B45" s="18" t="s">
        <v>85</v>
      </c>
      <c r="C45" s="58" t="str">
        <f>LEFT(RIGHT(RTD("cqg.rtd",,"ContractData",B45,"LongDescription",,"T"),LEN(RTD("cqg.rtd",,"ContractData",B45,"LongDescription",,"T"))-4),LEN(RIGHT(RTD("cqg.rtd",,"ContractData",B45,"LongDescription",,"T"),LEN(RTD("cqg.rtd",,"ContractData",B45,"LongDescription",,"T"))-4))-4)</f>
        <v xml:space="preserve"> Morgan Stanley Tech</v>
      </c>
      <c r="D45" s="58"/>
      <c r="E45" s="58"/>
      <c r="F45" s="58"/>
      <c r="G45" s="6">
        <f>RTD("cqg.rtd", ,"ContractData",B45, "LastQuoteToday",, "T")</f>
        <v>54.51</v>
      </c>
      <c r="H45" s="6">
        <f>RTD("cqg.rtd", ,"ContractData",B45, "NetLastQuoteToday",, "T")</f>
        <v>-0.21</v>
      </c>
      <c r="I45" s="7">
        <f>RTD("cqg.rtd", ,"ContractData",B45, "PerCentNetLastQuote",, "T")/100</f>
        <v>-3.8377192982456143E-3</v>
      </c>
      <c r="J45" s="7">
        <f>RTD("cqg.rtd", ,"ContractData",B45, "PerCentNetLastQuote",, "T")/100</f>
        <v>-3.8377192982456143E-3</v>
      </c>
      <c r="K45" s="8">
        <f>RTD("cqg.rtd", ,"ContractData",B45, "T_CVol",, "T")</f>
        <v>183</v>
      </c>
      <c r="L45" s="3">
        <f>RTD("cqg.rtd", ,"ContractData",B45, "Open",, "T")</f>
        <v>54.51</v>
      </c>
      <c r="M45" s="3">
        <f>RTD("cqg.rtd", ,"ContractData",B45, "High",, "T")</f>
        <v>54.51</v>
      </c>
      <c r="N45" s="3">
        <f>RTD("cqg.rtd", ,"ContractData",B45, "Low",, "T")</f>
        <v>54.51</v>
      </c>
      <c r="O45" s="5" t="str">
        <f t="shared" si="5"/>
        <v>S.MTK</v>
      </c>
      <c r="P45" s="33">
        <f>IFERROR(RTD("cqg.rtd",,"StudyData", "Correlation("&amp;O45&amp;","&amp;$P$36&amp;",Period:="&amp;$S$35&amp;",InputChoice1:=Close,InputChoice2:=Close)", "FG", "", "Close",$U$35, "0", "all","", "","True","T")/100,"")</f>
        <v>0.85950595990000001</v>
      </c>
      <c r="Q45" s="33">
        <f>IFERROR(RTD("cqg.rtd",,"StudyData", "Correlation("&amp;O45&amp;","&amp;$Q$36&amp;",Period:="&amp;$S$35&amp;",InputChoice1:=Close,InputChoice2:=Close)", "FG", "", "Close",$U$35, "0", "all","", "","True","T")/100,"")</f>
        <v>0.8869077433</v>
      </c>
      <c r="R45" s="16">
        <f>IFERROR(RTD("cqg.rtd",,"StudyData", "Correlation("&amp;O45&amp;","&amp;$R$36&amp;",Period:="&amp;$S$35&amp;",InputChoice1:=Close,InputChoice2:=Close)", "FG", "", "Close",$U$35, "0", "all","", "","True","T")/100,"")</f>
        <v>0.96502703109999999</v>
      </c>
      <c r="S45" s="16">
        <f>IFERROR(RTD("cqg.rtd",,"StudyData", "Correlation("&amp;O45&amp;","&amp;$S$36&amp;",Period:="&amp;$S$35&amp;",InputChoice1:=Close,InputChoice2:=Close)", "FG", "", "Close",$U$35, "0", "all","", "","True","T")/100,"")</f>
        <v>0.90135593549999993</v>
      </c>
      <c r="T45" s="16">
        <f>IFERROR(RTD("cqg.rtd",,"StudyData", "Correlation("&amp;O45&amp;","&amp;$T$36&amp;",Period:="&amp;$S$35&amp;",InputChoice1:=Close,InputChoice2:=Close)", "FG", "", "Close",$U$35, "0", "all","", "","True","T")/100,"")</f>
        <v>0.90005671529999998</v>
      </c>
      <c r="U45" s="16">
        <f>IFERROR(RTD("cqg.rtd",,"StudyData", "Correlation("&amp;O45&amp;","&amp;$U$36&amp;",Period:="&amp;$S$35&amp;",InputChoice1:=Close,InputChoice2:=Close)", "FG", "", "Close",$U$35, "0", "all","", "","True","T")/100,"")</f>
        <v>0.96351283370000007</v>
      </c>
      <c r="V45" s="16">
        <f>IFERROR(RTD("cqg.rtd",,"StudyData", "Correlation("&amp;O45&amp;","&amp;$V$36&amp;",Period:="&amp;$S$35&amp;",InputChoice1:=Close,InputChoice2:=Close)", "FG", "", "Close",$U$35, "0", "all","", "","True","T")/100,"")</f>
        <v>0.92375498329999994</v>
      </c>
      <c r="W45" s="16">
        <f>IFERROR(RTD("cqg.rtd",,"StudyData", "Correlation("&amp;O45&amp;","&amp;$W$36&amp;",Period:="&amp;$S$35&amp;",InputChoice1:=Close,InputChoice2:=Close)", "FG", "", "Close",$U$35, "0", "all","", "","True","T")/100,"")</f>
        <v>0.68499430640000003</v>
      </c>
      <c r="X45" s="16"/>
      <c r="Y45" s="16">
        <f>IFERROR(RTD("cqg.rtd",,"StudyData", "Correlation("&amp;O45&amp;","&amp;$Y$36&amp;",Period:="&amp;$S$35&amp;",InputChoice1:=Close,InputChoice2:=Close)", "FG", "", "Close",$U$35, "0", "all","", "","True","T")/100,"")</f>
        <v>0.88131053059999998</v>
      </c>
      <c r="Z45" s="16">
        <f>IFERROR(RTD("cqg.rtd",,"StudyData", "Correlation("&amp;O45&amp;","&amp;$Z$36&amp;",Period:="&amp;$S$35&amp;",InputChoice1:=Close,InputChoice2:=Close)", "FG", "", "Close",$U$35, "0", "all","", "","True","T")/100,"")</f>
        <v>0.69276050510000009</v>
      </c>
      <c r="AA45" s="16">
        <f>IFERROR(RTD("cqg.rtd",,"StudyData", "Correlation("&amp;O45&amp;","&amp;$AA$36&amp;",Period:="&amp;$S$35&amp;",InputChoice1:=Close,InputChoice2:=Close)", "FG", "", "Close",$U$35, "0", "all","", "","True","T")/100,"")</f>
        <v>0.96416770510000005</v>
      </c>
      <c r="AB45" s="16">
        <f>IFERROR(RTD("cqg.rtd",,"StudyData", "Correlation("&amp;O45&amp;","&amp;$AB$36&amp;",Period:="&amp;$S$35&amp;",InputChoice1:=Close,InputChoice2:=Close)", "FG", "", "Close",$U$35, "0", "all","", "","True","T")/100,"")</f>
        <v>0.9156395007</v>
      </c>
      <c r="AC45" s="16">
        <f>IFERROR(RTD("cqg.rtd",,"StudyData", "Correlation("&amp;O45&amp;","&amp;$AC$36&amp;",Period:="&amp;$S$35&amp;",InputChoice1:=Close,InputChoice2:=Close)", "FG", "", "Close",$U$35, "0", "all","", "","True","T")/100,"")</f>
        <v>0.86195941619999994</v>
      </c>
      <c r="AD45" s="16">
        <f>IFERROR(RTD("cqg.rtd",,"StudyData", "Correlation("&amp;O45&amp;","&amp;$AD$36&amp;",Period:="&amp;$S$35&amp;",InputChoice1:=Close,InputChoice2:=Close)", "FG", "", "Close",$U$35, "0", "all","", "","True","T")/100,"")</f>
        <v>0.99569567449999996</v>
      </c>
      <c r="AE45" s="16">
        <f>IFERROR(RTD("cqg.rtd",,"StudyData", "Correlation("&amp;O45&amp;","&amp;$AE$36&amp;",Period:="&amp;$S$35&amp;",InputChoice1:=Close,InputChoice2:=Close)", "FG", "", "Close",$U$35, "0", "all","", "","True","T")/100,"")</f>
        <v>0.95387335240000004</v>
      </c>
      <c r="AF45" s="16">
        <f>IFERROR(RTD("cqg.rtd",,"StudyData", "Correlation("&amp;O45&amp;","&amp;$AF$36&amp;",Period:="&amp;$S$35&amp;",InputChoice1:=Close,InputChoice2:=Close)", "FG", "", "Close",$U$35, "0", "all","", "","True","T")/100,"")</f>
        <v>0.96194996759999996</v>
      </c>
      <c r="AG45" s="38">
        <f>IFERROR(RTD("cqg.rtd",,"StudyData", "Correlation("&amp;O45&amp;","&amp;$AG$36&amp;",Period:="&amp;$S$35&amp;",InputChoice1:=Close,InputChoice2:=Close)", "FG", "", "Close",$U$35, "0", "all","", "","True","T")/100,"")</f>
        <v>0.93122616260000002</v>
      </c>
      <c r="AH45" s="35"/>
      <c r="AI45" s="39"/>
    </row>
    <row r="46" spans="2:35" ht="15.6" customHeight="1" x14ac:dyDescent="0.3">
      <c r="B46" s="18" t="s">
        <v>86</v>
      </c>
      <c r="C46" s="58" t="str">
        <f>LEFT(RIGHT(RTD("cqg.rtd",,"ContractData",B46,"LongDescription",,"T"),LEN(RTD("cqg.rtd",,"ContractData",B46,"LongDescription",,"T"))-4),LEN(RIGHT(RTD("cqg.rtd",,"ContractData",B46,"LongDescription",,"T"),LEN(RTD("cqg.rtd",,"ContractData",B46,"LongDescription",,"T"))-4))-4)</f>
        <v xml:space="preserve"> S&amp;P Oil &amp; Gas E&amp;P</v>
      </c>
      <c r="D46" s="58"/>
      <c r="E46" s="58"/>
      <c r="F46" s="58"/>
      <c r="G46" s="6">
        <f>RTD("cqg.rtd", ,"ContractData",B46, "LastQuoteToday",, "T")</f>
        <v>36.89</v>
      </c>
      <c r="H46" s="6">
        <f>RTD("cqg.rtd", ,"ContractData",B46, "NetLastQuoteToday",, "T")</f>
        <v>-0.32</v>
      </c>
      <c r="I46" s="7">
        <f>RTD("cqg.rtd", ,"ContractData",B46, "PerCentNetLastQuote",, "T")/100</f>
        <v>-8.5998387530233818E-3</v>
      </c>
      <c r="J46" s="7">
        <f>RTD("cqg.rtd", ,"ContractData",B46, "PerCentNetLastQuote",, "T")/100</f>
        <v>-8.5998387530233818E-3</v>
      </c>
      <c r="K46" s="8">
        <f>RTD("cqg.rtd", ,"ContractData",B46, "T_CVol",, "T")</f>
        <v>3284933</v>
      </c>
      <c r="L46" s="3">
        <f>RTD("cqg.rtd", ,"ContractData",B46, "Open",, "T")</f>
        <v>36.71</v>
      </c>
      <c r="M46" s="3">
        <f>RTD("cqg.rtd", ,"ContractData",B46, "High",, "T")</f>
        <v>36.910000000000004</v>
      </c>
      <c r="N46" s="3">
        <f>RTD("cqg.rtd", ,"ContractData",B46, "Low",, "T")</f>
        <v>36.43</v>
      </c>
      <c r="O46" s="5" t="str">
        <f t="shared" si="5"/>
        <v>S.XOP</v>
      </c>
      <c r="P46" s="33">
        <f>IFERROR(RTD("cqg.rtd",,"StudyData", "Correlation("&amp;O46&amp;","&amp;$P$36&amp;",Period:="&amp;$S$35&amp;",InputChoice1:=Close,InputChoice2:=Close)", "FG", "", "Close",$U$35, "0", "all","", "","True","T")/100,"")</f>
        <v>0.96195117629999993</v>
      </c>
      <c r="Q46" s="33">
        <f>IFERROR(RTD("cqg.rtd",,"StudyData", "Correlation("&amp;O46&amp;","&amp;$Q$36&amp;",Period:="&amp;$S$35&amp;",InputChoice1:=Close,InputChoice2:=Close)", "FG", "", "Close",$U$35, "0", "all","", "","True","T")/100,"")</f>
        <v>0.68414755099999991</v>
      </c>
      <c r="R46" s="16">
        <f>IFERROR(RTD("cqg.rtd",,"StudyData", "Correlation("&amp;O46&amp;","&amp;$R$36&amp;",Period:="&amp;$S$35&amp;",InputChoice1:=Close,InputChoice2:=Close)", "FG", "", "Close",$U$35, "0", "all","", "","True","T")/100,"")</f>
        <v>0.8524685045</v>
      </c>
      <c r="S46" s="16">
        <f>IFERROR(RTD("cqg.rtd",,"StudyData", "Correlation("&amp;O46&amp;","&amp;$S$36&amp;",Period:="&amp;$S$35&amp;",InputChoice1:=Close,InputChoice2:=Close)", "FG", "", "Close",$U$35, "0", "all","", "","True","T")/100,"")</f>
        <v>0.69230863999999992</v>
      </c>
      <c r="T46" s="16">
        <f>IFERROR(RTD("cqg.rtd",,"StudyData", "Correlation("&amp;O46&amp;","&amp;$T$36&amp;",Period:="&amp;$S$35&amp;",InputChoice1:=Close,InputChoice2:=Close)", "FG", "", "Close",$U$35, "0", "all","", "","True","T")/100,"")</f>
        <v>0.94138085540000005</v>
      </c>
      <c r="U46" s="16">
        <f>IFERROR(RTD("cqg.rtd",,"StudyData", "Correlation("&amp;O46&amp;","&amp;$U$36&amp;",Period:="&amp;$S$35&amp;",InputChoice1:=Close,InputChoice2:=Close)", "FG", "", "Close",$U$35, "0", "all","", "","True","T")/100,"")</f>
        <v>0.8936424528000001</v>
      </c>
      <c r="V46" s="16">
        <f>IFERROR(RTD("cqg.rtd",,"StudyData", "Correlation("&amp;O46&amp;","&amp;$V$36&amp;",Period:="&amp;$S$35&amp;",InputChoice1:=Close,InputChoice2:=Close)", "FG", "", "Close",$U$35, "0", "all","", "","True","T")/100,"")</f>
        <v>0.71159472489999998</v>
      </c>
      <c r="W46" s="16">
        <f>IFERROR(RTD("cqg.rtd",,"StudyData", "Correlation("&amp;O46&amp;","&amp;$W$36&amp;",Period:="&amp;$S$35&amp;",InputChoice1:=Close,InputChoice2:=Close)", "FG", "", "Close",$U$35, "0", "all","", "","True","T")/100,"")</f>
        <v>0.86807915690000004</v>
      </c>
      <c r="X46" s="16">
        <f>IFERROR(RTD("cqg.rtd",,"StudyData", "Correlation("&amp;O46&amp;","&amp;$X$36&amp;",Period:="&amp;$S$35&amp;",InputChoice1:=Close,InputChoice2:=Close)", "FG", "", "Close",$U$35, "0", "all","", "","True","T")/100,"")</f>
        <v>0.88131053059999998</v>
      </c>
      <c r="Y46" s="16"/>
      <c r="Z46" s="16">
        <f>IFERROR(RTD("cqg.rtd",,"StudyData", "Correlation("&amp;O46&amp;","&amp;$Z$36&amp;",Period:="&amp;$S$35&amp;",InputChoice1:=Close,InputChoice2:=Close)", "FG", "", "Close",$U$35, "0", "all","", "","True","T")/100,"")</f>
        <v>0.91077367129999998</v>
      </c>
      <c r="AA46" s="16">
        <f>IFERROR(RTD("cqg.rtd",,"StudyData", "Correlation("&amp;O46&amp;","&amp;$AA$36&amp;",Period:="&amp;$S$35&amp;",InputChoice1:=Close,InputChoice2:=Close)", "FG", "", "Close",$U$35, "0", "all","", "","True","T")/100,"")</f>
        <v>0.89938137699999998</v>
      </c>
      <c r="AB46" s="16">
        <f>IFERROR(RTD("cqg.rtd",,"StudyData", "Correlation("&amp;O46&amp;","&amp;$AB$36&amp;",Period:="&amp;$S$35&amp;",InputChoice1:=Close,InputChoice2:=Close)", "FG", "", "Close",$U$35, "0", "all","", "","True","T")/100,"")</f>
        <v>0.73647579269999996</v>
      </c>
      <c r="AC46" s="16">
        <f>IFERROR(RTD("cqg.rtd",,"StudyData", "Correlation("&amp;O46&amp;","&amp;$AC$36&amp;",Period:="&amp;$S$35&amp;",InputChoice1:=Close,InputChoice2:=Close)", "FG", "", "Close",$U$35, "0", "all","", "","True","T")/100,"")</f>
        <v>0.84239484790000008</v>
      </c>
      <c r="AD46" s="16">
        <f>IFERROR(RTD("cqg.rtd",,"StudyData", "Correlation("&amp;O46&amp;","&amp;$AD$36&amp;",Period:="&amp;$S$35&amp;",InputChoice1:=Close,InputChoice2:=Close)", "FG", "", "Close",$U$35, "0", "all","", "","True","T")/100,"")</f>
        <v>0.87656318920000009</v>
      </c>
      <c r="AE46" s="16">
        <f>IFERROR(RTD("cqg.rtd",,"StudyData", "Correlation("&amp;O46&amp;","&amp;$AE$36&amp;",Period:="&amp;$S$35&amp;",InputChoice1:=Close,InputChoice2:=Close)", "FG", "", "Close",$U$35, "0", "all","", "","True","T")/100,"")</f>
        <v>0.9290627146999999</v>
      </c>
      <c r="AF46" s="16">
        <f>IFERROR(RTD("cqg.rtd",,"StudyData", "Correlation("&amp;O46&amp;","&amp;$AF$36&amp;",Period:="&amp;$S$35&amp;",InputChoice1:=Close,InputChoice2:=Close)", "FG", "", "Close",$U$35, "0", "all","", "","True","T")/100,"")</f>
        <v>0.92199398149999989</v>
      </c>
      <c r="AG46" s="38">
        <f>IFERROR(RTD("cqg.rtd",,"StudyData", "Correlation("&amp;O46&amp;","&amp;$AG$36&amp;",Period:="&amp;$S$35&amp;",InputChoice1:=Close,InputChoice2:=Close)", "FG", "", "Close",$U$35, "0", "all","", "","True","T")/100,"")</f>
        <v>0.96280402929999997</v>
      </c>
      <c r="AH46" s="35"/>
      <c r="AI46" s="39"/>
    </row>
    <row r="47" spans="2:35" ht="15.6" customHeight="1" x14ac:dyDescent="0.3">
      <c r="B47" s="18" t="s">
        <v>87</v>
      </c>
      <c r="C47" s="58" t="str">
        <f>LEFT(RIGHT(RTD("cqg.rtd",,"ContractData",B47,"LongDescription",,"T"),LEN(RTD("cqg.rtd",,"ContractData",B47,"LongDescription",,"T"))-4),LEN(RIGHT(RTD("cqg.rtd",,"ContractData",B47,"LongDescription",,"T"),LEN(RTD("cqg.rtd",,"ContractData",B47,"LongDescription",,"T"))-4))-4)</f>
        <v xml:space="preserve"> S&amp;P Oil &amp; Gas Equip.&amp; Services</v>
      </c>
      <c r="D47" s="58"/>
      <c r="E47" s="58"/>
      <c r="F47" s="58"/>
      <c r="G47" s="6">
        <f>RTD("cqg.rtd", ,"ContractData",B47, "LastQuoteToday",, "T")</f>
        <v>19.87</v>
      </c>
      <c r="H47" s="6">
        <f>RTD("cqg.rtd", ,"ContractData",B47, "NetLastQuoteToday",, "T")</f>
        <v>-0.3</v>
      </c>
      <c r="I47" s="7">
        <f>RTD("cqg.rtd", ,"ContractData",B47, "PerCentNetLastQuote",, "T")/100</f>
        <v>-1.4873574615765989E-2</v>
      </c>
      <c r="J47" s="7">
        <f>RTD("cqg.rtd", ,"ContractData",B47, "PerCentNetLastQuote",, "T")/100</f>
        <v>-1.4873574615765989E-2</v>
      </c>
      <c r="K47" s="8">
        <f>RTD("cqg.rtd", ,"ContractData",B47, "T_CVol",, "T")</f>
        <v>60538</v>
      </c>
      <c r="L47" s="3">
        <f>RTD("cqg.rtd", ,"ContractData",B47, "Open",, "T")</f>
        <v>20.010000000000002</v>
      </c>
      <c r="M47" s="3">
        <f>RTD("cqg.rtd", ,"ContractData",B47, "High",, "T")</f>
        <v>20.02</v>
      </c>
      <c r="N47" s="3">
        <f>RTD("cqg.rtd", ,"ContractData",B47, "Low",, "T")</f>
        <v>19.71</v>
      </c>
      <c r="O47" s="5" t="str">
        <f t="shared" si="5"/>
        <v>S.XES</v>
      </c>
      <c r="P47" s="33">
        <f>IFERROR(RTD("cqg.rtd",,"StudyData", "Correlation("&amp;O47&amp;","&amp;$P$36&amp;",Period:="&amp;$S$35&amp;",InputChoice1:=Close,InputChoice2:=Close)", "FG", "", "Close",$U$35, "0", "all","", "","True","T")/100,"")</f>
        <v>0.92168965959999993</v>
      </c>
      <c r="Q47" s="33">
        <f>IFERROR(RTD("cqg.rtd",,"StudyData", "Correlation("&amp;O47&amp;","&amp;$Q$36&amp;",Period:="&amp;$S$35&amp;",InputChoice1:=Close,InputChoice2:=Close)", "FG", "", "Close",$U$35, "0", "all","", "","True","T")/100,"")</f>
        <v>0.41205340260000001</v>
      </c>
      <c r="R47" s="16">
        <f>IFERROR(RTD("cqg.rtd",,"StudyData", "Correlation("&amp;O47&amp;","&amp;$R$36&amp;",Period:="&amp;$S$35&amp;",InputChoice1:=Close,InputChoice2:=Close)", "FG", "", "Close",$U$35, "0", "all","", "","True","T")/100,"")</f>
        <v>0.62707535329999997</v>
      </c>
      <c r="S47" s="16">
        <f>IFERROR(RTD("cqg.rtd",,"StudyData", "Correlation("&amp;O47&amp;","&amp;$S$36&amp;",Period:="&amp;$S$35&amp;",InputChoice1:=Close,InputChoice2:=Close)", "FG", "", "Close",$U$35, "0", "all","", "","True","T")/100,"")</f>
        <v>0.43005154560000003</v>
      </c>
      <c r="T47" s="16">
        <f>IFERROR(RTD("cqg.rtd",,"StudyData", "Correlation("&amp;O47&amp;","&amp;$T$36&amp;",Period:="&amp;$S$35&amp;",InputChoice1:=Close,InputChoice2:=Close)", "FG", "", "Close",$U$35, "0", "all","", "","True","T")/100,"")</f>
        <v>0.85723370040000002</v>
      </c>
      <c r="U47" s="16">
        <f>IFERROR(RTD("cqg.rtd",,"StudyData", "Correlation("&amp;O47&amp;","&amp;$U$36&amp;",Period:="&amp;$S$35&amp;",InputChoice1:=Close,InputChoice2:=Close)", "FG", "", "Close",$U$35, "0", "all","", "","True","T")/100,"")</f>
        <v>0.72777172980000004</v>
      </c>
      <c r="V47" s="16">
        <f>IFERROR(RTD("cqg.rtd",,"StudyData", "Correlation("&amp;O47&amp;","&amp;$V$36&amp;",Period:="&amp;$S$35&amp;",InputChoice1:=Close,InputChoice2:=Close)", "FG", "", "Close",$U$35, "0", "all","", "","True","T")/100,"")</f>
        <v>0.46457704430000002</v>
      </c>
      <c r="W47" s="16">
        <f>IFERROR(RTD("cqg.rtd",,"StudyData", "Correlation("&amp;O47&amp;","&amp;$W$36&amp;",Period:="&amp;$S$35&amp;",InputChoice1:=Close,InputChoice2:=Close)", "FG", "", "Close",$U$35, "0", "all","", "","True","T")/100,"")</f>
        <v>0.89825730010000004</v>
      </c>
      <c r="X47" s="16">
        <f>IFERROR(RTD("cqg.rtd",,"StudyData", "Correlation("&amp;O47&amp;","&amp;$X$36&amp;",Period:="&amp;$S$35&amp;",InputChoice1:=Close,InputChoice2:=Close)", "FG", "", "Close",$U$35, "0", "all","", "","True","T")/100,"")</f>
        <v>0.69276050510000009</v>
      </c>
      <c r="Y47" s="16">
        <f>IFERROR(RTD("cqg.rtd",,"StudyData", "Correlation("&amp;O47&amp;","&amp;$Y$36&amp;",Period:="&amp;$S$35&amp;",InputChoice1:=Close,InputChoice2:=Close)", "FG", "", "Close",$U$35, "0", "all","", "","True","T")/100,"")</f>
        <v>0.91077367129999998</v>
      </c>
      <c r="Z47" s="16"/>
      <c r="AA47" s="16">
        <f>IFERROR(RTD("cqg.rtd",,"StudyData", "Correlation("&amp;O47&amp;","&amp;$AA$36&amp;",Period:="&amp;$S$35&amp;",InputChoice1:=Close,InputChoice2:=Close)", "FG", "", "Close",$U$35, "0", "all","", "","True","T")/100,"")</f>
        <v>0.70584053049999995</v>
      </c>
      <c r="AB47" s="16">
        <f>IFERROR(RTD("cqg.rtd",,"StudyData", "Correlation("&amp;O47&amp;","&amp;$AB$36&amp;",Period:="&amp;$S$35&amp;",InputChoice1:=Close,InputChoice2:=Close)", "FG", "", "Close",$U$35, "0", "all","", "","True","T")/100,"")</f>
        <v>0.4797138038</v>
      </c>
      <c r="AC47" s="16">
        <f>IFERROR(RTD("cqg.rtd",,"StudyData", "Correlation("&amp;O47&amp;","&amp;$AC$36&amp;",Period:="&amp;$S$35&amp;",InputChoice1:=Close,InputChoice2:=Close)", "FG", "", "Close",$U$35, "0", "all","", "","True","T")/100,"")</f>
        <v>0.69316469440000006</v>
      </c>
      <c r="AD47" s="16">
        <f>IFERROR(RTD("cqg.rtd",,"StudyData", "Correlation("&amp;O47&amp;","&amp;$AD$36&amp;",Period:="&amp;$S$35&amp;",InputChoice1:=Close,InputChoice2:=Close)", "FG", "", "Close",$U$35, "0", "all","", "","True","T")/100,"")</f>
        <v>0.6745779583</v>
      </c>
      <c r="AE47" s="16">
        <f>IFERROR(RTD("cqg.rtd",,"StudyData", "Correlation("&amp;O47&amp;","&amp;$AE$36&amp;",Period:="&amp;$S$35&amp;",InputChoice1:=Close,InputChoice2:=Close)", "FG", "", "Close",$U$35, "0", "all","", "","True","T")/100,"")</f>
        <v>0.77967794029999993</v>
      </c>
      <c r="AF47" s="16">
        <f>IFERROR(RTD("cqg.rtd",,"StudyData", "Correlation("&amp;O47&amp;","&amp;$AF$36&amp;",Period:="&amp;$S$35&amp;",InputChoice1:=Close,InputChoice2:=Close)", "FG", "", "Close",$U$35, "0", "all","", "","True","T")/100,"")</f>
        <v>0.77326173510000007</v>
      </c>
      <c r="AG47" s="38">
        <f>IFERROR(RTD("cqg.rtd",,"StudyData", "Correlation("&amp;O47&amp;","&amp;$AG$36&amp;",Period:="&amp;$S$35&amp;",InputChoice1:=Close,InputChoice2:=Close)", "FG", "", "Close",$U$35, "0", "all","", "","True","T")/100,"")</f>
        <v>0.87480719669999996</v>
      </c>
      <c r="AH47" s="35"/>
      <c r="AI47" s="39"/>
    </row>
    <row r="48" spans="2:35" ht="15.6" customHeight="1" x14ac:dyDescent="0.3">
      <c r="B48" s="18" t="s">
        <v>88</v>
      </c>
      <c r="C48" s="58" t="str">
        <f>LEFT(RIGHT(RTD("cqg.rtd",,"ContractData",B48,"LongDescription",,"T"),LEN(RTD("cqg.rtd",,"ContractData",B48,"LongDescription",,"T"))-4),LEN(RIGHT(RTD("cqg.rtd",,"ContractData",B48,"LongDescription",,"T"),LEN(RTD("cqg.rtd",,"ContractData",B48,"LongDescription",,"T"))-4))-4)</f>
        <v xml:space="preserve"> S&amp;P Pharmaceuticals</v>
      </c>
      <c r="D48" s="58"/>
      <c r="E48" s="58"/>
      <c r="F48" s="58"/>
      <c r="G48" s="6">
        <f>RTD("cqg.rtd", ,"ContractData",B48, "LastQuoteToday",, "T")</f>
        <v>44.72</v>
      </c>
      <c r="H48" s="6">
        <f>RTD("cqg.rtd", ,"ContractData",B48, "NetLastQuoteToday",, "T")</f>
        <v>0.15</v>
      </c>
      <c r="I48" s="7">
        <f>RTD("cqg.rtd", ,"ContractData",B48, "PerCentNetLastQuote",, "T")/100</f>
        <v>3.3654924837334533E-3</v>
      </c>
      <c r="J48" s="7">
        <f>RTD("cqg.rtd", ,"ContractData",B48, "PerCentNetLastQuote",, "T")/100</f>
        <v>3.3654924837334533E-3</v>
      </c>
      <c r="K48" s="8">
        <f>RTD("cqg.rtd", ,"ContractData",B48, "T_CVol",, "T")</f>
        <v>17993</v>
      </c>
      <c r="L48" s="3">
        <f>RTD("cqg.rtd", ,"ContractData",B48, "Open",, "T")</f>
        <v>44.45</v>
      </c>
      <c r="M48" s="3">
        <f>RTD("cqg.rtd", ,"ContractData",B48, "High",, "T")</f>
        <v>44.910000000000004</v>
      </c>
      <c r="N48" s="3">
        <f>RTD("cqg.rtd", ,"ContractData",B48, "Low",, "T")</f>
        <v>44.18</v>
      </c>
      <c r="O48" s="5" t="str">
        <f t="shared" si="5"/>
        <v>S.XPH</v>
      </c>
      <c r="P48" s="33">
        <f>IFERROR(RTD("cqg.rtd",,"StudyData", "Correlation("&amp;O48&amp;","&amp;$P$36&amp;",Period:="&amp;$S$35&amp;",InputChoice1:=Close,InputChoice2:=Close)", "FG", "", "Close",$U$35, "0", "all","", "","True","T")/100,"")</f>
        <v>0.8769522985</v>
      </c>
      <c r="Q48" s="33">
        <f>IFERROR(RTD("cqg.rtd",,"StudyData", "Correlation("&amp;O48&amp;","&amp;$Q$36&amp;",Period:="&amp;$S$35&amp;",InputChoice1:=Close,InputChoice2:=Close)", "FG", "", "Close",$U$35, "0", "all","", "","True","T")/100,"")</f>
        <v>0.83973918420000004</v>
      </c>
      <c r="R48" s="16">
        <f>IFERROR(RTD("cqg.rtd",,"StudyData", "Correlation("&amp;O48&amp;","&amp;$R$36&amp;",Period:="&amp;$S$35&amp;",InputChoice1:=Close,InputChoice2:=Close)", "FG", "", "Close",$U$35, "0", "all","", "","True","T")/100,"")</f>
        <v>0.98415083469999998</v>
      </c>
      <c r="S48" s="16">
        <f>IFERROR(RTD("cqg.rtd",,"StudyData", "Correlation("&amp;O48&amp;","&amp;$S$36&amp;",Period:="&amp;$S$35&amp;",InputChoice1:=Close,InputChoice2:=Close)", "FG", "", "Close",$U$35, "0", "all","", "","True","T")/100,"")</f>
        <v>0.83178963920000004</v>
      </c>
      <c r="T48" s="16">
        <f>IFERROR(RTD("cqg.rtd",,"StudyData", "Correlation("&amp;O48&amp;","&amp;$T$36&amp;",Period:="&amp;$S$35&amp;",InputChoice1:=Close,InputChoice2:=Close)", "FG", "", "Close",$U$35, "0", "all","", "","True","T")/100,"")</f>
        <v>0.91542952319999993</v>
      </c>
      <c r="U48" s="16">
        <f>IFERROR(RTD("cqg.rtd",,"StudyData", "Correlation("&amp;O48&amp;","&amp;$U$36&amp;",Period:="&amp;$S$35&amp;",InputChoice1:=Close,InputChoice2:=Close)", "FG", "", "Close",$U$35, "0", "all","", "","True","T")/100,"")</f>
        <v>0.90845301340000006</v>
      </c>
      <c r="V48" s="16">
        <f>IFERROR(RTD("cqg.rtd",,"StudyData", "Correlation("&amp;O48&amp;","&amp;$V$36&amp;",Period:="&amp;$S$35&amp;",InputChoice1:=Close,InputChoice2:=Close)", "FG", "", "Close",$U$35, "0", "all","", "","True","T")/100,"")</f>
        <v>0.85978653399999994</v>
      </c>
      <c r="W48" s="16">
        <f>IFERROR(RTD("cqg.rtd",,"StudyData", "Correlation("&amp;O48&amp;","&amp;$W$36&amp;",Period:="&amp;$S$35&amp;",InputChoice1:=Close,InputChoice2:=Close)", "FG", "", "Close",$U$35, "0", "all","", "","True","T")/100,"")</f>
        <v>0.73350589339999994</v>
      </c>
      <c r="X48" s="16">
        <f>IFERROR(RTD("cqg.rtd",,"StudyData", "Correlation("&amp;O48&amp;","&amp;$X$36&amp;",Period:="&amp;$S$35&amp;",InputChoice1:=Close,InputChoice2:=Close)", "FG", "", "Close",$U$35, "0", "all","", "","True","T")/100,"")</f>
        <v>0.96416770510000005</v>
      </c>
      <c r="Y48" s="16">
        <f>IFERROR(RTD("cqg.rtd",,"StudyData", "Correlation("&amp;O48&amp;","&amp;$Y$36&amp;",Period:="&amp;$S$35&amp;",InputChoice1:=Close,InputChoice2:=Close)", "FG", "", "Close",$U$35, "0", "all","", "","True","T")/100,"")</f>
        <v>0.89938137699999998</v>
      </c>
      <c r="Z48" s="16">
        <f>IFERROR(RTD("cqg.rtd",,"StudyData", "Correlation("&amp;O48&amp;","&amp;$Z$36&amp;",Period:="&amp;$S$35&amp;",InputChoice1:=Close,InputChoice2:=Close)", "FG", "", "Close",$U$35, "0", "all","", "","True","T")/100,"")</f>
        <v>0.70584053049999995</v>
      </c>
      <c r="AA48" s="16"/>
      <c r="AB48" s="16">
        <f>IFERROR(RTD("cqg.rtd",,"StudyData", "Correlation("&amp;O48&amp;","&amp;$AB$36&amp;",Period:="&amp;$S$35&amp;",InputChoice1:=Close,InputChoice2:=Close)", "FG", "", "Close",$U$35, "0", "all","", "","True","T")/100,"")</f>
        <v>0.87425489990000005</v>
      </c>
      <c r="AC48" s="16">
        <f>IFERROR(RTD("cqg.rtd",,"StudyData", "Correlation("&amp;O48&amp;","&amp;$AC$36&amp;",Period:="&amp;$S$35&amp;",InputChoice1:=Close,InputChoice2:=Close)", "FG", "", "Close",$U$35, "0", "all","", "","True","T")/100,"")</f>
        <v>0.84561243870000002</v>
      </c>
      <c r="AD48" s="16">
        <f>IFERROR(RTD("cqg.rtd",,"StudyData", "Correlation("&amp;O48&amp;","&amp;$AD$36&amp;",Period:="&amp;$S$35&amp;",InputChoice1:=Close,InputChoice2:=Close)", "FG", "", "Close",$U$35, "0", "all","", "","True","T")/100,"")</f>
        <v>0.97575667370000008</v>
      </c>
      <c r="AE48" s="16">
        <f>IFERROR(RTD("cqg.rtd",,"StudyData", "Correlation("&amp;O48&amp;","&amp;$AE$36&amp;",Period:="&amp;$S$35&amp;",InputChoice1:=Close,InputChoice2:=Close)", "FG", "", "Close",$U$35, "0", "all","", "","True","T")/100,"")</f>
        <v>0.96480707499999996</v>
      </c>
      <c r="AF48" s="16">
        <f>IFERROR(RTD("cqg.rtd",,"StudyData", "Correlation("&amp;O48&amp;","&amp;$AF$36&amp;",Period:="&amp;$S$35&amp;",InputChoice1:=Close,InputChoice2:=Close)", "FG", "", "Close",$U$35, "0", "all","", "","True","T")/100,"")</f>
        <v>0.95952199570000007</v>
      </c>
      <c r="AG48" s="38">
        <f>IFERROR(RTD("cqg.rtd",,"StudyData", "Correlation("&amp;O48&amp;","&amp;$AG$36&amp;",Period:="&amp;$S$35&amp;",InputChoice1:=Close,InputChoice2:=Close)", "FG", "", "Close",$U$35, "0", "all","", "","True","T")/100,"")</f>
        <v>0.91108581789999998</v>
      </c>
      <c r="AH48" s="35"/>
      <c r="AI48" s="39"/>
    </row>
    <row r="49" spans="2:35" ht="15.6" customHeight="1" x14ac:dyDescent="0.3">
      <c r="B49" s="18" t="s">
        <v>89</v>
      </c>
      <c r="C49" s="58" t="str">
        <f>LEFT(RIGHT(RTD("cqg.rtd",,"ContractData",B49,"LongDescription",,"T"),LEN(RTD("cqg.rtd",,"ContractData",B49,"LongDescription",,"T"))-4),LEN(RIGHT(RTD("cqg.rtd",,"ContractData",B49,"LongDescription",,"T"),LEN(RTD("cqg.rtd",,"ContractData",B49,"LongDescription",,"T"))-4))-4)</f>
        <v xml:space="preserve"> S&amp;P Regional Banking</v>
      </c>
      <c r="D49" s="58"/>
      <c r="E49" s="58"/>
      <c r="F49" s="58"/>
      <c r="G49" s="6">
        <f>RTD("cqg.rtd", ,"ContractData",B49, "LastQuoteToday",, "T")</f>
        <v>40.83</v>
      </c>
      <c r="H49" s="6">
        <f>RTD("cqg.rtd", ,"ContractData",B49, "NetLastQuoteToday",, "T")</f>
        <v>-0.84</v>
      </c>
      <c r="I49" s="7">
        <f>RTD("cqg.rtd", ,"ContractData",B49, "PerCentNetLastQuote",, "T")/100</f>
        <v>-2.0158387329013681E-2</v>
      </c>
      <c r="J49" s="7">
        <f>RTD("cqg.rtd", ,"ContractData",B49, "PerCentNetLastQuote",, "T")/100</f>
        <v>-2.0158387329013681E-2</v>
      </c>
      <c r="K49" s="8">
        <f>RTD("cqg.rtd", ,"ContractData",B49, "T_CVol",, "T")</f>
        <v>1809271</v>
      </c>
      <c r="L49" s="3">
        <f>RTD("cqg.rtd", ,"ContractData",B49, "Open",, "T")</f>
        <v>41.19</v>
      </c>
      <c r="M49" s="3">
        <f>RTD("cqg.rtd", ,"ContractData",B49, "High",, "T")</f>
        <v>41.36</v>
      </c>
      <c r="N49" s="3">
        <f>RTD("cqg.rtd", ,"ContractData",B49, "Low",, "T")</f>
        <v>40.730000000000004</v>
      </c>
      <c r="O49" s="5" t="str">
        <f t="shared" si="5"/>
        <v>S.KRE</v>
      </c>
      <c r="P49" s="33">
        <f>IFERROR(RTD("cqg.rtd",,"StudyData", "Correlation("&amp;O49&amp;","&amp;$P$36&amp;",Period:="&amp;$S$35&amp;",InputChoice1:=Close,InputChoice2:=Close)", "FG", "", "Close",$U$35, "0", "all","", "","True","T")/100,"")</f>
        <v>0.6736531187</v>
      </c>
      <c r="Q49" s="33">
        <f>IFERROR(RTD("cqg.rtd",,"StudyData", "Correlation("&amp;O49&amp;","&amp;$Q$36&amp;",Period:="&amp;$S$35&amp;",InputChoice1:=Close,InputChoice2:=Close)", "FG", "", "Close",$U$35, "0", "all","", "","True","T")/100,"")</f>
        <v>0.99614131949999996</v>
      </c>
      <c r="R49" s="16">
        <f>IFERROR(RTD("cqg.rtd",,"StudyData", "Correlation("&amp;O49&amp;","&amp;$R$36&amp;",Period:="&amp;$S$35&amp;",InputChoice1:=Close,InputChoice2:=Close)", "FG", "", "Close",$U$35, "0", "all","", "","True","T")/100,"")</f>
        <v>0.92054071300000007</v>
      </c>
      <c r="S49" s="16">
        <f>IFERROR(RTD("cqg.rtd",,"StudyData", "Correlation("&amp;O49&amp;","&amp;$S$36&amp;",Period:="&amp;$S$35&amp;",InputChoice1:=Close,InputChoice2:=Close)", "FG", "", "Close",$U$35, "0", "all","", "","True","T")/100,"")</f>
        <v>0.97001658639999999</v>
      </c>
      <c r="T49" s="16">
        <f>IFERROR(RTD("cqg.rtd",,"StudyData", "Correlation("&amp;O49&amp;","&amp;$T$36&amp;",Period:="&amp;$S$35&amp;",InputChoice1:=Close,InputChoice2:=Close)", "FG", "", "Close",$U$35, "0", "all","", "","True","T")/100,"")</f>
        <v>0.70834988190000003</v>
      </c>
      <c r="U49" s="16">
        <f>IFERROR(RTD("cqg.rtd",,"StudyData", "Correlation("&amp;O49&amp;","&amp;$U$36&amp;",Period:="&amp;$S$35&amp;",InputChoice1:=Close,InputChoice2:=Close)", "FG", "", "Close",$U$35, "0", "all","", "","True","T")/100,"")</f>
        <v>0.86040755559999993</v>
      </c>
      <c r="V49" s="16">
        <f>IFERROR(RTD("cqg.rtd",,"StudyData", "Correlation("&amp;O49&amp;","&amp;$V$36&amp;",Period:="&amp;$S$35&amp;",InputChoice1:=Close,InputChoice2:=Close)", "FG", "", "Close",$U$35, "0", "all","", "","True","T")/100,"")</f>
        <v>0.96659375330000008</v>
      </c>
      <c r="W49" s="16">
        <f>IFERROR(RTD("cqg.rtd",,"StudyData", "Correlation("&amp;O49&amp;","&amp;$W$36&amp;",Period:="&amp;$S$35&amp;",InputChoice1:=Close,InputChoice2:=Close)", "FG", "", "Close",$U$35, "0", "all","", "","True","T")/100,"")</f>
        <v>0.42760802400000003</v>
      </c>
      <c r="X49" s="16">
        <f>IFERROR(RTD("cqg.rtd",,"StudyData", "Correlation("&amp;O49&amp;","&amp;$X$36&amp;",Period:="&amp;$S$35&amp;",InputChoice1:=Close,InputChoice2:=Close)", "FG", "", "Close",$U$35, "0", "all","", "","True","T")/100,"")</f>
        <v>0.9156395007</v>
      </c>
      <c r="Y49" s="16">
        <f>IFERROR(RTD("cqg.rtd",,"StudyData", "Correlation("&amp;O49&amp;","&amp;$Y$36&amp;",Period:="&amp;$S$35&amp;",InputChoice1:=Close,InputChoice2:=Close)", "FG", "", "Close",$U$35, "0", "all","", "","True","T")/100,"")</f>
        <v>0.73647579269999996</v>
      </c>
      <c r="Z49" s="16">
        <f>IFERROR(RTD("cqg.rtd",,"StudyData", "Correlation("&amp;O49&amp;","&amp;$Z$36&amp;",Period:="&amp;$S$35&amp;",InputChoice1:=Close,InputChoice2:=Close)", "FG", "", "Close",$U$35, "0", "all","", "","True","T")/100,"")</f>
        <v>0.4797138038</v>
      </c>
      <c r="AA49" s="16">
        <f>IFERROR(RTD("cqg.rtd",,"StudyData", "Correlation("&amp;O49&amp;","&amp;$AA$36&amp;",Period:="&amp;$S$35&amp;",InputChoice1:=Close,InputChoice2:=Close)", "FG", "", "Close",$U$35, "0", "all","", "","True","T")/100,"")</f>
        <v>0.87425489990000005</v>
      </c>
      <c r="AB49" s="16"/>
      <c r="AC49" s="16">
        <f>IFERROR(RTD("cqg.rtd",,"StudyData", "Correlation("&amp;O49&amp;","&amp;$AC$36&amp;",Period:="&amp;$S$35&amp;",InputChoice1:=Close,InputChoice2:=Close)", "FG", "", "Close",$U$35, "0", "all","", "","True","T")/100,"")</f>
        <v>0.71663381470000009</v>
      </c>
      <c r="AD49" s="16">
        <f>IFERROR(RTD("cqg.rtd",,"StudyData", "Correlation("&amp;O49&amp;","&amp;$AD$36&amp;",Period:="&amp;$S$35&amp;",InputChoice1:=Close,InputChoice2:=Close)", "FG", "", "Close",$U$35, "0", "all","", "","True","T")/100,"")</f>
        <v>0.91410357079999993</v>
      </c>
      <c r="AE49" s="16">
        <f>IFERROR(RTD("cqg.rtd",,"StudyData", "Correlation("&amp;O49&amp;","&amp;$AE$36&amp;",Period:="&amp;$S$35&amp;",InputChoice1:=Close,InputChoice2:=Close)", "FG", "", "Close",$U$35, "0", "all","", "","True","T")/100,"")</f>
        <v>0.80691861599999992</v>
      </c>
      <c r="AF49" s="16">
        <f>IFERROR(RTD("cqg.rtd",,"StudyData", "Correlation("&amp;O49&amp;","&amp;$AF$36&amp;",Period:="&amp;$S$35&amp;",InputChoice1:=Close,InputChoice2:=Close)", "FG", "", "Close",$U$35, "0", "all","", "","True","T")/100,"")</f>
        <v>0.83157434060000002</v>
      </c>
      <c r="AG49" s="38">
        <f>IFERROR(RTD("cqg.rtd",,"StudyData", "Correlation("&amp;O49&amp;","&amp;$AG$36&amp;",Period:="&amp;$S$35&amp;",InputChoice1:=Close,InputChoice2:=Close)", "FG", "", "Close",$U$35, "0", "all","", "","True","T")/100,"")</f>
        <v>0.79942029749999999</v>
      </c>
      <c r="AH49" s="35"/>
      <c r="AI49" s="39"/>
    </row>
    <row r="50" spans="2:35" ht="15.6" customHeight="1" x14ac:dyDescent="0.3">
      <c r="B50" s="18" t="s">
        <v>90</v>
      </c>
      <c r="C50" s="58" t="str">
        <f>LEFT(RIGHT(RTD("cqg.rtd",,"ContractData",B50,"LongDescription",,"T"),LEN(RTD("cqg.rtd",,"ContractData",B50,"LongDescription",,"T"))-4),LEN(RIGHT(RTD("cqg.rtd",,"ContractData",B50,"LongDescription",,"T"),LEN(RTD("cqg.rtd",,"ContractData",B50,"LongDescription",,"T"))-4))-4)</f>
        <v xml:space="preserve"> S&amp;P Retail</v>
      </c>
      <c r="D50" s="58"/>
      <c r="E50" s="58"/>
      <c r="F50" s="58"/>
      <c r="G50" s="6">
        <f>RTD("cqg.rtd", ,"ContractData",B50, "LastQuoteToday",, "T")</f>
        <v>42.39</v>
      </c>
      <c r="H50" s="6">
        <f>RTD("cqg.rtd", ,"ContractData",B50, "NetLastQuoteToday",, "T")</f>
        <v>-0.57999999999999996</v>
      </c>
      <c r="I50" s="7">
        <f>RTD("cqg.rtd", ,"ContractData",B50, "PerCentNetLastQuote",, "T")/100</f>
        <v>-1.3497789155224576E-2</v>
      </c>
      <c r="J50" s="7">
        <f>RTD("cqg.rtd", ,"ContractData",B50, "PerCentNetLastQuote",, "T")/100</f>
        <v>-1.3497789155224576E-2</v>
      </c>
      <c r="K50" s="8">
        <f>RTD("cqg.rtd", ,"ContractData",B50, "T_CVol",, "T")</f>
        <v>738080</v>
      </c>
      <c r="L50" s="3">
        <f>RTD("cqg.rtd", ,"ContractData",B50, "Open",, "T")</f>
        <v>42.79</v>
      </c>
      <c r="M50" s="3">
        <f>RTD("cqg.rtd", ,"ContractData",B50, "High",, "T")</f>
        <v>42.85</v>
      </c>
      <c r="N50" s="3">
        <f>RTD("cqg.rtd", ,"ContractData",B50, "Low",, "T")</f>
        <v>42.32</v>
      </c>
      <c r="O50" s="5" t="str">
        <f t="shared" si="5"/>
        <v>S.XRT</v>
      </c>
      <c r="P50" s="33">
        <f>IFERROR(RTD("cqg.rtd",,"StudyData", "Correlation("&amp;O50&amp;","&amp;$P$36&amp;",Period:="&amp;$S$35&amp;",InputChoice1:=Close,InputChoice2:=Close)", "FG", "", "Close",$U$35, "0", "all","", "","True","T")/100,"")</f>
        <v>0.86918813900000003</v>
      </c>
      <c r="Q50" s="33">
        <f>IFERROR(RTD("cqg.rtd",,"StudyData", "Correlation("&amp;O50&amp;","&amp;$Q$36&amp;",Period:="&amp;$S$35&amp;",InputChoice1:=Close,InputChoice2:=Close)", "FG", "", "Close",$U$35, "0", "all","", "","True","T")/100,"")</f>
        <v>0.67987262959999994</v>
      </c>
      <c r="R50" s="16">
        <f>IFERROR(RTD("cqg.rtd",,"StudyData", "Correlation("&amp;O50&amp;","&amp;$R$36&amp;",Period:="&amp;$S$35&amp;",InputChoice1:=Close,InputChoice2:=Close)", "FG", "", "Close",$U$35, "0", "all","", "","True","T")/100,"")</f>
        <v>0.80669046179999992</v>
      </c>
      <c r="S50" s="16">
        <f>IFERROR(RTD("cqg.rtd",,"StudyData", "Correlation("&amp;O50&amp;","&amp;$S$36&amp;",Period:="&amp;$S$35&amp;",InputChoice1:=Close,InputChoice2:=Close)", "FG", "", "Close",$U$35, "0", "all","", "","True","T")/100,"")</f>
        <v>0.74499422999999998</v>
      </c>
      <c r="T50" s="16">
        <f>IFERROR(RTD("cqg.rtd",,"StudyData", "Correlation("&amp;O50&amp;","&amp;$T$36&amp;",Period:="&amp;$S$35&amp;",InputChoice1:=Close,InputChoice2:=Close)", "FG", "", "Close",$U$35, "0", "all","", "","True","T")/100,"")</f>
        <v>0.86406071090000003</v>
      </c>
      <c r="U50" s="16">
        <f>IFERROR(RTD("cqg.rtd",,"StudyData", "Correlation("&amp;O50&amp;","&amp;$U$36&amp;",Period:="&amp;$S$35&amp;",InputChoice1:=Close,InputChoice2:=Close)", "FG", "", "Close",$U$35, "0", "all","", "","True","T")/100,"")</f>
        <v>0.9108345913</v>
      </c>
      <c r="V50" s="16">
        <f>IFERROR(RTD("cqg.rtd",,"StudyData", "Correlation("&amp;O50&amp;","&amp;$V$36&amp;",Period:="&amp;$S$35&amp;",InputChoice1:=Close,InputChoice2:=Close)", "FG", "", "Close",$U$35, "0", "all","", "","True","T")/100,"")</f>
        <v>0.76761721949999995</v>
      </c>
      <c r="W50" s="16">
        <f>IFERROR(RTD("cqg.rtd",,"StudyData", "Correlation("&amp;O50&amp;","&amp;$W$36&amp;",Period:="&amp;$S$35&amp;",InputChoice1:=Close,InputChoice2:=Close)", "FG", "", "Close",$U$35, "0", "all","", "","True","T")/100,"")</f>
        <v>0.7929605649</v>
      </c>
      <c r="X50" s="16">
        <f>IFERROR(RTD("cqg.rtd",,"StudyData", "Correlation("&amp;O50&amp;","&amp;$X$36&amp;",Period:="&amp;$S$35&amp;",InputChoice1:=Close,InputChoice2:=Close)", "FG", "", "Close",$U$35, "0", "all","", "","True","T")/100,"")</f>
        <v>0.86195941619999994</v>
      </c>
      <c r="Y50" s="16">
        <f>IFERROR(RTD("cqg.rtd",,"StudyData", "Correlation("&amp;O50&amp;","&amp;$Y$36&amp;",Period:="&amp;$S$35&amp;",InputChoice1:=Close,InputChoice2:=Close)", "FG", "", "Close",$U$35, "0", "all","", "","True","T")/100,"")</f>
        <v>0.84239484790000008</v>
      </c>
      <c r="Z50" s="16">
        <f>IFERROR(RTD("cqg.rtd",,"StudyData", "Correlation("&amp;O50&amp;","&amp;$Z$36&amp;",Period:="&amp;$S$35&amp;",InputChoice1:=Close,InputChoice2:=Close)", "FG", "", "Close",$U$35, "0", "all","", "","True","T")/100,"")</f>
        <v>0.69316469440000006</v>
      </c>
      <c r="AA50" s="16">
        <f>IFERROR(RTD("cqg.rtd",,"StudyData", "Correlation("&amp;O50&amp;","&amp;$AA$36&amp;",Period:="&amp;$S$35&amp;",InputChoice1:=Close,InputChoice2:=Close)", "FG", "", "Close",$U$35, "0", "all","", "","True","T")/100,"")</f>
        <v>0.84561243870000002</v>
      </c>
      <c r="AB50" s="16">
        <f>IFERROR(RTD("cqg.rtd",,"StudyData", "Correlation("&amp;O50&amp;","&amp;$AB$36&amp;",Period:="&amp;$S$35&amp;",InputChoice1:=Close,InputChoice2:=Close)", "FG", "", "Close",$U$35, "0", "all","", "","True","T")/100,"")</f>
        <v>0.71663381470000009</v>
      </c>
      <c r="AC50" s="16"/>
      <c r="AD50" s="16">
        <f>IFERROR(RTD("cqg.rtd",,"StudyData", "Correlation("&amp;O50&amp;","&amp;$AD$36&amp;",Period:="&amp;$S$35&amp;",InputChoice1:=Close,InputChoice2:=Close)", "FG", "", "Close",$U$35, "0", "all","", "","True","T")/100,"")</f>
        <v>0.85277122000000005</v>
      </c>
      <c r="AE50" s="16">
        <f>IFERROR(RTD("cqg.rtd",,"StudyData", "Correlation("&amp;O50&amp;","&amp;$AE$36&amp;",Period:="&amp;$S$35&amp;",InputChoice1:=Close,InputChoice2:=Close)", "FG", "", "Close",$U$35, "0", "all","", "","True","T")/100,"")</f>
        <v>0.92499420160000001</v>
      </c>
      <c r="AF50" s="16">
        <f>IFERROR(RTD("cqg.rtd",,"StudyData", "Correlation("&amp;O50&amp;","&amp;$AF$36&amp;",Period:="&amp;$S$35&amp;",InputChoice1:=Close,InputChoice2:=Close)", "FG", "", "Close",$U$35, "0", "all","", "","True","T")/100,"")</f>
        <v>0.91876300999999994</v>
      </c>
      <c r="AG50" s="38">
        <f>IFERROR(RTD("cqg.rtd",,"StudyData", "Correlation("&amp;O50&amp;","&amp;$AG$36&amp;",Period:="&amp;$S$35&amp;",InputChoice1:=Close,InputChoice2:=Close)", "FG", "", "Close",$U$35, "0", "all","", "","True","T")/100,"")</f>
        <v>0.86598612880000003</v>
      </c>
      <c r="AH50" s="35"/>
      <c r="AI50" s="39"/>
    </row>
    <row r="51" spans="2:35" ht="15.6" customHeight="1" x14ac:dyDescent="0.3">
      <c r="B51" s="18" t="s">
        <v>91</v>
      </c>
      <c r="C51" s="58" t="str">
        <f>LEFT(RIGHT(RTD("cqg.rtd",,"ContractData",B51,"LongDescription",,"T"),LEN(RTD("cqg.rtd",,"ContractData",B51,"LongDescription",,"T"))-4),LEN(RIGHT(RTD("cqg.rtd",,"ContractData",B51,"LongDescription",,"T"),LEN(RTD("cqg.rtd",,"ContractData",B51,"LongDescription",,"T"))-4))-4)</f>
        <v xml:space="preserve"> S&amp;P Semiconductor</v>
      </c>
      <c r="D51" s="58"/>
      <c r="E51" s="58"/>
      <c r="F51" s="58"/>
      <c r="G51" s="6">
        <f>RTD("cqg.rtd", ,"ContractData",B51, "LastQuoteToday",, "T")</f>
        <v>45.92</v>
      </c>
      <c r="H51" s="6">
        <f>RTD("cqg.rtd", ,"ContractData",B51, "NetLastQuoteToday",, "T")</f>
        <v>-0.16</v>
      </c>
      <c r="I51" s="7">
        <f>RTD("cqg.rtd", ,"ContractData",B51, "PerCentNetLastQuote",, "T")/100</f>
        <v>-3.472222222222222E-3</v>
      </c>
      <c r="J51" s="7">
        <f>RTD("cqg.rtd", ,"ContractData",B51, "PerCentNetLastQuote",, "T")/100</f>
        <v>-3.472222222222222E-3</v>
      </c>
      <c r="K51" s="8">
        <f>RTD("cqg.rtd", ,"ContractData",B51, "T_CVol",, "T")</f>
        <v>8064</v>
      </c>
      <c r="L51" s="3">
        <f>RTD("cqg.rtd", ,"ContractData",B51, "Open",, "T")</f>
        <v>45.74</v>
      </c>
      <c r="M51" s="3">
        <f>RTD("cqg.rtd", ,"ContractData",B51, "High",, "T")</f>
        <v>45.88</v>
      </c>
      <c r="N51" s="3">
        <f>RTD("cqg.rtd", ,"ContractData",B51, "Low",, "T")</f>
        <v>45.51</v>
      </c>
      <c r="O51" s="5" t="str">
        <f t="shared" si="5"/>
        <v>S.XSD</v>
      </c>
      <c r="P51" s="33">
        <f>IFERROR(RTD("cqg.rtd",,"StudyData", "Correlation("&amp;O51&amp;","&amp;$P$36&amp;",Period:="&amp;$S$35&amp;",InputChoice1:=Close,InputChoice2:=Close)", "FG", "", "Close",$U$35, "0", "all","", "","True","T")/100,"")</f>
        <v>0.84777942510000004</v>
      </c>
      <c r="Q51" s="33">
        <f>IFERROR(RTD("cqg.rtd",,"StudyData", "Correlation("&amp;O51&amp;","&amp;$Q$36&amp;",Period:="&amp;$S$35&amp;",InputChoice1:=Close,InputChoice2:=Close)", "FG", "", "Close",$U$35, "0", "all","", "","True","T")/100,"")</f>
        <v>0.88638191210000006</v>
      </c>
      <c r="R51" s="16">
        <f>IFERROR(RTD("cqg.rtd",,"StudyData", "Correlation("&amp;O51&amp;","&amp;$R$36&amp;",Period:="&amp;$S$35&amp;",InputChoice1:=Close,InputChoice2:=Close)", "FG", "", "Close",$U$35, "0", "all","", "","True","T")/100,"")</f>
        <v>0.97471039599999998</v>
      </c>
      <c r="S51" s="16">
        <f>IFERROR(RTD("cqg.rtd",,"StudyData", "Correlation("&amp;O51&amp;","&amp;$S$36&amp;",Period:="&amp;$S$35&amp;",InputChoice1:=Close,InputChoice2:=Close)", "FG", "", "Close",$U$35, "0", "all","", "","True","T")/100,"")</f>
        <v>0.89850947669999992</v>
      </c>
      <c r="T51" s="16">
        <f>IFERROR(RTD("cqg.rtd",,"StudyData", "Correlation("&amp;O51&amp;","&amp;$T$36&amp;",Period:="&amp;$S$35&amp;",InputChoice1:=Close,InputChoice2:=Close)", "FG", "", "Close",$U$35, "0", "all","", "","True","T")/100,"")</f>
        <v>0.89983033050000005</v>
      </c>
      <c r="U51" s="16">
        <f>IFERROR(RTD("cqg.rtd",,"StudyData", "Correlation("&amp;O51&amp;","&amp;$U$36&amp;",Period:="&amp;$S$35&amp;",InputChoice1:=Close,InputChoice2:=Close)", "FG", "", "Close",$U$35, "0", "all","", "","True","T")/100,"")</f>
        <v>0.95125268190000001</v>
      </c>
      <c r="V51" s="16">
        <f>IFERROR(RTD("cqg.rtd",,"StudyData", "Correlation("&amp;O51&amp;","&amp;$V$36&amp;",Period:="&amp;$S$35&amp;",InputChoice1:=Close,InputChoice2:=Close)", "FG", "", "Close",$U$35, "0", "all","", "","True","T")/100,"")</f>
        <v>0.91995104969999997</v>
      </c>
      <c r="W51" s="16">
        <f>IFERROR(RTD("cqg.rtd",,"StudyData", "Correlation("&amp;O51&amp;","&amp;$W$36&amp;",Period:="&amp;$S$35&amp;",InputChoice1:=Close,InputChoice2:=Close)", "FG", "", "Close",$U$35, "0", "all","", "","True","T")/100,"")</f>
        <v>0.68195246860000003</v>
      </c>
      <c r="X51" s="16">
        <f>IFERROR(RTD("cqg.rtd",,"StudyData", "Correlation("&amp;O51&amp;","&amp;$X$36&amp;",Period:="&amp;$S$35&amp;",InputChoice1:=Close,InputChoice2:=Close)", "FG", "", "Close",$U$35, "0", "all","", "","True","T")/100,"")</f>
        <v>0.99569567449999996</v>
      </c>
      <c r="Y51" s="16">
        <f>IFERROR(RTD("cqg.rtd",,"StudyData", "Correlation("&amp;O51&amp;","&amp;$Y$36&amp;",Period:="&amp;$S$35&amp;",InputChoice1:=Close,InputChoice2:=Close)", "FG", "", "Close",$U$35, "0", "all","", "","True","T")/100,"")</f>
        <v>0.87656318920000009</v>
      </c>
      <c r="Z51" s="16">
        <f>IFERROR(RTD("cqg.rtd",,"StudyData", "Correlation("&amp;O51&amp;","&amp;$Z$36&amp;",Period:="&amp;$S$35&amp;",InputChoice1:=Close,InputChoice2:=Close)", "FG", "", "Close",$U$35, "0", "all","", "","True","T")/100,"")</f>
        <v>0.6745779583</v>
      </c>
      <c r="AA51" s="16">
        <f>IFERROR(RTD("cqg.rtd",,"StudyData", "Correlation("&amp;O51&amp;","&amp;$AA$36&amp;",Period:="&amp;$S$35&amp;",InputChoice1:=Close,InputChoice2:=Close)", "FG", "", "Close",$U$35, "0", "all","", "","True","T")/100,"")</f>
        <v>0.97575667370000008</v>
      </c>
      <c r="AB51" s="16">
        <f>IFERROR(RTD("cqg.rtd",,"StudyData", "Correlation("&amp;O51&amp;","&amp;$AB$36&amp;",Period:="&amp;$S$35&amp;",InputChoice1:=Close,InputChoice2:=Close)", "FG", "", "Close",$U$35, "0", "all","", "","True","T")/100,"")</f>
        <v>0.91410357079999993</v>
      </c>
      <c r="AC51" s="16">
        <f>IFERROR(RTD("cqg.rtd",,"StudyData", "Correlation("&amp;O51&amp;","&amp;$AC$36&amp;",Period:="&amp;$S$35&amp;",InputChoice1:=Close,InputChoice2:=Close)", "FG", "", "Close",$U$35, "0", "all","", "","True","T")/100,"")</f>
        <v>0.85277122000000005</v>
      </c>
      <c r="AD51" s="16"/>
      <c r="AE51" s="16">
        <f>IFERROR(RTD("cqg.rtd",,"StudyData", "Correlation("&amp;O51&amp;","&amp;$AE$36&amp;",Period:="&amp;$S$35&amp;",InputChoice1:=Close,InputChoice2:=Close)", "FG", "", "Close",$U$35, "0", "all","", "","True","T")/100,"")</f>
        <v>0.95711879</v>
      </c>
      <c r="AF51" s="16">
        <f>IFERROR(RTD("cqg.rtd",,"StudyData", "Correlation("&amp;O51&amp;","&amp;$AF$36&amp;",Period:="&amp;$S$35&amp;",InputChoice1:=Close,InputChoice2:=Close)", "FG", "", "Close",$U$35, "0", "all","", "","True","T")/100,"")</f>
        <v>0.96144095699999998</v>
      </c>
      <c r="AG51" s="38">
        <f>IFERROR(RTD("cqg.rtd",,"StudyData", "Correlation("&amp;O51&amp;","&amp;$AG$36&amp;",Period:="&amp;$S$35&amp;",InputChoice1:=Close,InputChoice2:=Close)", "FG", "", "Close",$U$35, "0", "all","", "","True","T")/100,"")</f>
        <v>0.91708013330000004</v>
      </c>
      <c r="AH51" s="35"/>
      <c r="AI51" s="39"/>
    </row>
    <row r="52" spans="2:35" ht="15.6" customHeight="1" x14ac:dyDescent="0.3">
      <c r="B52" s="18" t="s">
        <v>92</v>
      </c>
      <c r="C52" s="58" t="str">
        <f>LEFT(RIGHT(RTD("cqg.rtd",,"ContractData",B52,"LongDescription",,"T"),LEN(RTD("cqg.rtd",,"ContractData",B52,"LongDescription",,"T"))-4),LEN(RIGHT(RTD("cqg.rtd",,"ContractData",B52,"LongDescription",,"T"),LEN(RTD("cqg.rtd",,"ContractData",B52,"LongDescription",,"T"))-4))-4)</f>
        <v xml:space="preserve"> S&amp;P Software &amp; Services</v>
      </c>
      <c r="D52" s="58"/>
      <c r="E52" s="58"/>
      <c r="F52" s="58"/>
      <c r="G52" s="6">
        <f>RTD("cqg.rtd", ,"ContractData",B52, "LastQuoteToday",, "T")</f>
        <v>52.15</v>
      </c>
      <c r="H52" s="6">
        <f>RTD("cqg.rtd", ,"ContractData",B52, "NetLastQuoteToday",, "T")</f>
        <v>-0.3</v>
      </c>
      <c r="I52" s="7">
        <f>RTD("cqg.rtd", ,"ContractData",B52, "PerCentNetLastQuote",, "T")/100</f>
        <v>-5.7197330791229741E-3</v>
      </c>
      <c r="J52" s="7">
        <f>RTD("cqg.rtd", ,"ContractData",B52, "PerCentNetLastQuote",, "T")/100</f>
        <v>-5.7197330791229741E-3</v>
      </c>
      <c r="K52" s="8">
        <f>RTD("cqg.rtd", ,"ContractData",B52, "T_CVol",, "T")</f>
        <v>0</v>
      </c>
      <c r="L52" s="3" t="str">
        <f>RTD("cqg.rtd", ,"ContractData",B52, "Open",, "T")</f>
        <v/>
      </c>
      <c r="M52" s="3" t="str">
        <f>RTD("cqg.rtd", ,"ContractData",B52, "High",, "T")</f>
        <v/>
      </c>
      <c r="N52" s="3" t="str">
        <f>RTD("cqg.rtd", ,"ContractData",B52, "Low",, "T")</f>
        <v/>
      </c>
      <c r="O52" s="5" t="str">
        <f t="shared" si="5"/>
        <v>S.XSW</v>
      </c>
      <c r="P52" s="33">
        <f>IFERROR(RTD("cqg.rtd",,"StudyData", "Correlation("&amp;O52&amp;","&amp;$P$36&amp;",Period:="&amp;$S$35&amp;",InputChoice1:=Close,InputChoice2:=Close)", "FG", "", "Close",$U$35, "0", "all","", "","True","T")/100,"")</f>
        <v>0.93871040269999995</v>
      </c>
      <c r="Q52" s="33">
        <f>IFERROR(RTD("cqg.rtd",,"StudyData", "Correlation("&amp;O52&amp;","&amp;$Q$36&amp;",Period:="&amp;$S$35&amp;",InputChoice1:=Close,InputChoice2:=Close)", "FG", "", "Close",$U$35, "0", "all","", "","True","T")/100,"")</f>
        <v>0.76226779059999994</v>
      </c>
      <c r="R52" s="16">
        <f>IFERROR(RTD("cqg.rtd",,"StudyData", "Correlation("&amp;O52&amp;","&amp;$R$36&amp;",Period:="&amp;$S$35&amp;",InputChoice1:=Close,InputChoice2:=Close)", "FG", "", "Close",$U$35, "0", "all","", "","True","T")/100,"")</f>
        <v>0.92645731570000001</v>
      </c>
      <c r="S52" s="16">
        <f>IFERROR(RTD("cqg.rtd",,"StudyData", "Correlation("&amp;O52&amp;","&amp;$S$36&amp;",Period:="&amp;$S$35&amp;",InputChoice1:=Close,InputChoice2:=Close)", "FG", "", "Close",$U$35, "0", "all","", "","True","T")/100,"")</f>
        <v>0.7904120133000001</v>
      </c>
      <c r="T52" s="16">
        <f>IFERROR(RTD("cqg.rtd",,"StudyData", "Correlation("&amp;O52&amp;","&amp;$T$36&amp;",Period:="&amp;$S$35&amp;",InputChoice1:=Close,InputChoice2:=Close)", "FG", "", "Close",$U$35, "0", "all","", "","True","T")/100,"")</f>
        <v>0.97031677189999999</v>
      </c>
      <c r="U52" s="16">
        <f>IFERROR(RTD("cqg.rtd",,"StudyData", "Correlation("&amp;O52&amp;","&amp;$U$36&amp;",Period:="&amp;$S$35&amp;",InputChoice1:=Close,InputChoice2:=Close)", "FG", "", "Close",$U$35, "0", "all","", "","True","T")/100,"")</f>
        <v>0.95005470020000005</v>
      </c>
      <c r="V52" s="16">
        <f>IFERROR(RTD("cqg.rtd",,"StudyData", "Correlation("&amp;O52&amp;","&amp;$V$36&amp;",Period:="&amp;$S$35&amp;",InputChoice1:=Close,InputChoice2:=Close)", "FG", "", "Close",$U$35, "0", "all","", "","True","T")/100,"")</f>
        <v>0.83121114299999999</v>
      </c>
      <c r="W52" s="16">
        <f>IFERROR(RTD("cqg.rtd",,"StudyData", "Correlation("&amp;O52&amp;","&amp;$W$36&amp;",Period:="&amp;$S$35&amp;",InputChoice1:=Close,InputChoice2:=Close)", "FG", "", "Close",$U$35, "0", "all","", "","True","T")/100,"")</f>
        <v>0.82806896519999995</v>
      </c>
      <c r="X52" s="16">
        <f>IFERROR(RTD("cqg.rtd",,"StudyData", "Correlation("&amp;O52&amp;","&amp;$X$36&amp;",Period:="&amp;$S$35&amp;",InputChoice1:=Close,InputChoice2:=Close)", "FG", "", "Close",$U$35, "0", "all","", "","True","T")/100,"")</f>
        <v>0.95387335240000004</v>
      </c>
      <c r="Y52" s="16">
        <f>IFERROR(RTD("cqg.rtd",,"StudyData", "Correlation("&amp;O52&amp;","&amp;$Y$36&amp;",Period:="&amp;$S$35&amp;",InputChoice1:=Close,InputChoice2:=Close)", "FG", "", "Close",$U$35, "0", "all","", "","True","T")/100,"")</f>
        <v>0.9290627146999999</v>
      </c>
      <c r="Z52" s="16">
        <f>IFERROR(RTD("cqg.rtd",,"StudyData", "Correlation("&amp;O52&amp;","&amp;$Z$36&amp;",Period:="&amp;$S$35&amp;",InputChoice1:=Close,InputChoice2:=Close)", "FG", "", "Close",$U$35, "0", "all","", "","True","T")/100,"")</f>
        <v>0.77967794029999993</v>
      </c>
      <c r="AA52" s="16">
        <f>IFERROR(RTD("cqg.rtd",,"StudyData", "Correlation("&amp;O52&amp;","&amp;$AA$36&amp;",Period:="&amp;$S$35&amp;",InputChoice1:=Close,InputChoice2:=Close)", "FG", "", "Close",$U$35, "0", "all","", "","True","T")/100,"")</f>
        <v>0.96480707499999996</v>
      </c>
      <c r="AB52" s="16">
        <f>IFERROR(RTD("cqg.rtd",,"StudyData", "Correlation("&amp;O52&amp;","&amp;$AB$36&amp;",Period:="&amp;$S$35&amp;",InputChoice1:=Close,InputChoice2:=Close)", "FG", "", "Close",$U$35, "0", "all","", "","True","T")/100,"")</f>
        <v>0.80691861599999992</v>
      </c>
      <c r="AC52" s="16">
        <f>IFERROR(RTD("cqg.rtd",,"StudyData", "Correlation("&amp;O52&amp;","&amp;$AC$36&amp;",Period:="&amp;$S$35&amp;",InputChoice1:=Close,InputChoice2:=Close)", "FG", "", "Close",$U$35, "0", "all","", "","True","T")/100,"")</f>
        <v>0.92499420160000001</v>
      </c>
      <c r="AD52" s="16">
        <f>IFERROR(RTD("cqg.rtd",,"StudyData", "Correlation("&amp;O52&amp;","&amp;$AD$36&amp;",Period:="&amp;$S$35&amp;",InputChoice1:=Close,InputChoice2:=Close)", "FG", "", "Close",$U$35, "0", "all","", "","True","T")/100,"")</f>
        <v>0.95711879</v>
      </c>
      <c r="AE52" s="16"/>
      <c r="AF52" s="16">
        <f>IFERROR(RTD("cqg.rtd",,"StudyData", "Correlation("&amp;O52&amp;","&amp;$AF$36&amp;",Period:="&amp;$S$35&amp;",InputChoice1:=Close,InputChoice2:=Close)", "FG", "", "Close",$U$35, "0", "all","", "","True","T")/100,"")</f>
        <v>0.98755321880000002</v>
      </c>
      <c r="AG52" s="38">
        <f>IFERROR(RTD("cqg.rtd",,"StudyData", "Correlation("&amp;O52&amp;","&amp;$AG$36&amp;",Period:="&amp;$S$35&amp;",InputChoice1:=Close,InputChoice2:=Close)", "FG", "", "Close",$U$35, "0", "all","", "","True","T")/100,"")</f>
        <v>0.94412580989999995</v>
      </c>
      <c r="AH52" s="35"/>
      <c r="AI52" s="39"/>
    </row>
    <row r="53" spans="2:35" ht="15.6" customHeight="1" x14ac:dyDescent="0.3">
      <c r="B53" s="18" t="s">
        <v>38</v>
      </c>
      <c r="C53" s="58" t="str">
        <f>LEFT(RIGHT(RTD("cqg.rtd",,"ContractData",B53,"LongDescription",,"T"),LEN(RTD("cqg.rtd",,"ContractData",B53,"LongDescription",,"T"))-4),LEN(RIGHT(RTD("cqg.rtd",,"ContractData",B53,"LongDescription",,"T"),LEN(RTD("cqg.rtd",,"ContractData",B53,"LongDescription",,"T"))-4))-4)</f>
        <v xml:space="preserve"> S&amp;P Telecom</v>
      </c>
      <c r="D53" s="58"/>
      <c r="E53" s="58"/>
      <c r="F53" s="58"/>
      <c r="G53" s="6">
        <f>RTD("cqg.rtd", ,"ContractData",B53, "LastQuoteToday",, "T")</f>
        <v>58.99</v>
      </c>
      <c r="H53" s="6">
        <f>RTD("cqg.rtd", ,"ContractData",B53, "NetLastQuoteToday",, "T")</f>
        <v>-0.31</v>
      </c>
      <c r="I53" s="7">
        <f>RTD("cqg.rtd", ,"ContractData",B53, "PerCentNetLastQuote",, "T")/100</f>
        <v>-5.2276559865092756E-3</v>
      </c>
      <c r="J53" s="7">
        <f>RTD("cqg.rtd", ,"ContractData",B53, "PerCentNetLastQuote",, "T")/100</f>
        <v>-5.2276559865092756E-3</v>
      </c>
      <c r="K53" s="8">
        <f>RTD("cqg.rtd", ,"ContractData",B53, "T_CVol",, "T")</f>
        <v>3457</v>
      </c>
      <c r="L53" s="3">
        <f>RTD("cqg.rtd", ,"ContractData",B53, "Open",, "T")</f>
        <v>58.980000000000004</v>
      </c>
      <c r="M53" s="3">
        <f>RTD("cqg.rtd", ,"ContractData",B53, "High",, "T")</f>
        <v>58.980000000000004</v>
      </c>
      <c r="N53" s="3">
        <f>RTD("cqg.rtd", ,"ContractData",B53, "Low",, "T")</f>
        <v>58.81</v>
      </c>
      <c r="O53" s="5" t="str">
        <f t="shared" si="5"/>
        <v>S.XTL</v>
      </c>
      <c r="P53" s="33">
        <f>IFERROR(RTD("cqg.rtd",,"StudyData", "Correlation("&amp;O53&amp;","&amp;$P$36&amp;",Period:="&amp;$S$35&amp;",InputChoice1:=Close,InputChoice2:=Close)", "FG", "", "Close",$U$35, "0", "all","", "","True","T")/100,"")</f>
        <v>0.92655653150000006</v>
      </c>
      <c r="Q53" s="33">
        <f>IFERROR(RTD("cqg.rtd",,"StudyData", "Correlation("&amp;O53&amp;","&amp;$Q$36&amp;",Period:="&amp;$S$35&amp;",InputChoice1:=Close,InputChoice2:=Close)", "FG", "", "Close",$U$35, "0", "all","", "","True","T")/100,"")</f>
        <v>0.78987033960000008</v>
      </c>
      <c r="R53" s="16">
        <f>IFERROR(RTD("cqg.rtd",,"StudyData", "Correlation("&amp;O53&amp;","&amp;$R$36&amp;",Period:="&amp;$S$35&amp;",InputChoice1:=Close,InputChoice2:=Close)", "FG", "", "Close",$U$35, "0", "all","", "","True","T")/100,"")</f>
        <v>0.93114853010000009</v>
      </c>
      <c r="S53" s="16">
        <f>IFERROR(RTD("cqg.rtd",,"StudyData", "Correlation("&amp;O53&amp;","&amp;$S$36&amp;",Period:="&amp;$S$35&amp;",InputChoice1:=Close,InputChoice2:=Close)", "FG", "", "Close",$U$35, "0", "all","", "","True","T")/100,"")</f>
        <v>0.80705644669999999</v>
      </c>
      <c r="T53" s="16">
        <f>IFERROR(RTD("cqg.rtd",,"StudyData", "Correlation("&amp;O53&amp;","&amp;$T$36&amp;",Period:="&amp;$S$35&amp;",InputChoice1:=Close,InputChoice2:=Close)", "FG", "", "Close",$U$35, "0", "all","", "","True","T")/100,"")</f>
        <v>0.95834138769999999</v>
      </c>
      <c r="U53" s="16">
        <f>IFERROR(RTD("cqg.rtd",,"StudyData", "Correlation("&amp;O53&amp;","&amp;$U$36&amp;",Period:="&amp;$S$35&amp;",InputChoice1:=Close,InputChoice2:=Close)", "FG", "", "Close",$U$35, "0", "all","", "","True","T")/100,"")</f>
        <v>0.94549057579999995</v>
      </c>
      <c r="V53" s="16">
        <f>IFERROR(RTD("cqg.rtd",,"StudyData", "Correlation("&amp;O53&amp;","&amp;$V$36&amp;",Period:="&amp;$S$35&amp;",InputChoice1:=Close,InputChoice2:=Close)", "FG", "", "Close",$U$35, "0", "all","", "","True","T")/100,"")</f>
        <v>0.84634982219999999</v>
      </c>
      <c r="W53" s="16">
        <f>IFERROR(RTD("cqg.rtd",,"StudyData", "Correlation("&amp;O53&amp;","&amp;$W$36&amp;",Period:="&amp;$S$35&amp;",InputChoice1:=Close,InputChoice2:=Close)", "FG", "", "Close",$U$35, "0", "all","", "","True","T")/100,"")</f>
        <v>0.81055795130000008</v>
      </c>
      <c r="X53" s="16">
        <f>IFERROR(RTD("cqg.rtd",,"StudyData", "Correlation("&amp;O53&amp;","&amp;$X$36&amp;",Period:="&amp;$S$35&amp;",InputChoice1:=Close,InputChoice2:=Close)", "FG", "", "Close",$U$35, "0", "all","", "","True","T")/100,"")</f>
        <v>0.96194996759999996</v>
      </c>
      <c r="Y53" s="16">
        <f>IFERROR(RTD("cqg.rtd",,"StudyData", "Correlation("&amp;O53&amp;","&amp;$Y$36&amp;",Period:="&amp;$S$35&amp;",InputChoice1:=Close,InputChoice2:=Close)", "FG", "", "Close",$U$35, "0", "all","", "","True","T")/100,"")</f>
        <v>0.92199398149999989</v>
      </c>
      <c r="Z53" s="16">
        <f>IFERROR(RTD("cqg.rtd",,"StudyData", "Correlation("&amp;O53&amp;","&amp;$Z$36&amp;",Period:="&amp;$S$35&amp;",InputChoice1:=Close,InputChoice2:=Close)", "FG", "", "Close",$U$35, "0", "all","", "","True","T")/100,"")</f>
        <v>0.77326173510000007</v>
      </c>
      <c r="AA53" s="16">
        <f>IFERROR(RTD("cqg.rtd",,"StudyData", "Correlation("&amp;O53&amp;","&amp;$AA$36&amp;",Period:="&amp;$S$35&amp;",InputChoice1:=Close,InputChoice2:=Close)", "FG", "", "Close",$U$35, "0", "all","", "","True","T")/100,"")</f>
        <v>0.95952199570000007</v>
      </c>
      <c r="AB53" s="16">
        <f>IFERROR(RTD("cqg.rtd",,"StudyData", "Correlation("&amp;O53&amp;","&amp;$AB$36&amp;",Period:="&amp;$S$35&amp;",InputChoice1:=Close,InputChoice2:=Close)", "FG", "", "Close",$U$35, "0", "all","", "","True","T")/100,"")</f>
        <v>0.83157434060000002</v>
      </c>
      <c r="AC53" s="16">
        <f>IFERROR(RTD("cqg.rtd",,"StudyData", "Correlation("&amp;O53&amp;","&amp;$AC$36&amp;",Period:="&amp;$S$35&amp;",InputChoice1:=Close,InputChoice2:=Close)", "FG", "", "Close",$U$35, "0", "all","", "","True","T")/100,"")</f>
        <v>0.91876300999999994</v>
      </c>
      <c r="AD53" s="16">
        <f>IFERROR(RTD("cqg.rtd",,"StudyData", "Correlation("&amp;O53&amp;","&amp;$AD$36&amp;",Period:="&amp;$S$35&amp;",InputChoice1:=Close,InputChoice2:=Close)", "FG", "", "Close",$U$35, "0", "all","", "","True","T")/100,"")</f>
        <v>0.96144095699999998</v>
      </c>
      <c r="AE53" s="16">
        <f>IFERROR(RTD("cqg.rtd",,"StudyData", "Correlation("&amp;O53&amp;","&amp;$AE$36&amp;",Period:="&amp;$S$35&amp;",InputChoice1:=Close,InputChoice2:=Close)", "FG", "", "Close",$U$35, "0", "all","", "","True","T")/100,"")</f>
        <v>0.98755321880000002</v>
      </c>
      <c r="AF53" s="16"/>
      <c r="AG53" s="38">
        <f>IFERROR(RTD("cqg.rtd",,"StudyData", "Correlation("&amp;O53&amp;","&amp;$AG$36&amp;",Period:="&amp;$S$35&amp;",InputChoice1:=Close,InputChoice2:=Close)", "FG", "", "Close",$U$35, "0", "all","", "","True","T")/100,"")</f>
        <v>0.94523158289999998</v>
      </c>
      <c r="AH53" s="35"/>
      <c r="AI53" s="39"/>
    </row>
    <row r="54" spans="2:35" ht="15.6" customHeight="1" x14ac:dyDescent="0.3">
      <c r="B54" s="18" t="s">
        <v>93</v>
      </c>
      <c r="C54" s="81" t="str">
        <f>LEFT(RIGHT(RTD("cqg.rtd",,"ContractData",B54,"LongDescription",,"T"),LEN(RTD("cqg.rtd",,"ContractData",B54,"LongDescription",,"T"))-4),LEN(RIGHT(RTD("cqg.rtd",,"ContractData",B54,"LongDescription",,"T"),LEN(RTD("cqg.rtd",,"ContractData",B54,"LongDescription",,"T"))-4))-4)</f>
        <v xml:space="preserve"> S&amp;P Transportation</v>
      </c>
      <c r="D54" s="81"/>
      <c r="E54" s="81"/>
      <c r="F54" s="81"/>
      <c r="G54" s="21">
        <f>RTD("cqg.rtd", ,"ContractData",B54, "LastQuoteToday",, "T")</f>
        <v>45.730000000000004</v>
      </c>
      <c r="H54" s="21">
        <f>RTD("cqg.rtd", ,"ContractData",B54, "NetLastQuoteToday",, "T")</f>
        <v>-0.33</v>
      </c>
      <c r="I54" s="22">
        <f>RTD("cqg.rtd", ,"ContractData",B54, "PerCentNetLastQuote",, "T")/100</f>
        <v>-7.1645679548415107E-3</v>
      </c>
      <c r="J54" s="22">
        <f>RTD("cqg.rtd", ,"ContractData",B54, "PerCentNetLastQuote",, "T")/100</f>
        <v>-7.1645679548415107E-3</v>
      </c>
      <c r="K54" s="23">
        <f>RTD("cqg.rtd", ,"ContractData",B54, "T_CVol",, "T")</f>
        <v>6299</v>
      </c>
      <c r="L54" s="24">
        <f>RTD("cqg.rtd", ,"ContractData",B54, "Open",, "T")</f>
        <v>45.84</v>
      </c>
      <c r="M54" s="24">
        <f>RTD("cqg.rtd", ,"ContractData",B54, "High",, "T")</f>
        <v>45.84</v>
      </c>
      <c r="N54" s="24">
        <f>RTD("cqg.rtd", ,"ContractData",B54, "Low",, "T")</f>
        <v>45.7</v>
      </c>
      <c r="O54" s="25" t="str">
        <f t="shared" si="5"/>
        <v>S.XTN</v>
      </c>
      <c r="P54" s="33">
        <f>IFERROR(RTD("cqg.rtd",,"StudyData", "Correlation("&amp;O54&amp;","&amp;$P$36&amp;",Period:="&amp;$S$35&amp;",InputChoice1:=Close,InputChoice2:=Close)", "FG", "", "Close",$U$35, "0", "all","", "","True","T")/100,"")</f>
        <v>0.9519020976</v>
      </c>
      <c r="Q54" s="33">
        <f>IFERROR(RTD("cqg.rtd",,"StudyData", "Correlation("&amp;O54&amp;","&amp;$Q$36&amp;",Period:="&amp;$S$35&amp;",InputChoice1:=Close,InputChoice2:=Close)", "FG", "", "Close",$U$35, "0", "all","", "","True","T")/100,"")</f>
        <v>0.75290416329999998</v>
      </c>
      <c r="R54" s="16">
        <f>IFERROR(RTD("cqg.rtd",,"StudyData", "Correlation("&amp;O54&amp;","&amp;$R$36&amp;",Period:="&amp;$S$35&amp;",InputChoice1:=Close,InputChoice2:=Close)", "FG", "", "Close",$U$35, "0", "all","", "","True","T")/100,"")</f>
        <v>0.86845124190000011</v>
      </c>
      <c r="S54" s="16">
        <f>IFERROR(RTD("cqg.rtd",,"StudyData", "Correlation("&amp;O54&amp;","&amp;$S$36&amp;",Period:="&amp;$S$35&amp;",InputChoice1:=Close,InputChoice2:=Close)", "FG", "", "Close",$U$35, "0", "all","", "","True","T")/100,"")</f>
        <v>0.76522125119999995</v>
      </c>
      <c r="T54" s="16">
        <f>IFERROR(RTD("cqg.rtd",,"StudyData", "Correlation("&amp;O54&amp;","&amp;$T$36&amp;",Period:="&amp;$S$35&amp;",InputChoice1:=Close,InputChoice2:=Close)", "FG", "", "Close",$U$35, "0", "all","", "","True","T")/100,"")</f>
        <v>0.93782075000000009</v>
      </c>
      <c r="U54" s="16">
        <f>IFERROR(RTD("cqg.rtd",,"StudyData", "Correlation("&amp;O54&amp;","&amp;$U$36&amp;",Period:="&amp;$S$35&amp;",InputChoice1:=Close,InputChoice2:=Close)", "FG", "", "Close",$U$35, "0", "all","", "","True","T")/100,"")</f>
        <v>0.94108051219999989</v>
      </c>
      <c r="V54" s="16">
        <f>IFERROR(RTD("cqg.rtd",,"StudyData", "Correlation("&amp;O54&amp;","&amp;$V$36&amp;",Period:="&amp;$S$35&amp;",InputChoice1:=Close,InputChoice2:=Close)", "FG", "", "Close",$U$35, "0", "all","", "","True","T")/100,"")</f>
        <v>0.80597869459999993</v>
      </c>
      <c r="W54" s="16">
        <f>IFERROR(RTD("cqg.rtd",,"StudyData", "Correlation("&amp;O54&amp;","&amp;$W$36&amp;",Period:="&amp;$S$35&amp;",InputChoice1:=Close,InputChoice2:=Close)", "FG", "", "Close",$U$35, "0", "all","", "","True","T")/100,"")</f>
        <v>0.82163790469999998</v>
      </c>
      <c r="X54" s="16">
        <f>IFERROR(RTD("cqg.rtd",,"StudyData", "Correlation("&amp;O54&amp;","&amp;$X$36&amp;",Period:="&amp;$S$35&amp;",InputChoice1:=Close,InputChoice2:=Close)", "FG", "", "Close",$U$35, "0", "all","", "","True","T")/100,"")</f>
        <v>0.93122616260000002</v>
      </c>
      <c r="Y54" s="16">
        <f>IFERROR(RTD("cqg.rtd",,"StudyData", "Correlation("&amp;O54&amp;","&amp;$Y$36&amp;",Period:="&amp;$S$35&amp;",InputChoice1:=Close,InputChoice2:=Close)", "FG", "", "Close",$U$35, "0", "all","", "","True","T")/100,"")</f>
        <v>0.96280402929999997</v>
      </c>
      <c r="Z54" s="16">
        <f>IFERROR(RTD("cqg.rtd",,"StudyData", "Correlation("&amp;O54&amp;","&amp;$Z$36&amp;",Period:="&amp;$S$35&amp;",InputChoice1:=Close,InputChoice2:=Close)", "FG", "", "Close",$U$35, "0", "all","", "","True","T")/100,"")</f>
        <v>0.87480719669999996</v>
      </c>
      <c r="AA54" s="16">
        <f>IFERROR(RTD("cqg.rtd",,"StudyData", "Correlation("&amp;O54&amp;","&amp;$AA$36&amp;",Period:="&amp;$S$35&amp;",InputChoice1:=Close,InputChoice2:=Close)", "FG", "", "Close",$U$35, "0", "all","", "","True","T")/100,"")</f>
        <v>0.91108581789999998</v>
      </c>
      <c r="AB54" s="16">
        <f>IFERROR(RTD("cqg.rtd",,"StudyData", "Correlation("&amp;O54&amp;","&amp;$AB$36&amp;",Period:="&amp;$S$35&amp;",InputChoice1:=Close,InputChoice2:=Close)", "FG", "", "Close",$U$35, "0", "all","", "","True","T")/100,"")</f>
        <v>0.79942029749999999</v>
      </c>
      <c r="AC54" s="16">
        <f>IFERROR(RTD("cqg.rtd",,"StudyData", "Correlation("&amp;O54&amp;","&amp;$AC$36&amp;",Period:="&amp;$S$35&amp;",InputChoice1:=Close,InputChoice2:=Close)", "FG", "", "Close",$U$35, "0", "all","", "","True","T")/100,"")</f>
        <v>0.86598612880000003</v>
      </c>
      <c r="AD54" s="16">
        <f>IFERROR(RTD("cqg.rtd",,"StudyData", "Correlation("&amp;O54&amp;","&amp;$AD$36&amp;",Period:="&amp;$S$35&amp;",InputChoice1:=Close,InputChoice2:=Close)", "FG", "", "Close",$U$35, "0", "all","", "","True","T")/100,"")</f>
        <v>0.91708013330000004</v>
      </c>
      <c r="AE54" s="16">
        <f>IFERROR(RTD("cqg.rtd",,"StudyData", "Correlation("&amp;O54&amp;","&amp;$AE$36&amp;",Period:="&amp;$S$35&amp;",InputChoice1:=Close,InputChoice2:=Close)", "FG", "", "Close",$U$35, "0", "all","", "","True","T")/100,"")</f>
        <v>0.94412580989999995</v>
      </c>
      <c r="AF54" s="16">
        <f>IFERROR(RTD("cqg.rtd",,"StudyData", "Correlation("&amp;O54&amp;","&amp;$AF$36&amp;",Period:="&amp;$S$35&amp;",InputChoice1:=Close,InputChoice2:=Close)", "FG", "", "Close",$U$35, "0", "all","", "","True","T")/100,"")</f>
        <v>0.94523158289999998</v>
      </c>
      <c r="AG54" s="38"/>
      <c r="AH54" s="35"/>
      <c r="AI54" s="39"/>
    </row>
    <row r="55" spans="2:35" x14ac:dyDescent="0.3">
      <c r="B55" s="20"/>
      <c r="C55" s="78" t="s">
        <v>96</v>
      </c>
      <c r="D55" s="79"/>
      <c r="E55" s="31"/>
      <c r="F55" s="80" t="s">
        <v>97</v>
      </c>
      <c r="G55" s="80"/>
      <c r="H55" s="80"/>
      <c r="I55" s="26"/>
      <c r="J55" s="26"/>
      <c r="K55" s="26"/>
      <c r="L55" s="26"/>
      <c r="M55" s="26"/>
      <c r="N55" s="26"/>
      <c r="O55" s="26"/>
      <c r="P55" s="26"/>
      <c r="Q55" s="27" t="s">
        <v>95</v>
      </c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35"/>
      <c r="AI55" s="39"/>
    </row>
  </sheetData>
  <sheetProtection algorithmName="SHA-512" hashValue="inI3vcry9yZ6OO7SDpwAu9AYtpZN1Bb2JAEbPI9zt+b2n1V7ZZYF1VAetC9nUvHVZoJcNq2cWO/cKAgv8G/wSA==" saltValue="akAnIL0GMDmCv9igLY20UQ==" spinCount="100000" sheet="1" objects="1" scenarios="1" selectLockedCells="1"/>
  <mergeCells count="68">
    <mergeCell ref="AC5:AD5"/>
    <mergeCell ref="AF4:AG5"/>
    <mergeCell ref="Y4:AA4"/>
    <mergeCell ref="Y5:AA5"/>
    <mergeCell ref="C55:D55"/>
    <mergeCell ref="F55:H55"/>
    <mergeCell ref="C17:F17"/>
    <mergeCell ref="C18:F18"/>
    <mergeCell ref="C19:F19"/>
    <mergeCell ref="C20:F20"/>
    <mergeCell ref="C21:F21"/>
    <mergeCell ref="C32:F32"/>
    <mergeCell ref="B23:F23"/>
    <mergeCell ref="D24:E24"/>
    <mergeCell ref="C25:F25"/>
    <mergeCell ref="C26:F26"/>
    <mergeCell ref="C27:F27"/>
    <mergeCell ref="C53:F53"/>
    <mergeCell ref="C54:F54"/>
    <mergeCell ref="G35:N35"/>
    <mergeCell ref="C48:F48"/>
    <mergeCell ref="C49:F49"/>
    <mergeCell ref="C50:F50"/>
    <mergeCell ref="C8:F8"/>
    <mergeCell ref="C9:F9"/>
    <mergeCell ref="C10:F10"/>
    <mergeCell ref="C11:F11"/>
    <mergeCell ref="C12:F12"/>
    <mergeCell ref="B14:F14"/>
    <mergeCell ref="D15:E15"/>
    <mergeCell ref="C16:F16"/>
    <mergeCell ref="O35:R35"/>
    <mergeCell ref="C28:F28"/>
    <mergeCell ref="C29:F29"/>
    <mergeCell ref="C30:F30"/>
    <mergeCell ref="C31:F31"/>
    <mergeCell ref="AE2:AG3"/>
    <mergeCell ref="F2:AD3"/>
    <mergeCell ref="G23:N23"/>
    <mergeCell ref="O23:R23"/>
    <mergeCell ref="G4:N4"/>
    <mergeCell ref="O4:R4"/>
    <mergeCell ref="C7:F7"/>
    <mergeCell ref="C6:F6"/>
    <mergeCell ref="B4:F4"/>
    <mergeCell ref="D5:E5"/>
    <mergeCell ref="G14:N14"/>
    <mergeCell ref="O14:R14"/>
    <mergeCell ref="V14:V21"/>
    <mergeCell ref="W4:X4"/>
    <mergeCell ref="W6:X6"/>
    <mergeCell ref="AC4:AD4"/>
    <mergeCell ref="C51:F51"/>
    <mergeCell ref="C52:F52"/>
    <mergeCell ref="C39:F39"/>
    <mergeCell ref="C40:F40"/>
    <mergeCell ref="C33:F33"/>
    <mergeCell ref="B35:F35"/>
    <mergeCell ref="D36:E36"/>
    <mergeCell ref="C37:F37"/>
    <mergeCell ref="C38:F38"/>
    <mergeCell ref="C41:F41"/>
    <mergeCell ref="C42:F42"/>
    <mergeCell ref="C43:F43"/>
    <mergeCell ref="C44:F44"/>
    <mergeCell ref="C45:F45"/>
    <mergeCell ref="C46:F46"/>
    <mergeCell ref="C47:F47"/>
  </mergeCells>
  <conditionalFormatting sqref="J6:J12">
    <cfRule type="dataBar" priority="108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{DDC33B29-AD20-419F-8280-11D23BE45914}</x14:id>
        </ext>
      </extLst>
    </cfRule>
  </conditionalFormatting>
  <conditionalFormatting sqref="I6:I12">
    <cfRule type="colorScale" priority="107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J16:J21">
    <cfRule type="dataBar" priority="102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{2222CF8B-B855-446D-B76A-C5668FBE98A7}</x14:id>
        </ext>
      </extLst>
    </cfRule>
  </conditionalFormatting>
  <conditionalFormatting sqref="I16:I21">
    <cfRule type="colorScale" priority="101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Q6:V6">
    <cfRule type="top10" dxfId="79" priority="92" bottom="1" rank="1"/>
    <cfRule type="top10" dxfId="78" priority="93" rank="1"/>
  </conditionalFormatting>
  <conditionalFormatting sqref="P7:V7">
    <cfRule type="top10" dxfId="77" priority="90" bottom="1" rank="1"/>
    <cfRule type="top10" dxfId="76" priority="91" rank="1"/>
  </conditionalFormatting>
  <conditionalFormatting sqref="J25:J33">
    <cfRule type="dataBar" priority="87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{97E0B9E5-7DD7-4B7E-9188-ED277AE4E539}</x14:id>
        </ext>
      </extLst>
    </cfRule>
  </conditionalFormatting>
  <conditionalFormatting sqref="I25:I33">
    <cfRule type="colorScale" priority="86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J37:J54">
    <cfRule type="dataBar" priority="83">
      <dataBar showValue="0">
        <cfvo type="min"/>
        <cfvo type="max"/>
        <color rgb="FF638EC6"/>
      </dataBar>
      <extLst>
        <ext xmlns:x14="http://schemas.microsoft.com/office/spreadsheetml/2009/9/main" uri="{B025F937-C7B1-47D3-B67F-A62EFF666E3E}">
          <x14:id>{D32DD461-FF1B-40AF-9571-F87418F3D989}</x14:id>
        </ext>
      </extLst>
    </cfRule>
  </conditionalFormatting>
  <conditionalFormatting sqref="I37:I54">
    <cfRule type="colorScale" priority="82">
      <colorScale>
        <cfvo type="min"/>
        <cfvo type="num" val="0"/>
        <cfvo type="max"/>
        <color rgb="FFFF0000"/>
        <color rgb="FF00000F"/>
        <color rgb="FF00B050"/>
      </colorScale>
    </cfRule>
  </conditionalFormatting>
  <conditionalFormatting sqref="P8:V8">
    <cfRule type="top10" dxfId="75" priority="80" rank="1"/>
    <cfRule type="top10" dxfId="74" priority="79" bottom="1" rank="1"/>
  </conditionalFormatting>
  <conditionalFormatting sqref="P9:V9">
    <cfRule type="top10" dxfId="73" priority="78" rank="1"/>
    <cfRule type="top10" dxfId="72" priority="77" bottom="1" rank="1"/>
  </conditionalFormatting>
  <conditionalFormatting sqref="P10:V10">
    <cfRule type="top10" dxfId="71" priority="76" rank="1"/>
    <cfRule type="top10" dxfId="70" priority="75" bottom="1" rank="1"/>
  </conditionalFormatting>
  <conditionalFormatting sqref="P11:V11">
    <cfRule type="top10" dxfId="69" priority="74" rank="1"/>
    <cfRule type="top10" dxfId="68" priority="73" bottom="1" rank="1"/>
  </conditionalFormatting>
  <conditionalFormatting sqref="P12:V12">
    <cfRule type="top10" dxfId="67" priority="72" rank="1"/>
    <cfRule type="top10" dxfId="66" priority="71" bottom="1" rank="1"/>
  </conditionalFormatting>
  <conditionalFormatting sqref="P16:U16">
    <cfRule type="top10" dxfId="65" priority="70" rank="1"/>
    <cfRule type="top10" dxfId="64" priority="69" bottom="1" rank="1"/>
  </conditionalFormatting>
  <conditionalFormatting sqref="P17:U17">
    <cfRule type="top10" dxfId="63" priority="68" rank="1"/>
    <cfRule type="top10" dxfId="62" priority="67" bottom="1" rank="1"/>
  </conditionalFormatting>
  <conditionalFormatting sqref="P18:U18">
    <cfRule type="top10" dxfId="61" priority="66" rank="1"/>
    <cfRule type="top10" dxfId="60" priority="65" bottom="1" rank="1"/>
  </conditionalFormatting>
  <conditionalFormatting sqref="P19:U19">
    <cfRule type="top10" dxfId="59" priority="63" rank="1"/>
    <cfRule type="top10" priority="62" rank="1"/>
    <cfRule type="top10" dxfId="58" priority="61" bottom="1" rank="1"/>
  </conditionalFormatting>
  <conditionalFormatting sqref="P20:U20">
    <cfRule type="top10" dxfId="57" priority="60" rank="1"/>
    <cfRule type="top10" dxfId="56" priority="59" bottom="1" rank="1"/>
  </conditionalFormatting>
  <conditionalFormatting sqref="P21:U21">
    <cfRule type="top10" dxfId="55" priority="58" rank="1"/>
    <cfRule type="top10" dxfId="54" priority="57" bottom="1" rank="1"/>
  </conditionalFormatting>
  <conditionalFormatting sqref="P25:X25">
    <cfRule type="top10" dxfId="53" priority="56" rank="1"/>
    <cfRule type="top10" dxfId="52" priority="55" bottom="1" rank="1"/>
  </conditionalFormatting>
  <conditionalFormatting sqref="P26:X26">
    <cfRule type="top10" dxfId="51" priority="54" rank="1"/>
    <cfRule type="top10" dxfId="50" priority="53" bottom="1" rank="1"/>
  </conditionalFormatting>
  <conditionalFormatting sqref="P27:X27">
    <cfRule type="top10" dxfId="49" priority="52" rank="1"/>
    <cfRule type="top10" dxfId="48" priority="51" bottom="1" rank="1"/>
  </conditionalFormatting>
  <conditionalFormatting sqref="P28:X28">
    <cfRule type="top10" dxfId="47" priority="50" bottom="1" rank="1"/>
    <cfRule type="top10" dxfId="46" priority="49" rank="1"/>
  </conditionalFormatting>
  <conditionalFormatting sqref="P29:X29">
    <cfRule type="top10" dxfId="45" priority="48" rank="1"/>
    <cfRule type="top10" dxfId="44" priority="47" bottom="1" rank="1"/>
  </conditionalFormatting>
  <conditionalFormatting sqref="P30:X30">
    <cfRule type="top10" dxfId="43" priority="46" rank="1"/>
    <cfRule type="top10" dxfId="42" priority="45" bottom="1" rank="1"/>
  </conditionalFormatting>
  <conditionalFormatting sqref="P31:X31">
    <cfRule type="top10" dxfId="41" priority="44" rank="1"/>
    <cfRule type="top10" dxfId="40" priority="43" bottom="1" rank="1"/>
  </conditionalFormatting>
  <conditionalFormatting sqref="P32:X32">
    <cfRule type="top10" dxfId="39" priority="42" rank="1"/>
    <cfRule type="top10" dxfId="38" priority="41" bottom="1" rank="1"/>
  </conditionalFormatting>
  <conditionalFormatting sqref="P33:X33">
    <cfRule type="top10" dxfId="37" priority="40" rank="1"/>
    <cfRule type="top10" dxfId="36" priority="39" bottom="1" rank="1"/>
  </conditionalFormatting>
  <conditionalFormatting sqref="P37:AG37">
    <cfRule type="top10" dxfId="35" priority="38" rank="1"/>
    <cfRule type="top10" dxfId="34" priority="37" bottom="1" rank="1"/>
  </conditionalFormatting>
  <conditionalFormatting sqref="P38:AG38">
    <cfRule type="top10" dxfId="33" priority="36" rank="1"/>
    <cfRule type="top10" dxfId="32" priority="35" bottom="1" rank="1"/>
  </conditionalFormatting>
  <conditionalFormatting sqref="P39:AG39">
    <cfRule type="top10" dxfId="31" priority="34" rank="1"/>
    <cfRule type="top10" dxfId="30" priority="33" bottom="1" rank="1"/>
  </conditionalFormatting>
  <conditionalFormatting sqref="P40:AG40">
    <cfRule type="top10" dxfId="29" priority="32" rank="1"/>
    <cfRule type="top10" dxfId="28" priority="31" bottom="1" rank="1"/>
  </conditionalFormatting>
  <conditionalFormatting sqref="P41:AG41">
    <cfRule type="top10" dxfId="27" priority="30" rank="1"/>
    <cfRule type="top10" dxfId="26" priority="29" bottom="1" rank="1"/>
  </conditionalFormatting>
  <conditionalFormatting sqref="P42:AG42">
    <cfRule type="top10" dxfId="25" priority="28" rank="1"/>
    <cfRule type="top10" dxfId="24" priority="27" bottom="1" rank="1"/>
  </conditionalFormatting>
  <conditionalFormatting sqref="P43:AG43">
    <cfRule type="top10" dxfId="23" priority="26" rank="1"/>
    <cfRule type="top10" dxfId="22" priority="25" bottom="1" rank="1"/>
  </conditionalFormatting>
  <conditionalFormatting sqref="P44:AG44">
    <cfRule type="top10" dxfId="21" priority="24" rank="1"/>
    <cfRule type="top10" dxfId="20" priority="23" bottom="1" rank="1"/>
  </conditionalFormatting>
  <conditionalFormatting sqref="P45:AG45">
    <cfRule type="top10" dxfId="19" priority="22" rank="1"/>
    <cfRule type="top10" dxfId="18" priority="21" bottom="1" rank="1"/>
  </conditionalFormatting>
  <conditionalFormatting sqref="P46:AG46">
    <cfRule type="top10" dxfId="17" priority="20" rank="1"/>
    <cfRule type="top10" dxfId="16" priority="19" bottom="1" rank="1"/>
  </conditionalFormatting>
  <conditionalFormatting sqref="P47:AG47">
    <cfRule type="top10" dxfId="15" priority="18" rank="1"/>
    <cfRule type="top10" dxfId="14" priority="17" bottom="1" rank="1"/>
  </conditionalFormatting>
  <conditionalFormatting sqref="P48:AG48">
    <cfRule type="top10" dxfId="13" priority="16" rank="1"/>
    <cfRule type="top10" dxfId="12" priority="15" bottom="1" rank="1"/>
  </conditionalFormatting>
  <conditionalFormatting sqref="P49:AG49">
    <cfRule type="top10" dxfId="11" priority="14" rank="1"/>
    <cfRule type="top10" dxfId="10" priority="13" bottom="1" rank="1"/>
  </conditionalFormatting>
  <conditionalFormatting sqref="P50:AG50">
    <cfRule type="top10" dxfId="9" priority="12" rank="1"/>
    <cfRule type="top10" dxfId="8" priority="11" bottom="1" rank="1"/>
  </conditionalFormatting>
  <conditionalFormatting sqref="P51:AG51">
    <cfRule type="top10" dxfId="7" priority="10" rank="1"/>
    <cfRule type="top10" dxfId="6" priority="9" bottom="1" rank="1"/>
  </conditionalFormatting>
  <conditionalFormatting sqref="P52:AG52">
    <cfRule type="top10" dxfId="5" priority="8" rank="1"/>
    <cfRule type="top10" dxfId="4" priority="7" bottom="1" rank="1"/>
  </conditionalFormatting>
  <conditionalFormatting sqref="P53:AG53">
    <cfRule type="top10" dxfId="3" priority="6" rank="1"/>
    <cfRule type="top10" dxfId="2" priority="5" bottom="1" rank="1"/>
  </conditionalFormatting>
  <conditionalFormatting sqref="P54:AF54">
    <cfRule type="top10" dxfId="1" priority="4" rank="1"/>
    <cfRule type="top10" dxfId="0" priority="3" bottom="1" rank="1"/>
  </conditionalFormatting>
  <conditionalFormatting sqref="X7:X21">
    <cfRule type="colorScale" priority="1">
      <colorScale>
        <cfvo type="min"/>
        <cfvo type="percentile" val="0"/>
        <cfvo type="max"/>
        <color rgb="FFFF0000"/>
        <color rgb="FF00000F"/>
        <color rgb="FF00B050"/>
      </colorScale>
    </cfRule>
  </conditionalFormatting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DC33B29-AD20-419F-8280-11D23BE4591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J6:J12</xm:sqref>
        </x14:conditionalFormatting>
        <x14:conditionalFormatting xmlns:xm="http://schemas.microsoft.com/office/excel/2006/main">
          <x14:cfRule type="dataBar" id="{2222CF8B-B855-446D-B76A-C5668FBE98A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J16:J21</xm:sqref>
        </x14:conditionalFormatting>
        <x14:conditionalFormatting xmlns:xm="http://schemas.microsoft.com/office/excel/2006/main">
          <x14:cfRule type="dataBar" id="{97E0B9E5-7DD7-4B7E-9188-ED277AE4E53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J25:J33</xm:sqref>
        </x14:conditionalFormatting>
        <x14:conditionalFormatting xmlns:xm="http://schemas.microsoft.com/office/excel/2006/main">
          <x14:cfRule type="dataBar" id="{D32DD461-FF1B-40AF-9571-F87418F3D98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J37:J54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type="column" displayEmptyCellsAs="gap" negative="1">
          <x14:colorSeries theme="4" tint="0.39997558519241921"/>
          <x14:colorNegative rgb="FFFF0000"/>
          <x14:colorAxis rgb="FF000000"/>
          <x14:colorMarkers theme="4" tint="0.79998168889431442"/>
          <x14:colorFirst theme="4" tint="-0.249977111117893"/>
          <x14:colorLast theme="4" tint="-0.249977111117893"/>
          <x14:colorHigh theme="4" tint="-0.499984740745262"/>
          <x14:colorLow theme="4" tint="-0.499984740745262"/>
          <x14:sparklines>
            <x14:sparkline>
              <xm:f>Sheet5!O8:O22</xm:f>
              <xm:sqref>W6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26"/>
  <sheetViews>
    <sheetView showRowColHeaders="0" workbookViewId="0">
      <selection activeCell="B2" sqref="B2"/>
    </sheetView>
  </sheetViews>
  <sheetFormatPr defaultRowHeight="16.5" x14ac:dyDescent="0.3"/>
  <cols>
    <col min="1" max="16384" width="9" style="1"/>
  </cols>
  <sheetData>
    <row r="3" spans="2:14" x14ac:dyDescent="0.3">
      <c r="B3" s="1" t="s">
        <v>39</v>
      </c>
      <c r="C3" s="88" t="str">
        <f>RTD("cqg.rtd", ,"ContractData",B3, "LongDescription",, "T")</f>
        <v>SPDR Dow Jones Industrial Avg ETF Trust</v>
      </c>
      <c r="D3" s="88"/>
      <c r="E3" s="88"/>
      <c r="F3" s="88"/>
      <c r="J3" s="1" t="s">
        <v>21</v>
      </c>
      <c r="K3" s="88" t="str">
        <f>RTD("cqg.rtd", ,"ContractData",J3, "LongDescription",, "T")</f>
        <v>SPDR Morgan Stanley Tech ETF</v>
      </c>
      <c r="L3" s="88"/>
      <c r="M3" s="88"/>
      <c r="N3" s="88"/>
    </row>
    <row r="4" spans="2:14" x14ac:dyDescent="0.3">
      <c r="B4" s="1" t="s">
        <v>40</v>
      </c>
      <c r="C4" s="88" t="str">
        <f>RTD("cqg.rtd", ,"ContractData",B4, "LongDescription",, "T")</f>
        <v>SPDR S&amp;P 500 ETF Trust</v>
      </c>
      <c r="D4" s="88"/>
      <c r="E4" s="88"/>
      <c r="F4" s="88"/>
      <c r="J4" s="1" t="s">
        <v>22</v>
      </c>
      <c r="K4" s="88" t="str">
        <f>RTD("cqg.rtd", ,"ContractData",J4, "LongDescription",, "T")</f>
        <v>SPDR S&amp;P Aerospace &amp; Defense ETF</v>
      </c>
      <c r="L4" s="88"/>
      <c r="M4" s="88"/>
      <c r="N4" s="88"/>
    </row>
    <row r="5" spans="2:14" x14ac:dyDescent="0.3">
      <c r="B5" s="1" t="s">
        <v>0</v>
      </c>
      <c r="C5" s="88" t="str">
        <f>RTD("cqg.rtd", ,"ContractData",B5, "LongDescription",, "T")</f>
        <v>SPDR Russell 1000 ETF</v>
      </c>
      <c r="D5" s="88"/>
      <c r="E5" s="88"/>
      <c r="F5" s="88"/>
      <c r="J5" s="1" t="s">
        <v>23</v>
      </c>
      <c r="K5" s="88" t="str">
        <f>RTD("cqg.rtd", ,"ContractData",J5, "LongDescription",, "T")</f>
        <v>SPDR S&amp;P Bank ETF</v>
      </c>
      <c r="L5" s="88"/>
      <c r="M5" s="88"/>
      <c r="N5" s="88"/>
    </row>
    <row r="6" spans="2:14" x14ac:dyDescent="0.3">
      <c r="B6" s="1" t="s">
        <v>1</v>
      </c>
      <c r="C6" s="88" t="str">
        <f>RTD("cqg.rtd", ,"ContractData",B6, "LongDescription",, "T")</f>
        <v>SPDR Russell 3000 ETF</v>
      </c>
      <c r="D6" s="88"/>
      <c r="E6" s="88"/>
      <c r="F6" s="88"/>
      <c r="J6" s="1" t="s">
        <v>24</v>
      </c>
      <c r="K6" s="88" t="str">
        <f>RTD("cqg.rtd", ,"ContractData",J6, "LongDescription",, "T")</f>
        <v>SPDR S&amp;P Biotech ETF</v>
      </c>
      <c r="L6" s="88"/>
      <c r="M6" s="88"/>
      <c r="N6" s="88"/>
    </row>
    <row r="7" spans="2:14" x14ac:dyDescent="0.3">
      <c r="B7" s="1" t="s">
        <v>2</v>
      </c>
      <c r="C7" s="88" t="str">
        <f>RTD("cqg.rtd", ,"ContractData",B7, "LongDescription",, "T")</f>
        <v>SPDR Russell Small Cap Completeness ETF</v>
      </c>
      <c r="D7" s="88"/>
      <c r="E7" s="88"/>
      <c r="F7" s="88"/>
      <c r="J7" s="1" t="s">
        <v>37</v>
      </c>
      <c r="K7" s="88" t="str">
        <f>RTD("cqg.rtd", ,"ContractData",J7, "LongDescription",, "T")</f>
        <v>SPDR S&amp;P Capital Markets ETF</v>
      </c>
      <c r="L7" s="88"/>
      <c r="M7" s="88"/>
      <c r="N7" s="88"/>
    </row>
    <row r="8" spans="2:14" x14ac:dyDescent="0.3">
      <c r="B8" s="1" t="s">
        <v>4</v>
      </c>
      <c r="C8" s="88" t="str">
        <f>RTD("cqg.rtd", ,"ContractData",B8, "LongDescription",, "T")</f>
        <v>SPDR S&amp;P 600 Small Cap ETF</v>
      </c>
      <c r="D8" s="88"/>
      <c r="E8" s="88"/>
      <c r="F8" s="88"/>
      <c r="J8" s="1" t="s">
        <v>25</v>
      </c>
      <c r="K8" s="88" t="str">
        <f>RTD("cqg.rtd", ,"ContractData",J8, "LongDescription",, "T")</f>
        <v>SPDR S&amp;P Health Care Equipment ETF</v>
      </c>
      <c r="L8" s="88"/>
      <c r="M8" s="88"/>
      <c r="N8" s="88"/>
    </row>
    <row r="9" spans="2:14" x14ac:dyDescent="0.3">
      <c r="B9" s="1" t="s">
        <v>5</v>
      </c>
      <c r="C9" s="88" t="str">
        <f>RTD("cqg.rtd", ,"ContractData",B9, "LongDescription",, "T")</f>
        <v>SPDR S&amp;P MidCap 400 ETF Trust</v>
      </c>
      <c r="D9" s="88"/>
      <c r="E9" s="88"/>
      <c r="F9" s="88"/>
      <c r="J9" s="1" t="s">
        <v>26</v>
      </c>
      <c r="K9" s="88" t="str">
        <f>RTD("cqg.rtd", ,"ContractData",J9, "LongDescription",, "T")</f>
        <v>SPDR S&amp;P Homebuilders ETF</v>
      </c>
      <c r="L9" s="88"/>
      <c r="M9" s="88"/>
      <c r="N9" s="88"/>
    </row>
    <row r="10" spans="2:14" x14ac:dyDescent="0.3">
      <c r="C10" s="2"/>
      <c r="D10" s="2"/>
      <c r="E10" s="2"/>
      <c r="F10" s="2"/>
      <c r="J10" s="1" t="s">
        <v>27</v>
      </c>
      <c r="K10" s="88" t="str">
        <f>RTD("cqg.rtd", ,"ContractData",J10, "LongDescription",, "T")</f>
        <v>SPDR S&amp;P Insurance ETF</v>
      </c>
      <c r="L10" s="88"/>
      <c r="M10" s="88"/>
      <c r="N10" s="88"/>
    </row>
    <row r="11" spans="2:14" x14ac:dyDescent="0.3">
      <c r="B11" s="1" t="s">
        <v>6</v>
      </c>
      <c r="C11" s="88" t="str">
        <f>RTD("cqg.rtd", ,"ContractData",B11, "LongDescription",, "T")</f>
        <v>SPDR S&amp;P 400 Mid Cap Growth ETF</v>
      </c>
      <c r="D11" s="88"/>
      <c r="E11" s="88"/>
      <c r="F11" s="88"/>
      <c r="J11" s="1" t="s">
        <v>28</v>
      </c>
      <c r="K11" s="88" t="str">
        <f>RTD("cqg.rtd", ,"ContractData",J11, "LongDescription",, "T")</f>
        <v>SPDR S&amp;P Metals &amp; Mining ETF</v>
      </c>
      <c r="L11" s="88"/>
      <c r="M11" s="88"/>
      <c r="N11" s="88"/>
    </row>
    <row r="12" spans="2:14" x14ac:dyDescent="0.3">
      <c r="B12" s="1" t="s">
        <v>7</v>
      </c>
      <c r="C12" s="88" t="str">
        <f>RTD("cqg.rtd", ,"ContractData",B12, "LongDescription",, "T")</f>
        <v>SPDR S&amp;P 400 Mid Cap Value ETF</v>
      </c>
      <c r="D12" s="88"/>
      <c r="E12" s="88"/>
      <c r="F12" s="88"/>
      <c r="J12" s="1" t="s">
        <v>29</v>
      </c>
      <c r="K12" s="88" t="str">
        <f>RTD("cqg.rtd", ,"ContractData",J12, "LongDescription",, "T")</f>
        <v>SPDR S&amp;P Oil &amp; Gas Equip.&amp; Services ETF</v>
      </c>
      <c r="L12" s="88"/>
      <c r="M12" s="88"/>
      <c r="N12" s="88"/>
    </row>
    <row r="13" spans="2:14" x14ac:dyDescent="0.3">
      <c r="B13" s="1" t="s">
        <v>8</v>
      </c>
      <c r="C13" s="88" t="str">
        <f>RTD("cqg.rtd", ,"ContractData",B13, "LongDescription",, "T")</f>
        <v>SPDR S&amp;P 500 Growth ETF</v>
      </c>
      <c r="D13" s="88"/>
      <c r="E13" s="88"/>
      <c r="F13" s="88"/>
      <c r="J13" s="1" t="s">
        <v>30</v>
      </c>
      <c r="K13" s="88" t="str">
        <f>RTD("cqg.rtd", ,"ContractData",J13, "LongDescription",, "T")</f>
        <v>SPDR S&amp;P Oil &amp; Gas E&amp;P ETF</v>
      </c>
      <c r="L13" s="88"/>
      <c r="M13" s="88"/>
      <c r="N13" s="88"/>
    </row>
    <row r="14" spans="2:14" x14ac:dyDescent="0.3">
      <c r="B14" s="1" t="s">
        <v>9</v>
      </c>
      <c r="C14" s="88" t="str">
        <f>RTD("cqg.rtd", ,"ContractData",B14, "LongDescription",, "T")</f>
        <v>SPDR S&amp;P 500 Value ETF</v>
      </c>
      <c r="D14" s="88"/>
      <c r="E14" s="88"/>
      <c r="F14" s="88"/>
      <c r="J14" s="1" t="s">
        <v>31</v>
      </c>
      <c r="K14" s="88" t="str">
        <f>RTD("cqg.rtd", ,"ContractData",J14, "LongDescription",, "T")</f>
        <v>SPDR S&amp;P Pharmaceuticals ETF</v>
      </c>
      <c r="L14" s="88"/>
      <c r="M14" s="88"/>
      <c r="N14" s="88"/>
    </row>
    <row r="15" spans="2:14" x14ac:dyDescent="0.3">
      <c r="B15" s="1" t="s">
        <v>10</v>
      </c>
      <c r="C15" s="88" t="str">
        <f>RTD("cqg.rtd", ,"ContractData",B15, "LongDescription",, "T")</f>
        <v>SPDR S&amp;P 600 Small Cap Growth ETF</v>
      </c>
      <c r="D15" s="88"/>
      <c r="E15" s="88"/>
      <c r="F15" s="88"/>
      <c r="J15" s="1" t="s">
        <v>32</v>
      </c>
      <c r="K15" s="88" t="str">
        <f>RTD("cqg.rtd", ,"ContractData",J15, "LongDescription",, "T")</f>
        <v>SPDR S&amp;P Regional Banking ETF</v>
      </c>
      <c r="L15" s="88"/>
      <c r="M15" s="88"/>
      <c r="N15" s="88"/>
    </row>
    <row r="16" spans="2:14" x14ac:dyDescent="0.3">
      <c r="B16" s="1" t="s">
        <v>11</v>
      </c>
      <c r="C16" s="88" t="str">
        <f>RTD("cqg.rtd", ,"ContractData",B16, "LongDescription",, "T")</f>
        <v>SPDR S&amp;P 600 Small Cap Value ETF</v>
      </c>
      <c r="D16" s="88"/>
      <c r="E16" s="88"/>
      <c r="F16" s="88"/>
      <c r="J16" s="1" t="s">
        <v>33</v>
      </c>
      <c r="K16" s="88" t="str">
        <f>RTD("cqg.rtd", ,"ContractData",J16, "LongDescription",, "T")</f>
        <v>SPDR S&amp;P Retail ETF</v>
      </c>
      <c r="L16" s="88"/>
      <c r="M16" s="88"/>
      <c r="N16" s="88"/>
    </row>
    <row r="17" spans="2:14" x14ac:dyDescent="0.3">
      <c r="C17" s="2"/>
      <c r="D17" s="2"/>
      <c r="E17" s="2"/>
      <c r="F17" s="2"/>
      <c r="J17" s="1" t="s">
        <v>34</v>
      </c>
      <c r="K17" s="88" t="str">
        <f>RTD("cqg.rtd", ,"ContractData",J17, "LongDescription",, "T")</f>
        <v>SPDR S&amp;P Semiconductor ETF</v>
      </c>
      <c r="L17" s="88"/>
      <c r="M17" s="88"/>
      <c r="N17" s="88"/>
    </row>
    <row r="18" spans="2:14" x14ac:dyDescent="0.3">
      <c r="B18" s="1" t="s">
        <v>12</v>
      </c>
      <c r="C18" s="88" t="str">
        <f>RTD("cqg.rtd", ,"ContractData",B18, "LongDescription",, "T")</f>
        <v>Consumer Discretionary Select SectorSPDR</v>
      </c>
      <c r="D18" s="88"/>
      <c r="E18" s="88"/>
      <c r="F18" s="88"/>
      <c r="J18" s="1" t="s">
        <v>35</v>
      </c>
      <c r="K18" s="88" t="str">
        <f>RTD("cqg.rtd", ,"ContractData",J18, "LongDescription",, "T")</f>
        <v>SPDR S&amp;P Software &amp; Services ETF</v>
      </c>
      <c r="L18" s="88"/>
      <c r="M18" s="88"/>
      <c r="N18" s="88"/>
    </row>
    <row r="19" spans="2:14" x14ac:dyDescent="0.3">
      <c r="B19" s="1" t="s">
        <v>13</v>
      </c>
      <c r="C19" s="88" t="str">
        <f>RTD("cqg.rtd", ,"ContractData",B19, "LongDescription",, "T")</f>
        <v>Consumer Staples Select Sect. SPDR (ETF)</v>
      </c>
      <c r="D19" s="88"/>
      <c r="E19" s="88"/>
      <c r="F19" s="88"/>
      <c r="J19" s="1" t="s">
        <v>38</v>
      </c>
      <c r="K19" s="88" t="str">
        <f>RTD("cqg.rtd", ,"ContractData",J19, "LongDescription",, "T")</f>
        <v>SPDR S&amp;P Telecom ETF</v>
      </c>
      <c r="L19" s="88"/>
      <c r="M19" s="88"/>
      <c r="N19" s="88"/>
    </row>
    <row r="20" spans="2:14" x14ac:dyDescent="0.3">
      <c r="B20" s="1" t="s">
        <v>14</v>
      </c>
      <c r="C20" s="88" t="str">
        <f>RTD("cqg.rtd", ,"ContractData",B20, "LongDescription",, "T")</f>
        <v>The Energy SPDR</v>
      </c>
      <c r="D20" s="88"/>
      <c r="E20" s="88"/>
      <c r="F20" s="88"/>
      <c r="J20" s="1" t="s">
        <v>36</v>
      </c>
      <c r="K20" s="88" t="str">
        <f>RTD("cqg.rtd", ,"ContractData",J20, "LongDescription",, "T")</f>
        <v>SPDR S&amp;P Transportation ETF</v>
      </c>
      <c r="L20" s="88"/>
      <c r="M20" s="88"/>
      <c r="N20" s="88"/>
    </row>
    <row r="21" spans="2:14" x14ac:dyDescent="0.3">
      <c r="B21" s="1" t="s">
        <v>15</v>
      </c>
      <c r="C21" s="88" t="str">
        <f>RTD("cqg.rtd", ,"ContractData",B21, "LongDescription",, "T")</f>
        <v>The Financial SPDR</v>
      </c>
      <c r="D21" s="88"/>
      <c r="E21" s="88"/>
      <c r="F21" s="88"/>
    </row>
    <row r="22" spans="2:14" x14ac:dyDescent="0.3">
      <c r="B22" s="1" t="s">
        <v>16</v>
      </c>
      <c r="C22" s="88" t="str">
        <f>RTD("cqg.rtd", ,"ContractData",B22, "LongDescription",, "T")</f>
        <v>Health Care Select Sector SPDR</v>
      </c>
      <c r="D22" s="88"/>
      <c r="E22" s="88"/>
      <c r="F22" s="88"/>
    </row>
    <row r="23" spans="2:14" x14ac:dyDescent="0.3">
      <c r="B23" s="1" t="s">
        <v>17</v>
      </c>
      <c r="C23" s="88" t="str">
        <f>RTD("cqg.rtd", ,"ContractData",B23, "LongDescription",, "T")</f>
        <v>Industrial Select Sector SPDR</v>
      </c>
      <c r="D23" s="88"/>
      <c r="E23" s="88"/>
      <c r="F23" s="88"/>
    </row>
    <row r="24" spans="2:14" x14ac:dyDescent="0.3">
      <c r="B24" s="1" t="s">
        <v>18</v>
      </c>
      <c r="C24" s="88" t="str">
        <f>RTD("cqg.rtd", ,"ContractData",B24, "LongDescription",, "T")</f>
        <v>Materials Select Sector SPDR</v>
      </c>
      <c r="D24" s="88"/>
      <c r="E24" s="88"/>
      <c r="F24" s="88"/>
    </row>
    <row r="25" spans="2:14" x14ac:dyDescent="0.3">
      <c r="B25" s="1" t="s">
        <v>19</v>
      </c>
      <c r="C25" s="88" t="str">
        <f>RTD("cqg.rtd", ,"ContractData",B25, "LongDescription",, "T")</f>
        <v>Technology Sector SPDR Fund</v>
      </c>
      <c r="D25" s="88"/>
      <c r="E25" s="88"/>
      <c r="F25" s="88"/>
    </row>
    <row r="26" spans="2:14" x14ac:dyDescent="0.3">
      <c r="B26" s="1" t="s">
        <v>20</v>
      </c>
      <c r="C26" s="88" t="str">
        <f>RTD("cqg.rtd", ,"ContractData",B26, "LongDescription",, "T")</f>
        <v>Utilities Sector SPDR Fund</v>
      </c>
      <c r="D26" s="88"/>
      <c r="E26" s="88"/>
      <c r="F26" s="88"/>
    </row>
  </sheetData>
  <sheetProtection algorithmName="SHA-512" hashValue="C0o7a7tn9lscFBT7dS4owG6P23/sfN/BeSrBiKteyedx/JJD8HrwWezgSPJMktD/v5mHwKF5uoaGFZUaukyn3A==" saltValue="5feUMK+uxIrF79evUOQQCQ==" spinCount="100000" sheet="1" objects="1" scenarios="1" selectLockedCells="1" selectUnlockedCells="1"/>
  <mergeCells count="40">
    <mergeCell ref="C15:F15"/>
    <mergeCell ref="C3:F3"/>
    <mergeCell ref="C4:F4"/>
    <mergeCell ref="C5:F5"/>
    <mergeCell ref="C6:F6"/>
    <mergeCell ref="C7:F7"/>
    <mergeCell ref="C8:F8"/>
    <mergeCell ref="C9:F9"/>
    <mergeCell ref="C11:F11"/>
    <mergeCell ref="C12:F12"/>
    <mergeCell ref="C13:F13"/>
    <mergeCell ref="C14:F14"/>
    <mergeCell ref="C23:F23"/>
    <mergeCell ref="C24:F24"/>
    <mergeCell ref="C25:F25"/>
    <mergeCell ref="C26:F26"/>
    <mergeCell ref="K3:N3"/>
    <mergeCell ref="K4:N4"/>
    <mergeCell ref="K5:N5"/>
    <mergeCell ref="K6:N6"/>
    <mergeCell ref="K7:N7"/>
    <mergeCell ref="K8:N8"/>
    <mergeCell ref="C16:F16"/>
    <mergeCell ref="C18:F18"/>
    <mergeCell ref="C19:F19"/>
    <mergeCell ref="C20:F20"/>
    <mergeCell ref="C21:F21"/>
    <mergeCell ref="C22:F22"/>
    <mergeCell ref="K9:N9"/>
    <mergeCell ref="K10:N10"/>
    <mergeCell ref="K11:N11"/>
    <mergeCell ref="K12:N12"/>
    <mergeCell ref="K13:N13"/>
    <mergeCell ref="K20:N20"/>
    <mergeCell ref="K14:N14"/>
    <mergeCell ref="K15:N15"/>
    <mergeCell ref="K16:N16"/>
    <mergeCell ref="K17:N17"/>
    <mergeCell ref="K18:N18"/>
    <mergeCell ref="K19:N1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02"/>
  <sheetViews>
    <sheetView showRowColHeaders="0" workbookViewId="0">
      <selection sqref="A1:XFD1048576"/>
    </sheetView>
  </sheetViews>
  <sheetFormatPr defaultRowHeight="16.5" x14ac:dyDescent="0.3"/>
  <cols>
    <col min="1" max="1" width="4.375" style="51" bestFit="1" customWidth="1"/>
    <col min="2" max="2" width="10.375" style="52" customWidth="1"/>
    <col min="3" max="3" width="7.5" style="53" customWidth="1"/>
    <col min="4" max="4" width="9.25" style="54" customWidth="1"/>
    <col min="5" max="5" width="8.5" style="54" customWidth="1"/>
    <col min="6" max="6" width="8.625" style="54" customWidth="1"/>
    <col min="7" max="7" width="8.5" style="54" customWidth="1"/>
    <col min="8" max="8" width="9.125" style="54" customWidth="1"/>
    <col min="9" max="9" width="12.25" style="51" customWidth="1"/>
    <col min="10" max="10" width="9.75" style="51" customWidth="1"/>
    <col min="11" max="11" width="12.75" style="51" customWidth="1"/>
    <col min="12" max="12" width="11.625" style="51" customWidth="1"/>
    <col min="13" max="13" width="14.875" style="51" customWidth="1"/>
    <col min="14" max="14" width="21.375" style="51" customWidth="1"/>
    <col min="15" max="15" width="24.125" style="51" customWidth="1"/>
    <col min="16" max="16" width="4.375" style="51" bestFit="1" customWidth="1"/>
    <col min="17" max="17" width="10.375" style="52" customWidth="1"/>
    <col min="18" max="18" width="7.5" style="53" customWidth="1"/>
    <col min="19" max="19" width="9.25" style="54" customWidth="1"/>
    <col min="20" max="20" width="8.5" style="54" customWidth="1"/>
    <col min="21" max="21" width="8.625" style="54" customWidth="1"/>
    <col min="22" max="22" width="8.5" style="54" customWidth="1"/>
    <col min="23" max="23" width="9.125" style="54" customWidth="1"/>
    <col min="24" max="24" width="12.25" style="51" customWidth="1"/>
    <col min="25" max="25" width="9.75" style="51" customWidth="1"/>
    <col min="26" max="26" width="12.75" style="51" customWidth="1"/>
    <col min="27" max="27" width="11.625" style="51" customWidth="1"/>
    <col min="28" max="28" width="14.875" style="51" customWidth="1"/>
    <col min="29" max="29" width="21.375" style="51" customWidth="1"/>
    <col min="30" max="30" width="24.125" style="51" customWidth="1"/>
    <col min="31" max="16384" width="9" style="51"/>
  </cols>
  <sheetData>
    <row r="1" spans="1:30" x14ac:dyDescent="0.3">
      <c r="B1" s="52" t="s">
        <v>98</v>
      </c>
      <c r="C1" s="53" t="s">
        <v>99</v>
      </c>
      <c r="D1" s="54" t="s">
        <v>100</v>
      </c>
      <c r="E1" s="54" t="s">
        <v>101</v>
      </c>
      <c r="F1" s="54" t="s">
        <v>102</v>
      </c>
      <c r="G1" s="54" t="s">
        <v>103</v>
      </c>
      <c r="I1" s="54"/>
      <c r="J1" s="51" t="s">
        <v>104</v>
      </c>
      <c r="K1" s="51" t="s">
        <v>105</v>
      </c>
      <c r="L1" s="51" t="s">
        <v>106</v>
      </c>
      <c r="M1" s="51" t="s">
        <v>107</v>
      </c>
      <c r="N1" s="51" t="s">
        <v>108</v>
      </c>
      <c r="O1" s="51" t="s">
        <v>109</v>
      </c>
      <c r="Q1" s="52" t="s">
        <v>98</v>
      </c>
      <c r="R1" s="53" t="s">
        <v>99</v>
      </c>
      <c r="S1" s="54" t="s">
        <v>100</v>
      </c>
      <c r="T1" s="54" t="s">
        <v>101</v>
      </c>
      <c r="U1" s="54" t="s">
        <v>102</v>
      </c>
      <c r="V1" s="54" t="s">
        <v>103</v>
      </c>
      <c r="X1" s="54"/>
      <c r="Y1" s="51" t="s">
        <v>104</v>
      </c>
      <c r="Z1" s="51" t="s">
        <v>105</v>
      </c>
      <c r="AA1" s="51" t="s">
        <v>106</v>
      </c>
      <c r="AB1" s="51" t="s">
        <v>107</v>
      </c>
      <c r="AC1" s="51" t="s">
        <v>108</v>
      </c>
      <c r="AD1" s="51" t="s">
        <v>109</v>
      </c>
    </row>
    <row r="2" spans="1:30" x14ac:dyDescent="0.3">
      <c r="A2" s="51">
        <v>0</v>
      </c>
      <c r="B2" s="52">
        <f xml:space="preserve"> RTD("cqg.rtd",,"StudyData", $K$2, "Bar", "", "Time", $J$2,-$A2, $O$2, "", "","False")</f>
        <v>42530</v>
      </c>
      <c r="C2" s="53">
        <f xml:space="preserve"> RTD("cqg.rtd",,"StudyData", $K$2, "Bar", "", "Time", $J$2, -$A2,$O$2,$N$2, "","False")</f>
        <v>42530</v>
      </c>
      <c r="D2" s="54">
        <f xml:space="preserve"> RTD("cqg.rtd",,"StudyData", $K$2, "Bar", "", "Open", $J$2, -$A2, $O$2,$N$2,,$L$2,$M$2)</f>
        <v>211.51</v>
      </c>
      <c r="E2" s="54">
        <f xml:space="preserve"> RTD("cqg.rtd",,"StudyData", $K$2, "Bar", "", "High", $J$2, -$A2, $O$2,$N$2,,$L$2,$M$2)</f>
        <v>211.8</v>
      </c>
      <c r="F2" s="54">
        <f xml:space="preserve"> RTD("cqg.rtd",,"StudyData", $K$2, "Bar", "", "Low", $J$2, -$A2, $O$2,$N$2,,$L$2,$M$2)</f>
        <v>211.27</v>
      </c>
      <c r="G2" s="54">
        <f xml:space="preserve"> RTD("cqg.rtd",,"StudyData", $K$2, "Bar", "", "Close", $J$2, -$A2, $O$2,$N$2,,$L$2,$M$2)</f>
        <v>211.66</v>
      </c>
      <c r="J2" s="51" t="str">
        <f>Sheet3!AE4</f>
        <v>D</v>
      </c>
      <c r="K2" s="51" t="str">
        <f>Sheet3!AB4</f>
        <v>SPY</v>
      </c>
      <c r="L2" s="51" t="b">
        <v>1</v>
      </c>
      <c r="M2" s="51" t="s">
        <v>110</v>
      </c>
      <c r="O2" s="51" t="s">
        <v>111</v>
      </c>
      <c r="P2" s="51">
        <v>0</v>
      </c>
      <c r="Q2" s="52">
        <f xml:space="preserve"> RTD("cqg.rtd",,"StudyData", $Z$2, "Bar", "", "Time", $Y$2,-$P2, $AD$2, "", "","False")</f>
        <v>42530</v>
      </c>
      <c r="R2" s="53">
        <f xml:space="preserve"> RTD("cqg.rtd",,"StudyData", $Z$2, "Bar", "", "Time", $Y$2, -$P2,$AD$2,$AC$2, "","False")</f>
        <v>42530</v>
      </c>
      <c r="S2" s="54">
        <f xml:space="preserve"> RTD("cqg.rtd",,"StudyData", $Z$2, "Bar", "", "Open", $Y$2, -$P2, $AD$2,$AC$2,,$AA$2,$AB$2)</f>
        <v>57.2</v>
      </c>
      <c r="T2" s="54">
        <f xml:space="preserve"> RTD("cqg.rtd",,"StudyData", $Z$2, "Bar", "", "High", $Y$2, -$P2, $AD$2,$AC$2,,$AA$2,$AB$2)</f>
        <v>57.47</v>
      </c>
      <c r="U2" s="54">
        <f xml:space="preserve"> RTD("cqg.rtd",,"StudyData", $Z$2, "Bar", "", "Low", $Y$2, -$P2, $AD$2,$AC$2,,$AA$2,$AB$2)</f>
        <v>57.2</v>
      </c>
      <c r="V2" s="54">
        <f xml:space="preserve"> RTD("cqg.rtd",,"StudyData", $Z$2, "Bar", "", "Close", $Y$2, -$P2, $AD$2,$AC$2,,$AA$2,$AB$2)</f>
        <v>57.4</v>
      </c>
      <c r="Y2" s="51" t="str">
        <f>Sheet3!AE5</f>
        <v>D</v>
      </c>
      <c r="Z2" s="51" t="str">
        <f>Sheet3!AB5</f>
        <v>S.XAR</v>
      </c>
      <c r="AA2" s="51" t="b">
        <v>1</v>
      </c>
      <c r="AB2" s="51" t="s">
        <v>110</v>
      </c>
      <c r="AD2" s="51" t="s">
        <v>111</v>
      </c>
    </row>
    <row r="3" spans="1:30" x14ac:dyDescent="0.3">
      <c r="A3" s="51">
        <f>A2+1</f>
        <v>1</v>
      </c>
      <c r="B3" s="52">
        <f xml:space="preserve"> RTD("cqg.rtd",,"StudyData", $K$2, "Bar", "", "Time", $J$2,-$A3, $O$2, "", "","False")</f>
        <v>42529</v>
      </c>
      <c r="C3" s="53">
        <f xml:space="preserve"> RTD("cqg.rtd",,"StudyData", $K$2, "Bar", "", "Time", $J$2, -$A3,$O$2,$N$2, "","False")</f>
        <v>42529</v>
      </c>
      <c r="D3" s="54">
        <f xml:space="preserve"> RTD("cqg.rtd",,"StudyData", $K$2, "Bar", "", "Open", $J$2, -$A3, $O$2,$N$2,,$L$2,$M$2)</f>
        <v>211.84</v>
      </c>
      <c r="E3" s="54">
        <f xml:space="preserve"> RTD("cqg.rtd",,"StudyData", $K$2, "Bar", "", "High", $J$2, -$A3, $O$2,$N$2,,$L$2,$M$2)</f>
        <v>212.52</v>
      </c>
      <c r="F3" s="54">
        <f xml:space="preserve"> RTD("cqg.rtd",,"StudyData", $K$2, "Bar", "", "Low", $J$2, -$A3, $O$2,$N$2,,$L$2,$M$2)</f>
        <v>211.68</v>
      </c>
      <c r="G3" s="54">
        <f xml:space="preserve"> RTD("cqg.rtd",,"StudyData", $K$2, "Bar", "", "Close", $J$2, -$A3, $O$2,$N$2,,$L$2,$M$2)</f>
        <v>212.37</v>
      </c>
      <c r="P3" s="51">
        <f>P2+1</f>
        <v>1</v>
      </c>
      <c r="Q3" s="52">
        <f xml:space="preserve"> RTD("cqg.rtd",,"StudyData", $Z$2, "Bar", "", "Time", $Y$2,-$P3, $AD$2, "", "","False")</f>
        <v>42529</v>
      </c>
      <c r="R3" s="53">
        <f xml:space="preserve"> RTD("cqg.rtd",,"StudyData", $Z$2, "Bar", "", "Time", $Y$2, -$P3,$AD$2,$AC$2, "","False")</f>
        <v>42529</v>
      </c>
      <c r="S3" s="54">
        <f xml:space="preserve"> RTD("cqg.rtd",,"StudyData", $Z$2, "Bar", "", "Open", $Y$2, -$P3, $AD$2,$AC$2,,$AA$2,$AB$2)</f>
        <v>57.56</v>
      </c>
      <c r="T3" s="54">
        <f xml:space="preserve"> RTD("cqg.rtd",,"StudyData", $Z$2, "Bar", "", "High", $Y$2, -$P3, $AD$2,$AC$2,,$AA$2,$AB$2)</f>
        <v>57.56</v>
      </c>
      <c r="U3" s="54">
        <f xml:space="preserve"> RTD("cqg.rtd",,"StudyData", $Z$2, "Bar", "", "Low", $Y$2, -$P3, $AD$2,$AC$2,,$AA$2,$AB$2)</f>
        <v>57.25</v>
      </c>
      <c r="V3" s="54">
        <f xml:space="preserve"> RTD("cqg.rtd",,"StudyData", $Z$2, "Bar", "", "Close", $Y$2, -$P3, $AD$2,$AC$2,,$AA$2,$AB$2)</f>
        <v>57.49</v>
      </c>
    </row>
    <row r="4" spans="1:30" x14ac:dyDescent="0.3">
      <c r="A4" s="51">
        <f t="shared" ref="A4:A67" si="0">A3+1</f>
        <v>2</v>
      </c>
      <c r="B4" s="52">
        <f xml:space="preserve"> RTD("cqg.rtd",,"StudyData", $K$2, "Bar", "", "Time", $J$2,-$A4, $O$2, "", "","False")</f>
        <v>42528</v>
      </c>
      <c r="C4" s="53">
        <f xml:space="preserve"> RTD("cqg.rtd",,"StudyData", $K$2, "Bar", "", "Time", $J$2, -$A4,$O$2,$N$2, "","False")</f>
        <v>42528</v>
      </c>
      <c r="D4" s="54">
        <f xml:space="preserve"> RTD("cqg.rtd",,"StudyData", $K$2, "Bar", "", "Open", $J$2, -$A4, $O$2,$N$2,,$L$2,$M$2)</f>
        <v>211.52</v>
      </c>
      <c r="E4" s="54">
        <f xml:space="preserve"> RTD("cqg.rtd",,"StudyData", $K$2, "Bar", "", "High", $J$2, -$A4, $O$2,$N$2,,$L$2,$M$2)</f>
        <v>212.34</v>
      </c>
      <c r="F4" s="54">
        <f xml:space="preserve"> RTD("cqg.rtd",,"StudyData", $K$2, "Bar", "", "Low", $J$2, -$A4, $O$2,$N$2,,$L$2,$M$2)</f>
        <v>211.5</v>
      </c>
      <c r="G4" s="54">
        <f xml:space="preserve"> RTD("cqg.rtd",,"StudyData", $K$2, "Bar", "", "Close", $J$2, -$A4, $O$2,$N$2,,$L$2,$M$2)</f>
        <v>211.68</v>
      </c>
      <c r="J4" s="51" t="str">
        <f>RTD("cqg.rtd", ,"ContractData",K2, "LongDescription",, "T")</f>
        <v>SPDR S&amp;P 500 ETF Trust</v>
      </c>
      <c r="P4" s="51">
        <f t="shared" ref="P4:P67" si="1">P3+1</f>
        <v>2</v>
      </c>
      <c r="Q4" s="52">
        <f xml:space="preserve"> RTD("cqg.rtd",,"StudyData", $Z$2, "Bar", "", "Time", $Y$2,-$P4, $AD$2, "", "","False")</f>
        <v>42528</v>
      </c>
      <c r="R4" s="53">
        <f xml:space="preserve"> RTD("cqg.rtd",,"StudyData", $Z$2, "Bar", "", "Time", $Y$2, -$P4,$AD$2,$AC$2, "","False")</f>
        <v>42528</v>
      </c>
      <c r="S4" s="54">
        <f xml:space="preserve"> RTD("cqg.rtd",,"StudyData", $Z$2, "Bar", "", "Open", $Y$2, -$P4, $AD$2,$AC$2,,$AA$2,$AB$2)</f>
        <v>57.37</v>
      </c>
      <c r="T4" s="54">
        <f xml:space="preserve"> RTD("cqg.rtd",,"StudyData", $Z$2, "Bar", "", "High", $Y$2, -$P4, $AD$2,$AC$2,,$AA$2,$AB$2)</f>
        <v>57.48</v>
      </c>
      <c r="U4" s="54">
        <f xml:space="preserve"> RTD("cqg.rtd",,"StudyData", $Z$2, "Bar", "", "Low", $Y$2, -$P4, $AD$2,$AC$2,,$AA$2,$AB$2)</f>
        <v>57.22</v>
      </c>
      <c r="V4" s="54">
        <f xml:space="preserve"> RTD("cqg.rtd",,"StudyData", $Z$2, "Bar", "", "Close", $Y$2, -$P4, $AD$2,$AC$2,,$AA$2,$AB$2)</f>
        <v>57.28</v>
      </c>
      <c r="Y4" s="51" t="str">
        <f>RTD("cqg.rtd", ,"ContractData",Z2, "LongDescription",, "T")</f>
        <v>SPDR S&amp;P Aerospace &amp; Defense ETF</v>
      </c>
    </row>
    <row r="5" spans="1:30" x14ac:dyDescent="0.3">
      <c r="A5" s="51">
        <f t="shared" si="0"/>
        <v>3</v>
      </c>
      <c r="B5" s="52">
        <f xml:space="preserve"> RTD("cqg.rtd",,"StudyData", $K$2, "Bar", "", "Time", $J$2,-$A5, $O$2, "", "","False")</f>
        <v>42527</v>
      </c>
      <c r="C5" s="53">
        <f xml:space="preserve"> RTD("cqg.rtd",,"StudyData", $K$2, "Bar", "", "Time", $J$2, -$A5,$O$2,$N$2, "","False")</f>
        <v>42527</v>
      </c>
      <c r="D5" s="54">
        <f xml:space="preserve"> RTD("cqg.rtd",,"StudyData", $K$2, "Bar", "", "Open", $J$2, -$A5, $O$2,$N$2,,$L$2,$M$2)</f>
        <v>210.7</v>
      </c>
      <c r="E5" s="54">
        <f xml:space="preserve"> RTD("cqg.rtd",,"StudyData", $K$2, "Bar", "", "High", $J$2, -$A5, $O$2,$N$2,,$L$2,$M$2)</f>
        <v>211.77</v>
      </c>
      <c r="F5" s="54">
        <f xml:space="preserve"> RTD("cqg.rtd",,"StudyData", $K$2, "Bar", "", "Low", $J$2, -$A5, $O$2,$N$2,,$L$2,$M$2)</f>
        <v>210.51</v>
      </c>
      <c r="G5" s="54">
        <f xml:space="preserve"> RTD("cqg.rtd",,"StudyData", $K$2, "Bar", "", "Close", $J$2, -$A5, $O$2,$N$2,,$L$2,$M$2)</f>
        <v>211.35</v>
      </c>
      <c r="P5" s="51">
        <f t="shared" si="1"/>
        <v>3</v>
      </c>
      <c r="Q5" s="52">
        <f xml:space="preserve"> RTD("cqg.rtd",,"StudyData", $Z$2, "Bar", "", "Time", $Y$2,-$P5, $AD$2, "", "","False")</f>
        <v>42527</v>
      </c>
      <c r="R5" s="53">
        <f xml:space="preserve"> RTD("cqg.rtd",,"StudyData", $Z$2, "Bar", "", "Time", $Y$2, -$P5,$AD$2,$AC$2, "","False")</f>
        <v>42527</v>
      </c>
      <c r="S5" s="54">
        <f xml:space="preserve"> RTD("cqg.rtd",,"StudyData", $Z$2, "Bar", "", "Open", $Y$2, -$P5, $AD$2,$AC$2,,$AA$2,$AB$2)</f>
        <v>56.52</v>
      </c>
      <c r="T5" s="54">
        <f xml:space="preserve"> RTD("cqg.rtd",,"StudyData", $Z$2, "Bar", "", "High", $Y$2, -$P5, $AD$2,$AC$2,,$AA$2,$AB$2)</f>
        <v>57.12</v>
      </c>
      <c r="U5" s="54">
        <f xml:space="preserve"> RTD("cqg.rtd",,"StudyData", $Z$2, "Bar", "", "Low", $Y$2, -$P5, $AD$2,$AC$2,,$AA$2,$AB$2)</f>
        <v>56.52</v>
      </c>
      <c r="V5" s="54">
        <f xml:space="preserve"> RTD("cqg.rtd",,"StudyData", $Z$2, "Bar", "", "Close", $Y$2, -$P5, $AD$2,$AC$2,,$AA$2,$AB$2)</f>
        <v>57.05</v>
      </c>
    </row>
    <row r="6" spans="1:30" x14ac:dyDescent="0.3">
      <c r="A6" s="51">
        <f t="shared" si="0"/>
        <v>4</v>
      </c>
      <c r="B6" s="52">
        <f xml:space="preserve"> RTD("cqg.rtd",,"StudyData", $K$2, "Bar", "", "Time", $J$2,-$A6, $O$2, "", "","False")</f>
        <v>42524</v>
      </c>
      <c r="C6" s="53">
        <f xml:space="preserve"> RTD("cqg.rtd",,"StudyData", $K$2, "Bar", "", "Time", $J$2, -$A6,$O$2,$N$2, "","False")</f>
        <v>42524</v>
      </c>
      <c r="D6" s="54">
        <f xml:space="preserve"> RTD("cqg.rtd",,"StudyData", $K$2, "Bar", "", "Open", $J$2, -$A6, $O$2,$N$2,,$L$2,$M$2)</f>
        <v>210.25</v>
      </c>
      <c r="E6" s="54">
        <f xml:space="preserve"> RTD("cqg.rtd",,"StudyData", $K$2, "Bar", "", "High", $J$2, -$A6, $O$2,$N$2,,$L$2,$M$2)</f>
        <v>210.69</v>
      </c>
      <c r="F6" s="54">
        <f xml:space="preserve"> RTD("cqg.rtd",,"StudyData", $K$2, "Bar", "", "Low", $J$2, -$A6, $O$2,$N$2,,$L$2,$M$2)</f>
        <v>208.86</v>
      </c>
      <c r="G6" s="54">
        <f xml:space="preserve"> RTD("cqg.rtd",,"StudyData", $K$2, "Bar", "", "Close", $J$2, -$A6, $O$2,$N$2,,$L$2,$M$2)</f>
        <v>210.28</v>
      </c>
      <c r="P6" s="51">
        <f t="shared" si="1"/>
        <v>4</v>
      </c>
      <c r="Q6" s="52">
        <f xml:space="preserve"> RTD("cqg.rtd",,"StudyData", $Z$2, "Bar", "", "Time", $Y$2,-$P6, $AD$2, "", "","False")</f>
        <v>42524</v>
      </c>
      <c r="R6" s="53">
        <f xml:space="preserve"> RTD("cqg.rtd",,"StudyData", $Z$2, "Bar", "", "Time", $Y$2, -$P6,$AD$2,$AC$2, "","False")</f>
        <v>42524</v>
      </c>
      <c r="S6" s="54">
        <f xml:space="preserve"> RTD("cqg.rtd",,"StudyData", $Z$2, "Bar", "", "Open", $Y$2, -$P6, $AD$2,$AC$2,,$AA$2,$AB$2)</f>
        <v>56.56</v>
      </c>
      <c r="T6" s="54">
        <f xml:space="preserve"> RTD("cqg.rtd",,"StudyData", $Z$2, "Bar", "", "High", $Y$2, -$P6, $AD$2,$AC$2,,$AA$2,$AB$2)</f>
        <v>56.56</v>
      </c>
      <c r="U6" s="54">
        <f xml:space="preserve"> RTD("cqg.rtd",,"StudyData", $Z$2, "Bar", "", "Low", $Y$2, -$P6, $AD$2,$AC$2,,$AA$2,$AB$2)</f>
        <v>55.84</v>
      </c>
      <c r="V6" s="54">
        <f xml:space="preserve"> RTD("cqg.rtd",,"StudyData", $Z$2, "Bar", "", "Close", $Y$2, -$P6, $AD$2,$AC$2,,$AA$2,$AB$2)</f>
        <v>56.35</v>
      </c>
    </row>
    <row r="7" spans="1:30" x14ac:dyDescent="0.3">
      <c r="A7" s="51">
        <f t="shared" si="0"/>
        <v>5</v>
      </c>
      <c r="B7" s="52">
        <f xml:space="preserve"> RTD("cqg.rtd",,"StudyData", $K$2, "Bar", "", "Time", $J$2,-$A7, $O$2, "", "","False")</f>
        <v>42523</v>
      </c>
      <c r="C7" s="53">
        <f xml:space="preserve"> RTD("cqg.rtd",,"StudyData", $K$2, "Bar", "", "Time", $J$2, -$A7,$O$2,$N$2, "","False")</f>
        <v>42523</v>
      </c>
      <c r="D7" s="54">
        <f xml:space="preserve"> RTD("cqg.rtd",,"StudyData", $K$2, "Bar", "", "Open", $J$2, -$A7, $O$2,$N$2,,$L$2,$M$2)</f>
        <v>209.8</v>
      </c>
      <c r="E7" s="54">
        <f xml:space="preserve"> RTD("cqg.rtd",,"StudyData", $K$2, "Bar", "", "High", $J$2, -$A7, $O$2,$N$2,,$L$2,$M$2)</f>
        <v>210.98</v>
      </c>
      <c r="F7" s="54">
        <f xml:space="preserve"> RTD("cqg.rtd",,"StudyData", $K$2, "Bar", "", "Low", $J$2, -$A7, $O$2,$N$2,,$L$2,$M$2)</f>
        <v>209.23</v>
      </c>
      <c r="G7" s="54">
        <f xml:space="preserve"> RTD("cqg.rtd",,"StudyData", $K$2, "Bar", "", "Close", $J$2, -$A7, $O$2,$N$2,,$L$2,$M$2)</f>
        <v>210.91</v>
      </c>
      <c r="J7" s="55"/>
      <c r="P7" s="51">
        <f t="shared" si="1"/>
        <v>5</v>
      </c>
      <c r="Q7" s="52">
        <f xml:space="preserve"> RTD("cqg.rtd",,"StudyData", $Z$2, "Bar", "", "Time", $Y$2,-$P7, $AD$2, "", "","False")</f>
        <v>42523</v>
      </c>
      <c r="R7" s="53">
        <f xml:space="preserve"> RTD("cqg.rtd",,"StudyData", $Z$2, "Bar", "", "Time", $Y$2, -$P7,$AD$2,$AC$2, "","False")</f>
        <v>42523</v>
      </c>
      <c r="S7" s="54">
        <f xml:space="preserve"> RTD("cqg.rtd",,"StudyData", $Z$2, "Bar", "", "Open", $Y$2, -$P7, $AD$2,$AC$2,,$AA$2,$AB$2)</f>
        <v>55.93</v>
      </c>
      <c r="T7" s="54">
        <f xml:space="preserve"> RTD("cqg.rtd",,"StudyData", $Z$2, "Bar", "", "High", $Y$2, -$P7, $AD$2,$AC$2,,$AA$2,$AB$2)</f>
        <v>56.33</v>
      </c>
      <c r="U7" s="54">
        <f xml:space="preserve"> RTD("cqg.rtd",,"StudyData", $Z$2, "Bar", "", "Low", $Y$2, -$P7, $AD$2,$AC$2,,$AA$2,$AB$2)</f>
        <v>55.93</v>
      </c>
      <c r="V7" s="54">
        <f xml:space="preserve"> RTD("cqg.rtd",,"StudyData", $Z$2, "Bar", "", "Close", $Y$2, -$P7, $AD$2,$AC$2,,$AA$2,$AB$2)</f>
        <v>56.31</v>
      </c>
      <c r="Y7" s="55"/>
    </row>
    <row r="8" spans="1:30" x14ac:dyDescent="0.3">
      <c r="A8" s="51">
        <f t="shared" si="0"/>
        <v>6</v>
      </c>
      <c r="B8" s="52">
        <f xml:space="preserve"> RTD("cqg.rtd",,"StudyData", $K$2, "Bar", "", "Time", $J$2,-$A8, $O$2, "", "","False")</f>
        <v>42522</v>
      </c>
      <c r="C8" s="53">
        <f xml:space="preserve"> RTD("cqg.rtd",,"StudyData", $K$2, "Bar", "", "Time", $J$2, -$A8,$O$2,$N$2, "","False")</f>
        <v>42522</v>
      </c>
      <c r="D8" s="54">
        <f xml:space="preserve"> RTD("cqg.rtd",,"StudyData", $K$2, "Bar", "", "Open", $J$2, -$A8, $O$2,$N$2,,$L$2,$M$2)</f>
        <v>209.12</v>
      </c>
      <c r="E8" s="54">
        <f xml:space="preserve"> RTD("cqg.rtd",,"StudyData", $K$2, "Bar", "", "High", $J$2, -$A8, $O$2,$N$2,,$L$2,$M$2)</f>
        <v>210.48</v>
      </c>
      <c r="F8" s="54">
        <f xml:space="preserve"> RTD("cqg.rtd",,"StudyData", $K$2, "Bar", "", "Low", $J$2, -$A8, $O$2,$N$2,,$L$2,$M$2)</f>
        <v>208.89</v>
      </c>
      <c r="G8" s="54">
        <f xml:space="preserve"> RTD("cqg.rtd",,"StudyData", $K$2, "Bar", "", "Close", $J$2, -$A8, $O$2,$N$2,,$L$2,$M$2)</f>
        <v>210.27</v>
      </c>
      <c r="J8" s="56">
        <v>0</v>
      </c>
      <c r="K8" s="54">
        <f>IFERROR(RTD("cqg.rtd",,"StudyData", "Correlation("&amp;$K$2&amp;","&amp;$Z$2&amp;",Period:="&amp;$M$8&amp;",InputChoice1:=Close,InputChoice2:=Close)", "FG", "", "Close",$Y$2,J8, "all","", "","True","T")/100,"")</f>
        <v>0.9288021769</v>
      </c>
      <c r="M8" s="51">
        <f>Sheet3!X5</f>
        <v>20</v>
      </c>
      <c r="N8" s="51">
        <f t="shared" ref="N8:N20" si="2">N9-1</f>
        <v>-14</v>
      </c>
      <c r="O8" s="54">
        <f>IFERROR(RTD("cqg.rtd",,"StudyData", "Correlation("&amp;$K$2&amp;","&amp;$Z$2&amp;",Period:="&amp;$M$8&amp;",InputChoice1:=Close,InputChoice2:=Close)", "FG", "", "Close",$Y$2,N8, "all","", "","True","T")/100,"")</f>
        <v>-5.3011300800000001E-2</v>
      </c>
      <c r="P8" s="51">
        <f t="shared" si="1"/>
        <v>6</v>
      </c>
      <c r="Q8" s="52">
        <f xml:space="preserve"> RTD("cqg.rtd",,"StudyData", $Z$2, "Bar", "", "Time", $Y$2,-$P8, $AD$2, "", "","False")</f>
        <v>42522</v>
      </c>
      <c r="R8" s="53">
        <f xml:space="preserve"> RTD("cqg.rtd",,"StudyData", $Z$2, "Bar", "", "Time", $Y$2, -$P8,$AD$2,$AC$2, "","False")</f>
        <v>42522</v>
      </c>
      <c r="S8" s="54">
        <f xml:space="preserve"> RTD("cqg.rtd",,"StudyData", $Z$2, "Bar", "", "Open", $Y$2, -$P8, $AD$2,$AC$2,,$AA$2,$AB$2)</f>
        <v>55.66</v>
      </c>
      <c r="T8" s="54">
        <f xml:space="preserve"> RTD("cqg.rtd",,"StudyData", $Z$2, "Bar", "", "High", $Y$2, -$P8, $AD$2,$AC$2,,$AA$2,$AB$2)</f>
        <v>56.13</v>
      </c>
      <c r="U8" s="54">
        <f xml:space="preserve"> RTD("cqg.rtd",,"StudyData", $Z$2, "Bar", "", "Low", $Y$2, -$P8, $AD$2,$AC$2,,$AA$2,$AB$2)</f>
        <v>55.66</v>
      </c>
      <c r="V8" s="54">
        <f xml:space="preserve"> RTD("cqg.rtd",,"StudyData", $Z$2, "Bar", "", "Close", $Y$2, -$P8, $AD$2,$AC$2,,$AA$2,$AB$2)</f>
        <v>56.07</v>
      </c>
    </row>
    <row r="9" spans="1:30" x14ac:dyDescent="0.3">
      <c r="A9" s="51">
        <f t="shared" si="0"/>
        <v>7</v>
      </c>
      <c r="B9" s="52">
        <f xml:space="preserve"> RTD("cqg.rtd",,"StudyData", $K$2, "Bar", "", "Time", $J$2,-$A9, $O$2, "", "","False")</f>
        <v>42521</v>
      </c>
      <c r="C9" s="53">
        <f xml:space="preserve"> RTD("cqg.rtd",,"StudyData", $K$2, "Bar", "", "Time", $J$2, -$A9,$O$2,$N$2, "","False")</f>
        <v>42521</v>
      </c>
      <c r="D9" s="54">
        <f xml:space="preserve"> RTD("cqg.rtd",,"StudyData", $K$2, "Bar", "", "Open", $J$2, -$A9, $O$2,$N$2,,$L$2,$M$2)</f>
        <v>210.56</v>
      </c>
      <c r="E9" s="54">
        <f xml:space="preserve"> RTD("cqg.rtd",,"StudyData", $K$2, "Bar", "", "High", $J$2, -$A9, $O$2,$N$2,,$L$2,$M$2)</f>
        <v>210.69</v>
      </c>
      <c r="F9" s="54">
        <f xml:space="preserve"> RTD("cqg.rtd",,"StudyData", $K$2, "Bar", "", "Low", $J$2, -$A9, $O$2,$N$2,,$L$2,$M$2)</f>
        <v>209.18</v>
      </c>
      <c r="G9" s="54">
        <f xml:space="preserve"> RTD("cqg.rtd",,"StudyData", $K$2, "Bar", "", "Close", $J$2, -$A9, $O$2,$N$2,,$L$2,$M$2)</f>
        <v>209.84</v>
      </c>
      <c r="J9" s="56">
        <f>J8-1</f>
        <v>-1</v>
      </c>
      <c r="K9" s="54">
        <f>IFERROR(RTD("cqg.rtd",,"StudyData", "Correlation("&amp;$K$2&amp;","&amp;$Z$2&amp;",Period:="&amp;$M$8&amp;",InputChoice1:=Close,InputChoice2:=Close)", "FG", "", "Close",$Y$2,J9, "all","", "","True","T")/100,"")</f>
        <v>0.93128091429999993</v>
      </c>
      <c r="N9" s="51">
        <f t="shared" si="2"/>
        <v>-13</v>
      </c>
      <c r="O9" s="54">
        <f>IFERROR(RTD("cqg.rtd",,"StudyData", "Correlation("&amp;$K$2&amp;","&amp;$Z$2&amp;",Period:="&amp;$M$8&amp;",InputChoice1:=Close,InputChoice2:=Close)", "FG", "", "Close",$Y$2,N9, "all","", "","True","T")/100,"")</f>
        <v>9.6002537999999998E-3</v>
      </c>
      <c r="P9" s="51">
        <f t="shared" si="1"/>
        <v>7</v>
      </c>
      <c r="Q9" s="52">
        <f xml:space="preserve"> RTD("cqg.rtd",,"StudyData", $Z$2, "Bar", "", "Time", $Y$2,-$P9, $AD$2, "", "","False")</f>
        <v>42521</v>
      </c>
      <c r="R9" s="53">
        <f xml:space="preserve"> RTD("cqg.rtd",,"StudyData", $Z$2, "Bar", "", "Time", $Y$2, -$P9,$AD$2,$AC$2, "","False")</f>
        <v>42521</v>
      </c>
      <c r="S9" s="54">
        <f xml:space="preserve"> RTD("cqg.rtd",,"StudyData", $Z$2, "Bar", "", "Open", $Y$2, -$P9, $AD$2,$AC$2,,$AA$2,$AB$2)</f>
        <v>56.24</v>
      </c>
      <c r="T9" s="54">
        <f xml:space="preserve"> RTD("cqg.rtd",,"StudyData", $Z$2, "Bar", "", "High", $Y$2, -$P9, $AD$2,$AC$2,,$AA$2,$AB$2)</f>
        <v>56.3</v>
      </c>
      <c r="U9" s="54">
        <f xml:space="preserve"> RTD("cqg.rtd",,"StudyData", $Z$2, "Bar", "", "Low", $Y$2, -$P9, $AD$2,$AC$2,,$AA$2,$AB$2)</f>
        <v>55.58</v>
      </c>
      <c r="V9" s="54">
        <f xml:space="preserve"> RTD("cqg.rtd",,"StudyData", $Z$2, "Bar", "", "Close", $Y$2, -$P9, $AD$2,$AC$2,,$AA$2,$AB$2)</f>
        <v>55.79</v>
      </c>
      <c r="Y9" s="53"/>
    </row>
    <row r="10" spans="1:30" x14ac:dyDescent="0.3">
      <c r="A10" s="51">
        <f t="shared" si="0"/>
        <v>8</v>
      </c>
      <c r="B10" s="52">
        <f xml:space="preserve"> RTD("cqg.rtd",,"StudyData", $K$2, "Bar", "", "Time", $J$2,-$A10, $O$2, "", "","False")</f>
        <v>42517</v>
      </c>
      <c r="C10" s="53">
        <f xml:space="preserve"> RTD("cqg.rtd",,"StudyData", $K$2, "Bar", "", "Time", $J$2, -$A10,$O$2,$N$2, "","False")</f>
        <v>42517</v>
      </c>
      <c r="D10" s="54">
        <f xml:space="preserve"> RTD("cqg.rtd",,"StudyData", $K$2, "Bar", "", "Open", $J$2, -$A10, $O$2,$N$2,,$L$2,$M$2)</f>
        <v>209.53</v>
      </c>
      <c r="E10" s="54">
        <f xml:space="preserve"> RTD("cqg.rtd",,"StudyData", $K$2, "Bar", "", "High", $J$2, -$A10, $O$2,$N$2,,$L$2,$M$2)</f>
        <v>210.35</v>
      </c>
      <c r="F10" s="54">
        <f xml:space="preserve"> RTD("cqg.rtd",,"StudyData", $K$2, "Bar", "", "Low", $J$2, -$A10, $O$2,$N$2,,$L$2,$M$2)</f>
        <v>209.47</v>
      </c>
      <c r="G10" s="54">
        <f xml:space="preserve"> RTD("cqg.rtd",,"StudyData", $K$2, "Bar", "", "Close", $J$2, -$A10, $O$2,$N$2,,$L$2,$M$2)</f>
        <v>210.24</v>
      </c>
      <c r="J10" s="56">
        <f t="shared" ref="J10:J17" si="3">J9-1</f>
        <v>-2</v>
      </c>
      <c r="K10" s="54">
        <f>IFERROR(RTD("cqg.rtd",,"StudyData", "Correlation("&amp;$K$2&amp;","&amp;$Z$2&amp;",Period:="&amp;$M$8&amp;",InputChoice1:=Close,InputChoice2:=Close)", "FG", "", "Close",$Y$2,J10, "all","", "","True","T")/100,"")</f>
        <v>0.92642021409999997</v>
      </c>
      <c r="N10" s="51">
        <f t="shared" si="2"/>
        <v>-12</v>
      </c>
      <c r="O10" s="54">
        <f>IFERROR(RTD("cqg.rtd",,"StudyData", "Correlation("&amp;$K$2&amp;","&amp;$Z$2&amp;",Period:="&amp;$M$8&amp;",InputChoice1:=Close,InputChoice2:=Close)", "FG", "", "Close",$Y$2,N10, "all","", "","True","T")/100,"")</f>
        <v>0.24666416120000001</v>
      </c>
      <c r="P10" s="51">
        <f t="shared" si="1"/>
        <v>8</v>
      </c>
      <c r="Q10" s="52">
        <f xml:space="preserve"> RTD("cqg.rtd",,"StudyData", $Z$2, "Bar", "", "Time", $Y$2,-$P10, $AD$2, "", "","False")</f>
        <v>42517</v>
      </c>
      <c r="R10" s="53">
        <f xml:space="preserve"> RTD("cqg.rtd",,"StudyData", $Z$2, "Bar", "", "Time", $Y$2, -$P10,$AD$2,$AC$2, "","False")</f>
        <v>42517</v>
      </c>
      <c r="S10" s="54">
        <f xml:space="preserve"> RTD("cqg.rtd",,"StudyData", $Z$2, "Bar", "", "Open", $Y$2, -$P10, $AD$2,$AC$2,,$AA$2,$AB$2)</f>
        <v>55.89</v>
      </c>
      <c r="T10" s="54">
        <f xml:space="preserve"> RTD("cqg.rtd",,"StudyData", $Z$2, "Bar", "", "High", $Y$2, -$P10, $AD$2,$AC$2,,$AA$2,$AB$2)</f>
        <v>56</v>
      </c>
      <c r="U10" s="54">
        <f xml:space="preserve"> RTD("cqg.rtd",,"StudyData", $Z$2, "Bar", "", "Low", $Y$2, -$P10, $AD$2,$AC$2,,$AA$2,$AB$2)</f>
        <v>55.79</v>
      </c>
      <c r="V10" s="54">
        <f xml:space="preserve"> RTD("cqg.rtd",,"StudyData", $Z$2, "Bar", "", "Close", $Y$2, -$P10, $AD$2,$AC$2,,$AA$2,$AB$2)</f>
        <v>55.96</v>
      </c>
    </row>
    <row r="11" spans="1:30" x14ac:dyDescent="0.3">
      <c r="A11" s="51">
        <f t="shared" si="0"/>
        <v>9</v>
      </c>
      <c r="B11" s="52">
        <f xml:space="preserve"> RTD("cqg.rtd",,"StudyData", $K$2, "Bar", "", "Time", $J$2,-$A11, $O$2, "", "","False")</f>
        <v>42516</v>
      </c>
      <c r="C11" s="53">
        <f xml:space="preserve"> RTD("cqg.rtd",,"StudyData", $K$2, "Bar", "", "Time", $J$2, -$A11,$O$2,$N$2, "","False")</f>
        <v>42516</v>
      </c>
      <c r="D11" s="54">
        <f xml:space="preserve"> RTD("cqg.rtd",,"StudyData", $K$2, "Bar", "", "Open", $J$2, -$A11, $O$2,$N$2,,$L$2,$M$2)</f>
        <v>209.44</v>
      </c>
      <c r="E11" s="54">
        <f xml:space="preserve"> RTD("cqg.rtd",,"StudyData", $K$2, "Bar", "", "High", $J$2, -$A11, $O$2,$N$2,,$L$2,$M$2)</f>
        <v>209.71</v>
      </c>
      <c r="F11" s="54">
        <f xml:space="preserve"> RTD("cqg.rtd",,"StudyData", $K$2, "Bar", "", "Low", $J$2, -$A11, $O$2,$N$2,,$L$2,$M$2)</f>
        <v>208.97</v>
      </c>
      <c r="G11" s="54">
        <f xml:space="preserve"> RTD("cqg.rtd",,"StudyData", $K$2, "Bar", "", "Close", $J$2, -$A11, $O$2,$N$2,,$L$2,$M$2)</f>
        <v>209.34</v>
      </c>
      <c r="J11" s="56">
        <f t="shared" si="3"/>
        <v>-3</v>
      </c>
      <c r="K11" s="54">
        <f>IFERROR(RTD("cqg.rtd",,"StudyData", "Correlation("&amp;$K$2&amp;","&amp;$Z$2&amp;",Period:="&amp;$M$8&amp;",InputChoice1:=Close,InputChoice2:=Close)", "FG", "", "Close",$Y$2,J11, "all","", "","True","T")/100,"")</f>
        <v>0.91730726720000011</v>
      </c>
      <c r="N11" s="51">
        <f t="shared" si="2"/>
        <v>-11</v>
      </c>
      <c r="O11" s="54">
        <f>IFERROR(RTD("cqg.rtd",,"StudyData", "Correlation("&amp;$K$2&amp;","&amp;$Z$2&amp;",Period:="&amp;$M$8&amp;",InputChoice1:=Close,InputChoice2:=Close)", "FG", "", "Close",$Y$2,N11, "all","", "","True","T")/100,"")</f>
        <v>0.43652007120000003</v>
      </c>
      <c r="P11" s="51">
        <f t="shared" si="1"/>
        <v>9</v>
      </c>
      <c r="Q11" s="52">
        <f xml:space="preserve"> RTD("cqg.rtd",,"StudyData", $Z$2, "Bar", "", "Time", $Y$2,-$P11, $AD$2, "", "","False")</f>
        <v>42516</v>
      </c>
      <c r="R11" s="53">
        <f xml:space="preserve"> RTD("cqg.rtd",,"StudyData", $Z$2, "Bar", "", "Time", $Y$2, -$P11,$AD$2,$AC$2, "","False")</f>
        <v>42516</v>
      </c>
      <c r="S11" s="54">
        <f xml:space="preserve"> RTD("cqg.rtd",,"StudyData", $Z$2, "Bar", "", "Open", $Y$2, -$P11, $AD$2,$AC$2,,$AA$2,$AB$2)</f>
        <v>55.71</v>
      </c>
      <c r="T11" s="54">
        <f xml:space="preserve"> RTD("cqg.rtd",,"StudyData", $Z$2, "Bar", "", "High", $Y$2, -$P11, $AD$2,$AC$2,,$AA$2,$AB$2)</f>
        <v>55.99</v>
      </c>
      <c r="U11" s="54">
        <f xml:space="preserve"> RTD("cqg.rtd",,"StudyData", $Z$2, "Bar", "", "Low", $Y$2, -$P11, $AD$2,$AC$2,,$AA$2,$AB$2)</f>
        <v>55.71</v>
      </c>
      <c r="V11" s="54">
        <f xml:space="preserve"> RTD("cqg.rtd",,"StudyData", $Z$2, "Bar", "", "Close", $Y$2, -$P11, $AD$2,$AC$2,,$AA$2,$AB$2)</f>
        <v>55.86</v>
      </c>
    </row>
    <row r="12" spans="1:30" x14ac:dyDescent="0.3">
      <c r="A12" s="51">
        <f t="shared" si="0"/>
        <v>10</v>
      </c>
      <c r="B12" s="52">
        <f xml:space="preserve"> RTD("cqg.rtd",,"StudyData", $K$2, "Bar", "", "Time", $J$2,-$A12, $O$2, "", "","False")</f>
        <v>42515</v>
      </c>
      <c r="C12" s="53">
        <f xml:space="preserve"> RTD("cqg.rtd",,"StudyData", $K$2, "Bar", "", "Time", $J$2, -$A12,$O$2,$N$2, "","False")</f>
        <v>42515</v>
      </c>
      <c r="D12" s="54">
        <f xml:space="preserve"> RTD("cqg.rtd",,"StudyData", $K$2, "Bar", "", "Open", $J$2, -$A12, $O$2,$N$2,,$L$2,$M$2)</f>
        <v>208.67</v>
      </c>
      <c r="E12" s="54">
        <f xml:space="preserve"> RTD("cqg.rtd",,"StudyData", $K$2, "Bar", "", "High", $J$2, -$A12, $O$2,$N$2,,$L$2,$M$2)</f>
        <v>209.77</v>
      </c>
      <c r="F12" s="54">
        <f xml:space="preserve"> RTD("cqg.rtd",,"StudyData", $K$2, "Bar", "", "Low", $J$2, -$A12, $O$2,$N$2,,$L$2,$M$2)</f>
        <v>208.62</v>
      </c>
      <c r="G12" s="54">
        <f xml:space="preserve"> RTD("cqg.rtd",,"StudyData", $K$2, "Bar", "", "Close", $J$2, -$A12, $O$2,$N$2,,$L$2,$M$2)</f>
        <v>209.28</v>
      </c>
      <c r="J12" s="56">
        <f t="shared" si="3"/>
        <v>-4</v>
      </c>
      <c r="K12" s="54">
        <f>IFERROR(RTD("cqg.rtd",,"StudyData", "Correlation("&amp;$K$2&amp;","&amp;$Z$2&amp;",Period:="&amp;$M$8&amp;",InputChoice1:=Close,InputChoice2:=Close)", "FG", "", "Close",$Y$2,J12, "all","", "","True","T")/100,"")</f>
        <v>0.90881152459999992</v>
      </c>
      <c r="N12" s="51">
        <f t="shared" si="2"/>
        <v>-10</v>
      </c>
      <c r="O12" s="54">
        <f>IFERROR(RTD("cqg.rtd",,"StudyData", "Correlation("&amp;$K$2&amp;","&amp;$Z$2&amp;",Period:="&amp;$M$8&amp;",InputChoice1:=Close,InputChoice2:=Close)", "FG", "", "Close",$Y$2,N12, "all","", "","True","T")/100,"")</f>
        <v>0.54517415499999999</v>
      </c>
      <c r="P12" s="51">
        <f t="shared" si="1"/>
        <v>10</v>
      </c>
      <c r="Q12" s="52">
        <f xml:space="preserve"> RTD("cqg.rtd",,"StudyData", $Z$2, "Bar", "", "Time", $Y$2,-$P12, $AD$2, "", "","False")</f>
        <v>42515</v>
      </c>
      <c r="R12" s="53">
        <f xml:space="preserve"> RTD("cqg.rtd",,"StudyData", $Z$2, "Bar", "", "Time", $Y$2, -$P12,$AD$2,$AC$2, "","False")</f>
        <v>42515</v>
      </c>
      <c r="S12" s="54">
        <f xml:space="preserve"> RTD("cqg.rtd",,"StudyData", $Z$2, "Bar", "", "Open", $Y$2, -$P12, $AD$2,$AC$2,,$AA$2,$AB$2)</f>
        <v>55.53</v>
      </c>
      <c r="T12" s="54">
        <f xml:space="preserve"> RTD("cqg.rtd",,"StudyData", $Z$2, "Bar", "", "High", $Y$2, -$P12, $AD$2,$AC$2,,$AA$2,$AB$2)</f>
        <v>55.82</v>
      </c>
      <c r="U12" s="54">
        <f xml:space="preserve"> RTD("cqg.rtd",,"StudyData", $Z$2, "Bar", "", "Low", $Y$2, -$P12, $AD$2,$AC$2,,$AA$2,$AB$2)</f>
        <v>55.53</v>
      </c>
      <c r="V12" s="54">
        <f xml:space="preserve"> RTD("cqg.rtd",,"StudyData", $Z$2, "Bar", "", "Close", $Y$2, -$P12, $AD$2,$AC$2,,$AA$2,$AB$2)</f>
        <v>55.75</v>
      </c>
      <c r="Z12" s="57"/>
    </row>
    <row r="13" spans="1:30" x14ac:dyDescent="0.3">
      <c r="A13" s="51">
        <f t="shared" si="0"/>
        <v>11</v>
      </c>
      <c r="B13" s="52">
        <f xml:space="preserve"> RTD("cqg.rtd",,"StudyData", $K$2, "Bar", "", "Time", $J$2,-$A13, $O$2, "", "","False")</f>
        <v>42514</v>
      </c>
      <c r="C13" s="53">
        <f xml:space="preserve"> RTD("cqg.rtd",,"StudyData", $K$2, "Bar", "", "Time", $J$2, -$A13,$O$2,$N$2, "","False")</f>
        <v>42514</v>
      </c>
      <c r="D13" s="54">
        <f xml:space="preserve"> RTD("cqg.rtd",,"StudyData", $K$2, "Bar", "", "Open", $J$2, -$A13, $O$2,$N$2,,$L$2,$M$2)</f>
        <v>206.17</v>
      </c>
      <c r="E13" s="54">
        <f xml:space="preserve"> RTD("cqg.rtd",,"StudyData", $K$2, "Bar", "", "High", $J$2, -$A13, $O$2,$N$2,,$L$2,$M$2)</f>
        <v>208.24</v>
      </c>
      <c r="F13" s="54">
        <f xml:space="preserve"> RTD("cqg.rtd",,"StudyData", $K$2, "Bar", "", "Low", $J$2, -$A13, $O$2,$N$2,,$L$2,$M$2)</f>
        <v>206.14</v>
      </c>
      <c r="G13" s="54">
        <f xml:space="preserve"> RTD("cqg.rtd",,"StudyData", $K$2, "Bar", "", "Close", $J$2, -$A13, $O$2,$N$2,,$L$2,$M$2)</f>
        <v>207.87</v>
      </c>
      <c r="J13" s="56">
        <f t="shared" si="3"/>
        <v>-5</v>
      </c>
      <c r="K13" s="54">
        <f>IFERROR(RTD("cqg.rtd",,"StudyData", "Correlation("&amp;$K$2&amp;","&amp;$Z$2&amp;",Period:="&amp;$M$8&amp;",InputChoice1:=Close,InputChoice2:=Close)", "FG", "", "Close",$Y$2,J13, "all","", "","True","T")/100,"")</f>
        <v>0.8877421835</v>
      </c>
      <c r="N13" s="51">
        <f t="shared" si="2"/>
        <v>-9</v>
      </c>
      <c r="O13" s="54">
        <f>IFERROR(RTD("cqg.rtd",,"StudyData", "Correlation("&amp;$K$2&amp;","&amp;$Z$2&amp;",Period:="&amp;$M$8&amp;",InputChoice1:=Close,InputChoice2:=Close)", "FG", "", "Close",$Y$2,N13, "all","", "","True","T")/100,"")</f>
        <v>0.65653101440000006</v>
      </c>
      <c r="P13" s="51">
        <f t="shared" si="1"/>
        <v>11</v>
      </c>
      <c r="Q13" s="52">
        <f xml:space="preserve"> RTD("cqg.rtd",,"StudyData", $Z$2, "Bar", "", "Time", $Y$2,-$P13, $AD$2, "", "","False")</f>
        <v>42514</v>
      </c>
      <c r="R13" s="53">
        <f xml:space="preserve"> RTD("cqg.rtd",,"StudyData", $Z$2, "Bar", "", "Time", $Y$2, -$P13,$AD$2,$AC$2, "","False")</f>
        <v>42514</v>
      </c>
      <c r="S13" s="54">
        <f xml:space="preserve"> RTD("cqg.rtd",,"StudyData", $Z$2, "Bar", "", "Open", $Y$2, -$P13, $AD$2,$AC$2,,$AA$2,$AB$2)</f>
        <v>55.04</v>
      </c>
      <c r="T13" s="54">
        <f xml:space="preserve"> RTD("cqg.rtd",,"StudyData", $Z$2, "Bar", "", "High", $Y$2, -$P13, $AD$2,$AC$2,,$AA$2,$AB$2)</f>
        <v>55.64</v>
      </c>
      <c r="U13" s="54">
        <f xml:space="preserve"> RTD("cqg.rtd",,"StudyData", $Z$2, "Bar", "", "Low", $Y$2, -$P13, $AD$2,$AC$2,,$AA$2,$AB$2)</f>
        <v>55.04</v>
      </c>
      <c r="V13" s="54">
        <f xml:space="preserve"> RTD("cqg.rtd",,"StudyData", $Z$2, "Bar", "", "Close", $Y$2, -$P13, $AD$2,$AC$2,,$AA$2,$AB$2)</f>
        <v>55.46</v>
      </c>
    </row>
    <row r="14" spans="1:30" x14ac:dyDescent="0.3">
      <c r="A14" s="51">
        <f t="shared" si="0"/>
        <v>12</v>
      </c>
      <c r="B14" s="52">
        <f xml:space="preserve"> RTD("cqg.rtd",,"StudyData", $K$2, "Bar", "", "Time", $J$2,-$A14, $O$2, "", "","False")</f>
        <v>42513</v>
      </c>
      <c r="C14" s="53">
        <f xml:space="preserve"> RTD("cqg.rtd",,"StudyData", $K$2, "Bar", "", "Time", $J$2, -$A14,$O$2,$N$2, "","False")</f>
        <v>42513</v>
      </c>
      <c r="D14" s="54">
        <f xml:space="preserve"> RTD("cqg.rtd",,"StudyData", $K$2, "Bar", "", "Open", $J$2, -$A14, $O$2,$N$2,,$L$2,$M$2)</f>
        <v>205.51</v>
      </c>
      <c r="E14" s="54">
        <f xml:space="preserve"> RTD("cqg.rtd",,"StudyData", $K$2, "Bar", "", "High", $J$2, -$A14, $O$2,$N$2,,$L$2,$M$2)</f>
        <v>205.84</v>
      </c>
      <c r="F14" s="54">
        <f xml:space="preserve"> RTD("cqg.rtd",,"StudyData", $K$2, "Bar", "", "Low", $J$2, -$A14, $O$2,$N$2,,$L$2,$M$2)</f>
        <v>204.96</v>
      </c>
      <c r="G14" s="54">
        <f xml:space="preserve"> RTD("cqg.rtd",,"StudyData", $K$2, "Bar", "", "Close", $J$2, -$A14, $O$2,$N$2,,$L$2,$M$2)</f>
        <v>205.21</v>
      </c>
      <c r="J14" s="56">
        <f t="shared" si="3"/>
        <v>-6</v>
      </c>
      <c r="K14" s="54">
        <f>IFERROR(RTD("cqg.rtd",,"StudyData", "Correlation("&amp;$K$2&amp;","&amp;$Z$2&amp;",Period:="&amp;$M$8&amp;",InputChoice1:=Close,InputChoice2:=Close)", "FG", "", "Close",$Y$2,J14, "all","", "","True","T")/100,"")</f>
        <v>0.84207517550000011</v>
      </c>
      <c r="N14" s="51">
        <f t="shared" si="2"/>
        <v>-8</v>
      </c>
      <c r="O14" s="54">
        <f>IFERROR(RTD("cqg.rtd",,"StudyData", "Correlation("&amp;$K$2&amp;","&amp;$Z$2&amp;",Period:="&amp;$M$8&amp;",InputChoice1:=Close,InputChoice2:=Close)", "FG", "", "Close",$Y$2,N14, "all","", "","True","T")/100,"")</f>
        <v>0.72725588939999997</v>
      </c>
      <c r="P14" s="51">
        <f t="shared" si="1"/>
        <v>12</v>
      </c>
      <c r="Q14" s="52">
        <f xml:space="preserve"> RTD("cqg.rtd",,"StudyData", $Z$2, "Bar", "", "Time", $Y$2,-$P14, $AD$2, "", "","False")</f>
        <v>42513</v>
      </c>
      <c r="R14" s="53">
        <f xml:space="preserve"> RTD("cqg.rtd",,"StudyData", $Z$2, "Bar", "", "Time", $Y$2, -$P14,$AD$2,$AC$2, "","False")</f>
        <v>42513</v>
      </c>
      <c r="S14" s="54">
        <f xml:space="preserve"> RTD("cqg.rtd",,"StudyData", $Z$2, "Bar", "", "Open", $Y$2, -$P14, $AD$2,$AC$2,,$AA$2,$AB$2)</f>
        <v>55.69</v>
      </c>
      <c r="T14" s="54">
        <f xml:space="preserve"> RTD("cqg.rtd",,"StudyData", $Z$2, "Bar", "", "High", $Y$2, -$P14, $AD$2,$AC$2,,$AA$2,$AB$2)</f>
        <v>55.69</v>
      </c>
      <c r="U14" s="54">
        <f xml:space="preserve"> RTD("cqg.rtd",,"StudyData", $Z$2, "Bar", "", "Low", $Y$2, -$P14, $AD$2,$AC$2,,$AA$2,$AB$2)</f>
        <v>54.72</v>
      </c>
      <c r="V14" s="54">
        <f xml:space="preserve"> RTD("cqg.rtd",,"StudyData", $Z$2, "Bar", "", "Close", $Y$2, -$P14, $AD$2,$AC$2,,$AA$2,$AB$2)</f>
        <v>54.81</v>
      </c>
    </row>
    <row r="15" spans="1:30" x14ac:dyDescent="0.3">
      <c r="A15" s="51">
        <f t="shared" si="0"/>
        <v>13</v>
      </c>
      <c r="B15" s="52">
        <f xml:space="preserve"> RTD("cqg.rtd",,"StudyData", $K$2, "Bar", "", "Time", $J$2,-$A15, $O$2, "", "","False")</f>
        <v>42510</v>
      </c>
      <c r="C15" s="53">
        <f xml:space="preserve"> RTD("cqg.rtd",,"StudyData", $K$2, "Bar", "", "Time", $J$2, -$A15,$O$2,$N$2, "","False")</f>
        <v>42510</v>
      </c>
      <c r="D15" s="54">
        <f xml:space="preserve"> RTD("cqg.rtd",,"StudyData", $K$2, "Bar", "", "Open", $J$2, -$A15, $O$2,$N$2,,$L$2,$M$2)</f>
        <v>204.92</v>
      </c>
      <c r="E15" s="54">
        <f xml:space="preserve"> RTD("cqg.rtd",,"StudyData", $K$2, "Bar", "", "High", $J$2, -$A15, $O$2,$N$2,,$L$2,$M$2)</f>
        <v>206.1</v>
      </c>
      <c r="F15" s="54">
        <f xml:space="preserve"> RTD("cqg.rtd",,"StudyData", $K$2, "Bar", "", "Low", $J$2, -$A15, $O$2,$N$2,,$L$2,$M$2)</f>
        <v>204.86</v>
      </c>
      <c r="G15" s="54">
        <f xml:space="preserve"> RTD("cqg.rtd",,"StudyData", $K$2, "Bar", "", "Close", $J$2, -$A15, $O$2,$N$2,,$L$2,$M$2)</f>
        <v>205.49</v>
      </c>
      <c r="J15" s="56">
        <f t="shared" si="3"/>
        <v>-7</v>
      </c>
      <c r="K15" s="54">
        <f>IFERROR(RTD("cqg.rtd",,"StudyData", "Correlation("&amp;$K$2&amp;","&amp;$Z$2&amp;",Period:="&amp;$M$8&amp;",InputChoice1:=Close,InputChoice2:=Close)", "FG", "", "Close",$Y$2,J15, "all","", "","True","T")/100,"")</f>
        <v>0.79073864729999999</v>
      </c>
      <c r="N15" s="51">
        <f t="shared" si="2"/>
        <v>-7</v>
      </c>
      <c r="O15" s="54">
        <f>IFERROR(RTD("cqg.rtd",,"StudyData", "Correlation("&amp;$K$2&amp;","&amp;$Z$2&amp;",Period:="&amp;$M$8&amp;",InputChoice1:=Close,InputChoice2:=Close)", "FG", "", "Close",$Y$2,N15, "all","", "","True","T")/100,"")</f>
        <v>0.79073864729999999</v>
      </c>
      <c r="P15" s="51">
        <f t="shared" si="1"/>
        <v>13</v>
      </c>
      <c r="Q15" s="52">
        <f xml:space="preserve"> RTD("cqg.rtd",,"StudyData", $Z$2, "Bar", "", "Time", $Y$2,-$P15, $AD$2, "", "","False")</f>
        <v>42510</v>
      </c>
      <c r="R15" s="53">
        <f xml:space="preserve"> RTD("cqg.rtd",,"StudyData", $Z$2, "Bar", "", "Time", $Y$2, -$P15,$AD$2,$AC$2, "","False")</f>
        <v>42510</v>
      </c>
      <c r="S15" s="54">
        <f xml:space="preserve"> RTD("cqg.rtd",,"StudyData", $Z$2, "Bar", "", "Open", $Y$2, -$P15, $AD$2,$AC$2,,$AA$2,$AB$2)</f>
        <v>54.88</v>
      </c>
      <c r="T15" s="54">
        <f xml:space="preserve"> RTD("cqg.rtd",,"StudyData", $Z$2, "Bar", "", "High", $Y$2, -$P15, $AD$2,$AC$2,,$AA$2,$AB$2)</f>
        <v>55.44</v>
      </c>
      <c r="U15" s="54">
        <f xml:space="preserve"> RTD("cqg.rtd",,"StudyData", $Z$2, "Bar", "", "Low", $Y$2, -$P15, $AD$2,$AC$2,,$AA$2,$AB$2)</f>
        <v>54.88</v>
      </c>
      <c r="V15" s="54">
        <f xml:space="preserve"> RTD("cqg.rtd",,"StudyData", $Z$2, "Bar", "", "Close", $Y$2, -$P15, $AD$2,$AC$2,,$AA$2,$AB$2)</f>
        <v>55.34</v>
      </c>
    </row>
    <row r="16" spans="1:30" x14ac:dyDescent="0.3">
      <c r="A16" s="51">
        <f t="shared" si="0"/>
        <v>14</v>
      </c>
      <c r="B16" s="52">
        <f xml:space="preserve"> RTD("cqg.rtd",,"StudyData", $K$2, "Bar", "", "Time", $J$2,-$A16, $O$2, "", "","False")</f>
        <v>42509</v>
      </c>
      <c r="C16" s="53">
        <f xml:space="preserve"> RTD("cqg.rtd",,"StudyData", $K$2, "Bar", "", "Time", $J$2, -$A16,$O$2,$N$2, "","False")</f>
        <v>42509</v>
      </c>
      <c r="D16" s="54">
        <f xml:space="preserve"> RTD("cqg.rtd",,"StudyData", $K$2, "Bar", "", "Open", $J$2, -$A16, $O$2,$N$2,,$L$2,$M$2)</f>
        <v>204.06</v>
      </c>
      <c r="E16" s="54">
        <f xml:space="preserve"> RTD("cqg.rtd",,"StudyData", $K$2, "Bar", "", "High", $J$2, -$A16, $O$2,$N$2,,$L$2,$M$2)</f>
        <v>204.54</v>
      </c>
      <c r="F16" s="54">
        <f xml:space="preserve"> RTD("cqg.rtd",,"StudyData", $K$2, "Bar", "", "Low", $J$2, -$A16, $O$2,$N$2,,$L$2,$M$2)</f>
        <v>202.78</v>
      </c>
      <c r="G16" s="54">
        <f xml:space="preserve"> RTD("cqg.rtd",,"StudyData", $K$2, "Bar", "", "Close", $J$2, -$A16, $O$2,$N$2,,$L$2,$M$2)</f>
        <v>204.2</v>
      </c>
      <c r="J16" s="56">
        <f t="shared" si="3"/>
        <v>-8</v>
      </c>
      <c r="K16" s="54">
        <f>IFERROR(RTD("cqg.rtd",,"StudyData", "Correlation("&amp;$K$2&amp;","&amp;$Z$2&amp;",Period:="&amp;$M$8&amp;",InputChoice1:=Close,InputChoice2:=Close)", "FG", "", "Close",$Y$2,J16, "all","", "","True","T")/100,"")</f>
        <v>0.72725588939999997</v>
      </c>
      <c r="N16" s="51">
        <f t="shared" si="2"/>
        <v>-6</v>
      </c>
      <c r="O16" s="54">
        <f>IFERROR(RTD("cqg.rtd",,"StudyData", "Correlation("&amp;$K$2&amp;","&amp;$Z$2&amp;",Period:="&amp;$M$8&amp;",InputChoice1:=Close,InputChoice2:=Close)", "FG", "", "Close",$Y$2,N16, "all","", "","True","T")/100,"")</f>
        <v>0.84207517550000011</v>
      </c>
      <c r="P16" s="51">
        <f t="shared" si="1"/>
        <v>14</v>
      </c>
      <c r="Q16" s="52">
        <f xml:space="preserve"> RTD("cqg.rtd",,"StudyData", $Z$2, "Bar", "", "Time", $Y$2,-$P16, $AD$2, "", "","False")</f>
        <v>42509</v>
      </c>
      <c r="R16" s="53">
        <f xml:space="preserve"> RTD("cqg.rtd",,"StudyData", $Z$2, "Bar", "", "Time", $Y$2, -$P16,$AD$2,$AC$2, "","False")</f>
        <v>42509</v>
      </c>
      <c r="S16" s="54">
        <f xml:space="preserve"> RTD("cqg.rtd",,"StudyData", $Z$2, "Bar", "", "Open", $Y$2, -$P16, $AD$2,$AC$2,,$AA$2,$AB$2)</f>
        <v>54.81</v>
      </c>
      <c r="T16" s="54">
        <f xml:space="preserve"> RTD("cqg.rtd",,"StudyData", $Z$2, "Bar", "", "High", $Y$2, -$P16, $AD$2,$AC$2,,$AA$2,$AB$2)</f>
        <v>54.81</v>
      </c>
      <c r="U16" s="54">
        <f xml:space="preserve"> RTD("cqg.rtd",,"StudyData", $Z$2, "Bar", "", "Low", $Y$2, -$P16, $AD$2,$AC$2,,$AA$2,$AB$2)</f>
        <v>54.38</v>
      </c>
      <c r="V16" s="54">
        <f xml:space="preserve"> RTD("cqg.rtd",,"StudyData", $Z$2, "Bar", "", "Close", $Y$2, -$P16, $AD$2,$AC$2,,$AA$2,$AB$2)</f>
        <v>54.69</v>
      </c>
    </row>
    <row r="17" spans="1:22" x14ac:dyDescent="0.3">
      <c r="A17" s="51">
        <f t="shared" si="0"/>
        <v>15</v>
      </c>
      <c r="B17" s="52">
        <f xml:space="preserve"> RTD("cqg.rtd",,"StudyData", $K$2, "Bar", "", "Time", $J$2,-$A17, $O$2, "", "","False")</f>
        <v>42508</v>
      </c>
      <c r="C17" s="53">
        <f xml:space="preserve"> RTD("cqg.rtd",,"StudyData", $K$2, "Bar", "", "Time", $J$2, -$A17,$O$2,$N$2, "","False")</f>
        <v>42508</v>
      </c>
      <c r="D17" s="54">
        <f xml:space="preserve"> RTD("cqg.rtd",,"StudyData", $K$2, "Bar", "", "Open", $J$2, -$A17, $O$2,$N$2,,$L$2,$M$2)</f>
        <v>204.44</v>
      </c>
      <c r="E17" s="54">
        <f xml:space="preserve"> RTD("cqg.rtd",,"StudyData", $K$2, "Bar", "", "High", $J$2, -$A17, $O$2,$N$2,,$L$2,$M$2)</f>
        <v>206.3</v>
      </c>
      <c r="F17" s="54">
        <f xml:space="preserve"> RTD("cqg.rtd",,"StudyData", $K$2, "Bar", "", "Low", $J$2, -$A17, $O$2,$N$2,,$L$2,$M$2)</f>
        <v>203.63</v>
      </c>
      <c r="G17" s="54">
        <f xml:space="preserve"> RTD("cqg.rtd",,"StudyData", $K$2, "Bar", "", "Close", $J$2, -$A17, $O$2,$N$2,,$L$2,$M$2)</f>
        <v>204.91</v>
      </c>
      <c r="J17" s="56">
        <f t="shared" si="3"/>
        <v>-9</v>
      </c>
      <c r="K17" s="54">
        <f>IFERROR(RTD("cqg.rtd",,"StudyData", "Correlation("&amp;$K$2&amp;","&amp;$Z$2&amp;",Period:="&amp;$M$8&amp;",InputChoice1:=Close,InputChoice2:=Close)", "FG", "", "Close",$Y$2,J17, "all","", "","True","T")/100,"")</f>
        <v>0.65653101440000006</v>
      </c>
      <c r="N17" s="51">
        <f t="shared" si="2"/>
        <v>-5</v>
      </c>
      <c r="O17" s="54">
        <f>IFERROR(RTD("cqg.rtd",,"StudyData", "Correlation("&amp;$K$2&amp;","&amp;$Z$2&amp;",Period:="&amp;$M$8&amp;",InputChoice1:=Close,InputChoice2:=Close)", "FG", "", "Close",$Y$2,N17, "all","", "","True","T")/100,"")</f>
        <v>0.8877421835</v>
      </c>
      <c r="P17" s="51">
        <f t="shared" si="1"/>
        <v>15</v>
      </c>
      <c r="Q17" s="52">
        <f xml:space="preserve"> RTD("cqg.rtd",,"StudyData", $Z$2, "Bar", "", "Time", $Y$2,-$P17, $AD$2, "", "","False")</f>
        <v>42508</v>
      </c>
      <c r="R17" s="53">
        <f xml:space="preserve"> RTD("cqg.rtd",,"StudyData", $Z$2, "Bar", "", "Time", $Y$2, -$P17,$AD$2,$AC$2, "","False")</f>
        <v>42508</v>
      </c>
      <c r="S17" s="54">
        <f xml:space="preserve"> RTD("cqg.rtd",,"StudyData", $Z$2, "Bar", "", "Open", $Y$2, -$P17, $AD$2,$AC$2,,$AA$2,$AB$2)</f>
        <v>55.42</v>
      </c>
      <c r="T17" s="54">
        <f xml:space="preserve"> RTD("cqg.rtd",,"StudyData", $Z$2, "Bar", "", "High", $Y$2, -$P17, $AD$2,$AC$2,,$AA$2,$AB$2)</f>
        <v>55.68</v>
      </c>
      <c r="U17" s="54">
        <f xml:space="preserve"> RTD("cqg.rtd",,"StudyData", $Z$2, "Bar", "", "Low", $Y$2, -$P17, $AD$2,$AC$2,,$AA$2,$AB$2)</f>
        <v>55.01</v>
      </c>
      <c r="V17" s="54">
        <f xml:space="preserve"> RTD("cqg.rtd",,"StudyData", $Z$2, "Bar", "", "Close", $Y$2, -$P17, $AD$2,$AC$2,,$AA$2,$AB$2)</f>
        <v>55.01</v>
      </c>
    </row>
    <row r="18" spans="1:22" x14ac:dyDescent="0.3">
      <c r="A18" s="51">
        <f t="shared" si="0"/>
        <v>16</v>
      </c>
      <c r="B18" s="52">
        <f xml:space="preserve"> RTD("cqg.rtd",,"StudyData", $K$2, "Bar", "", "Time", $J$2,-$A18, $O$2, "", "","False")</f>
        <v>42507</v>
      </c>
      <c r="C18" s="53">
        <f xml:space="preserve"> RTD("cqg.rtd",,"StudyData", $K$2, "Bar", "", "Time", $J$2, -$A18,$O$2,$N$2, "","False")</f>
        <v>42507</v>
      </c>
      <c r="D18" s="54">
        <f xml:space="preserve"> RTD("cqg.rtd",,"StudyData", $K$2, "Bar", "", "Open", $J$2, -$A18, $O$2,$N$2,,$L$2,$M$2)</f>
        <v>206.46</v>
      </c>
      <c r="E18" s="54">
        <f xml:space="preserve"> RTD("cqg.rtd",,"StudyData", $K$2, "Bar", "", "High", $J$2, -$A18, $O$2,$N$2,,$L$2,$M$2)</f>
        <v>206.8</v>
      </c>
      <c r="F18" s="54">
        <f xml:space="preserve"> RTD("cqg.rtd",,"StudyData", $K$2, "Bar", "", "Low", $J$2, -$A18, $O$2,$N$2,,$L$2,$M$2)</f>
        <v>204.23</v>
      </c>
      <c r="G18" s="54">
        <f xml:space="preserve"> RTD("cqg.rtd",,"StudyData", $K$2, "Bar", "", "Close", $J$2, -$A18, $O$2,$N$2,,$L$2,$M$2)</f>
        <v>204.85</v>
      </c>
      <c r="J18" s="56">
        <f t="shared" ref="J18:J21" si="4">J17-1</f>
        <v>-10</v>
      </c>
      <c r="K18" s="54">
        <f>IFERROR(RTD("cqg.rtd",,"StudyData", "Correlation("&amp;$K$2&amp;","&amp;$Z$2&amp;",Period:="&amp;$M$8&amp;",InputChoice1:=Close,InputChoice2:=Close)", "FG", "", "Close",$Y$2,J18, "all","", "","True","T")/100,"")</f>
        <v>0.54517415499999999</v>
      </c>
      <c r="N18" s="51">
        <f t="shared" si="2"/>
        <v>-4</v>
      </c>
      <c r="O18" s="54">
        <f>IFERROR(RTD("cqg.rtd",,"StudyData", "Correlation("&amp;$K$2&amp;","&amp;$Z$2&amp;",Period:="&amp;$M$8&amp;",InputChoice1:=Close,InputChoice2:=Close)", "FG", "", "Close",$Y$2,N18, "all","", "","True","T")/100,"")</f>
        <v>0.90881152459999992</v>
      </c>
      <c r="P18" s="51">
        <f t="shared" si="1"/>
        <v>16</v>
      </c>
      <c r="Q18" s="52">
        <f xml:space="preserve"> RTD("cqg.rtd",,"StudyData", $Z$2, "Bar", "", "Time", $Y$2,-$P18, $AD$2, "", "","False")</f>
        <v>42507</v>
      </c>
      <c r="R18" s="53">
        <f xml:space="preserve"> RTD("cqg.rtd",,"StudyData", $Z$2, "Bar", "", "Time", $Y$2, -$P18,$AD$2,$AC$2, "","False")</f>
        <v>42507</v>
      </c>
      <c r="S18" s="54">
        <f xml:space="preserve"> RTD("cqg.rtd",,"StudyData", $Z$2, "Bar", "", "Open", $Y$2, -$P18, $AD$2,$AC$2,,$AA$2,$AB$2)</f>
        <v>55.52</v>
      </c>
      <c r="T18" s="54">
        <f xml:space="preserve"> RTD("cqg.rtd",,"StudyData", $Z$2, "Bar", "", "High", $Y$2, -$P18, $AD$2,$AC$2,,$AA$2,$AB$2)</f>
        <v>55.69</v>
      </c>
      <c r="U18" s="54">
        <f xml:space="preserve"> RTD("cqg.rtd",,"StudyData", $Z$2, "Bar", "", "Low", $Y$2, -$P18, $AD$2,$AC$2,,$AA$2,$AB$2)</f>
        <v>54.95</v>
      </c>
      <c r="V18" s="54">
        <f xml:space="preserve"> RTD("cqg.rtd",,"StudyData", $Z$2, "Bar", "", "Close", $Y$2, -$P18, $AD$2,$AC$2,,$AA$2,$AB$2)</f>
        <v>55.17</v>
      </c>
    </row>
    <row r="19" spans="1:22" x14ac:dyDescent="0.3">
      <c r="A19" s="51">
        <f t="shared" si="0"/>
        <v>17</v>
      </c>
      <c r="B19" s="52">
        <f xml:space="preserve"> RTD("cqg.rtd",,"StudyData", $K$2, "Bar", "", "Time", $J$2,-$A19, $O$2, "", "","False")</f>
        <v>42506</v>
      </c>
      <c r="C19" s="53">
        <f xml:space="preserve"> RTD("cqg.rtd",,"StudyData", $K$2, "Bar", "", "Time", $J$2, -$A19,$O$2,$N$2, "","False")</f>
        <v>42506</v>
      </c>
      <c r="D19" s="54">
        <f xml:space="preserve"> RTD("cqg.rtd",,"StudyData", $K$2, "Bar", "", "Open", $J$2, -$A19, $O$2,$N$2,,$L$2,$M$2)</f>
        <v>204.96</v>
      </c>
      <c r="E19" s="54">
        <f xml:space="preserve"> RTD("cqg.rtd",,"StudyData", $K$2, "Bar", "", "High", $J$2, -$A19, $O$2,$N$2,,$L$2,$M$2)</f>
        <v>207.34</v>
      </c>
      <c r="F19" s="54">
        <f xml:space="preserve"> RTD("cqg.rtd",,"StudyData", $K$2, "Bar", "", "Low", $J$2, -$A19, $O$2,$N$2,,$L$2,$M$2)</f>
        <v>204.89</v>
      </c>
      <c r="G19" s="54">
        <f xml:space="preserve"> RTD("cqg.rtd",,"StudyData", $K$2, "Bar", "", "Close", $J$2, -$A19, $O$2,$N$2,,$L$2,$M$2)</f>
        <v>206.78</v>
      </c>
      <c r="J19" s="56">
        <f t="shared" si="4"/>
        <v>-11</v>
      </c>
      <c r="K19" s="54">
        <f>IFERROR(RTD("cqg.rtd",,"StudyData", "Correlation("&amp;$K$2&amp;","&amp;$Z$2&amp;",Period:="&amp;$M$8&amp;",InputChoice1:=Close,InputChoice2:=Close)", "FG", "", "Close",$Y$2,J19, "all","", "","True","T")/100,"")</f>
        <v>0.43652007120000003</v>
      </c>
      <c r="N19" s="51">
        <f t="shared" si="2"/>
        <v>-3</v>
      </c>
      <c r="O19" s="54">
        <f>IFERROR(RTD("cqg.rtd",,"StudyData", "Correlation("&amp;$K$2&amp;","&amp;$Z$2&amp;",Period:="&amp;$M$8&amp;",InputChoice1:=Close,InputChoice2:=Close)", "FG", "", "Close",$Y$2,N19, "all","", "","True","T")/100,"")</f>
        <v>0.91730726720000011</v>
      </c>
      <c r="P19" s="51">
        <f t="shared" si="1"/>
        <v>17</v>
      </c>
      <c r="Q19" s="52">
        <f xml:space="preserve"> RTD("cqg.rtd",,"StudyData", $Z$2, "Bar", "", "Time", $Y$2,-$P19, $AD$2, "", "","False")</f>
        <v>42506</v>
      </c>
      <c r="R19" s="53">
        <f xml:space="preserve"> RTD("cqg.rtd",,"StudyData", $Z$2, "Bar", "", "Time", $Y$2, -$P19,$AD$2,$AC$2, "","False")</f>
        <v>42506</v>
      </c>
      <c r="S19" s="54">
        <f xml:space="preserve"> RTD("cqg.rtd",,"StudyData", $Z$2, "Bar", "", "Open", $Y$2, -$P19, $AD$2,$AC$2,,$AA$2,$AB$2)</f>
        <v>54.97</v>
      </c>
      <c r="T19" s="54">
        <f xml:space="preserve"> RTD("cqg.rtd",,"StudyData", $Z$2, "Bar", "", "High", $Y$2, -$P19, $AD$2,$AC$2,,$AA$2,$AB$2)</f>
        <v>55.49</v>
      </c>
      <c r="U19" s="54">
        <f xml:space="preserve"> RTD("cqg.rtd",,"StudyData", $Z$2, "Bar", "", "Low", $Y$2, -$P19, $AD$2,$AC$2,,$AA$2,$AB$2)</f>
        <v>54.97</v>
      </c>
      <c r="V19" s="54">
        <f xml:space="preserve"> RTD("cqg.rtd",,"StudyData", $Z$2, "Bar", "", "Close", $Y$2, -$P19, $AD$2,$AC$2,,$AA$2,$AB$2)</f>
        <v>55.35</v>
      </c>
    </row>
    <row r="20" spans="1:22" x14ac:dyDescent="0.3">
      <c r="A20" s="51">
        <f t="shared" si="0"/>
        <v>18</v>
      </c>
      <c r="B20" s="52">
        <f xml:space="preserve"> RTD("cqg.rtd",,"StudyData", $K$2, "Bar", "", "Time", $J$2,-$A20, $O$2, "", "","False")</f>
        <v>42503</v>
      </c>
      <c r="C20" s="53">
        <f xml:space="preserve"> RTD("cqg.rtd",,"StudyData", $K$2, "Bar", "", "Time", $J$2, -$A20,$O$2,$N$2, "","False")</f>
        <v>42503</v>
      </c>
      <c r="D20" s="54">
        <f xml:space="preserve"> RTD("cqg.rtd",,"StudyData", $K$2, "Bar", "", "Open", $J$2, -$A20, $O$2,$N$2,,$L$2,$M$2)</f>
        <v>206.21</v>
      </c>
      <c r="E20" s="54">
        <f xml:space="preserve"> RTD("cqg.rtd",,"StudyData", $K$2, "Bar", "", "High", $J$2, -$A20, $O$2,$N$2,,$L$2,$M$2)</f>
        <v>206.86</v>
      </c>
      <c r="F20" s="54">
        <f xml:space="preserve"> RTD("cqg.rtd",,"StudyData", $K$2, "Bar", "", "Low", $J$2, -$A20, $O$2,$N$2,,$L$2,$M$2)</f>
        <v>204.38</v>
      </c>
      <c r="G20" s="54">
        <f xml:space="preserve"> RTD("cqg.rtd",,"StudyData", $K$2, "Bar", "", "Close", $J$2, -$A20, $O$2,$N$2,,$L$2,$M$2)</f>
        <v>204.76</v>
      </c>
      <c r="J20" s="56">
        <f t="shared" si="4"/>
        <v>-12</v>
      </c>
      <c r="K20" s="54">
        <f>IFERROR(RTD("cqg.rtd",,"StudyData", "Correlation("&amp;$K$2&amp;","&amp;$Z$2&amp;",Period:="&amp;$M$8&amp;",InputChoice1:=Close,InputChoice2:=Close)", "FG", "", "Close",$Y$2,J20, "all","", "","True","T")/100,"")</f>
        <v>0.24666416120000001</v>
      </c>
      <c r="N20" s="51">
        <f t="shared" si="2"/>
        <v>-2</v>
      </c>
      <c r="O20" s="54">
        <f>IFERROR(RTD("cqg.rtd",,"StudyData", "Correlation("&amp;$K$2&amp;","&amp;$Z$2&amp;",Period:="&amp;$M$8&amp;",InputChoice1:=Close,InputChoice2:=Close)", "FG", "", "Close",$Y$2,N20, "all","", "","True","T")/100,"")</f>
        <v>0.92642021409999997</v>
      </c>
      <c r="P20" s="51">
        <f t="shared" si="1"/>
        <v>18</v>
      </c>
      <c r="Q20" s="52">
        <f xml:space="preserve"> RTD("cqg.rtd",,"StudyData", $Z$2, "Bar", "", "Time", $Y$2,-$P20, $AD$2, "", "","False")</f>
        <v>42503</v>
      </c>
      <c r="R20" s="53">
        <f xml:space="preserve"> RTD("cqg.rtd",,"StudyData", $Z$2, "Bar", "", "Time", $Y$2, -$P20,$AD$2,$AC$2, "","False")</f>
        <v>42503</v>
      </c>
      <c r="S20" s="54">
        <f xml:space="preserve"> RTD("cqg.rtd",,"StudyData", $Z$2, "Bar", "", "Open", $Y$2, -$P20, $AD$2,$AC$2,,$AA$2,$AB$2)</f>
        <v>55.46</v>
      </c>
      <c r="T20" s="54">
        <f xml:space="preserve"> RTD("cqg.rtd",,"StudyData", $Z$2, "Bar", "", "High", $Y$2, -$P20, $AD$2,$AC$2,,$AA$2,$AB$2)</f>
        <v>55.46</v>
      </c>
      <c r="U20" s="54">
        <f xml:space="preserve"> RTD("cqg.rtd",,"StudyData", $Z$2, "Bar", "", "Low", $Y$2, -$P20, $AD$2,$AC$2,,$AA$2,$AB$2)</f>
        <v>54.49</v>
      </c>
      <c r="V20" s="54">
        <f xml:space="preserve"> RTD("cqg.rtd",,"StudyData", $Z$2, "Bar", "", "Close", $Y$2, -$P20, $AD$2,$AC$2,,$AA$2,$AB$2)</f>
        <v>54.59</v>
      </c>
    </row>
    <row r="21" spans="1:22" x14ac:dyDescent="0.3">
      <c r="A21" s="51">
        <f t="shared" si="0"/>
        <v>19</v>
      </c>
      <c r="B21" s="52">
        <f xml:space="preserve"> RTD("cqg.rtd",,"StudyData", $K$2, "Bar", "", "Time", $J$2,-$A21, $O$2, "", "","False")</f>
        <v>42502</v>
      </c>
      <c r="C21" s="53">
        <f xml:space="preserve"> RTD("cqg.rtd",,"StudyData", $K$2, "Bar", "", "Time", $J$2, -$A21,$O$2,$N$2, "","False")</f>
        <v>42502</v>
      </c>
      <c r="D21" s="54">
        <f xml:space="preserve"> RTD("cqg.rtd",,"StudyData", $K$2, "Bar", "", "Open", $J$2, -$A21, $O$2,$N$2,,$L$2,$M$2)</f>
        <v>207.29</v>
      </c>
      <c r="E21" s="54">
        <f xml:space="preserve"> RTD("cqg.rtd",,"StudyData", $K$2, "Bar", "", "High", $J$2, -$A21, $O$2,$N$2,,$L$2,$M$2)</f>
        <v>207.48</v>
      </c>
      <c r="F21" s="54">
        <f xml:space="preserve"> RTD("cqg.rtd",,"StudyData", $K$2, "Bar", "", "Low", $J$2, -$A21, $O$2,$N$2,,$L$2,$M$2)</f>
        <v>205.37</v>
      </c>
      <c r="G21" s="54">
        <f xml:space="preserve"> RTD("cqg.rtd",,"StudyData", $K$2, "Bar", "", "Close", $J$2, -$A21, $O$2,$N$2,,$L$2,$M$2)</f>
        <v>206.56</v>
      </c>
      <c r="J21" s="56">
        <f t="shared" si="4"/>
        <v>-13</v>
      </c>
      <c r="K21" s="54">
        <f>IFERROR(RTD("cqg.rtd",,"StudyData", "Correlation("&amp;$K$2&amp;","&amp;$Z$2&amp;",Period:="&amp;$M$8&amp;",InputChoice1:=Close,InputChoice2:=Close)", "FG", "", "Close",$Y$2,J21, "all","", "","True","T")/100,"")</f>
        <v>9.6002537999999998E-3</v>
      </c>
      <c r="N21" s="51">
        <f>N22-1</f>
        <v>-1</v>
      </c>
      <c r="O21" s="54">
        <f>IFERROR(RTD("cqg.rtd",,"StudyData", "Correlation("&amp;$K$2&amp;","&amp;$Z$2&amp;",Period:="&amp;$M$8&amp;",InputChoice1:=Close,InputChoice2:=Close)", "FG", "", "Close",$Y$2,N21, "all","", "","True","T")/100,"")</f>
        <v>0.93128091429999993</v>
      </c>
      <c r="P21" s="51">
        <f t="shared" si="1"/>
        <v>19</v>
      </c>
      <c r="Q21" s="52">
        <f xml:space="preserve"> RTD("cqg.rtd",,"StudyData", $Z$2, "Bar", "", "Time", $Y$2,-$P21, $AD$2, "", "","False")</f>
        <v>42502</v>
      </c>
      <c r="R21" s="53">
        <f xml:space="preserve"> RTD("cqg.rtd",,"StudyData", $Z$2, "Bar", "", "Time", $Y$2, -$P21,$AD$2,$AC$2, "","False")</f>
        <v>42502</v>
      </c>
      <c r="S21" s="54">
        <f xml:space="preserve"> RTD("cqg.rtd",,"StudyData", $Z$2, "Bar", "", "Open", $Y$2, -$P21, $AD$2,$AC$2,,$AA$2,$AB$2)</f>
        <v>55.55</v>
      </c>
      <c r="T21" s="54">
        <f xml:space="preserve"> RTD("cqg.rtd",,"StudyData", $Z$2, "Bar", "", "High", $Y$2, -$P21, $AD$2,$AC$2,,$AA$2,$AB$2)</f>
        <v>55.55</v>
      </c>
      <c r="U21" s="54">
        <f xml:space="preserve"> RTD("cqg.rtd",,"StudyData", $Z$2, "Bar", "", "Low", $Y$2, -$P21, $AD$2,$AC$2,,$AA$2,$AB$2)</f>
        <v>54.99</v>
      </c>
      <c r="V21" s="54">
        <f xml:space="preserve"> RTD("cqg.rtd",,"StudyData", $Z$2, "Bar", "", "Close", $Y$2, -$P21, $AD$2,$AC$2,,$AA$2,$AB$2)</f>
        <v>55.28</v>
      </c>
    </row>
    <row r="22" spans="1:22" x14ac:dyDescent="0.3">
      <c r="A22" s="51">
        <f t="shared" si="0"/>
        <v>20</v>
      </c>
      <c r="B22" s="52">
        <f xml:space="preserve"> RTD("cqg.rtd",,"StudyData", $K$2, "Bar", "", "Time", $J$2,-$A22, $O$2, "", "","False")</f>
        <v>42501</v>
      </c>
      <c r="C22" s="53">
        <f xml:space="preserve"> RTD("cqg.rtd",,"StudyData", $K$2, "Bar", "", "Time", $J$2, -$A22,$O$2,$N$2, "","False")</f>
        <v>42501</v>
      </c>
      <c r="D22" s="54">
        <f xml:space="preserve"> RTD("cqg.rtd",,"StudyData", $K$2, "Bar", "", "Open", $J$2, -$A22, $O$2,$N$2,,$L$2,$M$2)</f>
        <v>207.91</v>
      </c>
      <c r="E22" s="54">
        <f xml:space="preserve"> RTD("cqg.rtd",,"StudyData", $K$2, "Bar", "", "High", $J$2, -$A22, $O$2,$N$2,,$L$2,$M$2)</f>
        <v>208.54</v>
      </c>
      <c r="F22" s="54">
        <f xml:space="preserve"> RTD("cqg.rtd",,"StudyData", $K$2, "Bar", "", "Low", $J$2, -$A22, $O$2,$N$2,,$L$2,$M$2)</f>
        <v>206.31</v>
      </c>
      <c r="G22" s="54">
        <f xml:space="preserve"> RTD("cqg.rtd",,"StudyData", $K$2, "Bar", "", "Close", $J$2, -$A22, $O$2,$N$2,,$L$2,$M$2)</f>
        <v>206.5</v>
      </c>
      <c r="J22" s="56">
        <f t="shared" ref="J22" si="5">J21-1</f>
        <v>-14</v>
      </c>
      <c r="K22" s="54">
        <f>IFERROR(RTD("cqg.rtd",,"StudyData", "Correlation("&amp;$K$2&amp;","&amp;$Z$2&amp;",Period:="&amp;$M$8&amp;",InputChoice1:=Close,InputChoice2:=Close)", "FG", "", "Close",$Y$2,J22, "all","", "","True","T")/100,"")</f>
        <v>-5.3011300800000001E-2</v>
      </c>
      <c r="N22" s="51">
        <v>0</v>
      </c>
      <c r="O22" s="54">
        <f>IFERROR(RTD("cqg.rtd",,"StudyData", "Correlation("&amp;$K$2&amp;","&amp;$Z$2&amp;",Period:="&amp;$M$8&amp;",InputChoice1:=Close,InputChoice2:=Close)", "FG", "", "Close",$Y$2,N22, "all","", "","True","T")/100,"")</f>
        <v>0.9288021769</v>
      </c>
      <c r="P22" s="51">
        <f t="shared" si="1"/>
        <v>20</v>
      </c>
      <c r="Q22" s="52">
        <f xml:space="preserve"> RTD("cqg.rtd",,"StudyData", $Z$2, "Bar", "", "Time", $Y$2,-$P22, $AD$2, "", "","False")</f>
        <v>42501</v>
      </c>
      <c r="R22" s="53">
        <f xml:space="preserve"> RTD("cqg.rtd",,"StudyData", $Z$2, "Bar", "", "Time", $Y$2, -$P22,$AD$2,$AC$2, "","False")</f>
        <v>42501</v>
      </c>
      <c r="S22" s="54">
        <f xml:space="preserve"> RTD("cqg.rtd",,"StudyData", $Z$2, "Bar", "", "Open", $Y$2, -$P22, $AD$2,$AC$2,,$AA$2,$AB$2)</f>
        <v>55.6</v>
      </c>
      <c r="T22" s="54">
        <f xml:space="preserve"> RTD("cqg.rtd",,"StudyData", $Z$2, "Bar", "", "High", $Y$2, -$P22, $AD$2,$AC$2,,$AA$2,$AB$2)</f>
        <v>55.64</v>
      </c>
      <c r="U22" s="54">
        <f xml:space="preserve"> RTD("cqg.rtd",,"StudyData", $Z$2, "Bar", "", "Low", $Y$2, -$P22, $AD$2,$AC$2,,$AA$2,$AB$2)</f>
        <v>55.15</v>
      </c>
      <c r="V22" s="54">
        <f xml:space="preserve"> RTD("cqg.rtd",,"StudyData", $Z$2, "Bar", "", "Close", $Y$2, -$P22, $AD$2,$AC$2,,$AA$2,$AB$2)</f>
        <v>55.18</v>
      </c>
    </row>
    <row r="23" spans="1:22" x14ac:dyDescent="0.3">
      <c r="A23" s="51">
        <f t="shared" si="0"/>
        <v>21</v>
      </c>
      <c r="B23" s="52">
        <f xml:space="preserve"> RTD("cqg.rtd",,"StudyData", $K$2, "Bar", "", "Time", $J$2,-$A23, $O$2, "", "","False")</f>
        <v>42500</v>
      </c>
      <c r="C23" s="53">
        <f xml:space="preserve"> RTD("cqg.rtd",,"StudyData", $K$2, "Bar", "", "Time", $J$2, -$A23,$O$2,$N$2, "","False")</f>
        <v>42500</v>
      </c>
      <c r="D23" s="54">
        <f xml:space="preserve"> RTD("cqg.rtd",,"StudyData", $K$2, "Bar", "", "Open", $J$2, -$A23, $O$2,$N$2,,$L$2,$M$2)</f>
        <v>206.72</v>
      </c>
      <c r="E23" s="54">
        <f xml:space="preserve"> RTD("cqg.rtd",,"StudyData", $K$2, "Bar", "", "High", $J$2, -$A23, $O$2,$N$2,,$L$2,$M$2)</f>
        <v>208.47</v>
      </c>
      <c r="F23" s="54">
        <f xml:space="preserve"> RTD("cqg.rtd",,"StudyData", $K$2, "Bar", "", "Low", $J$2, -$A23, $O$2,$N$2,,$L$2,$M$2)</f>
        <v>206.64</v>
      </c>
      <c r="G23" s="54">
        <f xml:space="preserve"> RTD("cqg.rtd",,"StudyData", $K$2, "Bar", "", "Close", $J$2, -$A23, $O$2,$N$2,,$L$2,$M$2)</f>
        <v>208.45</v>
      </c>
      <c r="J23" s="56"/>
      <c r="P23" s="51">
        <f t="shared" si="1"/>
        <v>21</v>
      </c>
      <c r="Q23" s="52">
        <f xml:space="preserve"> RTD("cqg.rtd",,"StudyData", $Z$2, "Bar", "", "Time", $Y$2,-$P23, $AD$2, "", "","False")</f>
        <v>42500</v>
      </c>
      <c r="R23" s="53">
        <f xml:space="preserve"> RTD("cqg.rtd",,"StudyData", $Z$2, "Bar", "", "Time", $Y$2, -$P23,$AD$2,$AC$2, "","False")</f>
        <v>42500</v>
      </c>
      <c r="S23" s="54">
        <f xml:space="preserve"> RTD("cqg.rtd",,"StudyData", $Z$2, "Bar", "", "Open", $Y$2, -$P23, $AD$2,$AC$2,,$AA$2,$AB$2)</f>
        <v>54.62</v>
      </c>
      <c r="T23" s="54">
        <f xml:space="preserve"> RTD("cqg.rtd",,"StudyData", $Z$2, "Bar", "", "High", $Y$2, -$P23, $AD$2,$AC$2,,$AA$2,$AB$2)</f>
        <v>55.69</v>
      </c>
      <c r="U23" s="54">
        <f xml:space="preserve"> RTD("cqg.rtd",,"StudyData", $Z$2, "Bar", "", "Low", $Y$2, -$P23, $AD$2,$AC$2,,$AA$2,$AB$2)</f>
        <v>54.62</v>
      </c>
      <c r="V23" s="54">
        <f xml:space="preserve"> RTD("cqg.rtd",,"StudyData", $Z$2, "Bar", "", "Close", $Y$2, -$P23, $AD$2,$AC$2,,$AA$2,$AB$2)</f>
        <v>55.67</v>
      </c>
    </row>
    <row r="24" spans="1:22" x14ac:dyDescent="0.3">
      <c r="A24" s="51">
        <f t="shared" si="0"/>
        <v>22</v>
      </c>
      <c r="B24" s="52">
        <f xml:space="preserve"> RTD("cqg.rtd",,"StudyData", $K$2, "Bar", "", "Time", $J$2,-$A24, $O$2, "", "","False")</f>
        <v>42499</v>
      </c>
      <c r="C24" s="53">
        <f xml:space="preserve"> RTD("cqg.rtd",,"StudyData", $K$2, "Bar", "", "Time", $J$2, -$A24,$O$2,$N$2, "","False")</f>
        <v>42499</v>
      </c>
      <c r="D24" s="54">
        <f xml:space="preserve"> RTD("cqg.rtd",,"StudyData", $K$2, "Bar", "", "Open", $J$2, -$A24, $O$2,$N$2,,$L$2,$M$2)</f>
        <v>205.57</v>
      </c>
      <c r="E24" s="54">
        <f xml:space="preserve"> RTD("cqg.rtd",,"StudyData", $K$2, "Bar", "", "High", $J$2, -$A24, $O$2,$N$2,,$L$2,$M$2)</f>
        <v>206.4</v>
      </c>
      <c r="F24" s="54">
        <f xml:space="preserve"> RTD("cqg.rtd",,"StudyData", $K$2, "Bar", "", "Low", $J$2, -$A24, $O$2,$N$2,,$L$2,$M$2)</f>
        <v>205.36</v>
      </c>
      <c r="G24" s="54">
        <f xml:space="preserve"> RTD("cqg.rtd",,"StudyData", $K$2, "Bar", "", "Close", $J$2, -$A24, $O$2,$N$2,,$L$2,$M$2)</f>
        <v>205.88</v>
      </c>
      <c r="J24" s="56"/>
      <c r="P24" s="51">
        <f t="shared" si="1"/>
        <v>22</v>
      </c>
      <c r="Q24" s="52">
        <f xml:space="preserve"> RTD("cqg.rtd",,"StudyData", $Z$2, "Bar", "", "Time", $Y$2,-$P24, $AD$2, "", "","False")</f>
        <v>42499</v>
      </c>
      <c r="R24" s="53">
        <f xml:space="preserve"> RTD("cqg.rtd",,"StudyData", $Z$2, "Bar", "", "Time", $Y$2, -$P24,$AD$2,$AC$2, "","False")</f>
        <v>42499</v>
      </c>
      <c r="S24" s="54">
        <f xml:space="preserve"> RTD("cqg.rtd",,"StudyData", $Z$2, "Bar", "", "Open", $Y$2, -$P24, $AD$2,$AC$2,,$AA$2,$AB$2)</f>
        <v>54.46</v>
      </c>
      <c r="T24" s="54">
        <f xml:space="preserve"> RTD("cqg.rtd",,"StudyData", $Z$2, "Bar", "", "High", $Y$2, -$P24, $AD$2,$AC$2,,$AA$2,$AB$2)</f>
        <v>54.68</v>
      </c>
      <c r="U24" s="54">
        <f xml:space="preserve"> RTD("cqg.rtd",,"StudyData", $Z$2, "Bar", "", "Low", $Y$2, -$P24, $AD$2,$AC$2,,$AA$2,$AB$2)</f>
        <v>54.22</v>
      </c>
      <c r="V24" s="54">
        <f xml:space="preserve"> RTD("cqg.rtd",,"StudyData", $Z$2, "Bar", "", "Close", $Y$2, -$P24, $AD$2,$AC$2,,$AA$2,$AB$2)</f>
        <v>54.46</v>
      </c>
    </row>
    <row r="25" spans="1:22" x14ac:dyDescent="0.3">
      <c r="A25" s="51">
        <f t="shared" si="0"/>
        <v>23</v>
      </c>
      <c r="B25" s="52">
        <f xml:space="preserve"> RTD("cqg.rtd",,"StudyData", $K$2, "Bar", "", "Time", $J$2,-$A25, $O$2, "", "","False")</f>
        <v>42496</v>
      </c>
      <c r="C25" s="53">
        <f xml:space="preserve"> RTD("cqg.rtd",,"StudyData", $K$2, "Bar", "", "Time", $J$2, -$A25,$O$2,$N$2, "","False")</f>
        <v>42496</v>
      </c>
      <c r="D25" s="54">
        <f xml:space="preserve"> RTD("cqg.rtd",,"StudyData", $K$2, "Bar", "", "Open", $J$2, -$A25, $O$2,$N$2,,$L$2,$M$2)</f>
        <v>204.06</v>
      </c>
      <c r="E25" s="54">
        <f xml:space="preserve"> RTD("cqg.rtd",,"StudyData", $K$2, "Bar", "", "High", $J$2, -$A25, $O$2,$N$2,,$L$2,$M$2)</f>
        <v>205.86</v>
      </c>
      <c r="F25" s="54">
        <f xml:space="preserve"> RTD("cqg.rtd",,"StudyData", $K$2, "Bar", "", "Low", $J$2, -$A25, $O$2,$N$2,,$L$2,$M$2)</f>
        <v>203.88</v>
      </c>
      <c r="G25" s="54">
        <f xml:space="preserve"> RTD("cqg.rtd",,"StudyData", $K$2, "Bar", "", "Close", $J$2, -$A25, $O$2,$N$2,,$L$2,$M$2)</f>
        <v>205.72</v>
      </c>
      <c r="J25" s="56"/>
      <c r="P25" s="51">
        <f t="shared" si="1"/>
        <v>23</v>
      </c>
      <c r="Q25" s="52">
        <f xml:space="preserve"> RTD("cqg.rtd",,"StudyData", $Z$2, "Bar", "", "Time", $Y$2,-$P25, $AD$2, "", "","False")</f>
        <v>42496</v>
      </c>
      <c r="R25" s="53">
        <f xml:space="preserve"> RTD("cqg.rtd",,"StudyData", $Z$2, "Bar", "", "Time", $Y$2, -$P25,$AD$2,$AC$2, "","False")</f>
        <v>42496</v>
      </c>
      <c r="S25" s="54">
        <f xml:space="preserve"> RTD("cqg.rtd",,"StudyData", $Z$2, "Bar", "", "Open", $Y$2, -$P25, $AD$2,$AC$2,,$AA$2,$AB$2)</f>
        <v>54.07</v>
      </c>
      <c r="T25" s="54">
        <f xml:space="preserve"> RTD("cqg.rtd",,"StudyData", $Z$2, "Bar", "", "High", $Y$2, -$P25, $AD$2,$AC$2,,$AA$2,$AB$2)</f>
        <v>54.47</v>
      </c>
      <c r="U25" s="54">
        <f xml:space="preserve"> RTD("cqg.rtd",,"StudyData", $Z$2, "Bar", "", "Low", $Y$2, -$P25, $AD$2,$AC$2,,$AA$2,$AB$2)</f>
        <v>54.07</v>
      </c>
      <c r="V25" s="54">
        <f xml:space="preserve"> RTD("cqg.rtd",,"StudyData", $Z$2, "Bar", "", "Close", $Y$2, -$P25, $AD$2,$AC$2,,$AA$2,$AB$2)</f>
        <v>54.47</v>
      </c>
    </row>
    <row r="26" spans="1:22" x14ac:dyDescent="0.3">
      <c r="A26" s="51">
        <f t="shared" si="0"/>
        <v>24</v>
      </c>
      <c r="B26" s="52">
        <f xml:space="preserve"> RTD("cqg.rtd",,"StudyData", $K$2, "Bar", "", "Time", $J$2,-$A26, $O$2, "", "","False")</f>
        <v>42495</v>
      </c>
      <c r="C26" s="53">
        <f xml:space="preserve"> RTD("cqg.rtd",,"StudyData", $K$2, "Bar", "", "Time", $J$2, -$A26,$O$2,$N$2, "","False")</f>
        <v>42495</v>
      </c>
      <c r="D26" s="54">
        <f xml:space="preserve"> RTD("cqg.rtd",,"StudyData", $K$2, "Bar", "", "Open", $J$2, -$A26, $O$2,$N$2,,$L$2,$M$2)</f>
        <v>205.56</v>
      </c>
      <c r="E26" s="54">
        <f xml:space="preserve"> RTD("cqg.rtd",,"StudyData", $K$2, "Bar", "", "High", $J$2, -$A26, $O$2,$N$2,,$L$2,$M$2)</f>
        <v>205.97</v>
      </c>
      <c r="F26" s="54">
        <f xml:space="preserve"> RTD("cqg.rtd",,"StudyData", $K$2, "Bar", "", "Low", $J$2, -$A26, $O$2,$N$2,,$L$2,$M$2)</f>
        <v>204.47</v>
      </c>
      <c r="G26" s="54">
        <f xml:space="preserve"> RTD("cqg.rtd",,"StudyData", $K$2, "Bar", "", "Close", $J$2, -$A26, $O$2,$N$2,,$L$2,$M$2)</f>
        <v>204.97</v>
      </c>
      <c r="J26" s="56"/>
      <c r="P26" s="51">
        <f t="shared" si="1"/>
        <v>24</v>
      </c>
      <c r="Q26" s="52">
        <f xml:space="preserve"> RTD("cqg.rtd",,"StudyData", $Z$2, "Bar", "", "Time", $Y$2,-$P26, $AD$2, "", "","False")</f>
        <v>42495</v>
      </c>
      <c r="R26" s="53">
        <f xml:space="preserve"> RTD("cqg.rtd",,"StudyData", $Z$2, "Bar", "", "Time", $Y$2, -$P26,$AD$2,$AC$2, "","False")</f>
        <v>42495</v>
      </c>
      <c r="S26" s="54">
        <f xml:space="preserve"> RTD("cqg.rtd",,"StudyData", $Z$2, "Bar", "", "Open", $Y$2, -$P26, $AD$2,$AC$2,,$AA$2,$AB$2)</f>
        <v>53.99</v>
      </c>
      <c r="T26" s="54">
        <f xml:space="preserve"> RTD("cqg.rtd",,"StudyData", $Z$2, "Bar", "", "High", $Y$2, -$P26, $AD$2,$AC$2,,$AA$2,$AB$2)</f>
        <v>54.27</v>
      </c>
      <c r="U26" s="54">
        <f xml:space="preserve"> RTD("cqg.rtd",,"StudyData", $Z$2, "Bar", "", "Low", $Y$2, -$P26, $AD$2,$AC$2,,$AA$2,$AB$2)</f>
        <v>53.99</v>
      </c>
      <c r="V26" s="54">
        <f xml:space="preserve"> RTD("cqg.rtd",,"StudyData", $Z$2, "Bar", "", "Close", $Y$2, -$P26, $AD$2,$AC$2,,$AA$2,$AB$2)</f>
        <v>54.14</v>
      </c>
    </row>
    <row r="27" spans="1:22" x14ac:dyDescent="0.3">
      <c r="A27" s="51">
        <f t="shared" si="0"/>
        <v>25</v>
      </c>
      <c r="B27" s="52">
        <f xml:space="preserve"> RTD("cqg.rtd",,"StudyData", $K$2, "Bar", "", "Time", $J$2,-$A27, $O$2, "", "","False")</f>
        <v>42494</v>
      </c>
      <c r="C27" s="53">
        <f xml:space="preserve"> RTD("cqg.rtd",,"StudyData", $K$2, "Bar", "", "Time", $J$2, -$A27,$O$2,$N$2, "","False")</f>
        <v>42494</v>
      </c>
      <c r="D27" s="54">
        <f xml:space="preserve"> RTD("cqg.rtd",,"StudyData", $K$2, "Bar", "", "Open", $J$2, -$A27, $O$2,$N$2,,$L$2,$M$2)</f>
        <v>204.99</v>
      </c>
      <c r="E27" s="54">
        <f xml:space="preserve"> RTD("cqg.rtd",,"StudyData", $K$2, "Bar", "", "High", $J$2, -$A27, $O$2,$N$2,,$L$2,$M$2)</f>
        <v>205.85</v>
      </c>
      <c r="F27" s="54">
        <f xml:space="preserve"> RTD("cqg.rtd",,"StudyData", $K$2, "Bar", "", "Low", $J$2, -$A27, $O$2,$N$2,,$L$2,$M$2)</f>
        <v>204.42</v>
      </c>
      <c r="G27" s="54">
        <f xml:space="preserve"> RTD("cqg.rtd",,"StudyData", $K$2, "Bar", "", "Close", $J$2, -$A27, $O$2,$N$2,,$L$2,$M$2)</f>
        <v>205.01</v>
      </c>
      <c r="J27" s="56"/>
      <c r="P27" s="51">
        <f t="shared" si="1"/>
        <v>25</v>
      </c>
      <c r="Q27" s="52">
        <f xml:space="preserve"> RTD("cqg.rtd",,"StudyData", $Z$2, "Bar", "", "Time", $Y$2,-$P27, $AD$2, "", "","False")</f>
        <v>42494</v>
      </c>
      <c r="R27" s="53">
        <f xml:space="preserve"> RTD("cqg.rtd",,"StudyData", $Z$2, "Bar", "", "Time", $Y$2, -$P27,$AD$2,$AC$2, "","False")</f>
        <v>42494</v>
      </c>
      <c r="S27" s="54">
        <f xml:space="preserve"> RTD("cqg.rtd",,"StudyData", $Z$2, "Bar", "", "Open", $Y$2, -$P27, $AD$2,$AC$2,,$AA$2,$AB$2)</f>
        <v>53.74</v>
      </c>
      <c r="T27" s="54">
        <f xml:space="preserve"> RTD("cqg.rtd",,"StudyData", $Z$2, "Bar", "", "High", $Y$2, -$P27, $AD$2,$AC$2,,$AA$2,$AB$2)</f>
        <v>54.24</v>
      </c>
      <c r="U27" s="54">
        <f xml:space="preserve"> RTD("cqg.rtd",,"StudyData", $Z$2, "Bar", "", "Low", $Y$2, -$P27, $AD$2,$AC$2,,$AA$2,$AB$2)</f>
        <v>53.67</v>
      </c>
      <c r="V27" s="54">
        <f xml:space="preserve"> RTD("cqg.rtd",,"StudyData", $Z$2, "Bar", "", "Close", $Y$2, -$P27, $AD$2,$AC$2,,$AA$2,$AB$2)</f>
        <v>53.87</v>
      </c>
    </row>
    <row r="28" spans="1:22" x14ac:dyDescent="0.3">
      <c r="A28" s="51">
        <f t="shared" si="0"/>
        <v>26</v>
      </c>
      <c r="B28" s="52">
        <f xml:space="preserve"> RTD("cqg.rtd",,"StudyData", $K$2, "Bar", "", "Time", $J$2,-$A28, $O$2, "", "","False")</f>
        <v>42493</v>
      </c>
      <c r="C28" s="53">
        <f xml:space="preserve"> RTD("cqg.rtd",,"StudyData", $K$2, "Bar", "", "Time", $J$2, -$A28,$O$2,$N$2, "","False")</f>
        <v>42493</v>
      </c>
      <c r="D28" s="54">
        <f xml:space="preserve"> RTD("cqg.rtd",,"StudyData", $K$2, "Bar", "", "Open", $J$2, -$A28, $O$2,$N$2,,$L$2,$M$2)</f>
        <v>206.52</v>
      </c>
      <c r="E28" s="54">
        <f xml:space="preserve"> RTD("cqg.rtd",,"StudyData", $K$2, "Bar", "", "High", $J$2, -$A28, $O$2,$N$2,,$L$2,$M$2)</f>
        <v>206.8</v>
      </c>
      <c r="F28" s="54">
        <f xml:space="preserve"> RTD("cqg.rtd",,"StudyData", $K$2, "Bar", "", "Low", $J$2, -$A28, $O$2,$N$2,,$L$2,$M$2)</f>
        <v>205.28</v>
      </c>
      <c r="G28" s="54">
        <f xml:space="preserve"> RTD("cqg.rtd",,"StudyData", $K$2, "Bar", "", "Close", $J$2, -$A28, $O$2,$N$2,,$L$2,$M$2)</f>
        <v>206.15</v>
      </c>
      <c r="J28" s="56"/>
      <c r="P28" s="51">
        <f t="shared" si="1"/>
        <v>26</v>
      </c>
      <c r="Q28" s="52">
        <f xml:space="preserve"> RTD("cqg.rtd",,"StudyData", $Z$2, "Bar", "", "Time", $Y$2,-$P28, $AD$2, "", "","False")</f>
        <v>42493</v>
      </c>
      <c r="R28" s="53">
        <f xml:space="preserve"> RTD("cqg.rtd",,"StudyData", $Z$2, "Bar", "", "Time", $Y$2, -$P28,$AD$2,$AC$2, "","False")</f>
        <v>42493</v>
      </c>
      <c r="S28" s="54">
        <f xml:space="preserve"> RTD("cqg.rtd",,"StudyData", $Z$2, "Bar", "", "Open", $Y$2, -$P28, $AD$2,$AC$2,,$AA$2,$AB$2)</f>
        <v>54.35</v>
      </c>
      <c r="T28" s="54">
        <f xml:space="preserve"> RTD("cqg.rtd",,"StudyData", $Z$2, "Bar", "", "High", $Y$2, -$P28, $AD$2,$AC$2,,$AA$2,$AB$2)</f>
        <v>54.41</v>
      </c>
      <c r="U28" s="54">
        <f xml:space="preserve"> RTD("cqg.rtd",,"StudyData", $Z$2, "Bar", "", "Low", $Y$2, -$P28, $AD$2,$AC$2,,$AA$2,$AB$2)</f>
        <v>53.78</v>
      </c>
      <c r="V28" s="54">
        <f xml:space="preserve"> RTD("cqg.rtd",,"StudyData", $Z$2, "Bar", "", "Close", $Y$2, -$P28, $AD$2,$AC$2,,$AA$2,$AB$2)</f>
        <v>54.19</v>
      </c>
    </row>
    <row r="29" spans="1:22" x14ac:dyDescent="0.3">
      <c r="A29" s="51">
        <f t="shared" si="0"/>
        <v>27</v>
      </c>
      <c r="B29" s="52">
        <f xml:space="preserve"> RTD("cqg.rtd",,"StudyData", $K$2, "Bar", "", "Time", $J$2,-$A29, $O$2, "", "","False")</f>
        <v>42492</v>
      </c>
      <c r="C29" s="53">
        <f xml:space="preserve"> RTD("cqg.rtd",,"StudyData", $K$2, "Bar", "", "Time", $J$2, -$A29,$O$2,$N$2, "","False")</f>
        <v>42492</v>
      </c>
      <c r="D29" s="54">
        <f xml:space="preserve"> RTD("cqg.rtd",,"StudyData", $K$2, "Bar", "", "Open", $J$2, -$A29, $O$2,$N$2,,$L$2,$M$2)</f>
        <v>206.92</v>
      </c>
      <c r="E29" s="54">
        <f xml:space="preserve"> RTD("cqg.rtd",,"StudyData", $K$2, "Bar", "", "High", $J$2, -$A29, $O$2,$N$2,,$L$2,$M$2)</f>
        <v>208.18</v>
      </c>
      <c r="F29" s="54">
        <f xml:space="preserve"> RTD("cqg.rtd",,"StudyData", $K$2, "Bar", "", "Low", $J$2, -$A29, $O$2,$N$2,,$L$2,$M$2)</f>
        <v>206.41</v>
      </c>
      <c r="G29" s="54">
        <f xml:space="preserve"> RTD("cqg.rtd",,"StudyData", $K$2, "Bar", "", "Close", $J$2, -$A29, $O$2,$N$2,,$L$2,$M$2)</f>
        <v>207.97</v>
      </c>
      <c r="J29" s="56"/>
      <c r="P29" s="51">
        <f t="shared" si="1"/>
        <v>27</v>
      </c>
      <c r="Q29" s="52">
        <f xml:space="preserve"> RTD("cqg.rtd",,"StudyData", $Z$2, "Bar", "", "Time", $Y$2,-$P29, $AD$2, "", "","False")</f>
        <v>42492</v>
      </c>
      <c r="R29" s="53">
        <f xml:space="preserve"> RTD("cqg.rtd",,"StudyData", $Z$2, "Bar", "", "Time", $Y$2, -$P29,$AD$2,$AC$2, "","False")</f>
        <v>42492</v>
      </c>
      <c r="S29" s="54">
        <f xml:space="preserve"> RTD("cqg.rtd",,"StudyData", $Z$2, "Bar", "", "Open", $Y$2, -$P29, $AD$2,$AC$2,,$AA$2,$AB$2)</f>
        <v>54.47</v>
      </c>
      <c r="T29" s="54">
        <f xml:space="preserve"> RTD("cqg.rtd",,"StudyData", $Z$2, "Bar", "", "High", $Y$2, -$P29, $AD$2,$AC$2,,$AA$2,$AB$2)</f>
        <v>54.74</v>
      </c>
      <c r="U29" s="54">
        <f xml:space="preserve"> RTD("cqg.rtd",,"StudyData", $Z$2, "Bar", "", "Low", $Y$2, -$P29, $AD$2,$AC$2,,$AA$2,$AB$2)</f>
        <v>54.23</v>
      </c>
      <c r="V29" s="54">
        <f xml:space="preserve"> RTD("cqg.rtd",,"StudyData", $Z$2, "Bar", "", "Close", $Y$2, -$P29, $AD$2,$AC$2,,$AA$2,$AB$2)</f>
        <v>54.68</v>
      </c>
    </row>
    <row r="30" spans="1:22" x14ac:dyDescent="0.3">
      <c r="A30" s="51">
        <f t="shared" si="0"/>
        <v>28</v>
      </c>
      <c r="B30" s="52">
        <f xml:space="preserve"> RTD("cqg.rtd",,"StudyData", $K$2, "Bar", "", "Time", $J$2,-$A30, $O$2, "", "","False")</f>
        <v>42489</v>
      </c>
      <c r="C30" s="53">
        <f xml:space="preserve"> RTD("cqg.rtd",,"StudyData", $K$2, "Bar", "", "Time", $J$2, -$A30,$O$2,$N$2, "","False")</f>
        <v>42489</v>
      </c>
      <c r="D30" s="54">
        <f xml:space="preserve"> RTD("cqg.rtd",,"StudyData", $K$2, "Bar", "", "Open", $J$2, -$A30, $O$2,$N$2,,$L$2,$M$2)</f>
        <v>206.72</v>
      </c>
      <c r="E30" s="54">
        <f xml:space="preserve"> RTD("cqg.rtd",,"StudyData", $K$2, "Bar", "", "High", $J$2, -$A30, $O$2,$N$2,,$L$2,$M$2)</f>
        <v>207.13</v>
      </c>
      <c r="F30" s="54">
        <f xml:space="preserve"> RTD("cqg.rtd",,"StudyData", $K$2, "Bar", "", "Low", $J$2, -$A30, $O$2,$N$2,,$L$2,$M$2)</f>
        <v>205.03</v>
      </c>
      <c r="G30" s="54">
        <f xml:space="preserve"> RTD("cqg.rtd",,"StudyData", $K$2, "Bar", "", "Close", $J$2, -$A30, $O$2,$N$2,,$L$2,$M$2)</f>
        <v>206.33</v>
      </c>
      <c r="J30" s="56"/>
      <c r="P30" s="51">
        <f t="shared" si="1"/>
        <v>28</v>
      </c>
      <c r="Q30" s="52">
        <f xml:space="preserve"> RTD("cqg.rtd",,"StudyData", $Z$2, "Bar", "", "Time", $Y$2,-$P30, $AD$2, "", "","False")</f>
        <v>42489</v>
      </c>
      <c r="R30" s="53">
        <f xml:space="preserve"> RTD("cqg.rtd",,"StudyData", $Z$2, "Bar", "", "Time", $Y$2, -$P30,$AD$2,$AC$2, "","False")</f>
        <v>42489</v>
      </c>
      <c r="S30" s="54">
        <f xml:space="preserve"> RTD("cqg.rtd",,"StudyData", $Z$2, "Bar", "", "Open", $Y$2, -$P30, $AD$2,$AC$2,,$AA$2,$AB$2)</f>
        <v>54.47</v>
      </c>
      <c r="T30" s="54">
        <f xml:space="preserve"> RTD("cqg.rtd",,"StudyData", $Z$2, "Bar", "", "High", $Y$2, -$P30, $AD$2,$AC$2,,$AA$2,$AB$2)</f>
        <v>54.55</v>
      </c>
      <c r="U30" s="54">
        <f xml:space="preserve"> RTD("cqg.rtd",,"StudyData", $Z$2, "Bar", "", "Low", $Y$2, -$P30, $AD$2,$AC$2,,$AA$2,$AB$2)</f>
        <v>54.14</v>
      </c>
      <c r="V30" s="54">
        <f xml:space="preserve"> RTD("cqg.rtd",,"StudyData", $Z$2, "Bar", "", "Close", $Y$2, -$P30, $AD$2,$AC$2,,$AA$2,$AB$2)</f>
        <v>54.41</v>
      </c>
    </row>
    <row r="31" spans="1:22" x14ac:dyDescent="0.3">
      <c r="A31" s="51">
        <f t="shared" si="0"/>
        <v>29</v>
      </c>
      <c r="B31" s="52">
        <f xml:space="preserve"> RTD("cqg.rtd",,"StudyData", $K$2, "Bar", "", "Time", $J$2,-$A31, $O$2, "", "","False")</f>
        <v>42488</v>
      </c>
      <c r="C31" s="53">
        <f xml:space="preserve"> RTD("cqg.rtd",,"StudyData", $K$2, "Bar", "", "Time", $J$2, -$A31,$O$2,$N$2, "","False")</f>
        <v>42488</v>
      </c>
      <c r="D31" s="54">
        <f xml:space="preserve"> RTD("cqg.rtd",,"StudyData", $K$2, "Bar", "", "Open", $J$2, -$A31, $O$2,$N$2,,$L$2,$M$2)</f>
        <v>208.46</v>
      </c>
      <c r="E31" s="54">
        <f xml:space="preserve"> RTD("cqg.rtd",,"StudyData", $K$2, "Bar", "", "High", $J$2, -$A31, $O$2,$N$2,,$L$2,$M$2)</f>
        <v>209.76</v>
      </c>
      <c r="F31" s="54">
        <f xml:space="preserve"> RTD("cqg.rtd",,"StudyData", $K$2, "Bar", "", "Low", $J$2, -$A31, $O$2,$N$2,,$L$2,$M$2)</f>
        <v>206.96</v>
      </c>
      <c r="G31" s="54">
        <f xml:space="preserve"> RTD("cqg.rtd",,"StudyData", $K$2, "Bar", "", "Close", $J$2, -$A31, $O$2,$N$2,,$L$2,$M$2)</f>
        <v>207.44</v>
      </c>
      <c r="J31" s="56"/>
      <c r="P31" s="51">
        <f t="shared" si="1"/>
        <v>29</v>
      </c>
      <c r="Q31" s="52">
        <f xml:space="preserve"> RTD("cqg.rtd",,"StudyData", $Z$2, "Bar", "", "Time", $Y$2,-$P31, $AD$2, "", "","False")</f>
        <v>42488</v>
      </c>
      <c r="R31" s="53">
        <f xml:space="preserve"> RTD("cqg.rtd",,"StudyData", $Z$2, "Bar", "", "Time", $Y$2, -$P31,$AD$2,$AC$2, "","False")</f>
        <v>42488</v>
      </c>
      <c r="S31" s="54">
        <f xml:space="preserve"> RTD("cqg.rtd",,"StudyData", $Z$2, "Bar", "", "Open", $Y$2, -$P31, $AD$2,$AC$2,,$AA$2,$AB$2)</f>
        <v>54.8</v>
      </c>
      <c r="T31" s="54">
        <f xml:space="preserve"> RTD("cqg.rtd",,"StudyData", $Z$2, "Bar", "", "High", $Y$2, -$P31, $AD$2,$AC$2,,$AA$2,$AB$2)</f>
        <v>55.26</v>
      </c>
      <c r="U31" s="54">
        <f xml:space="preserve"> RTD("cqg.rtd",,"StudyData", $Z$2, "Bar", "", "Low", $Y$2, -$P31, $AD$2,$AC$2,,$AA$2,$AB$2)</f>
        <v>54.61</v>
      </c>
      <c r="V31" s="54">
        <f xml:space="preserve"> RTD("cqg.rtd",,"StudyData", $Z$2, "Bar", "", "Close", $Y$2, -$P31, $AD$2,$AC$2,,$AA$2,$AB$2)</f>
        <v>54.61</v>
      </c>
    </row>
    <row r="32" spans="1:22" x14ac:dyDescent="0.3">
      <c r="A32" s="51">
        <f t="shared" si="0"/>
        <v>30</v>
      </c>
      <c r="B32" s="52">
        <f xml:space="preserve"> RTD("cqg.rtd",,"StudyData", $K$2, "Bar", "", "Time", $J$2,-$A32, $O$2, "", "","False")</f>
        <v>42487</v>
      </c>
      <c r="C32" s="53">
        <f xml:space="preserve"> RTD("cqg.rtd",,"StudyData", $K$2, "Bar", "", "Time", $J$2, -$A32,$O$2,$N$2, "","False")</f>
        <v>42487</v>
      </c>
      <c r="D32" s="54">
        <f xml:space="preserve"> RTD("cqg.rtd",,"StudyData", $K$2, "Bar", "", "Open", $J$2, -$A32, $O$2,$N$2,,$L$2,$M$2)</f>
        <v>208.47</v>
      </c>
      <c r="E32" s="54">
        <f xml:space="preserve"> RTD("cqg.rtd",,"StudyData", $K$2, "Bar", "", "High", $J$2, -$A32, $O$2,$N$2,,$L$2,$M$2)</f>
        <v>209.81</v>
      </c>
      <c r="F32" s="54">
        <f xml:space="preserve"> RTD("cqg.rtd",,"StudyData", $K$2, "Bar", "", "Low", $J$2, -$A32, $O$2,$N$2,,$L$2,$M$2)</f>
        <v>208.05</v>
      </c>
      <c r="G32" s="54">
        <f xml:space="preserve"> RTD("cqg.rtd",,"StudyData", $K$2, "Bar", "", "Close", $J$2, -$A32, $O$2,$N$2,,$L$2,$M$2)</f>
        <v>209.35</v>
      </c>
      <c r="J32" s="56"/>
      <c r="P32" s="51">
        <f t="shared" si="1"/>
        <v>30</v>
      </c>
      <c r="Q32" s="52">
        <f xml:space="preserve"> RTD("cqg.rtd",,"StudyData", $Z$2, "Bar", "", "Time", $Y$2,-$P32, $AD$2, "", "","False")</f>
        <v>42487</v>
      </c>
      <c r="R32" s="53">
        <f xml:space="preserve"> RTD("cqg.rtd",,"StudyData", $Z$2, "Bar", "", "Time", $Y$2, -$P32,$AD$2,$AC$2, "","False")</f>
        <v>42487</v>
      </c>
      <c r="S32" s="54">
        <f xml:space="preserve"> RTD("cqg.rtd",,"StudyData", $Z$2, "Bar", "", "Open", $Y$2, -$P32, $AD$2,$AC$2,,$AA$2,$AB$2)</f>
        <v>54.58</v>
      </c>
      <c r="T32" s="54">
        <f xml:space="preserve"> RTD("cqg.rtd",,"StudyData", $Z$2, "Bar", "", "High", $Y$2, -$P32, $AD$2,$AC$2,,$AA$2,$AB$2)</f>
        <v>55.22</v>
      </c>
      <c r="U32" s="54">
        <f xml:space="preserve"> RTD("cqg.rtd",,"StudyData", $Z$2, "Bar", "", "Low", $Y$2, -$P32, $AD$2,$AC$2,,$AA$2,$AB$2)</f>
        <v>54.31</v>
      </c>
      <c r="V32" s="54">
        <f xml:space="preserve"> RTD("cqg.rtd",,"StudyData", $Z$2, "Bar", "", "Close", $Y$2, -$P32, $AD$2,$AC$2,,$AA$2,$AB$2)</f>
        <v>55.11</v>
      </c>
    </row>
    <row r="33" spans="1:22" x14ac:dyDescent="0.3">
      <c r="A33" s="51">
        <f t="shared" si="0"/>
        <v>31</v>
      </c>
      <c r="B33" s="52">
        <f xml:space="preserve"> RTD("cqg.rtd",,"StudyData", $K$2, "Bar", "", "Time", $J$2,-$A33, $O$2, "", "","False")</f>
        <v>42486</v>
      </c>
      <c r="C33" s="53">
        <f xml:space="preserve"> RTD("cqg.rtd",,"StudyData", $K$2, "Bar", "", "Time", $J$2, -$A33,$O$2,$N$2, "","False")</f>
        <v>42486</v>
      </c>
      <c r="D33" s="54">
        <f xml:space="preserve"> RTD("cqg.rtd",,"StudyData", $K$2, "Bar", "", "Open", $J$2, -$A33, $O$2,$N$2,,$L$2,$M$2)</f>
        <v>209.04</v>
      </c>
      <c r="E33" s="54">
        <f xml:space="preserve"> RTD("cqg.rtd",,"StudyData", $K$2, "Bar", "", "High", $J$2, -$A33, $O$2,$N$2,,$L$2,$M$2)</f>
        <v>209.52</v>
      </c>
      <c r="F33" s="54">
        <f xml:space="preserve"> RTD("cqg.rtd",,"StudyData", $K$2, "Bar", "", "Low", $J$2, -$A33, $O$2,$N$2,,$L$2,$M$2)</f>
        <v>208.36</v>
      </c>
      <c r="G33" s="54">
        <f xml:space="preserve"> RTD("cqg.rtd",,"StudyData", $K$2, "Bar", "", "Close", $J$2, -$A33, $O$2,$N$2,,$L$2,$M$2)</f>
        <v>208.91</v>
      </c>
      <c r="J33" s="56"/>
      <c r="P33" s="51">
        <f t="shared" si="1"/>
        <v>31</v>
      </c>
      <c r="Q33" s="52">
        <f xml:space="preserve"> RTD("cqg.rtd",,"StudyData", $Z$2, "Bar", "", "Time", $Y$2,-$P33, $AD$2, "", "","False")</f>
        <v>42486</v>
      </c>
      <c r="R33" s="53">
        <f xml:space="preserve"> RTD("cqg.rtd",,"StudyData", $Z$2, "Bar", "", "Time", $Y$2, -$P33,$AD$2,$AC$2, "","False")</f>
        <v>42486</v>
      </c>
      <c r="S33" s="54">
        <f xml:space="preserve"> RTD("cqg.rtd",,"StudyData", $Z$2, "Bar", "", "Open", $Y$2, -$P33, $AD$2,$AC$2,,$AA$2,$AB$2)</f>
        <v>53.63</v>
      </c>
      <c r="T33" s="54">
        <f xml:space="preserve"> RTD("cqg.rtd",,"StudyData", $Z$2, "Bar", "", "High", $Y$2, -$P33, $AD$2,$AC$2,,$AA$2,$AB$2)</f>
        <v>54.31</v>
      </c>
      <c r="U33" s="54">
        <f xml:space="preserve"> RTD("cqg.rtd",,"StudyData", $Z$2, "Bar", "", "Low", $Y$2, -$P33, $AD$2,$AC$2,,$AA$2,$AB$2)</f>
        <v>53.53</v>
      </c>
      <c r="V33" s="54">
        <f xml:space="preserve"> RTD("cqg.rtd",,"StudyData", $Z$2, "Bar", "", "Close", $Y$2, -$P33, $AD$2,$AC$2,,$AA$2,$AB$2)</f>
        <v>54.31</v>
      </c>
    </row>
    <row r="34" spans="1:22" x14ac:dyDescent="0.3">
      <c r="A34" s="51">
        <f t="shared" si="0"/>
        <v>32</v>
      </c>
      <c r="B34" s="52">
        <f xml:space="preserve"> RTD("cqg.rtd",,"StudyData", $K$2, "Bar", "", "Time", $J$2,-$A34, $O$2, "", "","False")</f>
        <v>42485</v>
      </c>
      <c r="C34" s="53">
        <f xml:space="preserve"> RTD("cqg.rtd",,"StudyData", $K$2, "Bar", "", "Time", $J$2, -$A34,$O$2,$N$2, "","False")</f>
        <v>42485</v>
      </c>
      <c r="D34" s="54">
        <f xml:space="preserve"> RTD("cqg.rtd",,"StudyData", $K$2, "Bar", "", "Open", $J$2, -$A34, $O$2,$N$2,,$L$2,$M$2)</f>
        <v>208.26</v>
      </c>
      <c r="E34" s="54">
        <f xml:space="preserve"> RTD("cqg.rtd",,"StudyData", $K$2, "Bar", "", "High", $J$2, -$A34, $O$2,$N$2,,$L$2,$M$2)</f>
        <v>208.75</v>
      </c>
      <c r="F34" s="54">
        <f xml:space="preserve"> RTD("cqg.rtd",,"StudyData", $K$2, "Bar", "", "Low", $J$2, -$A34, $O$2,$N$2,,$L$2,$M$2)</f>
        <v>207.54</v>
      </c>
      <c r="G34" s="54">
        <f xml:space="preserve"> RTD("cqg.rtd",,"StudyData", $K$2, "Bar", "", "Close", $J$2, -$A34, $O$2,$N$2,,$L$2,$M$2)</f>
        <v>208.61</v>
      </c>
      <c r="J34" s="56"/>
      <c r="P34" s="51">
        <f t="shared" si="1"/>
        <v>32</v>
      </c>
      <c r="Q34" s="52">
        <f xml:space="preserve"> RTD("cqg.rtd",,"StudyData", $Z$2, "Bar", "", "Time", $Y$2,-$P34, $AD$2, "", "","False")</f>
        <v>42485</v>
      </c>
      <c r="R34" s="53">
        <f xml:space="preserve"> RTD("cqg.rtd",,"StudyData", $Z$2, "Bar", "", "Time", $Y$2, -$P34,$AD$2,$AC$2, "","False")</f>
        <v>42485</v>
      </c>
      <c r="S34" s="54">
        <f xml:space="preserve"> RTD("cqg.rtd",,"StudyData", $Z$2, "Bar", "", "Open", $Y$2, -$P34, $AD$2,$AC$2,,$AA$2,$AB$2)</f>
        <v>53.84</v>
      </c>
      <c r="T34" s="54">
        <f xml:space="preserve"> RTD("cqg.rtd",,"StudyData", $Z$2, "Bar", "", "High", $Y$2, -$P34, $AD$2,$AC$2,,$AA$2,$AB$2)</f>
        <v>53.84</v>
      </c>
      <c r="U34" s="54">
        <f xml:space="preserve"> RTD("cqg.rtd",,"StudyData", $Z$2, "Bar", "", "Low", $Y$2, -$P34, $AD$2,$AC$2,,$AA$2,$AB$2)</f>
        <v>53.22</v>
      </c>
      <c r="V34" s="54">
        <f xml:space="preserve"> RTD("cqg.rtd",,"StudyData", $Z$2, "Bar", "", "Close", $Y$2, -$P34, $AD$2,$AC$2,,$AA$2,$AB$2)</f>
        <v>53.28</v>
      </c>
    </row>
    <row r="35" spans="1:22" x14ac:dyDescent="0.3">
      <c r="A35" s="51">
        <f t="shared" si="0"/>
        <v>33</v>
      </c>
      <c r="B35" s="52">
        <f xml:space="preserve"> RTD("cqg.rtd",,"StudyData", $K$2, "Bar", "", "Time", $J$2,-$A35, $O$2, "", "","False")</f>
        <v>42482</v>
      </c>
      <c r="C35" s="53">
        <f xml:space="preserve"> RTD("cqg.rtd",,"StudyData", $K$2, "Bar", "", "Time", $J$2, -$A35,$O$2,$N$2, "","False")</f>
        <v>42482</v>
      </c>
      <c r="D35" s="54">
        <f xml:space="preserve"> RTD("cqg.rtd",,"StudyData", $K$2, "Bar", "", "Open", $J$2, -$A35, $O$2,$N$2,,$L$2,$M$2)</f>
        <v>208.55</v>
      </c>
      <c r="E35" s="54">
        <f xml:space="preserve"> RTD("cqg.rtd",,"StudyData", $K$2, "Bar", "", "High", $J$2, -$A35, $O$2,$N$2,,$L$2,$M$2)</f>
        <v>209.29</v>
      </c>
      <c r="F35" s="54">
        <f xml:space="preserve"> RTD("cqg.rtd",,"StudyData", $K$2, "Bar", "", "Low", $J$2, -$A35, $O$2,$N$2,,$L$2,$M$2)</f>
        <v>207.91</v>
      </c>
      <c r="G35" s="54">
        <f xml:space="preserve"> RTD("cqg.rtd",,"StudyData", $K$2, "Bar", "", "Close", $J$2, -$A35, $O$2,$N$2,,$L$2,$M$2)</f>
        <v>208.97</v>
      </c>
      <c r="P35" s="51">
        <f t="shared" si="1"/>
        <v>33</v>
      </c>
      <c r="Q35" s="52">
        <f xml:space="preserve"> RTD("cqg.rtd",,"StudyData", $Z$2, "Bar", "", "Time", $Y$2,-$P35, $AD$2, "", "","False")</f>
        <v>42482</v>
      </c>
      <c r="R35" s="53">
        <f xml:space="preserve"> RTD("cqg.rtd",,"StudyData", $Z$2, "Bar", "", "Time", $Y$2, -$P35,$AD$2,$AC$2, "","False")</f>
        <v>42482</v>
      </c>
      <c r="S35" s="54">
        <f xml:space="preserve"> RTD("cqg.rtd",,"StudyData", $Z$2, "Bar", "", "Open", $Y$2, -$P35, $AD$2,$AC$2,,$AA$2,$AB$2)</f>
        <v>53.63</v>
      </c>
      <c r="T35" s="54">
        <f xml:space="preserve"> RTD("cqg.rtd",,"StudyData", $Z$2, "Bar", "", "High", $Y$2, -$P35, $AD$2,$AC$2,,$AA$2,$AB$2)</f>
        <v>54.07</v>
      </c>
      <c r="U35" s="54">
        <f xml:space="preserve"> RTD("cqg.rtd",,"StudyData", $Z$2, "Bar", "", "Low", $Y$2, -$P35, $AD$2,$AC$2,,$AA$2,$AB$2)</f>
        <v>53.55</v>
      </c>
      <c r="V35" s="54">
        <f xml:space="preserve"> RTD("cqg.rtd",,"StudyData", $Z$2, "Bar", "", "Close", $Y$2, -$P35, $AD$2,$AC$2,,$AA$2,$AB$2)</f>
        <v>53.9</v>
      </c>
    </row>
    <row r="36" spans="1:22" x14ac:dyDescent="0.3">
      <c r="A36" s="51">
        <f t="shared" si="0"/>
        <v>34</v>
      </c>
      <c r="B36" s="52">
        <f xml:space="preserve"> RTD("cqg.rtd",,"StudyData", $K$2, "Bar", "", "Time", $J$2,-$A36, $O$2, "", "","False")</f>
        <v>42481</v>
      </c>
      <c r="C36" s="53">
        <f xml:space="preserve"> RTD("cqg.rtd",,"StudyData", $K$2, "Bar", "", "Time", $J$2, -$A36,$O$2,$N$2, "","False")</f>
        <v>42481</v>
      </c>
      <c r="D36" s="54">
        <f xml:space="preserve"> RTD("cqg.rtd",,"StudyData", $K$2, "Bar", "", "Open", $J$2, -$A36, $O$2,$N$2,,$L$2,$M$2)</f>
        <v>210.12</v>
      </c>
      <c r="E36" s="54">
        <f xml:space="preserve"> RTD("cqg.rtd",,"StudyData", $K$2, "Bar", "", "High", $J$2, -$A36, $O$2,$N$2,,$L$2,$M$2)</f>
        <v>210.25</v>
      </c>
      <c r="F36" s="54">
        <f xml:space="preserve"> RTD("cqg.rtd",,"StudyData", $K$2, "Bar", "", "Low", $J$2, -$A36, $O$2,$N$2,,$L$2,$M$2)</f>
        <v>208.6</v>
      </c>
      <c r="G36" s="54">
        <f xml:space="preserve"> RTD("cqg.rtd",,"StudyData", $K$2, "Bar", "", "Close", $J$2, -$A36, $O$2,$N$2,,$L$2,$M$2)</f>
        <v>208.97</v>
      </c>
      <c r="P36" s="51">
        <f t="shared" si="1"/>
        <v>34</v>
      </c>
      <c r="Q36" s="52">
        <f xml:space="preserve"> RTD("cqg.rtd",,"StudyData", $Z$2, "Bar", "", "Time", $Y$2,-$P36, $AD$2, "", "","False")</f>
        <v>42481</v>
      </c>
      <c r="R36" s="53">
        <f xml:space="preserve"> RTD("cqg.rtd",,"StudyData", $Z$2, "Bar", "", "Time", $Y$2, -$P36,$AD$2,$AC$2, "","False")</f>
        <v>42481</v>
      </c>
      <c r="S36" s="54">
        <f xml:space="preserve"> RTD("cqg.rtd",,"StudyData", $Z$2, "Bar", "", "Open", $Y$2, -$P36, $AD$2,$AC$2,,$AA$2,$AB$2)</f>
        <v>53.94</v>
      </c>
      <c r="T36" s="54">
        <f xml:space="preserve"> RTD("cqg.rtd",,"StudyData", $Z$2, "Bar", "", "High", $Y$2, -$P36, $AD$2,$AC$2,,$AA$2,$AB$2)</f>
        <v>54.04</v>
      </c>
      <c r="U36" s="54">
        <f xml:space="preserve"> RTD("cqg.rtd",,"StudyData", $Z$2, "Bar", "", "Low", $Y$2, -$P36, $AD$2,$AC$2,,$AA$2,$AB$2)</f>
        <v>53.6</v>
      </c>
      <c r="V36" s="54">
        <f xml:space="preserve"> RTD("cqg.rtd",,"StudyData", $Z$2, "Bar", "", "Close", $Y$2, -$P36, $AD$2,$AC$2,,$AA$2,$AB$2)</f>
        <v>53.6</v>
      </c>
    </row>
    <row r="37" spans="1:22" x14ac:dyDescent="0.3">
      <c r="A37" s="51">
        <f t="shared" si="0"/>
        <v>35</v>
      </c>
      <c r="B37" s="52">
        <f xml:space="preserve"> RTD("cqg.rtd",,"StudyData", $K$2, "Bar", "", "Time", $J$2,-$A37, $O$2, "", "","False")</f>
        <v>42480</v>
      </c>
      <c r="C37" s="53">
        <f xml:space="preserve"> RTD("cqg.rtd",,"StudyData", $K$2, "Bar", "", "Time", $J$2, -$A37,$O$2,$N$2, "","False")</f>
        <v>42480</v>
      </c>
      <c r="D37" s="54">
        <f xml:space="preserve"> RTD("cqg.rtd",,"StudyData", $K$2, "Bar", "", "Open", $J$2, -$A37, $O$2,$N$2,,$L$2,$M$2)</f>
        <v>209.95</v>
      </c>
      <c r="E37" s="54">
        <f xml:space="preserve"> RTD("cqg.rtd",,"StudyData", $K$2, "Bar", "", "High", $J$2, -$A37, $O$2,$N$2,,$L$2,$M$2)</f>
        <v>210.92</v>
      </c>
      <c r="F37" s="54">
        <f xml:space="preserve"> RTD("cqg.rtd",,"StudyData", $K$2, "Bar", "", "Low", $J$2, -$A37, $O$2,$N$2,,$L$2,$M$2)</f>
        <v>209.39</v>
      </c>
      <c r="G37" s="54">
        <f xml:space="preserve"> RTD("cqg.rtd",,"StudyData", $K$2, "Bar", "", "Close", $J$2, -$A37, $O$2,$N$2,,$L$2,$M$2)</f>
        <v>210.1</v>
      </c>
      <c r="P37" s="51">
        <f t="shared" si="1"/>
        <v>35</v>
      </c>
      <c r="Q37" s="52">
        <f xml:space="preserve"> RTD("cqg.rtd",,"StudyData", $Z$2, "Bar", "", "Time", $Y$2,-$P37, $AD$2, "", "","False")</f>
        <v>42480</v>
      </c>
      <c r="R37" s="53">
        <f xml:space="preserve"> RTD("cqg.rtd",,"StudyData", $Z$2, "Bar", "", "Time", $Y$2, -$P37,$AD$2,$AC$2, "","False")</f>
        <v>42480</v>
      </c>
      <c r="S37" s="54">
        <f xml:space="preserve"> RTD("cqg.rtd",,"StudyData", $Z$2, "Bar", "", "Open", $Y$2, -$P37, $AD$2,$AC$2,,$AA$2,$AB$2)</f>
        <v>53.83</v>
      </c>
      <c r="T37" s="54">
        <f xml:space="preserve"> RTD("cqg.rtd",,"StudyData", $Z$2, "Bar", "", "High", $Y$2, -$P37, $AD$2,$AC$2,,$AA$2,$AB$2)</f>
        <v>54.18</v>
      </c>
      <c r="U37" s="54">
        <f xml:space="preserve"> RTD("cqg.rtd",,"StudyData", $Z$2, "Bar", "", "Low", $Y$2, -$P37, $AD$2,$AC$2,,$AA$2,$AB$2)</f>
        <v>53.59</v>
      </c>
      <c r="V37" s="54">
        <f xml:space="preserve"> RTD("cqg.rtd",,"StudyData", $Z$2, "Bar", "", "Close", $Y$2, -$P37, $AD$2,$AC$2,,$AA$2,$AB$2)</f>
        <v>53.77</v>
      </c>
    </row>
    <row r="38" spans="1:22" x14ac:dyDescent="0.3">
      <c r="A38" s="51">
        <f t="shared" si="0"/>
        <v>36</v>
      </c>
      <c r="B38" s="52">
        <f xml:space="preserve"> RTD("cqg.rtd",,"StudyData", $K$2, "Bar", "", "Time", $J$2,-$A38, $O$2, "", "","False")</f>
        <v>42479</v>
      </c>
      <c r="C38" s="53">
        <f xml:space="preserve"> RTD("cqg.rtd",,"StudyData", $K$2, "Bar", "", "Time", $J$2, -$A38,$O$2,$N$2, "","False")</f>
        <v>42479</v>
      </c>
      <c r="D38" s="54">
        <f xml:space="preserve"> RTD("cqg.rtd",,"StudyData", $K$2, "Bar", "", "Open", $J$2, -$A38, $O$2,$N$2,,$L$2,$M$2)</f>
        <v>209.74</v>
      </c>
      <c r="E38" s="54">
        <f xml:space="preserve"> RTD("cqg.rtd",,"StudyData", $K$2, "Bar", "", "High", $J$2, -$A38, $O$2,$N$2,,$L$2,$M$2)</f>
        <v>210.2</v>
      </c>
      <c r="F38" s="54">
        <f xml:space="preserve"> RTD("cqg.rtd",,"StudyData", $K$2, "Bar", "", "Low", $J$2, -$A38, $O$2,$N$2,,$L$2,$M$2)</f>
        <v>208.94</v>
      </c>
      <c r="G38" s="54">
        <f xml:space="preserve"> RTD("cqg.rtd",,"StudyData", $K$2, "Bar", "", "Close", $J$2, -$A38, $O$2,$N$2,,$L$2,$M$2)</f>
        <v>209.9</v>
      </c>
      <c r="P38" s="51">
        <f t="shared" si="1"/>
        <v>36</v>
      </c>
      <c r="Q38" s="52">
        <f xml:space="preserve"> RTD("cqg.rtd",,"StudyData", $Z$2, "Bar", "", "Time", $Y$2,-$P38, $AD$2, "", "","False")</f>
        <v>42479</v>
      </c>
      <c r="R38" s="53">
        <f xml:space="preserve"> RTD("cqg.rtd",,"StudyData", $Z$2, "Bar", "", "Time", $Y$2, -$P38,$AD$2,$AC$2, "","False")</f>
        <v>42479</v>
      </c>
      <c r="S38" s="54">
        <f xml:space="preserve"> RTD("cqg.rtd",,"StudyData", $Z$2, "Bar", "", "Open", $Y$2, -$P38, $AD$2,$AC$2,,$AA$2,$AB$2)</f>
        <v>53.77</v>
      </c>
      <c r="T38" s="54">
        <f xml:space="preserve"> RTD("cqg.rtd",,"StudyData", $Z$2, "Bar", "", "High", $Y$2, -$P38, $AD$2,$AC$2,,$AA$2,$AB$2)</f>
        <v>53.99</v>
      </c>
      <c r="U38" s="54">
        <f xml:space="preserve"> RTD("cqg.rtd",,"StudyData", $Z$2, "Bar", "", "Low", $Y$2, -$P38, $AD$2,$AC$2,,$AA$2,$AB$2)</f>
        <v>53.65</v>
      </c>
      <c r="V38" s="54">
        <f xml:space="preserve"> RTD("cqg.rtd",,"StudyData", $Z$2, "Bar", "", "Close", $Y$2, -$P38, $AD$2,$AC$2,,$AA$2,$AB$2)</f>
        <v>53.68</v>
      </c>
    </row>
    <row r="39" spans="1:22" x14ac:dyDescent="0.3">
      <c r="A39" s="51">
        <f t="shared" si="0"/>
        <v>37</v>
      </c>
      <c r="B39" s="52">
        <f xml:space="preserve"> RTD("cqg.rtd",,"StudyData", $K$2, "Bar", "", "Time", $J$2,-$A39, $O$2, "", "","False")</f>
        <v>42478</v>
      </c>
      <c r="C39" s="53">
        <f xml:space="preserve"> RTD("cqg.rtd",,"StudyData", $K$2, "Bar", "", "Time", $J$2, -$A39,$O$2,$N$2, "","False")</f>
        <v>42478</v>
      </c>
      <c r="D39" s="54">
        <f xml:space="preserve"> RTD("cqg.rtd",,"StudyData", $K$2, "Bar", "", "Open", $J$2, -$A39, $O$2,$N$2,,$L$2,$M$2)</f>
        <v>207.14</v>
      </c>
      <c r="E39" s="54">
        <f xml:space="preserve"> RTD("cqg.rtd",,"StudyData", $K$2, "Bar", "", "High", $J$2, -$A39, $O$2,$N$2,,$L$2,$M$2)</f>
        <v>209.28</v>
      </c>
      <c r="F39" s="54">
        <f xml:space="preserve"> RTD("cqg.rtd",,"StudyData", $K$2, "Bar", "", "Low", $J$2, -$A39, $O$2,$N$2,,$L$2,$M$2)</f>
        <v>207</v>
      </c>
      <c r="G39" s="54">
        <f xml:space="preserve"> RTD("cqg.rtd",,"StudyData", $K$2, "Bar", "", "Close", $J$2, -$A39, $O$2,$N$2,,$L$2,$M$2)</f>
        <v>209.23</v>
      </c>
      <c r="P39" s="51">
        <f t="shared" si="1"/>
        <v>37</v>
      </c>
      <c r="Q39" s="52">
        <f xml:space="preserve"> RTD("cqg.rtd",,"StudyData", $Z$2, "Bar", "", "Time", $Y$2,-$P39, $AD$2, "", "","False")</f>
        <v>42478</v>
      </c>
      <c r="R39" s="53">
        <f xml:space="preserve"> RTD("cqg.rtd",,"StudyData", $Z$2, "Bar", "", "Time", $Y$2, -$P39,$AD$2,$AC$2, "","False")</f>
        <v>42478</v>
      </c>
      <c r="S39" s="54">
        <f xml:space="preserve"> RTD("cqg.rtd",,"StudyData", $Z$2, "Bar", "", "Open", $Y$2, -$P39, $AD$2,$AC$2,,$AA$2,$AB$2)</f>
        <v>53.15</v>
      </c>
      <c r="T39" s="54">
        <f xml:space="preserve"> RTD("cqg.rtd",,"StudyData", $Z$2, "Bar", "", "High", $Y$2, -$P39, $AD$2,$AC$2,,$AA$2,$AB$2)</f>
        <v>53.79</v>
      </c>
      <c r="U39" s="54">
        <f xml:space="preserve"> RTD("cqg.rtd",,"StudyData", $Z$2, "Bar", "", "Low", $Y$2, -$P39, $AD$2,$AC$2,,$AA$2,$AB$2)</f>
        <v>53.05</v>
      </c>
      <c r="V39" s="54">
        <f xml:space="preserve"> RTD("cqg.rtd",,"StudyData", $Z$2, "Bar", "", "Close", $Y$2, -$P39, $AD$2,$AC$2,,$AA$2,$AB$2)</f>
        <v>53.68</v>
      </c>
    </row>
    <row r="40" spans="1:22" x14ac:dyDescent="0.3">
      <c r="A40" s="51">
        <f t="shared" si="0"/>
        <v>38</v>
      </c>
      <c r="B40" s="52">
        <f xml:space="preserve"> RTD("cqg.rtd",,"StudyData", $K$2, "Bar", "", "Time", $J$2,-$A40, $O$2, "", "","False")</f>
        <v>42475</v>
      </c>
      <c r="C40" s="53">
        <f xml:space="preserve"> RTD("cqg.rtd",,"StudyData", $K$2, "Bar", "", "Time", $J$2, -$A40,$O$2,$N$2, "","False")</f>
        <v>42475</v>
      </c>
      <c r="D40" s="54">
        <f xml:space="preserve"> RTD("cqg.rtd",,"StudyData", $K$2, "Bar", "", "Open", $J$2, -$A40, $O$2,$N$2,,$L$2,$M$2)</f>
        <v>208.01</v>
      </c>
      <c r="E40" s="54">
        <f xml:space="preserve"> RTD("cqg.rtd",,"StudyData", $K$2, "Bar", "", "High", $J$2, -$A40, $O$2,$N$2,,$L$2,$M$2)</f>
        <v>208.11</v>
      </c>
      <c r="F40" s="54">
        <f xml:space="preserve"> RTD("cqg.rtd",,"StudyData", $K$2, "Bar", "", "Low", $J$2, -$A40, $O$2,$N$2,,$L$2,$M$2)</f>
        <v>207.4</v>
      </c>
      <c r="G40" s="54">
        <f xml:space="preserve"> RTD("cqg.rtd",,"StudyData", $K$2, "Bar", "", "Close", $J$2, -$A40, $O$2,$N$2,,$L$2,$M$2)</f>
        <v>207.78</v>
      </c>
      <c r="P40" s="51">
        <f t="shared" si="1"/>
        <v>38</v>
      </c>
      <c r="Q40" s="52">
        <f xml:space="preserve"> RTD("cqg.rtd",,"StudyData", $Z$2, "Bar", "", "Time", $Y$2,-$P40, $AD$2, "", "","False")</f>
        <v>42475</v>
      </c>
      <c r="R40" s="53">
        <f xml:space="preserve"> RTD("cqg.rtd",,"StudyData", $Z$2, "Bar", "", "Time", $Y$2, -$P40,$AD$2,$AC$2, "","False")</f>
        <v>42475</v>
      </c>
      <c r="S40" s="54">
        <f xml:space="preserve"> RTD("cqg.rtd",,"StudyData", $Z$2, "Bar", "", "Open", $Y$2, -$P40, $AD$2,$AC$2,,$AA$2,$AB$2)</f>
        <v>53.33</v>
      </c>
      <c r="T40" s="54">
        <f xml:space="preserve"> RTD("cqg.rtd",,"StudyData", $Z$2, "Bar", "", "High", $Y$2, -$P40, $AD$2,$AC$2,,$AA$2,$AB$2)</f>
        <v>53.5</v>
      </c>
      <c r="U40" s="54">
        <f xml:space="preserve"> RTD("cqg.rtd",,"StudyData", $Z$2, "Bar", "", "Low", $Y$2, -$P40, $AD$2,$AC$2,,$AA$2,$AB$2)</f>
        <v>53.23</v>
      </c>
      <c r="V40" s="54">
        <f xml:space="preserve"> RTD("cqg.rtd",,"StudyData", $Z$2, "Bar", "", "Close", $Y$2, -$P40, $AD$2,$AC$2,,$AA$2,$AB$2)</f>
        <v>53.46</v>
      </c>
    </row>
    <row r="41" spans="1:22" x14ac:dyDescent="0.3">
      <c r="A41" s="51">
        <f t="shared" si="0"/>
        <v>39</v>
      </c>
      <c r="B41" s="52">
        <f xml:space="preserve"> RTD("cqg.rtd",,"StudyData", $K$2, "Bar", "", "Time", $J$2,-$A41, $O$2, "", "","False")</f>
        <v>42474</v>
      </c>
      <c r="C41" s="53">
        <f xml:space="preserve"> RTD("cqg.rtd",,"StudyData", $K$2, "Bar", "", "Time", $J$2, -$A41,$O$2,$N$2, "","False")</f>
        <v>42474</v>
      </c>
      <c r="D41" s="54">
        <f xml:space="preserve"> RTD("cqg.rtd",,"StudyData", $K$2, "Bar", "", "Open", $J$2, -$A41, $O$2,$N$2,,$L$2,$M$2)</f>
        <v>208.07</v>
      </c>
      <c r="E41" s="54">
        <f xml:space="preserve"> RTD("cqg.rtd",,"StudyData", $K$2, "Bar", "", "High", $J$2, -$A41, $O$2,$N$2,,$L$2,$M$2)</f>
        <v>208.6</v>
      </c>
      <c r="F41" s="54">
        <f xml:space="preserve"> RTD("cqg.rtd",,"StudyData", $K$2, "Bar", "", "Low", $J$2, -$A41, $O$2,$N$2,,$L$2,$M$2)</f>
        <v>207.6</v>
      </c>
      <c r="G41" s="54">
        <f xml:space="preserve"> RTD("cqg.rtd",,"StudyData", $K$2, "Bar", "", "Close", $J$2, -$A41, $O$2,$N$2,,$L$2,$M$2)</f>
        <v>208.01</v>
      </c>
      <c r="P41" s="51">
        <f t="shared" si="1"/>
        <v>39</v>
      </c>
      <c r="Q41" s="52">
        <f xml:space="preserve"> RTD("cqg.rtd",,"StudyData", $Z$2, "Bar", "", "Time", $Y$2,-$P41, $AD$2, "", "","False")</f>
        <v>42474</v>
      </c>
      <c r="R41" s="53">
        <f xml:space="preserve"> RTD("cqg.rtd",,"StudyData", $Z$2, "Bar", "", "Time", $Y$2, -$P41,$AD$2,$AC$2, "","False")</f>
        <v>42474</v>
      </c>
      <c r="S41" s="54">
        <f xml:space="preserve"> RTD("cqg.rtd",,"StudyData", $Z$2, "Bar", "", "Open", $Y$2, -$P41, $AD$2,$AC$2,,$AA$2,$AB$2)</f>
        <v>53.49</v>
      </c>
      <c r="T41" s="54">
        <f xml:space="preserve"> RTD("cqg.rtd",,"StudyData", $Z$2, "Bar", "", "High", $Y$2, -$P41, $AD$2,$AC$2,,$AA$2,$AB$2)</f>
        <v>53.52</v>
      </c>
      <c r="U41" s="54">
        <f xml:space="preserve"> RTD("cqg.rtd",,"StudyData", $Z$2, "Bar", "", "Low", $Y$2, -$P41, $AD$2,$AC$2,,$AA$2,$AB$2)</f>
        <v>53.25</v>
      </c>
      <c r="V41" s="54">
        <f xml:space="preserve"> RTD("cqg.rtd",,"StudyData", $Z$2, "Bar", "", "Close", $Y$2, -$P41, $AD$2,$AC$2,,$AA$2,$AB$2)</f>
        <v>53.35</v>
      </c>
    </row>
    <row r="42" spans="1:22" x14ac:dyDescent="0.3">
      <c r="A42" s="51">
        <f t="shared" si="0"/>
        <v>40</v>
      </c>
      <c r="B42" s="52">
        <f xml:space="preserve"> RTD("cqg.rtd",,"StudyData", $K$2, "Bar", "", "Time", $J$2,-$A42, $O$2, "", "","False")</f>
        <v>42473</v>
      </c>
      <c r="C42" s="53">
        <f xml:space="preserve"> RTD("cqg.rtd",,"StudyData", $K$2, "Bar", "", "Time", $J$2, -$A42,$O$2,$N$2, "","False")</f>
        <v>42473</v>
      </c>
      <c r="D42" s="54">
        <f xml:space="preserve"> RTD("cqg.rtd",,"StudyData", $K$2, "Bar", "", "Open", $J$2, -$A42, $O$2,$N$2,,$L$2,$M$2)</f>
        <v>207</v>
      </c>
      <c r="E42" s="54">
        <f xml:space="preserve"> RTD("cqg.rtd",,"StudyData", $K$2, "Bar", "", "High", $J$2, -$A42, $O$2,$N$2,,$L$2,$M$2)</f>
        <v>208.1</v>
      </c>
      <c r="F42" s="54">
        <f xml:space="preserve"> RTD("cqg.rtd",,"StudyData", $K$2, "Bar", "", "Low", $J$2, -$A42, $O$2,$N$2,,$L$2,$M$2)</f>
        <v>206.84</v>
      </c>
      <c r="G42" s="54">
        <f xml:space="preserve"> RTD("cqg.rtd",,"StudyData", $K$2, "Bar", "", "Close", $J$2, -$A42, $O$2,$N$2,,$L$2,$M$2)</f>
        <v>208</v>
      </c>
      <c r="P42" s="51">
        <f t="shared" si="1"/>
        <v>40</v>
      </c>
      <c r="Q42" s="52">
        <f xml:space="preserve"> RTD("cqg.rtd",,"StudyData", $Z$2, "Bar", "", "Time", $Y$2,-$P42, $AD$2, "", "","False")</f>
        <v>42473</v>
      </c>
      <c r="R42" s="53">
        <f xml:space="preserve"> RTD("cqg.rtd",,"StudyData", $Z$2, "Bar", "", "Time", $Y$2, -$P42,$AD$2,$AC$2, "","False")</f>
        <v>42473</v>
      </c>
      <c r="S42" s="54">
        <f xml:space="preserve"> RTD("cqg.rtd",,"StudyData", $Z$2, "Bar", "", "Open", $Y$2, -$P42, $AD$2,$AC$2,,$AA$2,$AB$2)</f>
        <v>52.98</v>
      </c>
      <c r="T42" s="54">
        <f xml:space="preserve"> RTD("cqg.rtd",,"StudyData", $Z$2, "Bar", "", "High", $Y$2, -$P42, $AD$2,$AC$2,,$AA$2,$AB$2)</f>
        <v>53.45</v>
      </c>
      <c r="U42" s="54">
        <f xml:space="preserve"> RTD("cqg.rtd",,"StudyData", $Z$2, "Bar", "", "Low", $Y$2, -$P42, $AD$2,$AC$2,,$AA$2,$AB$2)</f>
        <v>52.91</v>
      </c>
      <c r="V42" s="54">
        <f xml:space="preserve"> RTD("cqg.rtd",,"StudyData", $Z$2, "Bar", "", "Close", $Y$2, -$P42, $AD$2,$AC$2,,$AA$2,$AB$2)</f>
        <v>53.45</v>
      </c>
    </row>
    <row r="43" spans="1:22" x14ac:dyDescent="0.3">
      <c r="A43" s="51">
        <f t="shared" si="0"/>
        <v>41</v>
      </c>
      <c r="B43" s="52">
        <f xml:space="preserve"> RTD("cqg.rtd",,"StudyData", $K$2, "Bar", "", "Time", $J$2,-$A43, $O$2, "", "","False")</f>
        <v>42472</v>
      </c>
      <c r="C43" s="53">
        <f xml:space="preserve"> RTD("cqg.rtd",,"StudyData", $K$2, "Bar", "", "Time", $J$2, -$A43,$O$2,$N$2, "","False")</f>
        <v>42472</v>
      </c>
      <c r="D43" s="54">
        <f xml:space="preserve"> RTD("cqg.rtd",,"StudyData", $K$2, "Bar", "", "Open", $J$2, -$A43, $O$2,$N$2,,$L$2,$M$2)</f>
        <v>204.22</v>
      </c>
      <c r="E43" s="54">
        <f xml:space="preserve"> RTD("cqg.rtd",,"StudyData", $K$2, "Bar", "", "High", $J$2, -$A43, $O$2,$N$2,,$L$2,$M$2)</f>
        <v>206.25</v>
      </c>
      <c r="F43" s="54">
        <f xml:space="preserve"> RTD("cqg.rtd",,"StudyData", $K$2, "Bar", "", "Low", $J$2, -$A43, $O$2,$N$2,,$L$2,$M$2)</f>
        <v>203.7</v>
      </c>
      <c r="G43" s="54">
        <f xml:space="preserve"> RTD("cqg.rtd",,"StudyData", $K$2, "Bar", "", "Close", $J$2, -$A43, $O$2,$N$2,,$L$2,$M$2)</f>
        <v>205.92</v>
      </c>
      <c r="P43" s="51">
        <f t="shared" si="1"/>
        <v>41</v>
      </c>
      <c r="Q43" s="52">
        <f xml:space="preserve"> RTD("cqg.rtd",,"StudyData", $Z$2, "Bar", "", "Time", $Y$2,-$P43, $AD$2, "", "","False")</f>
        <v>42472</v>
      </c>
      <c r="R43" s="53">
        <f xml:space="preserve"> RTD("cqg.rtd",,"StudyData", $Z$2, "Bar", "", "Time", $Y$2, -$P43,$AD$2,$AC$2, "","False")</f>
        <v>42472</v>
      </c>
      <c r="S43" s="54">
        <f xml:space="preserve"> RTD("cqg.rtd",,"StudyData", $Z$2, "Bar", "", "Open", $Y$2, -$P43, $AD$2,$AC$2,,$AA$2,$AB$2)</f>
        <v>52.37</v>
      </c>
      <c r="T43" s="54">
        <f xml:space="preserve"> RTD("cqg.rtd",,"StudyData", $Z$2, "Bar", "", "High", $Y$2, -$P43, $AD$2,$AC$2,,$AA$2,$AB$2)</f>
        <v>52.69</v>
      </c>
      <c r="U43" s="54">
        <f xml:space="preserve"> RTD("cqg.rtd",,"StudyData", $Z$2, "Bar", "", "Low", $Y$2, -$P43, $AD$2,$AC$2,,$AA$2,$AB$2)</f>
        <v>52.21</v>
      </c>
      <c r="V43" s="54">
        <f xml:space="preserve"> RTD("cqg.rtd",,"StudyData", $Z$2, "Bar", "", "Close", $Y$2, -$P43, $AD$2,$AC$2,,$AA$2,$AB$2)</f>
        <v>52.51</v>
      </c>
    </row>
    <row r="44" spans="1:22" x14ac:dyDescent="0.3">
      <c r="A44" s="51">
        <f t="shared" si="0"/>
        <v>42</v>
      </c>
      <c r="B44" s="52">
        <f xml:space="preserve"> RTD("cqg.rtd",,"StudyData", $K$2, "Bar", "", "Time", $J$2,-$A44, $O$2, "", "","False")</f>
        <v>42471</v>
      </c>
      <c r="C44" s="53">
        <f xml:space="preserve"> RTD("cqg.rtd",,"StudyData", $K$2, "Bar", "", "Time", $J$2, -$A44,$O$2,$N$2, "","False")</f>
        <v>42471</v>
      </c>
      <c r="D44" s="54">
        <f xml:space="preserve"> RTD("cqg.rtd",,"StudyData", $K$2, "Bar", "", "Open", $J$2, -$A44, $O$2,$N$2,,$L$2,$M$2)</f>
        <v>205.25</v>
      </c>
      <c r="E44" s="54">
        <f xml:space="preserve"> RTD("cqg.rtd",,"StudyData", $K$2, "Bar", "", "High", $J$2, -$A44, $O$2,$N$2,,$L$2,$M$2)</f>
        <v>206.07</v>
      </c>
      <c r="F44" s="54">
        <f xml:space="preserve"> RTD("cqg.rtd",,"StudyData", $K$2, "Bar", "", "Low", $J$2, -$A44, $O$2,$N$2,,$L$2,$M$2)</f>
        <v>203.8</v>
      </c>
      <c r="G44" s="54">
        <f xml:space="preserve"> RTD("cqg.rtd",,"StudyData", $K$2, "Bar", "", "Close", $J$2, -$A44, $O$2,$N$2,,$L$2,$M$2)</f>
        <v>204.02</v>
      </c>
      <c r="P44" s="51">
        <f t="shared" si="1"/>
        <v>42</v>
      </c>
      <c r="Q44" s="52">
        <f xml:space="preserve"> RTD("cqg.rtd",,"StudyData", $Z$2, "Bar", "", "Time", $Y$2,-$P44, $AD$2, "", "","False")</f>
        <v>42471</v>
      </c>
      <c r="R44" s="53">
        <f xml:space="preserve"> RTD("cqg.rtd",,"StudyData", $Z$2, "Bar", "", "Time", $Y$2, -$P44,$AD$2,$AC$2, "","False")</f>
        <v>42471</v>
      </c>
      <c r="S44" s="54">
        <f xml:space="preserve"> RTD("cqg.rtd",,"StudyData", $Z$2, "Bar", "", "Open", $Y$2, -$P44, $AD$2,$AC$2,,$AA$2,$AB$2)</f>
        <v>52.45</v>
      </c>
      <c r="T44" s="54">
        <f xml:space="preserve"> RTD("cqg.rtd",,"StudyData", $Z$2, "Bar", "", "High", $Y$2, -$P44, $AD$2,$AC$2,,$AA$2,$AB$2)</f>
        <v>52.58</v>
      </c>
      <c r="U44" s="54">
        <f xml:space="preserve"> RTD("cqg.rtd",,"StudyData", $Z$2, "Bar", "", "Low", $Y$2, -$P44, $AD$2,$AC$2,,$AA$2,$AB$2)</f>
        <v>52.21</v>
      </c>
      <c r="V44" s="54">
        <f xml:space="preserve"> RTD("cqg.rtd",,"StudyData", $Z$2, "Bar", "", "Close", $Y$2, -$P44, $AD$2,$AC$2,,$AA$2,$AB$2)</f>
        <v>52.26</v>
      </c>
    </row>
    <row r="45" spans="1:22" x14ac:dyDescent="0.3">
      <c r="A45" s="51">
        <f t="shared" si="0"/>
        <v>43</v>
      </c>
      <c r="B45" s="52">
        <f xml:space="preserve"> RTD("cqg.rtd",,"StudyData", $K$2, "Bar", "", "Time", $J$2,-$A45, $O$2, "", "","False")</f>
        <v>42468</v>
      </c>
      <c r="C45" s="53">
        <f xml:space="preserve"> RTD("cqg.rtd",,"StudyData", $K$2, "Bar", "", "Time", $J$2, -$A45,$O$2,$N$2, "","False")</f>
        <v>42468</v>
      </c>
      <c r="D45" s="54">
        <f xml:space="preserve"> RTD("cqg.rtd",,"StudyData", $K$2, "Bar", "", "Open", $J$2, -$A45, $O$2,$N$2,,$L$2,$M$2)</f>
        <v>205.34</v>
      </c>
      <c r="E45" s="54">
        <f xml:space="preserve"> RTD("cqg.rtd",,"StudyData", $K$2, "Bar", "", "High", $J$2, -$A45, $O$2,$N$2,,$L$2,$M$2)</f>
        <v>205.85</v>
      </c>
      <c r="F45" s="54">
        <f xml:space="preserve"> RTD("cqg.rtd",,"StudyData", $K$2, "Bar", "", "Low", $J$2, -$A45, $O$2,$N$2,,$L$2,$M$2)</f>
        <v>203.87</v>
      </c>
      <c r="G45" s="54">
        <f xml:space="preserve"> RTD("cqg.rtd",,"StudyData", $K$2, "Bar", "", "Close", $J$2, -$A45, $O$2,$N$2,,$L$2,$M$2)</f>
        <v>204.49</v>
      </c>
      <c r="P45" s="51">
        <f t="shared" si="1"/>
        <v>43</v>
      </c>
      <c r="Q45" s="52">
        <f xml:space="preserve"> RTD("cqg.rtd",,"StudyData", $Z$2, "Bar", "", "Time", $Y$2,-$P45, $AD$2, "", "","False")</f>
        <v>42468</v>
      </c>
      <c r="R45" s="53">
        <f xml:space="preserve"> RTD("cqg.rtd",,"StudyData", $Z$2, "Bar", "", "Time", $Y$2, -$P45,$AD$2,$AC$2, "","False")</f>
        <v>42468</v>
      </c>
      <c r="S45" s="54">
        <f xml:space="preserve"> RTD("cqg.rtd",,"StudyData", $Z$2, "Bar", "", "Open", $Y$2, -$P45, $AD$2,$AC$2,,$AA$2,$AB$2)</f>
        <v>52.4</v>
      </c>
      <c r="T45" s="54">
        <f xml:space="preserve"> RTD("cqg.rtd",,"StudyData", $Z$2, "Bar", "", "High", $Y$2, -$P45, $AD$2,$AC$2,,$AA$2,$AB$2)</f>
        <v>52.72</v>
      </c>
      <c r="U45" s="54">
        <f xml:space="preserve"> RTD("cqg.rtd",,"StudyData", $Z$2, "Bar", "", "Low", $Y$2, -$P45, $AD$2,$AC$2,,$AA$2,$AB$2)</f>
        <v>52.09</v>
      </c>
      <c r="V45" s="54">
        <f xml:space="preserve"> RTD("cqg.rtd",,"StudyData", $Z$2, "Bar", "", "Close", $Y$2, -$P45, $AD$2,$AC$2,,$AA$2,$AB$2)</f>
        <v>52.13</v>
      </c>
    </row>
    <row r="46" spans="1:22" x14ac:dyDescent="0.3">
      <c r="A46" s="51">
        <f t="shared" si="0"/>
        <v>44</v>
      </c>
      <c r="B46" s="52">
        <f xml:space="preserve"> RTD("cqg.rtd",,"StudyData", $K$2, "Bar", "", "Time", $J$2,-$A46, $O$2, "", "","False")</f>
        <v>42467</v>
      </c>
      <c r="C46" s="53">
        <f xml:space="preserve"> RTD("cqg.rtd",,"StudyData", $K$2, "Bar", "", "Time", $J$2, -$A46,$O$2,$N$2, "","False")</f>
        <v>42467</v>
      </c>
      <c r="D46" s="54">
        <f xml:space="preserve"> RTD("cqg.rtd",,"StudyData", $K$2, "Bar", "", "Open", $J$2, -$A46, $O$2,$N$2,,$L$2,$M$2)</f>
        <v>205.14</v>
      </c>
      <c r="E46" s="54">
        <f xml:space="preserve"> RTD("cqg.rtd",,"StudyData", $K$2, "Bar", "", "High", $J$2, -$A46, $O$2,$N$2,,$L$2,$M$2)</f>
        <v>205.56</v>
      </c>
      <c r="F46" s="54">
        <f xml:space="preserve"> RTD("cqg.rtd",,"StudyData", $K$2, "Bar", "", "Low", $J$2, -$A46, $O$2,$N$2,,$L$2,$M$2)</f>
        <v>203.09</v>
      </c>
      <c r="G46" s="54">
        <f xml:space="preserve"> RTD("cqg.rtd",,"StudyData", $K$2, "Bar", "", "Close", $J$2, -$A46, $O$2,$N$2,,$L$2,$M$2)</f>
        <v>203.95</v>
      </c>
      <c r="P46" s="51">
        <f t="shared" si="1"/>
        <v>44</v>
      </c>
      <c r="Q46" s="52">
        <f xml:space="preserve"> RTD("cqg.rtd",,"StudyData", $Z$2, "Bar", "", "Time", $Y$2,-$P46, $AD$2, "", "","False")</f>
        <v>42467</v>
      </c>
      <c r="R46" s="53">
        <f xml:space="preserve"> RTD("cqg.rtd",,"StudyData", $Z$2, "Bar", "", "Time", $Y$2, -$P46,$AD$2,$AC$2, "","False")</f>
        <v>42467</v>
      </c>
      <c r="S46" s="54">
        <f xml:space="preserve"> RTD("cqg.rtd",,"StudyData", $Z$2, "Bar", "", "Open", $Y$2, -$P46, $AD$2,$AC$2,,$AA$2,$AB$2)</f>
        <v>52.25</v>
      </c>
      <c r="T46" s="54">
        <f xml:space="preserve"> RTD("cqg.rtd",,"StudyData", $Z$2, "Bar", "", "High", $Y$2, -$P46, $AD$2,$AC$2,,$AA$2,$AB$2)</f>
        <v>52.25</v>
      </c>
      <c r="U46" s="54">
        <f xml:space="preserve"> RTD("cqg.rtd",,"StudyData", $Z$2, "Bar", "", "Low", $Y$2, -$P46, $AD$2,$AC$2,,$AA$2,$AB$2)</f>
        <v>51.84</v>
      </c>
      <c r="V46" s="54">
        <f xml:space="preserve"> RTD("cqg.rtd",,"StudyData", $Z$2, "Bar", "", "Close", $Y$2, -$P46, $AD$2,$AC$2,,$AA$2,$AB$2)</f>
        <v>52.03</v>
      </c>
    </row>
    <row r="47" spans="1:22" x14ac:dyDescent="0.3">
      <c r="A47" s="51">
        <f t="shared" si="0"/>
        <v>45</v>
      </c>
      <c r="B47" s="52">
        <f xml:space="preserve"> RTD("cqg.rtd",,"StudyData", $K$2, "Bar", "", "Time", $J$2,-$A47, $O$2, "", "","False")</f>
        <v>42466</v>
      </c>
      <c r="C47" s="53">
        <f xml:space="preserve"> RTD("cqg.rtd",,"StudyData", $K$2, "Bar", "", "Time", $J$2, -$A47,$O$2,$N$2, "","False")</f>
        <v>42466</v>
      </c>
      <c r="D47" s="54">
        <f xml:space="preserve"> RTD("cqg.rtd",,"StudyData", $K$2, "Bar", "", "Open", $J$2, -$A47, $O$2,$N$2,,$L$2,$M$2)</f>
        <v>204.29</v>
      </c>
      <c r="E47" s="54">
        <f xml:space="preserve"> RTD("cqg.rtd",,"StudyData", $K$2, "Bar", "", "High", $J$2, -$A47, $O$2,$N$2,,$L$2,$M$2)</f>
        <v>206.49</v>
      </c>
      <c r="F47" s="54">
        <f xml:space="preserve"> RTD("cqg.rtd",,"StudyData", $K$2, "Bar", "", "Low", $J$2, -$A47, $O$2,$N$2,,$L$2,$M$2)</f>
        <v>203.98</v>
      </c>
      <c r="G47" s="54">
        <f xml:space="preserve"> RTD("cqg.rtd",,"StudyData", $K$2, "Bar", "", "Close", $J$2, -$A47, $O$2,$N$2,,$L$2,$M$2)</f>
        <v>206.42</v>
      </c>
      <c r="P47" s="51">
        <f t="shared" si="1"/>
        <v>45</v>
      </c>
      <c r="Q47" s="52">
        <f xml:space="preserve"> RTD("cqg.rtd",,"StudyData", $Z$2, "Bar", "", "Time", $Y$2,-$P47, $AD$2, "", "","False")</f>
        <v>42466</v>
      </c>
      <c r="R47" s="53">
        <f xml:space="preserve"> RTD("cqg.rtd",,"StudyData", $Z$2, "Bar", "", "Time", $Y$2, -$P47,$AD$2,$AC$2, "","False")</f>
        <v>42466</v>
      </c>
      <c r="S47" s="54">
        <f xml:space="preserve"> RTD("cqg.rtd",,"StudyData", $Z$2, "Bar", "", "Open", $Y$2, -$P47, $AD$2,$AC$2,,$AA$2,$AB$2)</f>
        <v>51.69</v>
      </c>
      <c r="T47" s="54">
        <f xml:space="preserve"> RTD("cqg.rtd",,"StudyData", $Z$2, "Bar", "", "High", $Y$2, -$P47, $AD$2,$AC$2,,$AA$2,$AB$2)</f>
        <v>52.25</v>
      </c>
      <c r="U47" s="54">
        <f xml:space="preserve"> RTD("cqg.rtd",,"StudyData", $Z$2, "Bar", "", "Low", $Y$2, -$P47, $AD$2,$AC$2,,$AA$2,$AB$2)</f>
        <v>51.45</v>
      </c>
      <c r="V47" s="54">
        <f xml:space="preserve"> RTD("cqg.rtd",,"StudyData", $Z$2, "Bar", "", "Close", $Y$2, -$P47, $AD$2,$AC$2,,$AA$2,$AB$2)</f>
        <v>52.24</v>
      </c>
    </row>
    <row r="48" spans="1:22" x14ac:dyDescent="0.3">
      <c r="A48" s="51">
        <f t="shared" si="0"/>
        <v>46</v>
      </c>
      <c r="B48" s="52">
        <f xml:space="preserve"> RTD("cqg.rtd",,"StudyData", $K$2, "Bar", "", "Time", $J$2,-$A48, $O$2, "", "","False")</f>
        <v>42465</v>
      </c>
      <c r="C48" s="53">
        <f xml:space="preserve"> RTD("cqg.rtd",,"StudyData", $K$2, "Bar", "", "Time", $J$2, -$A48,$O$2,$N$2, "","False")</f>
        <v>42465</v>
      </c>
      <c r="D48" s="54">
        <f xml:space="preserve"> RTD("cqg.rtd",,"StudyData", $K$2, "Bar", "", "Open", $J$2, -$A48, $O$2,$N$2,,$L$2,$M$2)</f>
        <v>204.67</v>
      </c>
      <c r="E48" s="54">
        <f xml:space="preserve"> RTD("cqg.rtd",,"StudyData", $K$2, "Bar", "", "High", $J$2, -$A48, $O$2,$N$2,,$L$2,$M$2)</f>
        <v>205.26</v>
      </c>
      <c r="F48" s="54">
        <f xml:space="preserve"> RTD("cqg.rtd",,"StudyData", $K$2, "Bar", "", "Low", $J$2, -$A48, $O$2,$N$2,,$L$2,$M$2)</f>
        <v>203.89</v>
      </c>
      <c r="G48" s="54">
        <f xml:space="preserve"> RTD("cqg.rtd",,"StudyData", $K$2, "Bar", "", "Close", $J$2, -$A48, $O$2,$N$2,,$L$2,$M$2)</f>
        <v>204.18</v>
      </c>
      <c r="P48" s="51">
        <f t="shared" si="1"/>
        <v>46</v>
      </c>
      <c r="Q48" s="52">
        <f xml:space="preserve"> RTD("cqg.rtd",,"StudyData", $Z$2, "Bar", "", "Time", $Y$2,-$P48, $AD$2, "", "","False")</f>
        <v>42465</v>
      </c>
      <c r="R48" s="53">
        <f xml:space="preserve"> RTD("cqg.rtd",,"StudyData", $Z$2, "Bar", "", "Time", $Y$2, -$P48,$AD$2,$AC$2, "","False")</f>
        <v>42465</v>
      </c>
      <c r="S48" s="54">
        <f xml:space="preserve"> RTD("cqg.rtd",,"StudyData", $Z$2, "Bar", "", "Open", $Y$2, -$P48, $AD$2,$AC$2,,$AA$2,$AB$2)</f>
        <v>51.43</v>
      </c>
      <c r="T48" s="54">
        <f xml:space="preserve"> RTD("cqg.rtd",,"StudyData", $Z$2, "Bar", "", "High", $Y$2, -$P48, $AD$2,$AC$2,,$AA$2,$AB$2)</f>
        <v>51.9</v>
      </c>
      <c r="U48" s="54">
        <f xml:space="preserve"> RTD("cqg.rtd",,"StudyData", $Z$2, "Bar", "", "Low", $Y$2, -$P48, $AD$2,$AC$2,,$AA$2,$AB$2)</f>
        <v>51.43</v>
      </c>
      <c r="V48" s="54">
        <f xml:space="preserve"> RTD("cqg.rtd",,"StudyData", $Z$2, "Bar", "", "Close", $Y$2, -$P48, $AD$2,$AC$2,,$AA$2,$AB$2)</f>
        <v>51.72</v>
      </c>
    </row>
    <row r="49" spans="1:22" x14ac:dyDescent="0.3">
      <c r="A49" s="51">
        <f t="shared" si="0"/>
        <v>47</v>
      </c>
      <c r="B49" s="52">
        <f xml:space="preserve"> RTD("cqg.rtd",,"StudyData", $K$2, "Bar", "", "Time", $J$2,-$A49, $O$2, "", "","False")</f>
        <v>42464</v>
      </c>
      <c r="C49" s="53">
        <f xml:space="preserve"> RTD("cqg.rtd",,"StudyData", $K$2, "Bar", "", "Time", $J$2, -$A49,$O$2,$N$2, "","False")</f>
        <v>42464</v>
      </c>
      <c r="D49" s="54">
        <f xml:space="preserve"> RTD("cqg.rtd",,"StudyData", $K$2, "Bar", "", "Open", $J$2, -$A49, $O$2,$N$2,,$L$2,$M$2)</f>
        <v>206.83</v>
      </c>
      <c r="E49" s="54">
        <f xml:space="preserve"> RTD("cqg.rtd",,"StudyData", $K$2, "Bar", "", "High", $J$2, -$A49, $O$2,$N$2,,$L$2,$M$2)</f>
        <v>207.07</v>
      </c>
      <c r="F49" s="54">
        <f xml:space="preserve"> RTD("cqg.rtd",,"StudyData", $K$2, "Bar", "", "Low", $J$2, -$A49, $O$2,$N$2,,$L$2,$M$2)</f>
        <v>205.89</v>
      </c>
      <c r="G49" s="54">
        <f xml:space="preserve"> RTD("cqg.rtd",,"StudyData", $K$2, "Bar", "", "Close", $J$2, -$A49, $O$2,$N$2,,$L$2,$M$2)</f>
        <v>206.25</v>
      </c>
      <c r="P49" s="51">
        <f t="shared" si="1"/>
        <v>47</v>
      </c>
      <c r="Q49" s="52">
        <f xml:space="preserve"> RTD("cqg.rtd",,"StudyData", $Z$2, "Bar", "", "Time", $Y$2,-$P49, $AD$2, "", "","False")</f>
        <v>42464</v>
      </c>
      <c r="R49" s="53">
        <f xml:space="preserve"> RTD("cqg.rtd",,"StudyData", $Z$2, "Bar", "", "Time", $Y$2, -$P49,$AD$2,$AC$2, "","False")</f>
        <v>42464</v>
      </c>
      <c r="S49" s="54">
        <f xml:space="preserve"> RTD("cqg.rtd",,"StudyData", $Z$2, "Bar", "", "Open", $Y$2, -$P49, $AD$2,$AC$2,,$AA$2,$AB$2)</f>
        <v>52.33</v>
      </c>
      <c r="T49" s="54">
        <f xml:space="preserve"> RTD("cqg.rtd",,"StudyData", $Z$2, "Bar", "", "High", $Y$2, -$P49, $AD$2,$AC$2,,$AA$2,$AB$2)</f>
        <v>52.34</v>
      </c>
      <c r="U49" s="54">
        <f xml:space="preserve"> RTD("cqg.rtd",,"StudyData", $Z$2, "Bar", "", "Low", $Y$2, -$P49, $AD$2,$AC$2,,$AA$2,$AB$2)</f>
        <v>51.86</v>
      </c>
      <c r="V49" s="54">
        <f xml:space="preserve"> RTD("cqg.rtd",,"StudyData", $Z$2, "Bar", "", "Close", $Y$2, -$P49, $AD$2,$AC$2,,$AA$2,$AB$2)</f>
        <v>51.86</v>
      </c>
    </row>
    <row r="50" spans="1:22" x14ac:dyDescent="0.3">
      <c r="A50" s="51">
        <f t="shared" si="0"/>
        <v>48</v>
      </c>
      <c r="B50" s="52">
        <f xml:space="preserve"> RTD("cqg.rtd",,"StudyData", $K$2, "Bar", "", "Time", $J$2,-$A50, $O$2, "", "","False")</f>
        <v>42461</v>
      </c>
      <c r="C50" s="53">
        <f xml:space="preserve"> RTD("cqg.rtd",,"StudyData", $K$2, "Bar", "", "Time", $J$2, -$A50,$O$2,$N$2, "","False")</f>
        <v>42461</v>
      </c>
      <c r="D50" s="54">
        <f xml:space="preserve"> RTD("cqg.rtd",,"StudyData", $K$2, "Bar", "", "Open", $J$2, -$A50, $O$2,$N$2,,$L$2,$M$2)</f>
        <v>204.35</v>
      </c>
      <c r="E50" s="54">
        <f xml:space="preserve"> RTD("cqg.rtd",,"StudyData", $K$2, "Bar", "", "High", $J$2, -$A50, $O$2,$N$2,,$L$2,$M$2)</f>
        <v>207.14</v>
      </c>
      <c r="F50" s="54">
        <f xml:space="preserve"> RTD("cqg.rtd",,"StudyData", $K$2, "Bar", "", "Low", $J$2, -$A50, $O$2,$N$2,,$L$2,$M$2)</f>
        <v>203.98</v>
      </c>
      <c r="G50" s="54">
        <f xml:space="preserve"> RTD("cqg.rtd",,"StudyData", $K$2, "Bar", "", "Close", $J$2, -$A50, $O$2,$N$2,,$L$2,$M$2)</f>
        <v>206.92</v>
      </c>
      <c r="P50" s="51">
        <f t="shared" si="1"/>
        <v>48</v>
      </c>
      <c r="Q50" s="52">
        <f xml:space="preserve"> RTD("cqg.rtd",,"StudyData", $Z$2, "Bar", "", "Time", $Y$2,-$P50, $AD$2, "", "","False")</f>
        <v>42461</v>
      </c>
      <c r="R50" s="53">
        <f xml:space="preserve"> RTD("cqg.rtd",,"StudyData", $Z$2, "Bar", "", "Time", $Y$2, -$P50,$AD$2,$AC$2, "","False")</f>
        <v>42461</v>
      </c>
      <c r="S50" s="54">
        <f xml:space="preserve"> RTD("cqg.rtd",,"StudyData", $Z$2, "Bar", "", "Open", $Y$2, -$P50, $AD$2,$AC$2,,$AA$2,$AB$2)</f>
        <v>51.69</v>
      </c>
      <c r="T50" s="54">
        <f xml:space="preserve"> RTD("cqg.rtd",,"StudyData", $Z$2, "Bar", "", "High", $Y$2, -$P50, $AD$2,$AC$2,,$AA$2,$AB$2)</f>
        <v>52.14</v>
      </c>
      <c r="U50" s="54">
        <f xml:space="preserve"> RTD("cqg.rtd",,"StudyData", $Z$2, "Bar", "", "Low", $Y$2, -$P50, $AD$2,$AC$2,,$AA$2,$AB$2)</f>
        <v>51.59</v>
      </c>
      <c r="V50" s="54">
        <f xml:space="preserve"> RTD("cqg.rtd",,"StudyData", $Z$2, "Bar", "", "Close", $Y$2, -$P50, $AD$2,$AC$2,,$AA$2,$AB$2)</f>
        <v>52.11</v>
      </c>
    </row>
    <row r="51" spans="1:22" x14ac:dyDescent="0.3">
      <c r="A51" s="51">
        <f t="shared" si="0"/>
        <v>49</v>
      </c>
      <c r="B51" s="52">
        <f xml:space="preserve"> RTD("cqg.rtd",,"StudyData", $K$2, "Bar", "", "Time", $J$2,-$A51, $O$2, "", "","False")</f>
        <v>42460</v>
      </c>
      <c r="C51" s="53">
        <f xml:space="preserve"> RTD("cqg.rtd",,"StudyData", $K$2, "Bar", "", "Time", $J$2, -$A51,$O$2,$N$2, "","False")</f>
        <v>42460</v>
      </c>
      <c r="D51" s="54">
        <f xml:space="preserve"> RTD("cqg.rtd",,"StudyData", $K$2, "Bar", "", "Open", $J$2, -$A51, $O$2,$N$2,,$L$2,$M$2)</f>
        <v>205.91</v>
      </c>
      <c r="E51" s="54">
        <f xml:space="preserve"> RTD("cqg.rtd",,"StudyData", $K$2, "Bar", "", "High", $J$2, -$A51, $O$2,$N$2,,$L$2,$M$2)</f>
        <v>206.41</v>
      </c>
      <c r="F51" s="54">
        <f xml:space="preserve"> RTD("cqg.rtd",,"StudyData", $K$2, "Bar", "", "Low", $J$2, -$A51, $O$2,$N$2,,$L$2,$M$2)</f>
        <v>205.33</v>
      </c>
      <c r="G51" s="54">
        <f xml:space="preserve"> RTD("cqg.rtd",,"StudyData", $K$2, "Bar", "", "Close", $J$2, -$A51, $O$2,$N$2,,$L$2,$M$2)</f>
        <v>205.52</v>
      </c>
      <c r="P51" s="51">
        <f t="shared" si="1"/>
        <v>49</v>
      </c>
      <c r="Q51" s="52">
        <f xml:space="preserve"> RTD("cqg.rtd",,"StudyData", $Z$2, "Bar", "", "Time", $Y$2,-$P51, $AD$2, "", "","False")</f>
        <v>42460</v>
      </c>
      <c r="R51" s="53">
        <f xml:space="preserve"> RTD("cqg.rtd",,"StudyData", $Z$2, "Bar", "", "Time", $Y$2, -$P51,$AD$2,$AC$2, "","False")</f>
        <v>42460</v>
      </c>
      <c r="S51" s="54">
        <f xml:space="preserve"> RTD("cqg.rtd",,"StudyData", $Z$2, "Bar", "", "Open", $Y$2, -$P51, $AD$2,$AC$2,,$AA$2,$AB$2)</f>
        <v>52.75</v>
      </c>
      <c r="T51" s="54">
        <f xml:space="preserve"> RTD("cqg.rtd",,"StudyData", $Z$2, "Bar", "", "High", $Y$2, -$P51, $AD$2,$AC$2,,$AA$2,$AB$2)</f>
        <v>52.75</v>
      </c>
      <c r="U51" s="54">
        <f xml:space="preserve"> RTD("cqg.rtd",,"StudyData", $Z$2, "Bar", "", "Low", $Y$2, -$P51, $AD$2,$AC$2,,$AA$2,$AB$2)</f>
        <v>51.96</v>
      </c>
      <c r="V51" s="54">
        <f xml:space="preserve"> RTD("cqg.rtd",,"StudyData", $Z$2, "Bar", "", "Close", $Y$2, -$P51, $AD$2,$AC$2,,$AA$2,$AB$2)</f>
        <v>52.08</v>
      </c>
    </row>
    <row r="52" spans="1:22" x14ac:dyDescent="0.3">
      <c r="A52" s="51">
        <f t="shared" si="0"/>
        <v>50</v>
      </c>
      <c r="B52" s="52">
        <f xml:space="preserve"> RTD("cqg.rtd",,"StudyData", $K$2, "Bar", "", "Time", $J$2,-$A52, $O$2, "", "","False")</f>
        <v>42459</v>
      </c>
      <c r="C52" s="53">
        <f xml:space="preserve"> RTD("cqg.rtd",,"StudyData", $K$2, "Bar", "", "Time", $J$2, -$A52,$O$2,$N$2, "","False")</f>
        <v>42459</v>
      </c>
      <c r="D52" s="54">
        <f xml:space="preserve"> RTD("cqg.rtd",,"StudyData", $K$2, "Bar", "", "Open", $J$2, -$A52, $O$2,$N$2,,$L$2,$M$2)</f>
        <v>206.3</v>
      </c>
      <c r="E52" s="54">
        <f xml:space="preserve"> RTD("cqg.rtd",,"StudyData", $K$2, "Bar", "", "High", $J$2, -$A52, $O$2,$N$2,,$L$2,$M$2)</f>
        <v>206.87</v>
      </c>
      <c r="F52" s="54">
        <f xml:space="preserve"> RTD("cqg.rtd",,"StudyData", $K$2, "Bar", "", "Low", $J$2, -$A52, $O$2,$N$2,,$L$2,$M$2)</f>
        <v>205.59</v>
      </c>
      <c r="G52" s="54">
        <f xml:space="preserve"> RTD("cqg.rtd",,"StudyData", $K$2, "Bar", "", "Close", $J$2, -$A52, $O$2,$N$2,,$L$2,$M$2)</f>
        <v>206.02</v>
      </c>
      <c r="P52" s="51">
        <f t="shared" si="1"/>
        <v>50</v>
      </c>
      <c r="Q52" s="52">
        <f xml:space="preserve"> RTD("cqg.rtd",,"StudyData", $Z$2, "Bar", "", "Time", $Y$2,-$P52, $AD$2, "", "","False")</f>
        <v>42459</v>
      </c>
      <c r="R52" s="53">
        <f xml:space="preserve"> RTD("cqg.rtd",,"StudyData", $Z$2, "Bar", "", "Time", $Y$2, -$P52,$AD$2,$AC$2, "","False")</f>
        <v>42459</v>
      </c>
      <c r="S52" s="54">
        <f xml:space="preserve"> RTD("cqg.rtd",,"StudyData", $Z$2, "Bar", "", "Open", $Y$2, -$P52, $AD$2,$AC$2,,$AA$2,$AB$2)</f>
        <v>52.53</v>
      </c>
      <c r="T52" s="54">
        <f xml:space="preserve"> RTD("cqg.rtd",,"StudyData", $Z$2, "Bar", "", "High", $Y$2, -$P52, $AD$2,$AC$2,,$AA$2,$AB$2)</f>
        <v>52.7</v>
      </c>
      <c r="U52" s="54">
        <f xml:space="preserve"> RTD("cqg.rtd",,"StudyData", $Z$2, "Bar", "", "Low", $Y$2, -$P52, $AD$2,$AC$2,,$AA$2,$AB$2)</f>
        <v>52.22</v>
      </c>
      <c r="V52" s="54">
        <f xml:space="preserve"> RTD("cqg.rtd",,"StudyData", $Z$2, "Bar", "", "Close", $Y$2, -$P52, $AD$2,$AC$2,,$AA$2,$AB$2)</f>
        <v>52.45</v>
      </c>
    </row>
    <row r="53" spans="1:22" x14ac:dyDescent="0.3">
      <c r="A53" s="51">
        <f t="shared" si="0"/>
        <v>51</v>
      </c>
      <c r="B53" s="52">
        <f xml:space="preserve"> RTD("cqg.rtd",,"StudyData", $K$2, "Bar", "", "Time", $J$2,-$A53, $O$2, "", "","False")</f>
        <v>42458</v>
      </c>
      <c r="C53" s="53">
        <f xml:space="preserve"> RTD("cqg.rtd",,"StudyData", $K$2, "Bar", "", "Time", $J$2, -$A53,$O$2,$N$2, "","False")</f>
        <v>42458</v>
      </c>
      <c r="D53" s="54">
        <f xml:space="preserve"> RTD("cqg.rtd",,"StudyData", $K$2, "Bar", "", "Open", $J$2, -$A53, $O$2,$N$2,,$L$2,$M$2)</f>
        <v>202.76</v>
      </c>
      <c r="E53" s="54">
        <f xml:space="preserve"> RTD("cqg.rtd",,"StudyData", $K$2, "Bar", "", "High", $J$2, -$A53, $O$2,$N$2,,$L$2,$M$2)</f>
        <v>205.26</v>
      </c>
      <c r="F53" s="54">
        <f xml:space="preserve"> RTD("cqg.rtd",,"StudyData", $K$2, "Bar", "", "Low", $J$2, -$A53, $O$2,$N$2,,$L$2,$M$2)</f>
        <v>202.4</v>
      </c>
      <c r="G53" s="54">
        <f xml:space="preserve"> RTD("cqg.rtd",,"StudyData", $K$2, "Bar", "", "Close", $J$2, -$A53, $O$2,$N$2,,$L$2,$M$2)</f>
        <v>205.12</v>
      </c>
      <c r="P53" s="51">
        <f t="shared" si="1"/>
        <v>51</v>
      </c>
      <c r="Q53" s="52">
        <f xml:space="preserve"> RTD("cqg.rtd",,"StudyData", $Z$2, "Bar", "", "Time", $Y$2,-$P53, $AD$2, "", "","False")</f>
        <v>42458</v>
      </c>
      <c r="R53" s="53">
        <f xml:space="preserve"> RTD("cqg.rtd",,"StudyData", $Z$2, "Bar", "", "Time", $Y$2, -$P53,$AD$2,$AC$2, "","False")</f>
        <v>42458</v>
      </c>
      <c r="S53" s="54">
        <f xml:space="preserve"> RTD("cqg.rtd",,"StudyData", $Z$2, "Bar", "", "Open", $Y$2, -$P53, $AD$2,$AC$2,,$AA$2,$AB$2)</f>
        <v>51.33</v>
      </c>
      <c r="T53" s="54">
        <f xml:space="preserve"> RTD("cqg.rtd",,"StudyData", $Z$2, "Bar", "", "High", $Y$2, -$P53, $AD$2,$AC$2,,$AA$2,$AB$2)</f>
        <v>52.33</v>
      </c>
      <c r="U53" s="54">
        <f xml:space="preserve"> RTD("cqg.rtd",,"StudyData", $Z$2, "Bar", "", "Low", $Y$2, -$P53, $AD$2,$AC$2,,$AA$2,$AB$2)</f>
        <v>51.29</v>
      </c>
      <c r="V53" s="54">
        <f xml:space="preserve"> RTD("cqg.rtd",,"StudyData", $Z$2, "Bar", "", "Close", $Y$2, -$P53, $AD$2,$AC$2,,$AA$2,$AB$2)</f>
        <v>52.23</v>
      </c>
    </row>
    <row r="54" spans="1:22" x14ac:dyDescent="0.3">
      <c r="A54" s="51">
        <f t="shared" si="0"/>
        <v>52</v>
      </c>
      <c r="B54" s="52">
        <f xml:space="preserve"> RTD("cqg.rtd",,"StudyData", $K$2, "Bar", "", "Time", $J$2,-$A54, $O$2, "", "","False")</f>
        <v>42457</v>
      </c>
      <c r="C54" s="53">
        <f xml:space="preserve"> RTD("cqg.rtd",,"StudyData", $K$2, "Bar", "", "Time", $J$2, -$A54,$O$2,$N$2, "","False")</f>
        <v>42457</v>
      </c>
      <c r="D54" s="54">
        <f xml:space="preserve"> RTD("cqg.rtd",,"StudyData", $K$2, "Bar", "", "Open", $J$2, -$A54, $O$2,$N$2,,$L$2,$M$2)</f>
        <v>203.61</v>
      </c>
      <c r="E54" s="54">
        <f xml:space="preserve"> RTD("cqg.rtd",,"StudyData", $K$2, "Bar", "", "High", $J$2, -$A54, $O$2,$N$2,,$L$2,$M$2)</f>
        <v>203.86</v>
      </c>
      <c r="F54" s="54">
        <f xml:space="preserve"> RTD("cqg.rtd",,"StudyData", $K$2, "Bar", "", "Low", $J$2, -$A54, $O$2,$N$2,,$L$2,$M$2)</f>
        <v>202.7</v>
      </c>
      <c r="G54" s="54">
        <f xml:space="preserve"> RTD("cqg.rtd",,"StudyData", $K$2, "Bar", "", "Close", $J$2, -$A54, $O$2,$N$2,,$L$2,$M$2)</f>
        <v>203.24</v>
      </c>
      <c r="P54" s="51">
        <f t="shared" si="1"/>
        <v>52</v>
      </c>
      <c r="Q54" s="52">
        <f xml:space="preserve"> RTD("cqg.rtd",,"StudyData", $Z$2, "Bar", "", "Time", $Y$2,-$P54, $AD$2, "", "","False")</f>
        <v>42457</v>
      </c>
      <c r="R54" s="53">
        <f xml:space="preserve"> RTD("cqg.rtd",,"StudyData", $Z$2, "Bar", "", "Time", $Y$2, -$P54,$AD$2,$AC$2, "","False")</f>
        <v>42457</v>
      </c>
      <c r="S54" s="54">
        <f xml:space="preserve"> RTD("cqg.rtd",,"StudyData", $Z$2, "Bar", "", "Open", $Y$2, -$P54, $AD$2,$AC$2,,$AA$2,$AB$2)</f>
        <v>51.66</v>
      </c>
      <c r="T54" s="54">
        <f xml:space="preserve"> RTD("cqg.rtd",,"StudyData", $Z$2, "Bar", "", "High", $Y$2, -$P54, $AD$2,$AC$2,,$AA$2,$AB$2)</f>
        <v>51.74</v>
      </c>
      <c r="U54" s="54">
        <f xml:space="preserve"> RTD("cqg.rtd",,"StudyData", $Z$2, "Bar", "", "Low", $Y$2, -$P54, $AD$2,$AC$2,,$AA$2,$AB$2)</f>
        <v>51.45</v>
      </c>
      <c r="V54" s="54">
        <f xml:space="preserve"> RTD("cqg.rtd",,"StudyData", $Z$2, "Bar", "", "Close", $Y$2, -$P54, $AD$2,$AC$2,,$AA$2,$AB$2)</f>
        <v>51.51</v>
      </c>
    </row>
    <row r="55" spans="1:22" x14ac:dyDescent="0.3">
      <c r="A55" s="51">
        <f t="shared" si="0"/>
        <v>53</v>
      </c>
      <c r="B55" s="52">
        <f xml:space="preserve"> RTD("cqg.rtd",,"StudyData", $K$2, "Bar", "", "Time", $J$2,-$A55, $O$2, "", "","False")</f>
        <v>42453</v>
      </c>
      <c r="C55" s="53">
        <f xml:space="preserve"> RTD("cqg.rtd",,"StudyData", $K$2, "Bar", "", "Time", $J$2, -$A55,$O$2,$N$2, "","False")</f>
        <v>42453</v>
      </c>
      <c r="D55" s="54">
        <f xml:space="preserve"> RTD("cqg.rtd",,"StudyData", $K$2, "Bar", "", "Open", $J$2, -$A55, $O$2,$N$2,,$L$2,$M$2)</f>
        <v>202</v>
      </c>
      <c r="E55" s="54">
        <f xml:space="preserve"> RTD("cqg.rtd",,"StudyData", $K$2, "Bar", "", "High", $J$2, -$A55, $O$2,$N$2,,$L$2,$M$2)</f>
        <v>203.39</v>
      </c>
      <c r="F55" s="54">
        <f xml:space="preserve"> RTD("cqg.rtd",,"StudyData", $K$2, "Bar", "", "Low", $J$2, -$A55, $O$2,$N$2,,$L$2,$M$2)</f>
        <v>201.74</v>
      </c>
      <c r="G55" s="54">
        <f xml:space="preserve"> RTD("cqg.rtd",,"StudyData", $K$2, "Bar", "", "Close", $J$2, -$A55, $O$2,$N$2,,$L$2,$M$2)</f>
        <v>203.12</v>
      </c>
      <c r="P55" s="51">
        <f t="shared" si="1"/>
        <v>53</v>
      </c>
      <c r="Q55" s="52">
        <f xml:space="preserve"> RTD("cqg.rtd",,"StudyData", $Z$2, "Bar", "", "Time", $Y$2,-$P55, $AD$2, "", "","False")</f>
        <v>42453</v>
      </c>
      <c r="R55" s="53">
        <f xml:space="preserve"> RTD("cqg.rtd",,"StudyData", $Z$2, "Bar", "", "Time", $Y$2, -$P55,$AD$2,$AC$2, "","False")</f>
        <v>42453</v>
      </c>
      <c r="S55" s="54">
        <f xml:space="preserve"> RTD("cqg.rtd",,"StudyData", $Z$2, "Bar", "", "Open", $Y$2, -$P55, $AD$2,$AC$2,,$AA$2,$AB$2)</f>
        <v>51.87</v>
      </c>
      <c r="T55" s="54">
        <f xml:space="preserve"> RTD("cqg.rtd",,"StudyData", $Z$2, "Bar", "", "High", $Y$2, -$P55, $AD$2,$AC$2,,$AA$2,$AB$2)</f>
        <v>51.87</v>
      </c>
      <c r="U55" s="54">
        <f xml:space="preserve"> RTD("cqg.rtd",,"StudyData", $Z$2, "Bar", "", "Low", $Y$2, -$P55, $AD$2,$AC$2,,$AA$2,$AB$2)</f>
        <v>51.34</v>
      </c>
      <c r="V55" s="54">
        <f xml:space="preserve"> RTD("cqg.rtd",,"StudyData", $Z$2, "Bar", "", "Close", $Y$2, -$P55, $AD$2,$AC$2,,$AA$2,$AB$2)</f>
        <v>51.78</v>
      </c>
    </row>
    <row r="56" spans="1:22" x14ac:dyDescent="0.3">
      <c r="A56" s="51">
        <f t="shared" si="0"/>
        <v>54</v>
      </c>
      <c r="B56" s="52">
        <f xml:space="preserve"> RTD("cqg.rtd",,"StudyData", $K$2, "Bar", "", "Time", $J$2,-$A56, $O$2, "", "","False")</f>
        <v>42452</v>
      </c>
      <c r="C56" s="53">
        <f xml:space="preserve"> RTD("cqg.rtd",,"StudyData", $K$2, "Bar", "", "Time", $J$2, -$A56,$O$2,$N$2, "","False")</f>
        <v>42452</v>
      </c>
      <c r="D56" s="54">
        <f xml:space="preserve"> RTD("cqg.rtd",,"StudyData", $K$2, "Bar", "", "Open", $J$2, -$A56, $O$2,$N$2,,$L$2,$M$2)</f>
        <v>204.11</v>
      </c>
      <c r="E56" s="54">
        <f xml:space="preserve"> RTD("cqg.rtd",,"StudyData", $K$2, "Bar", "", "High", $J$2, -$A56, $O$2,$N$2,,$L$2,$M$2)</f>
        <v>204.33</v>
      </c>
      <c r="F56" s="54">
        <f xml:space="preserve"> RTD("cqg.rtd",,"StudyData", $K$2, "Bar", "", "Low", $J$2, -$A56, $O$2,$N$2,,$L$2,$M$2)</f>
        <v>203.01</v>
      </c>
      <c r="G56" s="54">
        <f xml:space="preserve"> RTD("cqg.rtd",,"StudyData", $K$2, "Bar", "", "Close", $J$2, -$A56, $O$2,$N$2,,$L$2,$M$2)</f>
        <v>203.2</v>
      </c>
      <c r="P56" s="51">
        <f t="shared" si="1"/>
        <v>54</v>
      </c>
      <c r="Q56" s="52">
        <f xml:space="preserve"> RTD("cqg.rtd",,"StudyData", $Z$2, "Bar", "", "Time", $Y$2,-$P56, $AD$2, "", "","False")</f>
        <v>42452</v>
      </c>
      <c r="R56" s="53">
        <f xml:space="preserve"> RTD("cqg.rtd",,"StudyData", $Z$2, "Bar", "", "Time", $Y$2, -$P56,$AD$2,$AC$2, "","False")</f>
        <v>42452</v>
      </c>
      <c r="S56" s="54">
        <f xml:space="preserve"> RTD("cqg.rtd",,"StudyData", $Z$2, "Bar", "", "Open", $Y$2, -$P56, $AD$2,$AC$2,,$AA$2,$AB$2)</f>
        <v>52.44</v>
      </c>
      <c r="T56" s="54">
        <f xml:space="preserve"> RTD("cqg.rtd",,"StudyData", $Z$2, "Bar", "", "High", $Y$2, -$P56, $AD$2,$AC$2,,$AA$2,$AB$2)</f>
        <v>52.44</v>
      </c>
      <c r="U56" s="54">
        <f xml:space="preserve"> RTD("cqg.rtd",,"StudyData", $Z$2, "Bar", "", "Low", $Y$2, -$P56, $AD$2,$AC$2,,$AA$2,$AB$2)</f>
        <v>51.98</v>
      </c>
      <c r="V56" s="54">
        <f xml:space="preserve"> RTD("cqg.rtd",,"StudyData", $Z$2, "Bar", "", "Close", $Y$2, -$P56, $AD$2,$AC$2,,$AA$2,$AB$2)</f>
        <v>52.04</v>
      </c>
    </row>
    <row r="57" spans="1:22" x14ac:dyDescent="0.3">
      <c r="A57" s="51">
        <f t="shared" si="0"/>
        <v>55</v>
      </c>
      <c r="B57" s="52">
        <f xml:space="preserve"> RTD("cqg.rtd",,"StudyData", $K$2, "Bar", "", "Time", $J$2,-$A57, $O$2, "", "","False")</f>
        <v>42451</v>
      </c>
      <c r="C57" s="53">
        <f xml:space="preserve"> RTD("cqg.rtd",,"StudyData", $K$2, "Bar", "", "Time", $J$2, -$A57,$O$2,$N$2, "","False")</f>
        <v>42451</v>
      </c>
      <c r="D57" s="54">
        <f xml:space="preserve"> RTD("cqg.rtd",,"StudyData", $K$2, "Bar", "", "Open", $J$2, -$A57, $O$2,$N$2,,$L$2,$M$2)</f>
        <v>203.76</v>
      </c>
      <c r="E57" s="54">
        <f xml:space="preserve"> RTD("cqg.rtd",,"StudyData", $K$2, "Bar", "", "High", $J$2, -$A57, $O$2,$N$2,,$L$2,$M$2)</f>
        <v>205.23</v>
      </c>
      <c r="F57" s="54">
        <f xml:space="preserve"> RTD("cqg.rtd",,"StudyData", $K$2, "Bar", "", "Low", $J$2, -$A57, $O$2,$N$2,,$L$2,$M$2)</f>
        <v>203.57</v>
      </c>
      <c r="G57" s="54">
        <f xml:space="preserve"> RTD("cqg.rtd",,"StudyData", $K$2, "Bar", "", "Close", $J$2, -$A57, $O$2,$N$2,,$L$2,$M$2)</f>
        <v>204.56</v>
      </c>
      <c r="P57" s="51">
        <f t="shared" si="1"/>
        <v>55</v>
      </c>
      <c r="Q57" s="52">
        <f xml:space="preserve"> RTD("cqg.rtd",,"StudyData", $Z$2, "Bar", "", "Time", $Y$2,-$P57, $AD$2, "", "","False")</f>
        <v>42451</v>
      </c>
      <c r="R57" s="53">
        <f xml:space="preserve"> RTD("cqg.rtd",,"StudyData", $Z$2, "Bar", "", "Time", $Y$2, -$P57,$AD$2,$AC$2, "","False")</f>
        <v>42451</v>
      </c>
      <c r="S57" s="54">
        <f xml:space="preserve"> RTD("cqg.rtd",,"StudyData", $Z$2, "Bar", "", "Open", $Y$2, -$P57, $AD$2,$AC$2,,$AA$2,$AB$2)</f>
        <v>52.27</v>
      </c>
      <c r="T57" s="54">
        <f xml:space="preserve"> RTD("cqg.rtd",,"StudyData", $Z$2, "Bar", "", "High", $Y$2, -$P57, $AD$2,$AC$2,,$AA$2,$AB$2)</f>
        <v>52.65</v>
      </c>
      <c r="U57" s="54">
        <f xml:space="preserve"> RTD("cqg.rtd",,"StudyData", $Z$2, "Bar", "", "Low", $Y$2, -$P57, $AD$2,$AC$2,,$AA$2,$AB$2)</f>
        <v>52.24</v>
      </c>
      <c r="V57" s="54">
        <f xml:space="preserve"> RTD("cqg.rtd",,"StudyData", $Z$2, "Bar", "", "Close", $Y$2, -$P57, $AD$2,$AC$2,,$AA$2,$AB$2)</f>
        <v>52.45</v>
      </c>
    </row>
    <row r="58" spans="1:22" x14ac:dyDescent="0.3">
      <c r="A58" s="51">
        <f t="shared" si="0"/>
        <v>56</v>
      </c>
      <c r="B58" s="52">
        <f xml:space="preserve"> RTD("cqg.rtd",,"StudyData", $K$2, "Bar", "", "Time", $J$2,-$A58, $O$2, "", "","False")</f>
        <v>42450</v>
      </c>
      <c r="C58" s="53">
        <f xml:space="preserve"> RTD("cqg.rtd",,"StudyData", $K$2, "Bar", "", "Time", $J$2, -$A58,$O$2,$N$2, "","False")</f>
        <v>42450</v>
      </c>
      <c r="D58" s="54">
        <f xml:space="preserve"> RTD("cqg.rtd",,"StudyData", $K$2, "Bar", "", "Open", $J$2, -$A58, $O$2,$N$2,,$L$2,$M$2)</f>
        <v>204.07</v>
      </c>
      <c r="E58" s="54">
        <f xml:space="preserve"> RTD("cqg.rtd",,"StudyData", $K$2, "Bar", "", "High", $J$2, -$A58, $O$2,$N$2,,$L$2,$M$2)</f>
        <v>204.94</v>
      </c>
      <c r="F58" s="54">
        <f xml:space="preserve"> RTD("cqg.rtd",,"StudyData", $K$2, "Bar", "", "Low", $J$2, -$A58, $O$2,$N$2,,$L$2,$M$2)</f>
        <v>203.8</v>
      </c>
      <c r="G58" s="54">
        <f xml:space="preserve"> RTD("cqg.rtd",,"StudyData", $K$2, "Bar", "", "Close", $J$2, -$A58, $O$2,$N$2,,$L$2,$M$2)</f>
        <v>204.67</v>
      </c>
      <c r="P58" s="51">
        <f t="shared" si="1"/>
        <v>56</v>
      </c>
      <c r="Q58" s="52">
        <f xml:space="preserve"> RTD("cqg.rtd",,"StudyData", $Z$2, "Bar", "", "Time", $Y$2,-$P58, $AD$2, "", "","False")</f>
        <v>42450</v>
      </c>
      <c r="R58" s="53">
        <f xml:space="preserve"> RTD("cqg.rtd",,"StudyData", $Z$2, "Bar", "", "Time", $Y$2, -$P58,$AD$2,$AC$2, "","False")</f>
        <v>42450</v>
      </c>
      <c r="S58" s="54">
        <f xml:space="preserve"> RTD("cqg.rtd",,"StudyData", $Z$2, "Bar", "", "Open", $Y$2, -$P58, $AD$2,$AC$2,,$AA$2,$AB$2)</f>
        <v>52.85</v>
      </c>
      <c r="T58" s="54">
        <f xml:space="preserve"> RTD("cqg.rtd",,"StudyData", $Z$2, "Bar", "", "High", $Y$2, -$P58, $AD$2,$AC$2,,$AA$2,$AB$2)</f>
        <v>52.85</v>
      </c>
      <c r="U58" s="54">
        <f xml:space="preserve"> RTD("cqg.rtd",,"StudyData", $Z$2, "Bar", "", "Low", $Y$2, -$P58, $AD$2,$AC$2,,$AA$2,$AB$2)</f>
        <v>52.46</v>
      </c>
      <c r="V58" s="54">
        <f xml:space="preserve"> RTD("cqg.rtd",,"StudyData", $Z$2, "Bar", "", "Close", $Y$2, -$P58, $AD$2,$AC$2,,$AA$2,$AB$2)</f>
        <v>52.55</v>
      </c>
    </row>
    <row r="59" spans="1:22" x14ac:dyDescent="0.3">
      <c r="A59" s="51">
        <f t="shared" si="0"/>
        <v>57</v>
      </c>
      <c r="B59" s="52">
        <f xml:space="preserve"> RTD("cqg.rtd",,"StudyData", $K$2, "Bar", "", "Time", $J$2,-$A59, $O$2, "", "","False")</f>
        <v>42447</v>
      </c>
      <c r="C59" s="53">
        <f xml:space="preserve"> RTD("cqg.rtd",,"StudyData", $K$2, "Bar", "", "Time", $J$2, -$A59,$O$2,$N$2, "","False")</f>
        <v>42447</v>
      </c>
      <c r="D59" s="54">
        <f xml:space="preserve"> RTD("cqg.rtd",,"StudyData", $K$2, "Bar", "", "Open", $J$2, -$A59, $O$2,$N$2,,$L$2,$M$2)</f>
        <v>204.17</v>
      </c>
      <c r="E59" s="54">
        <f xml:space="preserve"> RTD("cqg.rtd",,"StudyData", $K$2, "Bar", "", "High", $J$2, -$A59, $O$2,$N$2,,$L$2,$M$2)</f>
        <v>204.78</v>
      </c>
      <c r="F59" s="54">
        <f xml:space="preserve"> RTD("cqg.rtd",,"StudyData", $K$2, "Bar", "", "Low", $J$2, -$A59, $O$2,$N$2,,$L$2,$M$2)</f>
        <v>203.8</v>
      </c>
      <c r="G59" s="54">
        <f xml:space="preserve"> RTD("cqg.rtd",,"StudyData", $K$2, "Bar", "", "Close", $J$2, -$A59, $O$2,$N$2,,$L$2,$M$2)</f>
        <v>204.38</v>
      </c>
      <c r="P59" s="51">
        <f t="shared" si="1"/>
        <v>57</v>
      </c>
      <c r="Q59" s="52">
        <f xml:space="preserve"> RTD("cqg.rtd",,"StudyData", $Z$2, "Bar", "", "Time", $Y$2,-$P59, $AD$2, "", "","False")</f>
        <v>42447</v>
      </c>
      <c r="R59" s="53">
        <f xml:space="preserve"> RTD("cqg.rtd",,"StudyData", $Z$2, "Bar", "", "Time", $Y$2, -$P59,$AD$2,$AC$2, "","False")</f>
        <v>42447</v>
      </c>
      <c r="S59" s="54">
        <f xml:space="preserve"> RTD("cqg.rtd",,"StudyData", $Z$2, "Bar", "", "Open", $Y$2, -$P59, $AD$2,$AC$2,,$AA$2,$AB$2)</f>
        <v>52.08</v>
      </c>
      <c r="T59" s="54">
        <f xml:space="preserve"> RTD("cqg.rtd",,"StudyData", $Z$2, "Bar", "", "High", $Y$2, -$P59, $AD$2,$AC$2,,$AA$2,$AB$2)</f>
        <v>52.58</v>
      </c>
      <c r="U59" s="54">
        <f xml:space="preserve"> RTD("cqg.rtd",,"StudyData", $Z$2, "Bar", "", "Low", $Y$2, -$P59, $AD$2,$AC$2,,$AA$2,$AB$2)</f>
        <v>52.08</v>
      </c>
      <c r="V59" s="54">
        <f xml:space="preserve"> RTD("cqg.rtd",,"StudyData", $Z$2, "Bar", "", "Close", $Y$2, -$P59, $AD$2,$AC$2,,$AA$2,$AB$2)</f>
        <v>52.58</v>
      </c>
    </row>
    <row r="60" spans="1:22" x14ac:dyDescent="0.3">
      <c r="A60" s="51">
        <f t="shared" si="0"/>
        <v>58</v>
      </c>
      <c r="B60" s="52">
        <f xml:space="preserve"> RTD("cqg.rtd",,"StudyData", $K$2, "Bar", "", "Time", $J$2,-$A60, $O$2, "", "","False")</f>
        <v>42446</v>
      </c>
      <c r="C60" s="53">
        <f xml:space="preserve"> RTD("cqg.rtd",,"StudyData", $K$2, "Bar", "", "Time", $J$2, -$A60,$O$2,$N$2, "","False")</f>
        <v>42446</v>
      </c>
      <c r="D60" s="54">
        <f xml:space="preserve"> RTD("cqg.rtd",,"StudyData", $K$2, "Bar", "", "Open", $J$2, -$A60, $O$2,$N$2,,$L$2,$M$2)</f>
        <v>203.24</v>
      </c>
      <c r="E60" s="54">
        <f xml:space="preserve"> RTD("cqg.rtd",,"StudyData", $K$2, "Bar", "", "High", $J$2, -$A60, $O$2,$N$2,,$L$2,$M$2)</f>
        <v>205.23</v>
      </c>
      <c r="F60" s="54">
        <f xml:space="preserve"> RTD("cqg.rtd",,"StudyData", $K$2, "Bar", "", "Low", $J$2, -$A60, $O$2,$N$2,,$L$2,$M$2)</f>
        <v>202.77</v>
      </c>
      <c r="G60" s="54">
        <f xml:space="preserve"> RTD("cqg.rtd",,"StudyData", $K$2, "Bar", "", "Close", $J$2, -$A60, $O$2,$N$2,,$L$2,$M$2)</f>
        <v>204.63</v>
      </c>
      <c r="P60" s="51">
        <f t="shared" si="1"/>
        <v>58</v>
      </c>
      <c r="Q60" s="52">
        <f xml:space="preserve"> RTD("cqg.rtd",,"StudyData", $Z$2, "Bar", "", "Time", $Y$2,-$P60, $AD$2, "", "","False")</f>
        <v>42446</v>
      </c>
      <c r="R60" s="53">
        <f xml:space="preserve"> RTD("cqg.rtd",,"StudyData", $Z$2, "Bar", "", "Time", $Y$2, -$P60,$AD$2,$AC$2, "","False")</f>
        <v>42446</v>
      </c>
      <c r="S60" s="54">
        <f xml:space="preserve"> RTD("cqg.rtd",,"StudyData", $Z$2, "Bar", "", "Open", $Y$2, -$P60, $AD$2,$AC$2,,$AA$2,$AB$2)</f>
        <v>51.15</v>
      </c>
      <c r="T60" s="54">
        <f xml:space="preserve"> RTD("cqg.rtd",,"StudyData", $Z$2, "Bar", "", "High", $Y$2, -$P60, $AD$2,$AC$2,,$AA$2,$AB$2)</f>
        <v>51.99</v>
      </c>
      <c r="U60" s="54">
        <f xml:space="preserve"> RTD("cqg.rtd",,"StudyData", $Z$2, "Bar", "", "Low", $Y$2, -$P60, $AD$2,$AC$2,,$AA$2,$AB$2)</f>
        <v>50.95</v>
      </c>
      <c r="V60" s="54">
        <f xml:space="preserve"> RTD("cqg.rtd",,"StudyData", $Z$2, "Bar", "", "Close", $Y$2, -$P60, $AD$2,$AC$2,,$AA$2,$AB$2)</f>
        <v>51.99</v>
      </c>
    </row>
    <row r="61" spans="1:22" x14ac:dyDescent="0.3">
      <c r="A61" s="51">
        <f t="shared" si="0"/>
        <v>59</v>
      </c>
      <c r="B61" s="52">
        <f xml:space="preserve"> RTD("cqg.rtd",,"StudyData", $K$2, "Bar", "", "Time", $J$2,-$A61, $O$2, "", "","False")</f>
        <v>42445</v>
      </c>
      <c r="C61" s="53">
        <f xml:space="preserve"> RTD("cqg.rtd",,"StudyData", $K$2, "Bar", "", "Time", $J$2, -$A61,$O$2,$N$2, "","False")</f>
        <v>42445</v>
      </c>
      <c r="D61" s="54">
        <f xml:space="preserve"> RTD("cqg.rtd",,"StudyData", $K$2, "Bar", "", "Open", $J$2, -$A61, $O$2,$N$2,,$L$2,$M$2)</f>
        <v>201.6</v>
      </c>
      <c r="E61" s="54">
        <f xml:space="preserve"> RTD("cqg.rtd",,"StudyData", $K$2, "Bar", "", "High", $J$2, -$A61, $O$2,$N$2,,$L$2,$M$2)</f>
        <v>203.82</v>
      </c>
      <c r="F61" s="54">
        <f xml:space="preserve"> RTD("cqg.rtd",,"StudyData", $K$2, "Bar", "", "Low", $J$2, -$A61, $O$2,$N$2,,$L$2,$M$2)</f>
        <v>201.55</v>
      </c>
      <c r="G61" s="54">
        <f xml:space="preserve"> RTD("cqg.rtd",,"StudyData", $K$2, "Bar", "", "Close", $J$2, -$A61, $O$2,$N$2,,$L$2,$M$2)</f>
        <v>203.34</v>
      </c>
      <c r="P61" s="51">
        <f t="shared" si="1"/>
        <v>59</v>
      </c>
      <c r="Q61" s="52">
        <f xml:space="preserve"> RTD("cqg.rtd",,"StudyData", $Z$2, "Bar", "", "Time", $Y$2,-$P61, $AD$2, "", "","False")</f>
        <v>42445</v>
      </c>
      <c r="R61" s="53">
        <f xml:space="preserve"> RTD("cqg.rtd",,"StudyData", $Z$2, "Bar", "", "Time", $Y$2, -$P61,$AD$2,$AC$2, "","False")</f>
        <v>42445</v>
      </c>
      <c r="S61" s="54">
        <f xml:space="preserve"> RTD("cqg.rtd",,"StudyData", $Z$2, "Bar", "", "Open", $Y$2, -$P61, $AD$2,$AC$2,,$AA$2,$AB$2)</f>
        <v>50.82</v>
      </c>
      <c r="T61" s="54">
        <f xml:space="preserve"> RTD("cqg.rtd",,"StudyData", $Z$2, "Bar", "", "High", $Y$2, -$P61, $AD$2,$AC$2,,$AA$2,$AB$2)</f>
        <v>51.08</v>
      </c>
      <c r="U61" s="54">
        <f xml:space="preserve"> RTD("cqg.rtd",,"StudyData", $Z$2, "Bar", "", "Low", $Y$2, -$P61, $AD$2,$AC$2,,$AA$2,$AB$2)</f>
        <v>50.48</v>
      </c>
      <c r="V61" s="54">
        <f xml:space="preserve"> RTD("cqg.rtd",,"StudyData", $Z$2, "Bar", "", "Close", $Y$2, -$P61, $AD$2,$AC$2,,$AA$2,$AB$2)</f>
        <v>51.07</v>
      </c>
    </row>
    <row r="62" spans="1:22" x14ac:dyDescent="0.3">
      <c r="A62" s="51">
        <f t="shared" si="0"/>
        <v>60</v>
      </c>
      <c r="B62" s="52">
        <f xml:space="preserve"> RTD("cqg.rtd",,"StudyData", $K$2, "Bar", "", "Time", $J$2,-$A62, $O$2, "", "","False")</f>
        <v>42444</v>
      </c>
      <c r="C62" s="53">
        <f xml:space="preserve"> RTD("cqg.rtd",,"StudyData", $K$2, "Bar", "", "Time", $J$2, -$A62,$O$2,$N$2, "","False")</f>
        <v>42444</v>
      </c>
      <c r="D62" s="54">
        <f xml:space="preserve"> RTD("cqg.rtd",,"StudyData", $K$2, "Bar", "", "Open", $J$2, -$A62, $O$2,$N$2,,$L$2,$M$2)</f>
        <v>201.36</v>
      </c>
      <c r="E62" s="54">
        <f xml:space="preserve"> RTD("cqg.rtd",,"StudyData", $K$2, "Bar", "", "High", $J$2, -$A62, $O$2,$N$2,,$L$2,$M$2)</f>
        <v>202.23</v>
      </c>
      <c r="F62" s="54">
        <f xml:space="preserve"> RTD("cqg.rtd",,"StudyData", $K$2, "Bar", "", "Low", $J$2, -$A62, $O$2,$N$2,,$L$2,$M$2)</f>
        <v>201.05</v>
      </c>
      <c r="G62" s="54">
        <f xml:space="preserve"> RTD("cqg.rtd",,"StudyData", $K$2, "Bar", "", "Close", $J$2, -$A62, $O$2,$N$2,,$L$2,$M$2)</f>
        <v>202.17</v>
      </c>
      <c r="P62" s="51">
        <f t="shared" si="1"/>
        <v>60</v>
      </c>
      <c r="Q62" s="52">
        <f xml:space="preserve"> RTD("cqg.rtd",,"StudyData", $Z$2, "Bar", "", "Time", $Y$2,-$P62, $AD$2, "", "","False")</f>
        <v>42444</v>
      </c>
      <c r="R62" s="53">
        <f xml:space="preserve"> RTD("cqg.rtd",,"StudyData", $Z$2, "Bar", "", "Time", $Y$2, -$P62,$AD$2,$AC$2, "","False")</f>
        <v>42444</v>
      </c>
      <c r="S62" s="54">
        <f xml:space="preserve"> RTD("cqg.rtd",,"StudyData", $Z$2, "Bar", "", "Open", $Y$2, -$P62, $AD$2,$AC$2,,$AA$2,$AB$2)</f>
        <v>50.46</v>
      </c>
      <c r="T62" s="54">
        <f xml:space="preserve"> RTD("cqg.rtd",,"StudyData", $Z$2, "Bar", "", "High", $Y$2, -$P62, $AD$2,$AC$2,,$AA$2,$AB$2)</f>
        <v>50.54</v>
      </c>
      <c r="U62" s="54">
        <f xml:space="preserve"> RTD("cqg.rtd",,"StudyData", $Z$2, "Bar", "", "Low", $Y$2, -$P62, $AD$2,$AC$2,,$AA$2,$AB$2)</f>
        <v>50.08</v>
      </c>
      <c r="V62" s="54">
        <f xml:space="preserve"> RTD("cqg.rtd",,"StudyData", $Z$2, "Bar", "", "Close", $Y$2, -$P62, $AD$2,$AC$2,,$AA$2,$AB$2)</f>
        <v>50.44</v>
      </c>
    </row>
    <row r="63" spans="1:22" x14ac:dyDescent="0.3">
      <c r="A63" s="51">
        <f t="shared" si="0"/>
        <v>61</v>
      </c>
      <c r="B63" s="52">
        <f xml:space="preserve"> RTD("cqg.rtd",,"StudyData", $K$2, "Bar", "", "Time", $J$2,-$A63, $O$2, "", "","False")</f>
        <v>42443</v>
      </c>
      <c r="C63" s="53">
        <f xml:space="preserve"> RTD("cqg.rtd",,"StudyData", $K$2, "Bar", "", "Time", $J$2, -$A63,$O$2,$N$2, "","False")</f>
        <v>42443</v>
      </c>
      <c r="D63" s="54">
        <f xml:space="preserve"> RTD("cqg.rtd",,"StudyData", $K$2, "Bar", "", "Open", $J$2, -$A63, $O$2,$N$2,,$L$2,$M$2)</f>
        <v>202.16</v>
      </c>
      <c r="E63" s="54">
        <f xml:space="preserve"> RTD("cqg.rtd",,"StudyData", $K$2, "Bar", "", "High", $J$2, -$A63, $O$2,$N$2,,$L$2,$M$2)</f>
        <v>203.04</v>
      </c>
      <c r="F63" s="54">
        <f xml:space="preserve"> RTD("cqg.rtd",,"StudyData", $K$2, "Bar", "", "Low", $J$2, -$A63, $O$2,$N$2,,$L$2,$M$2)</f>
        <v>201.77</v>
      </c>
      <c r="G63" s="54">
        <f xml:space="preserve"> RTD("cqg.rtd",,"StudyData", $K$2, "Bar", "", "Close", $J$2, -$A63, $O$2,$N$2,,$L$2,$M$2)</f>
        <v>202.5</v>
      </c>
      <c r="P63" s="51">
        <f t="shared" si="1"/>
        <v>61</v>
      </c>
      <c r="Q63" s="52">
        <f xml:space="preserve"> RTD("cqg.rtd",,"StudyData", $Z$2, "Bar", "", "Time", $Y$2,-$P63, $AD$2, "", "","False")</f>
        <v>42443</v>
      </c>
      <c r="R63" s="53">
        <f xml:space="preserve"> RTD("cqg.rtd",,"StudyData", $Z$2, "Bar", "", "Time", $Y$2, -$P63,$AD$2,$AC$2, "","False")</f>
        <v>42443</v>
      </c>
      <c r="S63" s="54">
        <f xml:space="preserve"> RTD("cqg.rtd",,"StudyData", $Z$2, "Bar", "", "Open", $Y$2, -$P63, $AD$2,$AC$2,,$AA$2,$AB$2)</f>
        <v>50.76</v>
      </c>
      <c r="T63" s="54">
        <f xml:space="preserve"> RTD("cqg.rtd",,"StudyData", $Z$2, "Bar", "", "High", $Y$2, -$P63, $AD$2,$AC$2,,$AA$2,$AB$2)</f>
        <v>50.86</v>
      </c>
      <c r="U63" s="54">
        <f xml:space="preserve"> RTD("cqg.rtd",,"StudyData", $Z$2, "Bar", "", "Low", $Y$2, -$P63, $AD$2,$AC$2,,$AA$2,$AB$2)</f>
        <v>50.56</v>
      </c>
      <c r="V63" s="54">
        <f xml:space="preserve"> RTD("cqg.rtd",,"StudyData", $Z$2, "Bar", "", "Close", $Y$2, -$P63, $AD$2,$AC$2,,$AA$2,$AB$2)</f>
        <v>50.82</v>
      </c>
    </row>
    <row r="64" spans="1:22" x14ac:dyDescent="0.3">
      <c r="A64" s="51">
        <f t="shared" si="0"/>
        <v>62</v>
      </c>
      <c r="B64" s="52">
        <f xml:space="preserve"> RTD("cqg.rtd",,"StudyData", $K$2, "Bar", "", "Time", $J$2,-$A64, $O$2, "", "","False")</f>
        <v>42440</v>
      </c>
      <c r="C64" s="53">
        <f xml:space="preserve"> RTD("cqg.rtd",,"StudyData", $K$2, "Bar", "", "Time", $J$2, -$A64,$O$2,$N$2, "","False")</f>
        <v>42440</v>
      </c>
      <c r="D64" s="54">
        <f xml:space="preserve"> RTD("cqg.rtd",,"StudyData", $K$2, "Bar", "", "Open", $J$2, -$A64, $O$2,$N$2,,$L$2,$M$2)</f>
        <v>201.26</v>
      </c>
      <c r="E64" s="54">
        <f xml:space="preserve"> RTD("cqg.rtd",,"StudyData", $K$2, "Bar", "", "High", $J$2, -$A64, $O$2,$N$2,,$L$2,$M$2)</f>
        <v>202.81</v>
      </c>
      <c r="F64" s="54">
        <f xml:space="preserve"> RTD("cqg.rtd",,"StudyData", $K$2, "Bar", "", "Low", $J$2, -$A64, $O$2,$N$2,,$L$2,$M$2)</f>
        <v>201.12</v>
      </c>
      <c r="G64" s="54">
        <f xml:space="preserve"> RTD("cqg.rtd",,"StudyData", $K$2, "Bar", "", "Close", $J$2, -$A64, $O$2,$N$2,,$L$2,$M$2)</f>
        <v>202.76</v>
      </c>
      <c r="P64" s="51">
        <f t="shared" si="1"/>
        <v>62</v>
      </c>
      <c r="Q64" s="52">
        <f xml:space="preserve"> RTD("cqg.rtd",,"StudyData", $Z$2, "Bar", "", "Time", $Y$2,-$P64, $AD$2, "", "","False")</f>
        <v>42440</v>
      </c>
      <c r="R64" s="53">
        <f xml:space="preserve"> RTD("cqg.rtd",,"StudyData", $Z$2, "Bar", "", "Time", $Y$2, -$P64,$AD$2,$AC$2, "","False")</f>
        <v>42440</v>
      </c>
      <c r="S64" s="54">
        <f xml:space="preserve"> RTD("cqg.rtd",,"StudyData", $Z$2, "Bar", "", "Open", $Y$2, -$P64, $AD$2,$AC$2,,$AA$2,$AB$2)</f>
        <v>50.68</v>
      </c>
      <c r="T64" s="54">
        <f xml:space="preserve"> RTD("cqg.rtd",,"StudyData", $Z$2, "Bar", "", "High", $Y$2, -$P64, $AD$2,$AC$2,,$AA$2,$AB$2)</f>
        <v>51</v>
      </c>
      <c r="U64" s="54">
        <f xml:space="preserve"> RTD("cqg.rtd",,"StudyData", $Z$2, "Bar", "", "Low", $Y$2, -$P64, $AD$2,$AC$2,,$AA$2,$AB$2)</f>
        <v>50.68</v>
      </c>
      <c r="V64" s="54">
        <f xml:space="preserve"> RTD("cqg.rtd",,"StudyData", $Z$2, "Bar", "", "Close", $Y$2, -$P64, $AD$2,$AC$2,,$AA$2,$AB$2)</f>
        <v>50.95</v>
      </c>
    </row>
    <row r="65" spans="1:22" x14ac:dyDescent="0.3">
      <c r="A65" s="51">
        <f t="shared" si="0"/>
        <v>63</v>
      </c>
      <c r="B65" s="52">
        <f xml:space="preserve"> RTD("cqg.rtd",,"StudyData", $K$2, "Bar", "", "Time", $J$2,-$A65, $O$2, "", "","False")</f>
        <v>42439</v>
      </c>
      <c r="C65" s="53">
        <f xml:space="preserve"> RTD("cqg.rtd",,"StudyData", $K$2, "Bar", "", "Time", $J$2, -$A65,$O$2,$N$2, "","False")</f>
        <v>42439</v>
      </c>
      <c r="D65" s="54">
        <f xml:space="preserve"> RTD("cqg.rtd",,"StudyData", $K$2, "Bar", "", "Open", $J$2, -$A65, $O$2,$N$2,,$L$2,$M$2)</f>
        <v>199.96</v>
      </c>
      <c r="E65" s="54">
        <f xml:space="preserve"> RTD("cqg.rtd",,"StudyData", $K$2, "Bar", "", "High", $J$2, -$A65, $O$2,$N$2,,$L$2,$M$2)</f>
        <v>201.07</v>
      </c>
      <c r="F65" s="54">
        <f xml:space="preserve"> RTD("cqg.rtd",,"StudyData", $K$2, "Bar", "", "Low", $J$2, -$A65, $O$2,$N$2,,$L$2,$M$2)</f>
        <v>197.38</v>
      </c>
      <c r="G65" s="54">
        <f xml:space="preserve"> RTD("cqg.rtd",,"StudyData", $K$2, "Bar", "", "Close", $J$2, -$A65, $O$2,$N$2,,$L$2,$M$2)</f>
        <v>199.54</v>
      </c>
      <c r="P65" s="51">
        <f t="shared" si="1"/>
        <v>63</v>
      </c>
      <c r="Q65" s="52">
        <f xml:space="preserve"> RTD("cqg.rtd",,"StudyData", $Z$2, "Bar", "", "Time", $Y$2,-$P65, $AD$2, "", "","False")</f>
        <v>42439</v>
      </c>
      <c r="R65" s="53">
        <f xml:space="preserve"> RTD("cqg.rtd",,"StudyData", $Z$2, "Bar", "", "Time", $Y$2, -$P65,$AD$2,$AC$2, "","False")</f>
        <v>42439</v>
      </c>
      <c r="S65" s="54">
        <f xml:space="preserve"> RTD("cqg.rtd",,"StudyData", $Z$2, "Bar", "", "Open", $Y$2, -$P65, $AD$2,$AC$2,,$AA$2,$AB$2)</f>
        <v>50.68</v>
      </c>
      <c r="T65" s="54">
        <f xml:space="preserve"> RTD("cqg.rtd",,"StudyData", $Z$2, "Bar", "", "High", $Y$2, -$P65, $AD$2,$AC$2,,$AA$2,$AB$2)</f>
        <v>50.68</v>
      </c>
      <c r="U65" s="54">
        <f xml:space="preserve"> RTD("cqg.rtd",,"StudyData", $Z$2, "Bar", "", "Low", $Y$2, -$P65, $AD$2,$AC$2,,$AA$2,$AB$2)</f>
        <v>49.87</v>
      </c>
      <c r="V65" s="54">
        <f xml:space="preserve"> RTD("cqg.rtd",,"StudyData", $Z$2, "Bar", "", "Close", $Y$2, -$P65, $AD$2,$AC$2,,$AA$2,$AB$2)</f>
        <v>50.13</v>
      </c>
    </row>
    <row r="66" spans="1:22" x14ac:dyDescent="0.3">
      <c r="A66" s="51">
        <f t="shared" si="0"/>
        <v>64</v>
      </c>
      <c r="B66" s="52">
        <f xml:space="preserve"> RTD("cqg.rtd",,"StudyData", $K$2, "Bar", "", "Time", $J$2,-$A66, $O$2, "", "","False")</f>
        <v>42438</v>
      </c>
      <c r="C66" s="53">
        <f xml:space="preserve"> RTD("cqg.rtd",,"StudyData", $K$2, "Bar", "", "Time", $J$2, -$A66,$O$2,$N$2, "","False")</f>
        <v>42438</v>
      </c>
      <c r="D66" s="54">
        <f xml:space="preserve"> RTD("cqg.rtd",,"StudyData", $K$2, "Bar", "", "Open", $J$2, -$A66, $O$2,$N$2,,$L$2,$M$2)</f>
        <v>199.36</v>
      </c>
      <c r="E66" s="54">
        <f xml:space="preserve"> RTD("cqg.rtd",,"StudyData", $K$2, "Bar", "", "High", $J$2, -$A66, $O$2,$N$2,,$L$2,$M$2)</f>
        <v>199.79</v>
      </c>
      <c r="F66" s="54">
        <f xml:space="preserve"> RTD("cqg.rtd",,"StudyData", $K$2, "Bar", "", "Low", $J$2, -$A66, $O$2,$N$2,,$L$2,$M$2)</f>
        <v>198.43</v>
      </c>
      <c r="G66" s="54">
        <f xml:space="preserve"> RTD("cqg.rtd",,"StudyData", $K$2, "Bar", "", "Close", $J$2, -$A66, $O$2,$N$2,,$L$2,$M$2)</f>
        <v>199.38</v>
      </c>
      <c r="P66" s="51">
        <f t="shared" si="1"/>
        <v>64</v>
      </c>
      <c r="Q66" s="52">
        <f xml:space="preserve"> RTD("cqg.rtd",,"StudyData", $Z$2, "Bar", "", "Time", $Y$2,-$P66, $AD$2, "", "","False")</f>
        <v>42438</v>
      </c>
      <c r="R66" s="53">
        <f xml:space="preserve"> RTD("cqg.rtd",,"StudyData", $Z$2, "Bar", "", "Time", $Y$2, -$P66,$AD$2,$AC$2, "","False")</f>
        <v>42438</v>
      </c>
      <c r="S66" s="54">
        <f xml:space="preserve"> RTD("cqg.rtd",,"StudyData", $Z$2, "Bar", "", "Open", $Y$2, -$P66, $AD$2,$AC$2,,$AA$2,$AB$2)</f>
        <v>50.52</v>
      </c>
      <c r="T66" s="54">
        <f xml:space="preserve"> RTD("cqg.rtd",,"StudyData", $Z$2, "Bar", "", "High", $Y$2, -$P66, $AD$2,$AC$2,,$AA$2,$AB$2)</f>
        <v>50.59</v>
      </c>
      <c r="U66" s="54">
        <f xml:space="preserve"> RTD("cqg.rtd",,"StudyData", $Z$2, "Bar", "", "Low", $Y$2, -$P66, $AD$2,$AC$2,,$AA$2,$AB$2)</f>
        <v>50.43</v>
      </c>
      <c r="V66" s="54">
        <f xml:space="preserve"> RTD("cqg.rtd",,"StudyData", $Z$2, "Bar", "", "Close", $Y$2, -$P66, $AD$2,$AC$2,,$AA$2,$AB$2)</f>
        <v>50.44</v>
      </c>
    </row>
    <row r="67" spans="1:22" x14ac:dyDescent="0.3">
      <c r="A67" s="51">
        <f t="shared" si="0"/>
        <v>65</v>
      </c>
      <c r="B67" s="52">
        <f xml:space="preserve"> RTD("cqg.rtd",,"StudyData", $K$2, "Bar", "", "Time", $J$2,-$A67, $O$2, "", "","False")</f>
        <v>42437</v>
      </c>
      <c r="C67" s="53">
        <f xml:space="preserve"> RTD("cqg.rtd",,"StudyData", $K$2, "Bar", "", "Time", $J$2, -$A67,$O$2,$N$2, "","False")</f>
        <v>42437</v>
      </c>
      <c r="D67" s="54">
        <f xml:space="preserve"> RTD("cqg.rtd",,"StudyData", $K$2, "Bar", "", "Open", $J$2, -$A67, $O$2,$N$2,,$L$2,$M$2)</f>
        <v>199.32</v>
      </c>
      <c r="E67" s="54">
        <f xml:space="preserve"> RTD("cqg.rtd",,"StudyData", $K$2, "Bar", "", "High", $J$2, -$A67, $O$2,$N$2,,$L$2,$M$2)</f>
        <v>199.92</v>
      </c>
      <c r="F67" s="54">
        <f xml:space="preserve"> RTD("cqg.rtd",,"StudyData", $K$2, "Bar", "", "Low", $J$2, -$A67, $O$2,$N$2,,$L$2,$M$2)</f>
        <v>198.21</v>
      </c>
      <c r="G67" s="54">
        <f xml:space="preserve"> RTD("cqg.rtd",,"StudyData", $K$2, "Bar", "", "Close", $J$2, -$A67, $O$2,$N$2,,$L$2,$M$2)</f>
        <v>198.4</v>
      </c>
      <c r="P67" s="51">
        <f t="shared" si="1"/>
        <v>65</v>
      </c>
      <c r="Q67" s="52">
        <f xml:space="preserve"> RTD("cqg.rtd",,"StudyData", $Z$2, "Bar", "", "Time", $Y$2,-$P67, $AD$2, "", "","False")</f>
        <v>42437</v>
      </c>
      <c r="R67" s="53">
        <f xml:space="preserve"> RTD("cqg.rtd",,"StudyData", $Z$2, "Bar", "", "Time", $Y$2, -$P67,$AD$2,$AC$2, "","False")</f>
        <v>42437</v>
      </c>
      <c r="S67" s="54">
        <f xml:space="preserve"> RTD("cqg.rtd",,"StudyData", $Z$2, "Bar", "", "Open", $Y$2, -$P67, $AD$2,$AC$2,,$AA$2,$AB$2)</f>
        <v>50.65</v>
      </c>
      <c r="T67" s="54">
        <f xml:space="preserve"> RTD("cqg.rtd",,"StudyData", $Z$2, "Bar", "", "High", $Y$2, -$P67, $AD$2,$AC$2,,$AA$2,$AB$2)</f>
        <v>50.66</v>
      </c>
      <c r="U67" s="54">
        <f xml:space="preserve"> RTD("cqg.rtd",,"StudyData", $Z$2, "Bar", "", "Low", $Y$2, -$P67, $AD$2,$AC$2,,$AA$2,$AB$2)</f>
        <v>50.3</v>
      </c>
      <c r="V67" s="54">
        <f xml:space="preserve"> RTD("cqg.rtd",,"StudyData", $Z$2, "Bar", "", "Close", $Y$2, -$P67, $AD$2,$AC$2,,$AA$2,$AB$2)</f>
        <v>50.43</v>
      </c>
    </row>
    <row r="68" spans="1:22" x14ac:dyDescent="0.3">
      <c r="A68" s="51">
        <f t="shared" ref="A68:A131" si="6">A67+1</f>
        <v>66</v>
      </c>
      <c r="B68" s="52">
        <f xml:space="preserve"> RTD("cqg.rtd",,"StudyData", $K$2, "Bar", "", "Time", $J$2,-$A68, $O$2, "", "","False")</f>
        <v>42436</v>
      </c>
      <c r="C68" s="53">
        <f xml:space="preserve"> RTD("cqg.rtd",,"StudyData", $K$2, "Bar", "", "Time", $J$2, -$A68,$O$2,$N$2, "","False")</f>
        <v>42436</v>
      </c>
      <c r="D68" s="54">
        <f xml:space="preserve"> RTD("cqg.rtd",,"StudyData", $K$2, "Bar", "", "Open", $J$2, -$A68, $O$2,$N$2,,$L$2,$M$2)</f>
        <v>199.34</v>
      </c>
      <c r="E68" s="54">
        <f xml:space="preserve"> RTD("cqg.rtd",,"StudyData", $K$2, "Bar", "", "High", $J$2, -$A68, $O$2,$N$2,,$L$2,$M$2)</f>
        <v>201.07</v>
      </c>
      <c r="F68" s="54">
        <f xml:space="preserve"> RTD("cqg.rtd",,"StudyData", $K$2, "Bar", "", "Low", $J$2, -$A68, $O$2,$N$2,,$L$2,$M$2)</f>
        <v>199.25</v>
      </c>
      <c r="G68" s="54">
        <f xml:space="preserve"> RTD("cqg.rtd",,"StudyData", $K$2, "Bar", "", "Close", $J$2, -$A68, $O$2,$N$2,,$L$2,$M$2)</f>
        <v>200.59</v>
      </c>
      <c r="P68" s="51">
        <f t="shared" ref="P68:P131" si="7">P67+1</f>
        <v>66</v>
      </c>
      <c r="Q68" s="52">
        <f xml:space="preserve"> RTD("cqg.rtd",,"StudyData", $Z$2, "Bar", "", "Time", $Y$2,-$P68, $AD$2, "", "","False")</f>
        <v>42436</v>
      </c>
      <c r="R68" s="53">
        <f xml:space="preserve"> RTD("cqg.rtd",,"StudyData", $Z$2, "Bar", "", "Time", $Y$2, -$P68,$AD$2,$AC$2, "","False")</f>
        <v>42436</v>
      </c>
      <c r="S68" s="54">
        <f xml:space="preserve"> RTD("cqg.rtd",,"StudyData", $Z$2, "Bar", "", "Open", $Y$2, -$P68, $AD$2,$AC$2,,$AA$2,$AB$2)</f>
        <v>50.91</v>
      </c>
      <c r="T68" s="54">
        <f xml:space="preserve"> RTD("cqg.rtd",,"StudyData", $Z$2, "Bar", "", "High", $Y$2, -$P68, $AD$2,$AC$2,,$AA$2,$AB$2)</f>
        <v>51.19</v>
      </c>
      <c r="U68" s="54">
        <f xml:space="preserve"> RTD("cqg.rtd",,"StudyData", $Z$2, "Bar", "", "Low", $Y$2, -$P68, $AD$2,$AC$2,,$AA$2,$AB$2)</f>
        <v>50.86</v>
      </c>
      <c r="V68" s="54">
        <f xml:space="preserve"> RTD("cqg.rtd",,"StudyData", $Z$2, "Bar", "", "Close", $Y$2, -$P68, $AD$2,$AC$2,,$AA$2,$AB$2)</f>
        <v>51.03</v>
      </c>
    </row>
    <row r="69" spans="1:22" x14ac:dyDescent="0.3">
      <c r="A69" s="51">
        <f t="shared" si="6"/>
        <v>67</v>
      </c>
      <c r="B69" s="52">
        <f xml:space="preserve"> RTD("cqg.rtd",,"StudyData", $K$2, "Bar", "", "Time", $J$2,-$A69, $O$2, "", "","False")</f>
        <v>42433</v>
      </c>
      <c r="C69" s="53">
        <f xml:space="preserve"> RTD("cqg.rtd",,"StudyData", $K$2, "Bar", "", "Time", $J$2, -$A69,$O$2,$N$2, "","False")</f>
        <v>42433</v>
      </c>
      <c r="D69" s="54">
        <f xml:space="preserve"> RTD("cqg.rtd",,"StudyData", $K$2, "Bar", "", "Open", $J$2, -$A69, $O$2,$N$2,,$L$2,$M$2)</f>
        <v>200.01</v>
      </c>
      <c r="E69" s="54">
        <f xml:space="preserve"> RTD("cqg.rtd",,"StudyData", $K$2, "Bar", "", "High", $J$2, -$A69, $O$2,$N$2,,$L$2,$M$2)</f>
        <v>201.35</v>
      </c>
      <c r="F69" s="54">
        <f xml:space="preserve"> RTD("cqg.rtd",,"StudyData", $K$2, "Bar", "", "Low", $J$2, -$A69, $O$2,$N$2,,$L$2,$M$2)</f>
        <v>199.03</v>
      </c>
      <c r="G69" s="54">
        <f xml:space="preserve"> RTD("cqg.rtd",,"StudyData", $K$2, "Bar", "", "Close", $J$2, -$A69, $O$2,$N$2,,$L$2,$M$2)</f>
        <v>200.43</v>
      </c>
      <c r="P69" s="51">
        <f t="shared" si="7"/>
        <v>67</v>
      </c>
      <c r="Q69" s="52">
        <f xml:space="preserve"> RTD("cqg.rtd",,"StudyData", $Z$2, "Bar", "", "Time", $Y$2,-$P69, $AD$2, "", "","False")</f>
        <v>42433</v>
      </c>
      <c r="R69" s="53">
        <f xml:space="preserve"> RTD("cqg.rtd",,"StudyData", $Z$2, "Bar", "", "Time", $Y$2, -$P69,$AD$2,$AC$2, "","False")</f>
        <v>42433</v>
      </c>
      <c r="S69" s="54">
        <f xml:space="preserve"> RTD("cqg.rtd",,"StudyData", $Z$2, "Bar", "", "Open", $Y$2, -$P69, $AD$2,$AC$2,,$AA$2,$AB$2)</f>
        <v>50.77</v>
      </c>
      <c r="T69" s="54">
        <f xml:space="preserve"> RTD("cqg.rtd",,"StudyData", $Z$2, "Bar", "", "High", $Y$2, -$P69, $AD$2,$AC$2,,$AA$2,$AB$2)</f>
        <v>51.39</v>
      </c>
      <c r="U69" s="54">
        <f xml:space="preserve"> RTD("cqg.rtd",,"StudyData", $Z$2, "Bar", "", "Low", $Y$2, -$P69, $AD$2,$AC$2,,$AA$2,$AB$2)</f>
        <v>50.77</v>
      </c>
      <c r="V69" s="54">
        <f xml:space="preserve"> RTD("cqg.rtd",,"StudyData", $Z$2, "Bar", "", "Close", $Y$2, -$P69, $AD$2,$AC$2,,$AA$2,$AB$2)</f>
        <v>51.08</v>
      </c>
    </row>
    <row r="70" spans="1:22" x14ac:dyDescent="0.3">
      <c r="A70" s="51">
        <f t="shared" si="6"/>
        <v>68</v>
      </c>
      <c r="B70" s="52">
        <f xml:space="preserve"> RTD("cqg.rtd",,"StudyData", $K$2, "Bar", "", "Time", $J$2,-$A70, $O$2, "", "","False")</f>
        <v>42432</v>
      </c>
      <c r="C70" s="53">
        <f xml:space="preserve"> RTD("cqg.rtd",,"StudyData", $K$2, "Bar", "", "Time", $J$2, -$A70,$O$2,$N$2, "","False")</f>
        <v>42432</v>
      </c>
      <c r="D70" s="54">
        <f xml:space="preserve"> RTD("cqg.rtd",,"StudyData", $K$2, "Bar", "", "Open", $J$2, -$A70, $O$2,$N$2,,$L$2,$M$2)</f>
        <v>198.79</v>
      </c>
      <c r="E70" s="54">
        <f xml:space="preserve"> RTD("cqg.rtd",,"StudyData", $K$2, "Bar", "", "High", $J$2, -$A70, $O$2,$N$2,,$L$2,$M$2)</f>
        <v>199.79</v>
      </c>
      <c r="F70" s="54">
        <f xml:space="preserve"> RTD("cqg.rtd",,"StudyData", $K$2, "Bar", "", "Low", $J$2, -$A70, $O$2,$N$2,,$L$2,$M$2)</f>
        <v>198.11</v>
      </c>
      <c r="G70" s="54">
        <f xml:space="preserve"> RTD("cqg.rtd",,"StudyData", $K$2, "Bar", "", "Close", $J$2, -$A70, $O$2,$N$2,,$L$2,$M$2)</f>
        <v>199.77</v>
      </c>
      <c r="P70" s="51">
        <f t="shared" si="7"/>
        <v>68</v>
      </c>
      <c r="Q70" s="52">
        <f xml:space="preserve"> RTD("cqg.rtd",,"StudyData", $Z$2, "Bar", "", "Time", $Y$2,-$P70, $AD$2, "", "","False")</f>
        <v>42432</v>
      </c>
      <c r="R70" s="53">
        <f xml:space="preserve"> RTD("cqg.rtd",,"StudyData", $Z$2, "Bar", "", "Time", $Y$2, -$P70,$AD$2,$AC$2, "","False")</f>
        <v>42432</v>
      </c>
      <c r="S70" s="54">
        <f xml:space="preserve"> RTD("cqg.rtd",,"StudyData", $Z$2, "Bar", "", "Open", $Y$2, -$P70, $AD$2,$AC$2,,$AA$2,$AB$2)</f>
        <v>50.62</v>
      </c>
      <c r="T70" s="54">
        <f xml:space="preserve"> RTD("cqg.rtd",,"StudyData", $Z$2, "Bar", "", "High", $Y$2, -$P70, $AD$2,$AC$2,,$AA$2,$AB$2)</f>
        <v>50.83</v>
      </c>
      <c r="U70" s="54">
        <f xml:space="preserve"> RTD("cqg.rtd",,"StudyData", $Z$2, "Bar", "", "Low", $Y$2, -$P70, $AD$2,$AC$2,,$AA$2,$AB$2)</f>
        <v>50.53</v>
      </c>
      <c r="V70" s="54">
        <f xml:space="preserve"> RTD("cqg.rtd",,"StudyData", $Z$2, "Bar", "", "Close", $Y$2, -$P70, $AD$2,$AC$2,,$AA$2,$AB$2)</f>
        <v>50.83</v>
      </c>
    </row>
    <row r="71" spans="1:22" x14ac:dyDescent="0.3">
      <c r="A71" s="51">
        <f t="shared" si="6"/>
        <v>69</v>
      </c>
      <c r="B71" s="52">
        <f xml:space="preserve"> RTD("cqg.rtd",,"StudyData", $K$2, "Bar", "", "Time", $J$2,-$A71, $O$2, "", "","False")</f>
        <v>42431</v>
      </c>
      <c r="C71" s="53">
        <f xml:space="preserve"> RTD("cqg.rtd",,"StudyData", $K$2, "Bar", "", "Time", $J$2, -$A71,$O$2,$N$2, "","False")</f>
        <v>42431</v>
      </c>
      <c r="D71" s="54">
        <f xml:space="preserve"> RTD("cqg.rtd",,"StudyData", $K$2, "Bar", "", "Open", $J$2, -$A71, $O$2,$N$2,,$L$2,$M$2)</f>
        <v>197.74</v>
      </c>
      <c r="E71" s="54">
        <f xml:space="preserve"> RTD("cqg.rtd",,"StudyData", $K$2, "Bar", "", "High", $J$2, -$A71, $O$2,$N$2,,$L$2,$M$2)</f>
        <v>199.09</v>
      </c>
      <c r="F71" s="54">
        <f xml:space="preserve"> RTD("cqg.rtd",,"StudyData", $K$2, "Bar", "", "Low", $J$2, -$A71, $O$2,$N$2,,$L$2,$M$2)</f>
        <v>197.25</v>
      </c>
      <c r="G71" s="54">
        <f xml:space="preserve"> RTD("cqg.rtd",,"StudyData", $K$2, "Bar", "", "Close", $J$2, -$A71, $O$2,$N$2,,$L$2,$M$2)</f>
        <v>199</v>
      </c>
      <c r="P71" s="51">
        <f t="shared" si="7"/>
        <v>69</v>
      </c>
      <c r="Q71" s="52">
        <f xml:space="preserve"> RTD("cqg.rtd",,"StudyData", $Z$2, "Bar", "", "Time", $Y$2,-$P71, $AD$2, "", "","False")</f>
        <v>42431</v>
      </c>
      <c r="R71" s="53">
        <f xml:space="preserve"> RTD("cqg.rtd",,"StudyData", $Z$2, "Bar", "", "Time", $Y$2, -$P71,$AD$2,$AC$2, "","False")</f>
        <v>42431</v>
      </c>
      <c r="S71" s="54">
        <f xml:space="preserve"> RTD("cqg.rtd",,"StudyData", $Z$2, "Bar", "", "Open", $Y$2, -$P71, $AD$2,$AC$2,,$AA$2,$AB$2)</f>
        <v>50.27</v>
      </c>
      <c r="T71" s="54">
        <f xml:space="preserve"> RTD("cqg.rtd",,"StudyData", $Z$2, "Bar", "", "High", $Y$2, -$P71, $AD$2,$AC$2,,$AA$2,$AB$2)</f>
        <v>50.62</v>
      </c>
      <c r="U71" s="54">
        <f xml:space="preserve"> RTD("cqg.rtd",,"StudyData", $Z$2, "Bar", "", "Low", $Y$2, -$P71, $AD$2,$AC$2,,$AA$2,$AB$2)</f>
        <v>50.25</v>
      </c>
      <c r="V71" s="54">
        <f xml:space="preserve"> RTD("cqg.rtd",,"StudyData", $Z$2, "Bar", "", "Close", $Y$2, -$P71, $AD$2,$AC$2,,$AA$2,$AB$2)</f>
        <v>50.56</v>
      </c>
    </row>
    <row r="72" spans="1:22" x14ac:dyDescent="0.3">
      <c r="A72" s="51">
        <f t="shared" si="6"/>
        <v>70</v>
      </c>
      <c r="B72" s="52">
        <f xml:space="preserve"> RTD("cqg.rtd",,"StudyData", $K$2, "Bar", "", "Time", $J$2,-$A72, $O$2, "", "","False")</f>
        <v>42430</v>
      </c>
      <c r="C72" s="53">
        <f xml:space="preserve"> RTD("cqg.rtd",,"StudyData", $K$2, "Bar", "", "Time", $J$2, -$A72,$O$2,$N$2, "","False")</f>
        <v>42430</v>
      </c>
      <c r="D72" s="54">
        <f xml:space="preserve"> RTD("cqg.rtd",,"StudyData", $K$2, "Bar", "", "Open", $J$2, -$A72, $O$2,$N$2,,$L$2,$M$2)</f>
        <v>195.01</v>
      </c>
      <c r="E72" s="54">
        <f xml:space="preserve"> RTD("cqg.rtd",,"StudyData", $K$2, "Bar", "", "High", $J$2, -$A72, $O$2,$N$2,,$L$2,$M$2)</f>
        <v>198.43</v>
      </c>
      <c r="F72" s="54">
        <f xml:space="preserve"> RTD("cqg.rtd",,"StudyData", $K$2, "Bar", "", "Low", $J$2, -$A72, $O$2,$N$2,,$L$2,$M$2)</f>
        <v>194.45</v>
      </c>
      <c r="G72" s="54">
        <f xml:space="preserve"> RTD("cqg.rtd",,"StudyData", $K$2, "Bar", "", "Close", $J$2, -$A72, $O$2,$N$2,,$L$2,$M$2)</f>
        <v>198.11</v>
      </c>
      <c r="P72" s="51">
        <f t="shared" si="7"/>
        <v>70</v>
      </c>
      <c r="Q72" s="52">
        <f xml:space="preserve"> RTD("cqg.rtd",,"StudyData", $Z$2, "Bar", "", "Time", $Y$2,-$P72, $AD$2, "", "","False")</f>
        <v>42430</v>
      </c>
      <c r="R72" s="53">
        <f xml:space="preserve"> RTD("cqg.rtd",,"StudyData", $Z$2, "Bar", "", "Time", $Y$2, -$P72,$AD$2,$AC$2, "","False")</f>
        <v>42430</v>
      </c>
      <c r="S72" s="54">
        <f xml:space="preserve"> RTD("cqg.rtd",,"StudyData", $Z$2, "Bar", "", "Open", $Y$2, -$P72, $AD$2,$AC$2,,$AA$2,$AB$2)</f>
        <v>49.93</v>
      </c>
      <c r="T72" s="54">
        <f xml:space="preserve"> RTD("cqg.rtd",,"StudyData", $Z$2, "Bar", "", "High", $Y$2, -$P72, $AD$2,$AC$2,,$AA$2,$AB$2)</f>
        <v>50.2</v>
      </c>
      <c r="U72" s="54">
        <f xml:space="preserve"> RTD("cqg.rtd",,"StudyData", $Z$2, "Bar", "", "Low", $Y$2, -$P72, $AD$2,$AC$2,,$AA$2,$AB$2)</f>
        <v>49.63</v>
      </c>
      <c r="V72" s="54">
        <f xml:space="preserve"> RTD("cqg.rtd",,"StudyData", $Z$2, "Bar", "", "Close", $Y$2, -$P72, $AD$2,$AC$2,,$AA$2,$AB$2)</f>
        <v>50.16</v>
      </c>
    </row>
    <row r="73" spans="1:22" x14ac:dyDescent="0.3">
      <c r="A73" s="51">
        <f t="shared" si="6"/>
        <v>71</v>
      </c>
      <c r="B73" s="52">
        <f xml:space="preserve"> RTD("cqg.rtd",,"StudyData", $K$2, "Bar", "", "Time", $J$2,-$A73, $O$2, "", "","False")</f>
        <v>42429</v>
      </c>
      <c r="C73" s="53">
        <f xml:space="preserve"> RTD("cqg.rtd",,"StudyData", $K$2, "Bar", "", "Time", $J$2, -$A73,$O$2,$N$2, "","False")</f>
        <v>42429</v>
      </c>
      <c r="D73" s="54">
        <f xml:space="preserve"> RTD("cqg.rtd",,"StudyData", $K$2, "Bar", "", "Open", $J$2, -$A73, $O$2,$N$2,,$L$2,$M$2)</f>
        <v>195.11</v>
      </c>
      <c r="E73" s="54">
        <f xml:space="preserve"> RTD("cqg.rtd",,"StudyData", $K$2, "Bar", "", "High", $J$2, -$A73, $O$2,$N$2,,$L$2,$M$2)</f>
        <v>196.23</v>
      </c>
      <c r="F73" s="54">
        <f xml:space="preserve"> RTD("cqg.rtd",,"StudyData", $K$2, "Bar", "", "Low", $J$2, -$A73, $O$2,$N$2,,$L$2,$M$2)</f>
        <v>193.32</v>
      </c>
      <c r="G73" s="54">
        <f xml:space="preserve"> RTD("cqg.rtd",,"StudyData", $K$2, "Bar", "", "Close", $J$2, -$A73, $O$2,$N$2,,$L$2,$M$2)</f>
        <v>193.56</v>
      </c>
      <c r="P73" s="51">
        <f t="shared" si="7"/>
        <v>71</v>
      </c>
      <c r="Q73" s="52">
        <f xml:space="preserve"> RTD("cqg.rtd",,"StudyData", $Z$2, "Bar", "", "Time", $Y$2,-$P73, $AD$2, "", "","False")</f>
        <v>42429</v>
      </c>
      <c r="R73" s="53">
        <f xml:space="preserve"> RTD("cqg.rtd",,"StudyData", $Z$2, "Bar", "", "Time", $Y$2, -$P73,$AD$2,$AC$2, "","False")</f>
        <v>42429</v>
      </c>
      <c r="S73" s="54">
        <f xml:space="preserve"> RTD("cqg.rtd",,"StudyData", $Z$2, "Bar", "", "Open", $Y$2, -$P73, $AD$2,$AC$2,,$AA$2,$AB$2)</f>
        <v>50.09</v>
      </c>
      <c r="T73" s="54">
        <f xml:space="preserve"> RTD("cqg.rtd",,"StudyData", $Z$2, "Bar", "", "High", $Y$2, -$P73, $AD$2,$AC$2,,$AA$2,$AB$2)</f>
        <v>50.15</v>
      </c>
      <c r="U73" s="54">
        <f xml:space="preserve"> RTD("cqg.rtd",,"StudyData", $Z$2, "Bar", "", "Low", $Y$2, -$P73, $AD$2,$AC$2,,$AA$2,$AB$2)</f>
        <v>49.73</v>
      </c>
      <c r="V73" s="54">
        <f xml:space="preserve"> RTD("cqg.rtd",,"StudyData", $Z$2, "Bar", "", "Close", $Y$2, -$P73, $AD$2,$AC$2,,$AA$2,$AB$2)</f>
        <v>49.79</v>
      </c>
    </row>
    <row r="74" spans="1:22" x14ac:dyDescent="0.3">
      <c r="A74" s="51">
        <f t="shared" si="6"/>
        <v>72</v>
      </c>
      <c r="B74" s="52">
        <f xml:space="preserve"> RTD("cqg.rtd",,"StudyData", $K$2, "Bar", "", "Time", $J$2,-$A74, $O$2, "", "","False")</f>
        <v>42426</v>
      </c>
      <c r="C74" s="53">
        <f xml:space="preserve"> RTD("cqg.rtd",,"StudyData", $K$2, "Bar", "", "Time", $J$2, -$A74,$O$2,$N$2, "","False")</f>
        <v>42426</v>
      </c>
      <c r="D74" s="54">
        <f xml:space="preserve"> RTD("cqg.rtd",,"StudyData", $K$2, "Bar", "", "Open", $J$2, -$A74, $O$2,$N$2,,$L$2,$M$2)</f>
        <v>196.57</v>
      </c>
      <c r="E74" s="54">
        <f xml:space="preserve"> RTD("cqg.rtd",,"StudyData", $K$2, "Bar", "", "High", $J$2, -$A74, $O$2,$N$2,,$L$2,$M$2)</f>
        <v>196.68</v>
      </c>
      <c r="F74" s="54">
        <f xml:space="preserve"> RTD("cqg.rtd",,"StudyData", $K$2, "Bar", "", "Low", $J$2, -$A74, $O$2,$N$2,,$L$2,$M$2)</f>
        <v>194.8</v>
      </c>
      <c r="G74" s="54">
        <f xml:space="preserve"> RTD("cqg.rtd",,"StudyData", $K$2, "Bar", "", "Close", $J$2, -$A74, $O$2,$N$2,,$L$2,$M$2)</f>
        <v>195.08</v>
      </c>
      <c r="P74" s="51">
        <f t="shared" si="7"/>
        <v>72</v>
      </c>
      <c r="Q74" s="52">
        <f xml:space="preserve"> RTD("cqg.rtd",,"StudyData", $Z$2, "Bar", "", "Time", $Y$2,-$P74, $AD$2, "", "","False")</f>
        <v>42426</v>
      </c>
      <c r="R74" s="53">
        <f xml:space="preserve"> RTD("cqg.rtd",,"StudyData", $Z$2, "Bar", "", "Time", $Y$2, -$P74,$AD$2,$AC$2, "","False")</f>
        <v>42426</v>
      </c>
      <c r="S74" s="54">
        <f xml:space="preserve"> RTD("cqg.rtd",,"StudyData", $Z$2, "Bar", "", "Open", $Y$2, -$P74, $AD$2,$AC$2,,$AA$2,$AB$2)</f>
        <v>49.77</v>
      </c>
      <c r="T74" s="54">
        <f xml:space="preserve"> RTD("cqg.rtd",,"StudyData", $Z$2, "Bar", "", "High", $Y$2, -$P74, $AD$2,$AC$2,,$AA$2,$AB$2)</f>
        <v>49.77</v>
      </c>
      <c r="U74" s="54">
        <f xml:space="preserve"> RTD("cqg.rtd",,"StudyData", $Z$2, "Bar", "", "Low", $Y$2, -$P74, $AD$2,$AC$2,,$AA$2,$AB$2)</f>
        <v>49.62</v>
      </c>
      <c r="V74" s="54">
        <f xml:space="preserve"> RTD("cqg.rtd",,"StudyData", $Z$2, "Bar", "", "Close", $Y$2, -$P74, $AD$2,$AC$2,,$AA$2,$AB$2)</f>
        <v>49.72</v>
      </c>
    </row>
    <row r="75" spans="1:22" x14ac:dyDescent="0.3">
      <c r="A75" s="51">
        <f t="shared" si="6"/>
        <v>73</v>
      </c>
      <c r="B75" s="52">
        <f xml:space="preserve"> RTD("cqg.rtd",,"StudyData", $K$2, "Bar", "", "Time", $J$2,-$A75, $O$2, "", "","False")</f>
        <v>42425</v>
      </c>
      <c r="C75" s="53">
        <f xml:space="preserve"> RTD("cqg.rtd",,"StudyData", $K$2, "Bar", "", "Time", $J$2, -$A75,$O$2,$N$2, "","False")</f>
        <v>42425</v>
      </c>
      <c r="D75" s="54">
        <f xml:space="preserve"> RTD("cqg.rtd",,"StudyData", $K$2, "Bar", "", "Open", $J$2, -$A75, $O$2,$N$2,,$L$2,$M$2)</f>
        <v>193.73</v>
      </c>
      <c r="E75" s="54">
        <f xml:space="preserve"> RTD("cqg.rtd",,"StudyData", $K$2, "Bar", "", "High", $J$2, -$A75, $O$2,$N$2,,$L$2,$M$2)</f>
        <v>195.67</v>
      </c>
      <c r="F75" s="54">
        <f xml:space="preserve"> RTD("cqg.rtd",,"StudyData", $K$2, "Bar", "", "Low", $J$2, -$A75, $O$2,$N$2,,$L$2,$M$2)</f>
        <v>192.83</v>
      </c>
      <c r="G75" s="54">
        <f xml:space="preserve"> RTD("cqg.rtd",,"StudyData", $K$2, "Bar", "", "Close", $J$2, -$A75, $O$2,$N$2,,$L$2,$M$2)</f>
        <v>195.54</v>
      </c>
      <c r="P75" s="51">
        <f t="shared" si="7"/>
        <v>73</v>
      </c>
      <c r="Q75" s="52">
        <f xml:space="preserve"> RTD("cqg.rtd",,"StudyData", $Z$2, "Bar", "", "Time", $Y$2,-$P75, $AD$2, "", "","False")</f>
        <v>42425</v>
      </c>
      <c r="R75" s="53">
        <f xml:space="preserve"> RTD("cqg.rtd",,"StudyData", $Z$2, "Bar", "", "Time", $Y$2, -$P75,$AD$2,$AC$2, "","False")</f>
        <v>42425</v>
      </c>
      <c r="S75" s="54">
        <f xml:space="preserve"> RTD("cqg.rtd",,"StudyData", $Z$2, "Bar", "", "Open", $Y$2, -$P75, $AD$2,$AC$2,,$AA$2,$AB$2)</f>
        <v>48.9</v>
      </c>
      <c r="T75" s="54">
        <f xml:space="preserve"> RTD("cqg.rtd",,"StudyData", $Z$2, "Bar", "", "High", $Y$2, -$P75, $AD$2,$AC$2,,$AA$2,$AB$2)</f>
        <v>49.5</v>
      </c>
      <c r="U75" s="54">
        <f xml:space="preserve"> RTD("cqg.rtd",,"StudyData", $Z$2, "Bar", "", "Low", $Y$2, -$P75, $AD$2,$AC$2,,$AA$2,$AB$2)</f>
        <v>48.9</v>
      </c>
      <c r="V75" s="54">
        <f xml:space="preserve"> RTD("cqg.rtd",,"StudyData", $Z$2, "Bar", "", "Close", $Y$2, -$P75, $AD$2,$AC$2,,$AA$2,$AB$2)</f>
        <v>49.49</v>
      </c>
    </row>
    <row r="76" spans="1:22" x14ac:dyDescent="0.3">
      <c r="A76" s="51">
        <f t="shared" si="6"/>
        <v>74</v>
      </c>
      <c r="B76" s="52">
        <f xml:space="preserve"> RTD("cqg.rtd",,"StudyData", $K$2, "Bar", "", "Time", $J$2,-$A76, $O$2, "", "","False")</f>
        <v>42424</v>
      </c>
      <c r="C76" s="53">
        <f xml:space="preserve"> RTD("cqg.rtd",,"StudyData", $K$2, "Bar", "", "Time", $J$2, -$A76,$O$2,$N$2, "","False")</f>
        <v>42424</v>
      </c>
      <c r="D76" s="54">
        <f xml:space="preserve"> RTD("cqg.rtd",,"StudyData", $K$2, "Bar", "", "Open", $J$2, -$A76, $O$2,$N$2,,$L$2,$M$2)</f>
        <v>190.63</v>
      </c>
      <c r="E76" s="54">
        <f xml:space="preserve"> RTD("cqg.rtd",,"StudyData", $K$2, "Bar", "", "High", $J$2, -$A76, $O$2,$N$2,,$L$2,$M$2)</f>
        <v>193.74</v>
      </c>
      <c r="F76" s="54">
        <f xml:space="preserve"> RTD("cqg.rtd",,"StudyData", $K$2, "Bar", "", "Low", $J$2, -$A76, $O$2,$N$2,,$L$2,$M$2)</f>
        <v>189.32</v>
      </c>
      <c r="G76" s="54">
        <f xml:space="preserve"> RTD("cqg.rtd",,"StudyData", $K$2, "Bar", "", "Close", $J$2, -$A76, $O$2,$N$2,,$L$2,$M$2)</f>
        <v>193.2</v>
      </c>
      <c r="P76" s="51">
        <f t="shared" si="7"/>
        <v>74</v>
      </c>
      <c r="Q76" s="52">
        <f xml:space="preserve"> RTD("cqg.rtd",,"StudyData", $Z$2, "Bar", "", "Time", $Y$2,-$P76, $AD$2, "", "","False")</f>
        <v>42424</v>
      </c>
      <c r="R76" s="53">
        <f xml:space="preserve"> RTD("cqg.rtd",,"StudyData", $Z$2, "Bar", "", "Time", $Y$2, -$P76,$AD$2,$AC$2, "","False")</f>
        <v>42424</v>
      </c>
      <c r="S76" s="54">
        <f xml:space="preserve"> RTD("cqg.rtd",,"StudyData", $Z$2, "Bar", "", "Open", $Y$2, -$P76, $AD$2,$AC$2,,$AA$2,$AB$2)</f>
        <v>48.09</v>
      </c>
      <c r="T76" s="54">
        <f xml:space="preserve"> RTD("cqg.rtd",,"StudyData", $Z$2, "Bar", "", "High", $Y$2, -$P76, $AD$2,$AC$2,,$AA$2,$AB$2)</f>
        <v>48.94</v>
      </c>
      <c r="U76" s="54">
        <f xml:space="preserve"> RTD("cqg.rtd",,"StudyData", $Z$2, "Bar", "", "Low", $Y$2, -$P76, $AD$2,$AC$2,,$AA$2,$AB$2)</f>
        <v>47.95</v>
      </c>
      <c r="V76" s="54">
        <f xml:space="preserve"> RTD("cqg.rtd",,"StudyData", $Z$2, "Bar", "", "Close", $Y$2, -$P76, $AD$2,$AC$2,,$AA$2,$AB$2)</f>
        <v>48.83</v>
      </c>
    </row>
    <row r="77" spans="1:22" x14ac:dyDescent="0.3">
      <c r="A77" s="51">
        <f t="shared" si="6"/>
        <v>75</v>
      </c>
      <c r="B77" s="52">
        <f xml:space="preserve"> RTD("cqg.rtd",,"StudyData", $K$2, "Bar", "", "Time", $J$2,-$A77, $O$2, "", "","False")</f>
        <v>42423</v>
      </c>
      <c r="C77" s="53">
        <f xml:space="preserve"> RTD("cqg.rtd",,"StudyData", $K$2, "Bar", "", "Time", $J$2, -$A77,$O$2,$N$2, "","False")</f>
        <v>42423</v>
      </c>
      <c r="D77" s="54">
        <f xml:space="preserve"> RTD("cqg.rtd",,"StudyData", $K$2, "Bar", "", "Open", $J$2, -$A77, $O$2,$N$2,,$L$2,$M$2)</f>
        <v>194</v>
      </c>
      <c r="E77" s="54">
        <f xml:space="preserve"> RTD("cqg.rtd",,"StudyData", $K$2, "Bar", "", "High", $J$2, -$A77, $O$2,$N$2,,$L$2,$M$2)</f>
        <v>194.32</v>
      </c>
      <c r="F77" s="54">
        <f xml:space="preserve"> RTD("cqg.rtd",,"StudyData", $K$2, "Bar", "", "Low", $J$2, -$A77, $O$2,$N$2,,$L$2,$M$2)</f>
        <v>192.16</v>
      </c>
      <c r="G77" s="54">
        <f xml:space="preserve"> RTD("cqg.rtd",,"StudyData", $K$2, "Bar", "", "Close", $J$2, -$A77, $O$2,$N$2,,$L$2,$M$2)</f>
        <v>192.32</v>
      </c>
      <c r="P77" s="51">
        <f t="shared" si="7"/>
        <v>75</v>
      </c>
      <c r="Q77" s="52">
        <f xml:space="preserve"> RTD("cqg.rtd",,"StudyData", $Z$2, "Bar", "", "Time", $Y$2,-$P77, $AD$2, "", "","False")</f>
        <v>42423</v>
      </c>
      <c r="R77" s="53">
        <f xml:space="preserve"> RTD("cqg.rtd",,"StudyData", $Z$2, "Bar", "", "Time", $Y$2, -$P77,$AD$2,$AC$2, "","False")</f>
        <v>42423</v>
      </c>
      <c r="S77" s="54">
        <f xml:space="preserve"> RTD("cqg.rtd",,"StudyData", $Z$2, "Bar", "", "Open", $Y$2, -$P77, $AD$2,$AC$2,,$AA$2,$AB$2)</f>
        <v>48.83</v>
      </c>
      <c r="T77" s="54">
        <f xml:space="preserve"> RTD("cqg.rtd",,"StudyData", $Z$2, "Bar", "", "High", $Y$2, -$P77, $AD$2,$AC$2,,$AA$2,$AB$2)</f>
        <v>49.02</v>
      </c>
      <c r="U77" s="54">
        <f xml:space="preserve"> RTD("cqg.rtd",,"StudyData", $Z$2, "Bar", "", "Low", $Y$2, -$P77, $AD$2,$AC$2,,$AA$2,$AB$2)</f>
        <v>48.72</v>
      </c>
      <c r="V77" s="54">
        <f xml:space="preserve"> RTD("cqg.rtd",,"StudyData", $Z$2, "Bar", "", "Close", $Y$2, -$P77, $AD$2,$AC$2,,$AA$2,$AB$2)</f>
        <v>48.93</v>
      </c>
    </row>
    <row r="78" spans="1:22" x14ac:dyDescent="0.3">
      <c r="A78" s="51">
        <f t="shared" si="6"/>
        <v>76</v>
      </c>
      <c r="B78" s="52">
        <f xml:space="preserve"> RTD("cqg.rtd",,"StudyData", $K$2, "Bar", "", "Time", $J$2,-$A78, $O$2, "", "","False")</f>
        <v>42422</v>
      </c>
      <c r="C78" s="53">
        <f xml:space="preserve"> RTD("cqg.rtd",,"StudyData", $K$2, "Bar", "", "Time", $J$2, -$A78,$O$2,$N$2, "","False")</f>
        <v>42422</v>
      </c>
      <c r="D78" s="54">
        <f xml:space="preserve"> RTD("cqg.rtd",,"StudyData", $K$2, "Bar", "", "Open", $J$2, -$A78, $O$2,$N$2,,$L$2,$M$2)</f>
        <v>193.87</v>
      </c>
      <c r="E78" s="54">
        <f xml:space="preserve"> RTD("cqg.rtd",,"StudyData", $K$2, "Bar", "", "High", $J$2, -$A78, $O$2,$N$2,,$L$2,$M$2)</f>
        <v>194.95</v>
      </c>
      <c r="F78" s="54">
        <f xml:space="preserve"> RTD("cqg.rtd",,"StudyData", $K$2, "Bar", "", "Low", $J$2, -$A78, $O$2,$N$2,,$L$2,$M$2)</f>
        <v>193.79</v>
      </c>
      <c r="G78" s="54">
        <f xml:space="preserve"> RTD("cqg.rtd",,"StudyData", $K$2, "Bar", "", "Close", $J$2, -$A78, $O$2,$N$2,,$L$2,$M$2)</f>
        <v>194.78</v>
      </c>
      <c r="P78" s="51">
        <f t="shared" si="7"/>
        <v>76</v>
      </c>
      <c r="Q78" s="52">
        <f xml:space="preserve"> RTD("cqg.rtd",,"StudyData", $Z$2, "Bar", "", "Time", $Y$2,-$P78, $AD$2, "", "","False")</f>
        <v>42422</v>
      </c>
      <c r="R78" s="53">
        <f xml:space="preserve"> RTD("cqg.rtd",,"StudyData", $Z$2, "Bar", "", "Time", $Y$2, -$P78,$AD$2,$AC$2, "","False")</f>
        <v>42422</v>
      </c>
      <c r="S78" s="54">
        <f xml:space="preserve"> RTD("cqg.rtd",,"StudyData", $Z$2, "Bar", "", "Open", $Y$2, -$P78, $AD$2,$AC$2,,$AA$2,$AB$2)</f>
        <v>48.51</v>
      </c>
      <c r="T78" s="54">
        <f xml:space="preserve"> RTD("cqg.rtd",,"StudyData", $Z$2, "Bar", "", "High", $Y$2, -$P78, $AD$2,$AC$2,,$AA$2,$AB$2)</f>
        <v>49.25</v>
      </c>
      <c r="U78" s="54">
        <f xml:space="preserve"> RTD("cqg.rtd",,"StudyData", $Z$2, "Bar", "", "Low", $Y$2, -$P78, $AD$2,$AC$2,,$AA$2,$AB$2)</f>
        <v>48.51</v>
      </c>
      <c r="V78" s="54">
        <f xml:space="preserve"> RTD("cqg.rtd",,"StudyData", $Z$2, "Bar", "", "Close", $Y$2, -$P78, $AD$2,$AC$2,,$AA$2,$AB$2)</f>
        <v>48.94</v>
      </c>
    </row>
    <row r="79" spans="1:22" x14ac:dyDescent="0.3">
      <c r="A79" s="51">
        <f t="shared" si="6"/>
        <v>77</v>
      </c>
      <c r="B79" s="52">
        <f xml:space="preserve"> RTD("cqg.rtd",,"StudyData", $K$2, "Bar", "", "Time", $J$2,-$A79, $O$2, "", "","False")</f>
        <v>42419</v>
      </c>
      <c r="C79" s="53">
        <f xml:space="preserve"> RTD("cqg.rtd",,"StudyData", $K$2, "Bar", "", "Time", $J$2, -$A79,$O$2,$N$2, "","False")</f>
        <v>42419</v>
      </c>
      <c r="D79" s="54">
        <f xml:space="preserve"> RTD("cqg.rtd",,"StudyData", $K$2, "Bar", "", "Open", $J$2, -$A79, $O$2,$N$2,,$L$2,$M$2)</f>
        <v>191.17</v>
      </c>
      <c r="E79" s="54">
        <f xml:space="preserve"> RTD("cqg.rtd",,"StudyData", $K$2, "Bar", "", "High", $J$2, -$A79, $O$2,$N$2,,$L$2,$M$2)</f>
        <v>192.18</v>
      </c>
      <c r="F79" s="54">
        <f xml:space="preserve"> RTD("cqg.rtd",,"StudyData", $K$2, "Bar", "", "Low", $J$2, -$A79, $O$2,$N$2,,$L$2,$M$2)</f>
        <v>190.45</v>
      </c>
      <c r="G79" s="54">
        <f xml:space="preserve"> RTD("cqg.rtd",,"StudyData", $K$2, "Bar", "", "Close", $J$2, -$A79, $O$2,$N$2,,$L$2,$M$2)</f>
        <v>192</v>
      </c>
      <c r="P79" s="51">
        <f t="shared" si="7"/>
        <v>77</v>
      </c>
      <c r="Q79" s="52">
        <f xml:space="preserve"> RTD("cqg.rtd",,"StudyData", $Z$2, "Bar", "", "Time", $Y$2,-$P79, $AD$2, "", "","False")</f>
        <v>42419</v>
      </c>
      <c r="R79" s="53">
        <f xml:space="preserve"> RTD("cqg.rtd",,"StudyData", $Z$2, "Bar", "", "Time", $Y$2, -$P79,$AD$2,$AC$2, "","False")</f>
        <v>42419</v>
      </c>
      <c r="S79" s="54">
        <f xml:space="preserve"> RTD("cqg.rtd",,"StudyData", $Z$2, "Bar", "", "Open", $Y$2, -$P79, $AD$2,$AC$2,,$AA$2,$AB$2)</f>
        <v>48.01</v>
      </c>
      <c r="T79" s="54">
        <f xml:space="preserve"> RTD("cqg.rtd",,"StudyData", $Z$2, "Bar", "", "High", $Y$2, -$P79, $AD$2,$AC$2,,$AA$2,$AB$2)</f>
        <v>48.12</v>
      </c>
      <c r="U79" s="54">
        <f xml:space="preserve"> RTD("cqg.rtd",,"StudyData", $Z$2, "Bar", "", "Low", $Y$2, -$P79, $AD$2,$AC$2,,$AA$2,$AB$2)</f>
        <v>47.7</v>
      </c>
      <c r="V79" s="54">
        <f xml:space="preserve"> RTD("cqg.rtd",,"StudyData", $Z$2, "Bar", "", "Close", $Y$2, -$P79, $AD$2,$AC$2,,$AA$2,$AB$2)</f>
        <v>48.09</v>
      </c>
    </row>
    <row r="80" spans="1:22" x14ac:dyDescent="0.3">
      <c r="A80" s="51">
        <f t="shared" si="6"/>
        <v>78</v>
      </c>
      <c r="B80" s="52">
        <f xml:space="preserve"> RTD("cqg.rtd",,"StudyData", $K$2, "Bar", "", "Time", $J$2,-$A80, $O$2, "", "","False")</f>
        <v>42418</v>
      </c>
      <c r="C80" s="53">
        <f xml:space="preserve"> RTD("cqg.rtd",,"StudyData", $K$2, "Bar", "", "Time", $J$2, -$A80,$O$2,$N$2, "","False")</f>
        <v>42418</v>
      </c>
      <c r="D80" s="54">
        <f xml:space="preserve"> RTD("cqg.rtd",,"StudyData", $K$2, "Bar", "", "Open", $J$2, -$A80, $O$2,$N$2,,$L$2,$M$2)</f>
        <v>193.2</v>
      </c>
      <c r="E80" s="54">
        <f xml:space="preserve"> RTD("cqg.rtd",,"StudyData", $K$2, "Bar", "", "High", $J$2, -$A80, $O$2,$N$2,,$L$2,$M$2)</f>
        <v>193.27</v>
      </c>
      <c r="F80" s="54">
        <f xml:space="preserve"> RTD("cqg.rtd",,"StudyData", $K$2, "Bar", "", "Low", $J$2, -$A80, $O$2,$N$2,,$L$2,$M$2)</f>
        <v>191.72</v>
      </c>
      <c r="G80" s="54">
        <f xml:space="preserve"> RTD("cqg.rtd",,"StudyData", $K$2, "Bar", "", "Close", $J$2, -$A80, $O$2,$N$2,,$L$2,$M$2)</f>
        <v>192.09</v>
      </c>
      <c r="P80" s="51">
        <f t="shared" si="7"/>
        <v>78</v>
      </c>
      <c r="Q80" s="52">
        <f xml:space="preserve"> RTD("cqg.rtd",,"StudyData", $Z$2, "Bar", "", "Time", $Y$2,-$P80, $AD$2, "", "","False")</f>
        <v>42418</v>
      </c>
      <c r="R80" s="53">
        <f xml:space="preserve"> RTD("cqg.rtd",,"StudyData", $Z$2, "Bar", "", "Time", $Y$2, -$P80,$AD$2,$AC$2, "","False")</f>
        <v>42418</v>
      </c>
      <c r="S80" s="54">
        <f xml:space="preserve"> RTD("cqg.rtd",,"StudyData", $Z$2, "Bar", "", "Open", $Y$2, -$P80, $AD$2,$AC$2,,$AA$2,$AB$2)</f>
        <v>48.26</v>
      </c>
      <c r="T80" s="54">
        <f xml:space="preserve"> RTD("cqg.rtd",,"StudyData", $Z$2, "Bar", "", "High", $Y$2, -$P80, $AD$2,$AC$2,,$AA$2,$AB$2)</f>
        <v>48.44</v>
      </c>
      <c r="U80" s="54">
        <f xml:space="preserve"> RTD("cqg.rtd",,"StudyData", $Z$2, "Bar", "", "Low", $Y$2, -$P80, $AD$2,$AC$2,,$AA$2,$AB$2)</f>
        <v>48.11</v>
      </c>
      <c r="V80" s="54">
        <f xml:space="preserve"> RTD("cqg.rtd",,"StudyData", $Z$2, "Bar", "", "Close", $Y$2, -$P80, $AD$2,$AC$2,,$AA$2,$AB$2)</f>
        <v>48.27</v>
      </c>
    </row>
    <row r="81" spans="1:22" x14ac:dyDescent="0.3">
      <c r="A81" s="51">
        <f t="shared" si="6"/>
        <v>79</v>
      </c>
      <c r="B81" s="52">
        <f xml:space="preserve"> RTD("cqg.rtd",,"StudyData", $K$2, "Bar", "", "Time", $J$2,-$A81, $O$2, "", "","False")</f>
        <v>42417</v>
      </c>
      <c r="C81" s="53">
        <f xml:space="preserve"> RTD("cqg.rtd",,"StudyData", $K$2, "Bar", "", "Time", $J$2, -$A81,$O$2,$N$2, "","False")</f>
        <v>42417</v>
      </c>
      <c r="D81" s="54">
        <f xml:space="preserve"> RTD("cqg.rtd",,"StudyData", $K$2, "Bar", "", "Open", $J$2, -$A81, $O$2,$N$2,,$L$2,$M$2)</f>
        <v>191.16</v>
      </c>
      <c r="E81" s="54">
        <f xml:space="preserve"> RTD("cqg.rtd",,"StudyData", $K$2, "Bar", "", "High", $J$2, -$A81, $O$2,$N$2,,$L$2,$M$2)</f>
        <v>193.32</v>
      </c>
      <c r="F81" s="54">
        <f xml:space="preserve"> RTD("cqg.rtd",,"StudyData", $K$2, "Bar", "", "Low", $J$2, -$A81, $O$2,$N$2,,$L$2,$M$2)</f>
        <v>191.01</v>
      </c>
      <c r="G81" s="54">
        <f xml:space="preserve"> RTD("cqg.rtd",,"StudyData", $K$2, "Bar", "", "Close", $J$2, -$A81, $O$2,$N$2,,$L$2,$M$2)</f>
        <v>192.88</v>
      </c>
      <c r="P81" s="51">
        <f t="shared" si="7"/>
        <v>79</v>
      </c>
      <c r="Q81" s="52">
        <f xml:space="preserve"> RTD("cqg.rtd",,"StudyData", $Z$2, "Bar", "", "Time", $Y$2,-$P81, $AD$2, "", "","False")</f>
        <v>42417</v>
      </c>
      <c r="R81" s="53">
        <f xml:space="preserve"> RTD("cqg.rtd",,"StudyData", $Z$2, "Bar", "", "Time", $Y$2, -$P81,$AD$2,$AC$2, "","False")</f>
        <v>42417</v>
      </c>
      <c r="S81" s="54">
        <f xml:space="preserve"> RTD("cqg.rtd",,"StudyData", $Z$2, "Bar", "", "Open", $Y$2, -$P81, $AD$2,$AC$2,,$AA$2,$AB$2)</f>
        <v>47.54</v>
      </c>
      <c r="T81" s="54">
        <f xml:space="preserve"> RTD("cqg.rtd",,"StudyData", $Z$2, "Bar", "", "High", $Y$2, -$P81, $AD$2,$AC$2,,$AA$2,$AB$2)</f>
        <v>48.21</v>
      </c>
      <c r="U81" s="54">
        <f xml:space="preserve"> RTD("cqg.rtd",,"StudyData", $Z$2, "Bar", "", "Low", $Y$2, -$P81, $AD$2,$AC$2,,$AA$2,$AB$2)</f>
        <v>47.54</v>
      </c>
      <c r="V81" s="54">
        <f xml:space="preserve"> RTD("cqg.rtd",,"StudyData", $Z$2, "Bar", "", "Close", $Y$2, -$P81, $AD$2,$AC$2,,$AA$2,$AB$2)</f>
        <v>48.12</v>
      </c>
    </row>
    <row r="82" spans="1:22" x14ac:dyDescent="0.3">
      <c r="A82" s="51">
        <f t="shared" si="6"/>
        <v>80</v>
      </c>
      <c r="B82" s="52">
        <f xml:space="preserve"> RTD("cqg.rtd",,"StudyData", $K$2, "Bar", "", "Time", $J$2,-$A82, $O$2, "", "","False")</f>
        <v>42416</v>
      </c>
      <c r="C82" s="53">
        <f xml:space="preserve"> RTD("cqg.rtd",,"StudyData", $K$2, "Bar", "", "Time", $J$2, -$A82,$O$2,$N$2, "","False")</f>
        <v>42416</v>
      </c>
      <c r="D82" s="54">
        <f xml:space="preserve"> RTD("cqg.rtd",,"StudyData", $K$2, "Bar", "", "Open", $J$2, -$A82, $O$2,$N$2,,$L$2,$M$2)</f>
        <v>188.77</v>
      </c>
      <c r="E82" s="54">
        <f xml:space="preserve"> RTD("cqg.rtd",,"StudyData", $K$2, "Bar", "", "High", $J$2, -$A82, $O$2,$N$2,,$L$2,$M$2)</f>
        <v>189.86</v>
      </c>
      <c r="F82" s="54">
        <f xml:space="preserve"> RTD("cqg.rtd",,"StudyData", $K$2, "Bar", "", "Low", $J$2, -$A82, $O$2,$N$2,,$L$2,$M$2)</f>
        <v>187.63</v>
      </c>
      <c r="G82" s="54">
        <f xml:space="preserve"> RTD("cqg.rtd",,"StudyData", $K$2, "Bar", "", "Close", $J$2, -$A82, $O$2,$N$2,,$L$2,$M$2)</f>
        <v>189.78</v>
      </c>
      <c r="P82" s="51">
        <f t="shared" si="7"/>
        <v>80</v>
      </c>
      <c r="Q82" s="52">
        <f xml:space="preserve"> RTD("cqg.rtd",,"StudyData", $Z$2, "Bar", "", "Time", $Y$2,-$P82, $AD$2, "", "","False")</f>
        <v>42416</v>
      </c>
      <c r="R82" s="53">
        <f xml:space="preserve"> RTD("cqg.rtd",,"StudyData", $Z$2, "Bar", "", "Time", $Y$2, -$P82,$AD$2,$AC$2, "","False")</f>
        <v>42416</v>
      </c>
      <c r="S82" s="54">
        <f xml:space="preserve"> RTD("cqg.rtd",,"StudyData", $Z$2, "Bar", "", "Open", $Y$2, -$P82, $AD$2,$AC$2,,$AA$2,$AB$2)</f>
        <v>46.69</v>
      </c>
      <c r="T82" s="54">
        <f xml:space="preserve"> RTD("cqg.rtd",,"StudyData", $Z$2, "Bar", "", "High", $Y$2, -$P82, $AD$2,$AC$2,,$AA$2,$AB$2)</f>
        <v>47.23</v>
      </c>
      <c r="U82" s="54">
        <f xml:space="preserve"> RTD("cqg.rtd",,"StudyData", $Z$2, "Bar", "", "Low", $Y$2, -$P82, $AD$2,$AC$2,,$AA$2,$AB$2)</f>
        <v>46.37</v>
      </c>
      <c r="V82" s="54">
        <f xml:space="preserve"> RTD("cqg.rtd",,"StudyData", $Z$2, "Bar", "", "Close", $Y$2, -$P82, $AD$2,$AC$2,,$AA$2,$AB$2)</f>
        <v>47.17</v>
      </c>
    </row>
    <row r="83" spans="1:22" x14ac:dyDescent="0.3">
      <c r="A83" s="51">
        <f t="shared" si="6"/>
        <v>81</v>
      </c>
      <c r="B83" s="52">
        <f xml:space="preserve"> RTD("cqg.rtd",,"StudyData", $K$2, "Bar", "", "Time", $J$2,-$A83, $O$2, "", "","False")</f>
        <v>42412</v>
      </c>
      <c r="C83" s="53">
        <f xml:space="preserve"> RTD("cqg.rtd",,"StudyData", $K$2, "Bar", "", "Time", $J$2, -$A83,$O$2,$N$2, "","False")</f>
        <v>42412</v>
      </c>
      <c r="D83" s="54">
        <f xml:space="preserve"> RTD("cqg.rtd",,"StudyData", $K$2, "Bar", "", "Open", $J$2, -$A83, $O$2,$N$2,,$L$2,$M$2)</f>
        <v>184.96</v>
      </c>
      <c r="E83" s="54">
        <f xml:space="preserve"> RTD("cqg.rtd",,"StudyData", $K$2, "Bar", "", "High", $J$2, -$A83, $O$2,$N$2,,$L$2,$M$2)</f>
        <v>186.65</v>
      </c>
      <c r="F83" s="54">
        <f xml:space="preserve"> RTD("cqg.rtd",,"StudyData", $K$2, "Bar", "", "Low", $J$2, -$A83, $O$2,$N$2,,$L$2,$M$2)</f>
        <v>183.96</v>
      </c>
      <c r="G83" s="54">
        <f xml:space="preserve"> RTD("cqg.rtd",,"StudyData", $K$2, "Bar", "", "Close", $J$2, -$A83, $O$2,$N$2,,$L$2,$M$2)</f>
        <v>186.63</v>
      </c>
      <c r="P83" s="51">
        <f t="shared" si="7"/>
        <v>81</v>
      </c>
      <c r="Q83" s="52">
        <f xml:space="preserve"> RTD("cqg.rtd",,"StudyData", $Z$2, "Bar", "", "Time", $Y$2,-$P83, $AD$2, "", "","False")</f>
        <v>42412</v>
      </c>
      <c r="R83" s="53">
        <f xml:space="preserve"> RTD("cqg.rtd",,"StudyData", $Z$2, "Bar", "", "Time", $Y$2, -$P83,$AD$2,$AC$2, "","False")</f>
        <v>42412</v>
      </c>
      <c r="S83" s="54">
        <f xml:space="preserve"> RTD("cqg.rtd",,"StudyData", $Z$2, "Bar", "", "Open", $Y$2, -$P83, $AD$2,$AC$2,,$AA$2,$AB$2)</f>
        <v>45.73</v>
      </c>
      <c r="T83" s="54">
        <f xml:space="preserve"> RTD("cqg.rtd",,"StudyData", $Z$2, "Bar", "", "High", $Y$2, -$P83, $AD$2,$AC$2,,$AA$2,$AB$2)</f>
        <v>46.22</v>
      </c>
      <c r="U83" s="54">
        <f xml:space="preserve"> RTD("cqg.rtd",,"StudyData", $Z$2, "Bar", "", "Low", $Y$2, -$P83, $AD$2,$AC$2,,$AA$2,$AB$2)</f>
        <v>45.73</v>
      </c>
      <c r="V83" s="54">
        <f xml:space="preserve"> RTD("cqg.rtd",,"StudyData", $Z$2, "Bar", "", "Close", $Y$2, -$P83, $AD$2,$AC$2,,$AA$2,$AB$2)</f>
        <v>46.12</v>
      </c>
    </row>
    <row r="84" spans="1:22" x14ac:dyDescent="0.3">
      <c r="A84" s="51">
        <f t="shared" si="6"/>
        <v>82</v>
      </c>
      <c r="B84" s="52">
        <f xml:space="preserve"> RTD("cqg.rtd",,"StudyData", $K$2, "Bar", "", "Time", $J$2,-$A84, $O$2, "", "","False")</f>
        <v>42411</v>
      </c>
      <c r="C84" s="53">
        <f xml:space="preserve"> RTD("cqg.rtd",,"StudyData", $K$2, "Bar", "", "Time", $J$2, -$A84,$O$2,$N$2, "","False")</f>
        <v>42411</v>
      </c>
      <c r="D84" s="54">
        <f xml:space="preserve"> RTD("cqg.rtd",,"StudyData", $K$2, "Bar", "", "Open", $J$2, -$A84, $O$2,$N$2,,$L$2,$M$2)</f>
        <v>182.34</v>
      </c>
      <c r="E84" s="54">
        <f xml:space="preserve"> RTD("cqg.rtd",,"StudyData", $K$2, "Bar", "", "High", $J$2, -$A84, $O$2,$N$2,,$L$2,$M$2)</f>
        <v>184.1</v>
      </c>
      <c r="F84" s="54">
        <f xml:space="preserve"> RTD("cqg.rtd",,"StudyData", $K$2, "Bar", "", "Low", $J$2, -$A84, $O$2,$N$2,,$L$2,$M$2)</f>
        <v>181.09</v>
      </c>
      <c r="G84" s="54">
        <f xml:space="preserve"> RTD("cqg.rtd",,"StudyData", $K$2, "Bar", "", "Close", $J$2, -$A84, $O$2,$N$2,,$L$2,$M$2)</f>
        <v>182.86</v>
      </c>
      <c r="P84" s="51">
        <f t="shared" si="7"/>
        <v>82</v>
      </c>
      <c r="Q84" s="52">
        <f xml:space="preserve"> RTD("cqg.rtd",,"StudyData", $Z$2, "Bar", "", "Time", $Y$2,-$P84, $AD$2, "", "","False")</f>
        <v>42411</v>
      </c>
      <c r="R84" s="53">
        <f xml:space="preserve"> RTD("cqg.rtd",,"StudyData", $Z$2, "Bar", "", "Time", $Y$2, -$P84,$AD$2,$AC$2, "","False")</f>
        <v>42411</v>
      </c>
      <c r="S84" s="54">
        <f xml:space="preserve"> RTD("cqg.rtd",,"StudyData", $Z$2, "Bar", "", "Open", $Y$2, -$P84, $AD$2,$AC$2,,$AA$2,$AB$2)</f>
        <v>46.25</v>
      </c>
      <c r="T84" s="54">
        <f xml:space="preserve"> RTD("cqg.rtd",,"StudyData", $Z$2, "Bar", "", "High", $Y$2, -$P84, $AD$2,$AC$2,,$AA$2,$AB$2)</f>
        <v>46.25</v>
      </c>
      <c r="U84" s="54">
        <f xml:space="preserve"> RTD("cqg.rtd",,"StudyData", $Z$2, "Bar", "", "Low", $Y$2, -$P84, $AD$2,$AC$2,,$AA$2,$AB$2)</f>
        <v>44.74</v>
      </c>
      <c r="V84" s="54">
        <f xml:space="preserve"> RTD("cqg.rtd",,"StudyData", $Z$2, "Bar", "", "Close", $Y$2, -$P84, $AD$2,$AC$2,,$AA$2,$AB$2)</f>
        <v>45.73</v>
      </c>
    </row>
    <row r="85" spans="1:22" x14ac:dyDescent="0.3">
      <c r="A85" s="51">
        <f t="shared" si="6"/>
        <v>83</v>
      </c>
      <c r="B85" s="52">
        <f xml:space="preserve"> RTD("cqg.rtd",,"StudyData", $K$2, "Bar", "", "Time", $J$2,-$A85, $O$2, "", "","False")</f>
        <v>42410</v>
      </c>
      <c r="C85" s="53">
        <f xml:space="preserve"> RTD("cqg.rtd",,"StudyData", $K$2, "Bar", "", "Time", $J$2, -$A85,$O$2,$N$2, "","False")</f>
        <v>42410</v>
      </c>
      <c r="D85" s="54">
        <f xml:space="preserve"> RTD("cqg.rtd",,"StudyData", $K$2, "Bar", "", "Open", $J$2, -$A85, $O$2,$N$2,,$L$2,$M$2)</f>
        <v>186.41</v>
      </c>
      <c r="E85" s="54">
        <f xml:space="preserve"> RTD("cqg.rtd",,"StudyData", $K$2, "Bar", "", "High", $J$2, -$A85, $O$2,$N$2,,$L$2,$M$2)</f>
        <v>188.34</v>
      </c>
      <c r="F85" s="54">
        <f xml:space="preserve"> RTD("cqg.rtd",,"StudyData", $K$2, "Bar", "", "Low", $J$2, -$A85, $O$2,$N$2,,$L$2,$M$2)</f>
        <v>184.94</v>
      </c>
      <c r="G85" s="54">
        <f xml:space="preserve"> RTD("cqg.rtd",,"StudyData", $K$2, "Bar", "", "Close", $J$2, -$A85, $O$2,$N$2,,$L$2,$M$2)</f>
        <v>185.27</v>
      </c>
      <c r="P85" s="51">
        <f t="shared" si="7"/>
        <v>83</v>
      </c>
      <c r="Q85" s="52">
        <f xml:space="preserve"> RTD("cqg.rtd",,"StudyData", $Z$2, "Bar", "", "Time", $Y$2,-$P85, $AD$2, "", "","False")</f>
        <v>42410</v>
      </c>
      <c r="R85" s="53">
        <f xml:space="preserve"> RTD("cqg.rtd",,"StudyData", $Z$2, "Bar", "", "Time", $Y$2, -$P85,$AD$2,$AC$2, "","False")</f>
        <v>42410</v>
      </c>
      <c r="S85" s="54">
        <f xml:space="preserve"> RTD("cqg.rtd",,"StudyData", $Z$2, "Bar", "", "Open", $Y$2, -$P85, $AD$2,$AC$2,,$AA$2,$AB$2)</f>
        <v>47.05</v>
      </c>
      <c r="T85" s="54">
        <f xml:space="preserve"> RTD("cqg.rtd",,"StudyData", $Z$2, "Bar", "", "High", $Y$2, -$P85, $AD$2,$AC$2,,$AA$2,$AB$2)</f>
        <v>47.47</v>
      </c>
      <c r="U85" s="54">
        <f xml:space="preserve"> RTD("cqg.rtd",,"StudyData", $Z$2, "Bar", "", "Low", $Y$2, -$P85, $AD$2,$AC$2,,$AA$2,$AB$2)</f>
        <v>46.88</v>
      </c>
      <c r="V85" s="54">
        <f xml:space="preserve"> RTD("cqg.rtd",,"StudyData", $Z$2, "Bar", "", "Close", $Y$2, -$P85, $AD$2,$AC$2,,$AA$2,$AB$2)</f>
        <v>46.89</v>
      </c>
    </row>
    <row r="86" spans="1:22" x14ac:dyDescent="0.3">
      <c r="A86" s="51">
        <f t="shared" si="6"/>
        <v>84</v>
      </c>
      <c r="B86" s="52">
        <f xml:space="preserve"> RTD("cqg.rtd",,"StudyData", $K$2, "Bar", "", "Time", $J$2,-$A86, $O$2, "", "","False")</f>
        <v>42409</v>
      </c>
      <c r="C86" s="53">
        <f xml:space="preserve"> RTD("cqg.rtd",,"StudyData", $K$2, "Bar", "", "Time", $J$2, -$A86,$O$2,$N$2, "","False")</f>
        <v>42409</v>
      </c>
      <c r="D86" s="54">
        <f xml:space="preserve"> RTD("cqg.rtd",,"StudyData", $K$2, "Bar", "", "Open", $J$2, -$A86, $O$2,$N$2,,$L$2,$M$2)</f>
        <v>183.36</v>
      </c>
      <c r="E86" s="54">
        <f xml:space="preserve"> RTD("cqg.rtd",,"StudyData", $K$2, "Bar", "", "High", $J$2, -$A86, $O$2,$N$2,,$L$2,$M$2)</f>
        <v>186.94</v>
      </c>
      <c r="F86" s="54">
        <f xml:space="preserve"> RTD("cqg.rtd",,"StudyData", $K$2, "Bar", "", "Low", $J$2, -$A86, $O$2,$N$2,,$L$2,$M$2)</f>
        <v>183.2</v>
      </c>
      <c r="G86" s="54">
        <f xml:space="preserve"> RTD("cqg.rtd",,"StudyData", $K$2, "Bar", "", "Close", $J$2, -$A86, $O$2,$N$2,,$L$2,$M$2)</f>
        <v>185.43</v>
      </c>
      <c r="P86" s="51">
        <f t="shared" si="7"/>
        <v>84</v>
      </c>
      <c r="Q86" s="52">
        <f xml:space="preserve"> RTD("cqg.rtd",,"StudyData", $Z$2, "Bar", "", "Time", $Y$2,-$P86, $AD$2, "", "","False")</f>
        <v>42409</v>
      </c>
      <c r="R86" s="53">
        <f xml:space="preserve"> RTD("cqg.rtd",,"StudyData", $Z$2, "Bar", "", "Time", $Y$2, -$P86,$AD$2,$AC$2, "","False")</f>
        <v>42409</v>
      </c>
      <c r="S86" s="54">
        <f xml:space="preserve"> RTD("cqg.rtd",,"StudyData", $Z$2, "Bar", "", "Open", $Y$2, -$P86, $AD$2,$AC$2,,$AA$2,$AB$2)</f>
        <v>46.52</v>
      </c>
      <c r="T86" s="54">
        <f xml:space="preserve"> RTD("cqg.rtd",,"StudyData", $Z$2, "Bar", "", "High", $Y$2, -$P86, $AD$2,$AC$2,,$AA$2,$AB$2)</f>
        <v>47.05</v>
      </c>
      <c r="U86" s="54">
        <f xml:space="preserve"> RTD("cqg.rtd",,"StudyData", $Z$2, "Bar", "", "Low", $Y$2, -$P86, $AD$2,$AC$2,,$AA$2,$AB$2)</f>
        <v>46.44</v>
      </c>
      <c r="V86" s="54">
        <f xml:space="preserve"> RTD("cqg.rtd",,"StudyData", $Z$2, "Bar", "", "Close", $Y$2, -$P86, $AD$2,$AC$2,,$AA$2,$AB$2)</f>
        <v>46.71</v>
      </c>
    </row>
    <row r="87" spans="1:22" x14ac:dyDescent="0.3">
      <c r="A87" s="51">
        <f t="shared" si="6"/>
        <v>85</v>
      </c>
      <c r="B87" s="52">
        <f xml:space="preserve"> RTD("cqg.rtd",,"StudyData", $K$2, "Bar", "", "Time", $J$2,-$A87, $O$2, "", "","False")</f>
        <v>42408</v>
      </c>
      <c r="C87" s="53">
        <f xml:space="preserve"> RTD("cqg.rtd",,"StudyData", $K$2, "Bar", "", "Time", $J$2, -$A87,$O$2,$N$2, "","False")</f>
        <v>42408</v>
      </c>
      <c r="D87" s="54">
        <f xml:space="preserve"> RTD("cqg.rtd",,"StudyData", $K$2, "Bar", "", "Open", $J$2, -$A87, $O$2,$N$2,,$L$2,$M$2)</f>
        <v>185.77</v>
      </c>
      <c r="E87" s="54">
        <f xml:space="preserve"> RTD("cqg.rtd",,"StudyData", $K$2, "Bar", "", "High", $J$2, -$A87, $O$2,$N$2,,$L$2,$M$2)</f>
        <v>186.12</v>
      </c>
      <c r="F87" s="54">
        <f xml:space="preserve"> RTD("cqg.rtd",,"StudyData", $K$2, "Bar", "", "Low", $J$2, -$A87, $O$2,$N$2,,$L$2,$M$2)</f>
        <v>182.8</v>
      </c>
      <c r="G87" s="54">
        <f xml:space="preserve"> RTD("cqg.rtd",,"StudyData", $K$2, "Bar", "", "Close", $J$2, -$A87, $O$2,$N$2,,$L$2,$M$2)</f>
        <v>185.42</v>
      </c>
      <c r="P87" s="51">
        <f t="shared" si="7"/>
        <v>85</v>
      </c>
      <c r="Q87" s="52">
        <f xml:space="preserve"> RTD("cqg.rtd",,"StudyData", $Z$2, "Bar", "", "Time", $Y$2,-$P87, $AD$2, "", "","False")</f>
        <v>42408</v>
      </c>
      <c r="R87" s="53">
        <f xml:space="preserve"> RTD("cqg.rtd",,"StudyData", $Z$2, "Bar", "", "Time", $Y$2, -$P87,$AD$2,$AC$2, "","False")</f>
        <v>42408</v>
      </c>
      <c r="S87" s="54">
        <f xml:space="preserve"> RTD("cqg.rtd",,"StudyData", $Z$2, "Bar", "", "Open", $Y$2, -$P87, $AD$2,$AC$2,,$AA$2,$AB$2)</f>
        <v>47.11</v>
      </c>
      <c r="T87" s="54">
        <f xml:space="preserve"> RTD("cqg.rtd",,"StudyData", $Z$2, "Bar", "", "High", $Y$2, -$P87, $AD$2,$AC$2,,$AA$2,$AB$2)</f>
        <v>47.11</v>
      </c>
      <c r="U87" s="54">
        <f xml:space="preserve"> RTD("cqg.rtd",,"StudyData", $Z$2, "Bar", "", "Low", $Y$2, -$P87, $AD$2,$AC$2,,$AA$2,$AB$2)</f>
        <v>46.5</v>
      </c>
      <c r="V87" s="54">
        <f xml:space="preserve"> RTD("cqg.rtd",,"StudyData", $Z$2, "Bar", "", "Close", $Y$2, -$P87, $AD$2,$AC$2,,$AA$2,$AB$2)</f>
        <v>47.1</v>
      </c>
    </row>
    <row r="88" spans="1:22" x14ac:dyDescent="0.3">
      <c r="A88" s="51">
        <f t="shared" si="6"/>
        <v>86</v>
      </c>
      <c r="B88" s="52">
        <f xml:space="preserve"> RTD("cqg.rtd",,"StudyData", $K$2, "Bar", "", "Time", $J$2,-$A88, $O$2, "", "","False")</f>
        <v>42405</v>
      </c>
      <c r="C88" s="53">
        <f xml:space="preserve"> RTD("cqg.rtd",,"StudyData", $K$2, "Bar", "", "Time", $J$2, -$A88,$O$2,$N$2, "","False")</f>
        <v>42405</v>
      </c>
      <c r="D88" s="54">
        <f xml:space="preserve"> RTD("cqg.rtd",,"StudyData", $K$2, "Bar", "", "Open", $J$2, -$A88, $O$2,$N$2,,$L$2,$M$2)</f>
        <v>190.99</v>
      </c>
      <c r="E88" s="54">
        <f xml:space="preserve"> RTD("cqg.rtd",,"StudyData", $K$2, "Bar", "", "High", $J$2, -$A88, $O$2,$N$2,,$L$2,$M$2)</f>
        <v>191.08</v>
      </c>
      <c r="F88" s="54">
        <f xml:space="preserve"> RTD("cqg.rtd",,"StudyData", $K$2, "Bar", "", "Low", $J$2, -$A88, $O$2,$N$2,,$L$2,$M$2)</f>
        <v>187.2</v>
      </c>
      <c r="G88" s="54">
        <f xml:space="preserve"> RTD("cqg.rtd",,"StudyData", $K$2, "Bar", "", "Close", $J$2, -$A88, $O$2,$N$2,,$L$2,$M$2)</f>
        <v>187.95</v>
      </c>
      <c r="P88" s="51">
        <f t="shared" si="7"/>
        <v>86</v>
      </c>
      <c r="Q88" s="52">
        <f xml:space="preserve"> RTD("cqg.rtd",,"StudyData", $Z$2, "Bar", "", "Time", $Y$2,-$P88, $AD$2, "", "","False")</f>
        <v>42405</v>
      </c>
      <c r="R88" s="53">
        <f xml:space="preserve"> RTD("cqg.rtd",,"StudyData", $Z$2, "Bar", "", "Time", $Y$2, -$P88,$AD$2,$AC$2, "","False")</f>
        <v>42405</v>
      </c>
      <c r="S88" s="54">
        <f xml:space="preserve"> RTD("cqg.rtd",,"StudyData", $Z$2, "Bar", "", "Open", $Y$2, -$P88, $AD$2,$AC$2,,$AA$2,$AB$2)</f>
        <v>48.43</v>
      </c>
      <c r="T88" s="54">
        <f xml:space="preserve"> RTD("cqg.rtd",,"StudyData", $Z$2, "Bar", "", "High", $Y$2, -$P88, $AD$2,$AC$2,,$AA$2,$AB$2)</f>
        <v>48.43</v>
      </c>
      <c r="U88" s="54">
        <f xml:space="preserve"> RTD("cqg.rtd",,"StudyData", $Z$2, "Bar", "", "Low", $Y$2, -$P88, $AD$2,$AC$2,,$AA$2,$AB$2)</f>
        <v>47.39</v>
      </c>
      <c r="V88" s="54">
        <f xml:space="preserve"> RTD("cqg.rtd",,"StudyData", $Z$2, "Bar", "", "Close", $Y$2, -$P88, $AD$2,$AC$2,,$AA$2,$AB$2)</f>
        <v>47.44</v>
      </c>
    </row>
    <row r="89" spans="1:22" x14ac:dyDescent="0.3">
      <c r="A89" s="51">
        <f t="shared" si="6"/>
        <v>87</v>
      </c>
      <c r="B89" s="52">
        <f xml:space="preserve"> RTD("cqg.rtd",,"StudyData", $K$2, "Bar", "", "Time", $J$2,-$A89, $O$2, "", "","False")</f>
        <v>42404</v>
      </c>
      <c r="C89" s="53">
        <f xml:space="preserve"> RTD("cqg.rtd",,"StudyData", $K$2, "Bar", "", "Time", $J$2, -$A89,$O$2,$N$2, "","False")</f>
        <v>42404</v>
      </c>
      <c r="D89" s="54">
        <f xml:space="preserve"> RTD("cqg.rtd",,"StudyData", $K$2, "Bar", "", "Open", $J$2, -$A89, $O$2,$N$2,,$L$2,$M$2)</f>
        <v>190.71</v>
      </c>
      <c r="E89" s="54">
        <f xml:space="preserve"> RTD("cqg.rtd",,"StudyData", $K$2, "Bar", "", "High", $J$2, -$A89, $O$2,$N$2,,$L$2,$M$2)</f>
        <v>192.75</v>
      </c>
      <c r="F89" s="54">
        <f xml:space="preserve"> RTD("cqg.rtd",,"StudyData", $K$2, "Bar", "", "Low", $J$2, -$A89, $O$2,$N$2,,$L$2,$M$2)</f>
        <v>189.96</v>
      </c>
      <c r="G89" s="54">
        <f xml:space="preserve"> RTD("cqg.rtd",,"StudyData", $K$2, "Bar", "", "Close", $J$2, -$A89, $O$2,$N$2,,$L$2,$M$2)</f>
        <v>191.6</v>
      </c>
      <c r="P89" s="51">
        <f t="shared" si="7"/>
        <v>87</v>
      </c>
      <c r="Q89" s="52">
        <f xml:space="preserve"> RTD("cqg.rtd",,"StudyData", $Z$2, "Bar", "", "Time", $Y$2,-$P89, $AD$2, "", "","False")</f>
        <v>42404</v>
      </c>
      <c r="R89" s="53">
        <f xml:space="preserve"> RTD("cqg.rtd",,"StudyData", $Z$2, "Bar", "", "Time", $Y$2, -$P89,$AD$2,$AC$2, "","False")</f>
        <v>42404</v>
      </c>
      <c r="S89" s="54">
        <f xml:space="preserve"> RTD("cqg.rtd",,"StudyData", $Z$2, "Bar", "", "Open", $Y$2, -$P89, $AD$2,$AC$2,,$AA$2,$AB$2)</f>
        <v>47.99</v>
      </c>
      <c r="T89" s="54">
        <f xml:space="preserve"> RTD("cqg.rtd",,"StudyData", $Z$2, "Bar", "", "High", $Y$2, -$P89, $AD$2,$AC$2,,$AA$2,$AB$2)</f>
        <v>49.19</v>
      </c>
      <c r="U89" s="54">
        <f xml:space="preserve"> RTD("cqg.rtd",,"StudyData", $Z$2, "Bar", "", "Low", $Y$2, -$P89, $AD$2,$AC$2,,$AA$2,$AB$2)</f>
        <v>47.99</v>
      </c>
      <c r="V89" s="54">
        <f xml:space="preserve"> RTD("cqg.rtd",,"StudyData", $Z$2, "Bar", "", "Close", $Y$2, -$P89, $AD$2,$AC$2,,$AA$2,$AB$2)</f>
        <v>48.56</v>
      </c>
    </row>
    <row r="90" spans="1:22" x14ac:dyDescent="0.3">
      <c r="A90" s="51">
        <f t="shared" si="6"/>
        <v>88</v>
      </c>
      <c r="B90" s="52">
        <f xml:space="preserve"> RTD("cqg.rtd",,"StudyData", $K$2, "Bar", "", "Time", $J$2,-$A90, $O$2, "", "","False")</f>
        <v>42403</v>
      </c>
      <c r="C90" s="53">
        <f xml:space="preserve"> RTD("cqg.rtd",,"StudyData", $K$2, "Bar", "", "Time", $J$2, -$A90,$O$2,$N$2, "","False")</f>
        <v>42403</v>
      </c>
      <c r="D90" s="54">
        <f xml:space="preserve"> RTD("cqg.rtd",,"StudyData", $K$2, "Bar", "", "Open", $J$2, -$A90, $O$2,$N$2,,$L$2,$M$2)</f>
        <v>191.41</v>
      </c>
      <c r="E90" s="54">
        <f xml:space="preserve"> RTD("cqg.rtd",,"StudyData", $K$2, "Bar", "", "High", $J$2, -$A90, $O$2,$N$2,,$L$2,$M$2)</f>
        <v>191.78</v>
      </c>
      <c r="F90" s="54">
        <f xml:space="preserve"> RTD("cqg.rtd",,"StudyData", $K$2, "Bar", "", "Low", $J$2, -$A90, $O$2,$N$2,,$L$2,$M$2)</f>
        <v>187.1</v>
      </c>
      <c r="G90" s="54">
        <f xml:space="preserve"> RTD("cqg.rtd",,"StudyData", $K$2, "Bar", "", "Close", $J$2, -$A90, $O$2,$N$2,,$L$2,$M$2)</f>
        <v>191.3</v>
      </c>
      <c r="P90" s="51">
        <f t="shared" si="7"/>
        <v>88</v>
      </c>
      <c r="Q90" s="52">
        <f xml:space="preserve"> RTD("cqg.rtd",,"StudyData", $Z$2, "Bar", "", "Time", $Y$2,-$P90, $AD$2, "", "","False")</f>
        <v>42403</v>
      </c>
      <c r="R90" s="53">
        <f xml:space="preserve"> RTD("cqg.rtd",,"StudyData", $Z$2, "Bar", "", "Time", $Y$2, -$P90,$AD$2,$AC$2, "","False")</f>
        <v>42403</v>
      </c>
      <c r="S90" s="54">
        <f xml:space="preserve"> RTD("cqg.rtd",,"StudyData", $Z$2, "Bar", "", "Open", $Y$2, -$P90, $AD$2,$AC$2,,$AA$2,$AB$2)</f>
        <v>47.48</v>
      </c>
      <c r="T90" s="54">
        <f xml:space="preserve"> RTD("cqg.rtd",,"StudyData", $Z$2, "Bar", "", "High", $Y$2, -$P90, $AD$2,$AC$2,,$AA$2,$AB$2)</f>
        <v>48.21</v>
      </c>
      <c r="U90" s="54">
        <f xml:space="preserve"> RTD("cqg.rtd",,"StudyData", $Z$2, "Bar", "", "Low", $Y$2, -$P90, $AD$2,$AC$2,,$AA$2,$AB$2)</f>
        <v>46.89</v>
      </c>
      <c r="V90" s="54">
        <f xml:space="preserve"> RTD("cqg.rtd",,"StudyData", $Z$2, "Bar", "", "Close", $Y$2, -$P90, $AD$2,$AC$2,,$AA$2,$AB$2)</f>
        <v>48.1</v>
      </c>
    </row>
    <row r="91" spans="1:22" x14ac:dyDescent="0.3">
      <c r="A91" s="51">
        <f t="shared" si="6"/>
        <v>89</v>
      </c>
      <c r="B91" s="52">
        <f xml:space="preserve"> RTD("cqg.rtd",,"StudyData", $K$2, "Bar", "", "Time", $J$2,-$A91, $O$2, "", "","False")</f>
        <v>42402</v>
      </c>
      <c r="C91" s="53">
        <f xml:space="preserve"> RTD("cqg.rtd",,"StudyData", $K$2, "Bar", "", "Time", $J$2, -$A91,$O$2,$N$2, "","False")</f>
        <v>42402</v>
      </c>
      <c r="D91" s="54">
        <f xml:space="preserve"> RTD("cqg.rtd",,"StudyData", $K$2, "Bar", "", "Open", $J$2, -$A91, $O$2,$N$2,,$L$2,$M$2)</f>
        <v>191.96</v>
      </c>
      <c r="E91" s="54">
        <f xml:space="preserve"> RTD("cqg.rtd",,"StudyData", $K$2, "Bar", "", "High", $J$2, -$A91, $O$2,$N$2,,$L$2,$M$2)</f>
        <v>191.97</v>
      </c>
      <c r="F91" s="54">
        <f xml:space="preserve"> RTD("cqg.rtd",,"StudyData", $K$2, "Bar", "", "Low", $J$2, -$A91, $O$2,$N$2,,$L$2,$M$2)</f>
        <v>189.54</v>
      </c>
      <c r="G91" s="54">
        <f xml:space="preserve"> RTD("cqg.rtd",,"StudyData", $K$2, "Bar", "", "Close", $J$2, -$A91, $O$2,$N$2,,$L$2,$M$2)</f>
        <v>190.16</v>
      </c>
      <c r="P91" s="51">
        <f t="shared" si="7"/>
        <v>89</v>
      </c>
      <c r="Q91" s="52">
        <f xml:space="preserve"> RTD("cqg.rtd",,"StudyData", $Z$2, "Bar", "", "Time", $Y$2,-$P91, $AD$2, "", "","False")</f>
        <v>42402</v>
      </c>
      <c r="R91" s="53">
        <f xml:space="preserve"> RTD("cqg.rtd",,"StudyData", $Z$2, "Bar", "", "Time", $Y$2, -$P91,$AD$2,$AC$2, "","False")</f>
        <v>42402</v>
      </c>
      <c r="S91" s="54">
        <f xml:space="preserve"> RTD("cqg.rtd",,"StudyData", $Z$2, "Bar", "", "Open", $Y$2, -$P91, $AD$2,$AC$2,,$AA$2,$AB$2)</f>
        <v>47.99</v>
      </c>
      <c r="T91" s="54">
        <f xml:space="preserve"> RTD("cqg.rtd",,"StudyData", $Z$2, "Bar", "", "High", $Y$2, -$P91, $AD$2,$AC$2,,$AA$2,$AB$2)</f>
        <v>48.01</v>
      </c>
      <c r="U91" s="54">
        <f xml:space="preserve"> RTD("cqg.rtd",,"StudyData", $Z$2, "Bar", "", "Low", $Y$2, -$P91, $AD$2,$AC$2,,$AA$2,$AB$2)</f>
        <v>47.07</v>
      </c>
      <c r="V91" s="54">
        <f xml:space="preserve"> RTD("cqg.rtd",,"StudyData", $Z$2, "Bar", "", "Close", $Y$2, -$P91, $AD$2,$AC$2,,$AA$2,$AB$2)</f>
        <v>47.14</v>
      </c>
    </row>
    <row r="92" spans="1:22" x14ac:dyDescent="0.3">
      <c r="A92" s="51">
        <f t="shared" si="6"/>
        <v>90</v>
      </c>
      <c r="B92" s="52">
        <f xml:space="preserve"> RTD("cqg.rtd",,"StudyData", $K$2, "Bar", "", "Time", $J$2,-$A92, $O$2, "", "","False")</f>
        <v>42401</v>
      </c>
      <c r="C92" s="53">
        <f xml:space="preserve"> RTD("cqg.rtd",,"StudyData", $K$2, "Bar", "", "Time", $J$2, -$A92,$O$2,$N$2, "","False")</f>
        <v>42401</v>
      </c>
      <c r="D92" s="54">
        <f xml:space="preserve"> RTD("cqg.rtd",,"StudyData", $K$2, "Bar", "", "Open", $J$2, -$A92, $O$2,$N$2,,$L$2,$M$2)</f>
        <v>192.53</v>
      </c>
      <c r="E92" s="54">
        <f xml:space="preserve"> RTD("cqg.rtd",,"StudyData", $K$2, "Bar", "", "High", $J$2, -$A92, $O$2,$N$2,,$L$2,$M$2)</f>
        <v>194.58</v>
      </c>
      <c r="F92" s="54">
        <f xml:space="preserve"> RTD("cqg.rtd",,"StudyData", $K$2, "Bar", "", "Low", $J$2, -$A92, $O$2,$N$2,,$L$2,$M$2)</f>
        <v>191.84</v>
      </c>
      <c r="G92" s="54">
        <f xml:space="preserve"> RTD("cqg.rtd",,"StudyData", $K$2, "Bar", "", "Close", $J$2, -$A92, $O$2,$N$2,,$L$2,$M$2)</f>
        <v>193.65</v>
      </c>
      <c r="P92" s="51">
        <f t="shared" si="7"/>
        <v>90</v>
      </c>
      <c r="Q92" s="52">
        <f xml:space="preserve"> RTD("cqg.rtd",,"StudyData", $Z$2, "Bar", "", "Time", $Y$2,-$P92, $AD$2, "", "","False")</f>
        <v>42401</v>
      </c>
      <c r="R92" s="53">
        <f xml:space="preserve"> RTD("cqg.rtd",,"StudyData", $Z$2, "Bar", "", "Time", $Y$2, -$P92,$AD$2,$AC$2, "","False")</f>
        <v>42401</v>
      </c>
      <c r="S92" s="54">
        <f xml:space="preserve"> RTD("cqg.rtd",,"StudyData", $Z$2, "Bar", "", "Open", $Y$2, -$P92, $AD$2,$AC$2,,$AA$2,$AB$2)</f>
        <v>48.23</v>
      </c>
      <c r="T92" s="54">
        <f xml:space="preserve"> RTD("cqg.rtd",,"StudyData", $Z$2, "Bar", "", "High", $Y$2, -$P92, $AD$2,$AC$2,,$AA$2,$AB$2)</f>
        <v>48.68</v>
      </c>
      <c r="U92" s="54">
        <f xml:space="preserve"> RTD("cqg.rtd",,"StudyData", $Z$2, "Bar", "", "Low", $Y$2, -$P92, $AD$2,$AC$2,,$AA$2,$AB$2)</f>
        <v>48.2</v>
      </c>
      <c r="V92" s="54">
        <f xml:space="preserve"> RTD("cqg.rtd",,"StudyData", $Z$2, "Bar", "", "Close", $Y$2, -$P92, $AD$2,$AC$2,,$AA$2,$AB$2)</f>
        <v>48.68</v>
      </c>
    </row>
    <row r="93" spans="1:22" x14ac:dyDescent="0.3">
      <c r="A93" s="51">
        <f t="shared" si="6"/>
        <v>91</v>
      </c>
      <c r="B93" s="52">
        <f xml:space="preserve"> RTD("cqg.rtd",,"StudyData", $K$2, "Bar", "", "Time", $J$2,-$A93, $O$2, "", "","False")</f>
        <v>42398</v>
      </c>
      <c r="C93" s="53">
        <f xml:space="preserve"> RTD("cqg.rtd",,"StudyData", $K$2, "Bar", "", "Time", $J$2, -$A93,$O$2,$N$2, "","False")</f>
        <v>42398</v>
      </c>
      <c r="D93" s="54">
        <f xml:space="preserve"> RTD("cqg.rtd",,"StudyData", $K$2, "Bar", "", "Open", $J$2, -$A93, $O$2,$N$2,,$L$2,$M$2)</f>
        <v>190.02</v>
      </c>
      <c r="E93" s="54">
        <f xml:space="preserve"> RTD("cqg.rtd",,"StudyData", $K$2, "Bar", "", "High", $J$2, -$A93, $O$2,$N$2,,$L$2,$M$2)</f>
        <v>193.88</v>
      </c>
      <c r="F93" s="54">
        <f xml:space="preserve"> RTD("cqg.rtd",,"StudyData", $K$2, "Bar", "", "Low", $J$2, -$A93, $O$2,$N$2,,$L$2,$M$2)</f>
        <v>189.88</v>
      </c>
      <c r="G93" s="54">
        <f xml:space="preserve"> RTD("cqg.rtd",,"StudyData", $K$2, "Bar", "", "Close", $J$2, -$A93, $O$2,$N$2,,$L$2,$M$2)</f>
        <v>193.72</v>
      </c>
      <c r="P93" s="51">
        <f t="shared" si="7"/>
        <v>91</v>
      </c>
      <c r="Q93" s="52">
        <f xml:space="preserve"> RTD("cqg.rtd",,"StudyData", $Z$2, "Bar", "", "Time", $Y$2,-$P93, $AD$2, "", "","False")</f>
        <v>42398</v>
      </c>
      <c r="R93" s="53">
        <f xml:space="preserve"> RTD("cqg.rtd",,"StudyData", $Z$2, "Bar", "", "Time", $Y$2, -$P93,$AD$2,$AC$2, "","False")</f>
        <v>42398</v>
      </c>
      <c r="S93" s="54">
        <f xml:space="preserve"> RTD("cqg.rtd",,"StudyData", $Z$2, "Bar", "", "Open", $Y$2, -$P93, $AD$2,$AC$2,,$AA$2,$AB$2)</f>
        <v>47.76</v>
      </c>
      <c r="T93" s="54">
        <f xml:space="preserve"> RTD("cqg.rtd",,"StudyData", $Z$2, "Bar", "", "High", $Y$2, -$P93, $AD$2,$AC$2,,$AA$2,$AB$2)</f>
        <v>48.55</v>
      </c>
      <c r="U93" s="54">
        <f xml:space="preserve"> RTD("cqg.rtd",,"StudyData", $Z$2, "Bar", "", "Low", $Y$2, -$P93, $AD$2,$AC$2,,$AA$2,$AB$2)</f>
        <v>47.76</v>
      </c>
      <c r="V93" s="54">
        <f xml:space="preserve"> RTD("cqg.rtd",,"StudyData", $Z$2, "Bar", "", "Close", $Y$2, -$P93, $AD$2,$AC$2,,$AA$2,$AB$2)</f>
        <v>48.55</v>
      </c>
    </row>
    <row r="94" spans="1:22" x14ac:dyDescent="0.3">
      <c r="A94" s="51">
        <f t="shared" si="6"/>
        <v>92</v>
      </c>
      <c r="B94" s="52">
        <f xml:space="preserve"> RTD("cqg.rtd",,"StudyData", $K$2, "Bar", "", "Time", $J$2,-$A94, $O$2, "", "","False")</f>
        <v>42397</v>
      </c>
      <c r="C94" s="53">
        <f xml:space="preserve"> RTD("cqg.rtd",,"StudyData", $K$2, "Bar", "", "Time", $J$2, -$A94,$O$2,$N$2, "","False")</f>
        <v>42397</v>
      </c>
      <c r="D94" s="54">
        <f xml:space="preserve"> RTD("cqg.rtd",,"StudyData", $K$2, "Bar", "", "Open", $J$2, -$A94, $O$2,$N$2,,$L$2,$M$2)</f>
        <v>189.96</v>
      </c>
      <c r="E94" s="54">
        <f xml:space="preserve"> RTD("cqg.rtd",,"StudyData", $K$2, "Bar", "", "High", $J$2, -$A94, $O$2,$N$2,,$L$2,$M$2)</f>
        <v>190.2</v>
      </c>
      <c r="F94" s="54">
        <f xml:space="preserve"> RTD("cqg.rtd",,"StudyData", $K$2, "Bar", "", "Low", $J$2, -$A94, $O$2,$N$2,,$L$2,$M$2)</f>
        <v>187.16</v>
      </c>
      <c r="G94" s="54">
        <f xml:space="preserve"> RTD("cqg.rtd",,"StudyData", $K$2, "Bar", "", "Close", $J$2, -$A94, $O$2,$N$2,,$L$2,$M$2)</f>
        <v>189.11</v>
      </c>
      <c r="P94" s="51">
        <f t="shared" si="7"/>
        <v>92</v>
      </c>
      <c r="Q94" s="52">
        <f xml:space="preserve"> RTD("cqg.rtd",,"StudyData", $Z$2, "Bar", "", "Time", $Y$2,-$P94, $AD$2, "", "","False")</f>
        <v>42397</v>
      </c>
      <c r="R94" s="53">
        <f xml:space="preserve"> RTD("cqg.rtd",,"StudyData", $Z$2, "Bar", "", "Time", $Y$2, -$P94,$AD$2,$AC$2, "","False")</f>
        <v>42397</v>
      </c>
      <c r="S94" s="54">
        <f xml:space="preserve"> RTD("cqg.rtd",,"StudyData", $Z$2, "Bar", "", "Open", $Y$2, -$P94, $AD$2,$AC$2,,$AA$2,$AB$2)</f>
        <v>47.88</v>
      </c>
      <c r="T94" s="54">
        <f xml:space="preserve"> RTD("cqg.rtd",,"StudyData", $Z$2, "Bar", "", "High", $Y$2, -$P94, $AD$2,$AC$2,,$AA$2,$AB$2)</f>
        <v>47.88</v>
      </c>
      <c r="U94" s="54">
        <f xml:space="preserve"> RTD("cqg.rtd",,"StudyData", $Z$2, "Bar", "", "Low", $Y$2, -$P94, $AD$2,$AC$2,,$AA$2,$AB$2)</f>
        <v>47.47</v>
      </c>
      <c r="V94" s="54">
        <f xml:space="preserve"> RTD("cqg.rtd",,"StudyData", $Z$2, "Bar", "", "Close", $Y$2, -$P94, $AD$2,$AC$2,,$AA$2,$AB$2)</f>
        <v>47.54</v>
      </c>
    </row>
    <row r="95" spans="1:22" x14ac:dyDescent="0.3">
      <c r="A95" s="51">
        <f t="shared" si="6"/>
        <v>93</v>
      </c>
      <c r="B95" s="52">
        <f xml:space="preserve"> RTD("cqg.rtd",,"StudyData", $K$2, "Bar", "", "Time", $J$2,-$A95, $O$2, "", "","False")</f>
        <v>42396</v>
      </c>
      <c r="C95" s="53">
        <f xml:space="preserve"> RTD("cqg.rtd",,"StudyData", $K$2, "Bar", "", "Time", $J$2, -$A95,$O$2,$N$2, "","False")</f>
        <v>42396</v>
      </c>
      <c r="D95" s="54">
        <f xml:space="preserve"> RTD("cqg.rtd",,"StudyData", $K$2, "Bar", "", "Open", $J$2, -$A95, $O$2,$N$2,,$L$2,$M$2)</f>
        <v>189.58</v>
      </c>
      <c r="E95" s="54">
        <f xml:space="preserve"> RTD("cqg.rtd",,"StudyData", $K$2, "Bar", "", "High", $J$2, -$A95, $O$2,$N$2,,$L$2,$M$2)</f>
        <v>191.56</v>
      </c>
      <c r="F95" s="54">
        <f xml:space="preserve"> RTD("cqg.rtd",,"StudyData", $K$2, "Bar", "", "Low", $J$2, -$A95, $O$2,$N$2,,$L$2,$M$2)</f>
        <v>187.06</v>
      </c>
      <c r="G95" s="54">
        <f xml:space="preserve"> RTD("cqg.rtd",,"StudyData", $K$2, "Bar", "", "Close", $J$2, -$A95, $O$2,$N$2,,$L$2,$M$2)</f>
        <v>188.13</v>
      </c>
      <c r="P95" s="51">
        <f t="shared" si="7"/>
        <v>93</v>
      </c>
      <c r="Q95" s="52">
        <f xml:space="preserve"> RTD("cqg.rtd",,"StudyData", $Z$2, "Bar", "", "Time", $Y$2,-$P95, $AD$2, "", "","False")</f>
        <v>42396</v>
      </c>
      <c r="R95" s="53">
        <f xml:space="preserve"> RTD("cqg.rtd",,"StudyData", $Z$2, "Bar", "", "Time", $Y$2, -$P95,$AD$2,$AC$2, "","False")</f>
        <v>42396</v>
      </c>
      <c r="S95" s="54">
        <f xml:space="preserve"> RTD("cqg.rtd",,"StudyData", $Z$2, "Bar", "", "Open", $Y$2, -$P95, $AD$2,$AC$2,,$AA$2,$AB$2)</f>
        <v>48.27</v>
      </c>
      <c r="T95" s="54">
        <f xml:space="preserve"> RTD("cqg.rtd",,"StudyData", $Z$2, "Bar", "", "High", $Y$2, -$P95, $AD$2,$AC$2,,$AA$2,$AB$2)</f>
        <v>48.31</v>
      </c>
      <c r="U95" s="54">
        <f xml:space="preserve"> RTD("cqg.rtd",,"StudyData", $Z$2, "Bar", "", "Low", $Y$2, -$P95, $AD$2,$AC$2,,$AA$2,$AB$2)</f>
        <v>47.5</v>
      </c>
      <c r="V95" s="54">
        <f xml:space="preserve"> RTD("cqg.rtd",,"StudyData", $Z$2, "Bar", "", "Close", $Y$2, -$P95, $AD$2,$AC$2,,$AA$2,$AB$2)</f>
        <v>47.56</v>
      </c>
    </row>
    <row r="96" spans="1:22" x14ac:dyDescent="0.3">
      <c r="A96" s="51">
        <f t="shared" si="6"/>
        <v>94</v>
      </c>
      <c r="B96" s="52">
        <f xml:space="preserve"> RTD("cqg.rtd",,"StudyData", $K$2, "Bar", "", "Time", $J$2,-$A96, $O$2, "", "","False")</f>
        <v>42395</v>
      </c>
      <c r="C96" s="53">
        <f xml:space="preserve"> RTD("cqg.rtd",,"StudyData", $K$2, "Bar", "", "Time", $J$2, -$A96,$O$2,$N$2, "","False")</f>
        <v>42395</v>
      </c>
      <c r="D96" s="54">
        <f xml:space="preserve"> RTD("cqg.rtd",,"StudyData", $K$2, "Bar", "", "Open", $J$2, -$A96, $O$2,$N$2,,$L$2,$M$2)</f>
        <v>188.42</v>
      </c>
      <c r="E96" s="54">
        <f xml:space="preserve"> RTD("cqg.rtd",,"StudyData", $K$2, "Bar", "", "High", $J$2, -$A96, $O$2,$N$2,,$L$2,$M$2)</f>
        <v>190.53</v>
      </c>
      <c r="F96" s="54">
        <f xml:space="preserve"> RTD("cqg.rtd",,"StudyData", $K$2, "Bar", "", "Low", $J$2, -$A96, $O$2,$N$2,,$L$2,$M$2)</f>
        <v>188.02</v>
      </c>
      <c r="G96" s="54">
        <f xml:space="preserve"> RTD("cqg.rtd",,"StudyData", $K$2, "Bar", "", "Close", $J$2, -$A96, $O$2,$N$2,,$L$2,$M$2)</f>
        <v>190.2</v>
      </c>
      <c r="P96" s="51">
        <f t="shared" si="7"/>
        <v>94</v>
      </c>
      <c r="Q96" s="52">
        <f xml:space="preserve"> RTD("cqg.rtd",,"StudyData", $Z$2, "Bar", "", "Time", $Y$2,-$P96, $AD$2, "", "","False")</f>
        <v>42395</v>
      </c>
      <c r="R96" s="53">
        <f xml:space="preserve"> RTD("cqg.rtd",,"StudyData", $Z$2, "Bar", "", "Time", $Y$2, -$P96,$AD$2,$AC$2, "","False")</f>
        <v>42395</v>
      </c>
      <c r="S96" s="54">
        <f xml:space="preserve"> RTD("cqg.rtd",,"StudyData", $Z$2, "Bar", "", "Open", $Y$2, -$P96, $AD$2,$AC$2,,$AA$2,$AB$2)</f>
        <v>47.98</v>
      </c>
      <c r="T96" s="54">
        <f xml:space="preserve"> RTD("cqg.rtd",,"StudyData", $Z$2, "Bar", "", "High", $Y$2, -$P96, $AD$2,$AC$2,,$AA$2,$AB$2)</f>
        <v>48.78</v>
      </c>
      <c r="U96" s="54">
        <f xml:space="preserve"> RTD("cqg.rtd",,"StudyData", $Z$2, "Bar", "", "Low", $Y$2, -$P96, $AD$2,$AC$2,,$AA$2,$AB$2)</f>
        <v>47.98</v>
      </c>
      <c r="V96" s="54">
        <f xml:space="preserve"> RTD("cqg.rtd",,"StudyData", $Z$2, "Bar", "", "Close", $Y$2, -$P96, $AD$2,$AC$2,,$AA$2,$AB$2)</f>
        <v>48.75</v>
      </c>
    </row>
    <row r="97" spans="1:22" x14ac:dyDescent="0.3">
      <c r="A97" s="51">
        <f t="shared" si="6"/>
        <v>95</v>
      </c>
      <c r="B97" s="52">
        <f xml:space="preserve"> RTD("cqg.rtd",,"StudyData", $K$2, "Bar", "", "Time", $J$2,-$A97, $O$2, "", "","False")</f>
        <v>42394</v>
      </c>
      <c r="C97" s="53">
        <f xml:space="preserve"> RTD("cqg.rtd",,"StudyData", $K$2, "Bar", "", "Time", $J$2, -$A97,$O$2,$N$2, "","False")</f>
        <v>42394</v>
      </c>
      <c r="D97" s="54">
        <f xml:space="preserve"> RTD("cqg.rtd",,"StudyData", $K$2, "Bar", "", "Open", $J$2, -$A97, $O$2,$N$2,,$L$2,$M$2)</f>
        <v>189.92</v>
      </c>
      <c r="E97" s="54">
        <f xml:space="preserve"> RTD("cqg.rtd",,"StudyData", $K$2, "Bar", "", "High", $J$2, -$A97, $O$2,$N$2,,$L$2,$M$2)</f>
        <v>190.15</v>
      </c>
      <c r="F97" s="54">
        <f xml:space="preserve"> RTD("cqg.rtd",,"StudyData", $K$2, "Bar", "", "Low", $J$2, -$A97, $O$2,$N$2,,$L$2,$M$2)</f>
        <v>187.41</v>
      </c>
      <c r="G97" s="54">
        <f xml:space="preserve"> RTD("cqg.rtd",,"StudyData", $K$2, "Bar", "", "Close", $J$2, -$A97, $O$2,$N$2,,$L$2,$M$2)</f>
        <v>187.64</v>
      </c>
      <c r="P97" s="51">
        <f t="shared" si="7"/>
        <v>95</v>
      </c>
      <c r="Q97" s="52">
        <f xml:space="preserve"> RTD("cqg.rtd",,"StudyData", $Z$2, "Bar", "", "Time", $Y$2,-$P97, $AD$2, "", "","False")</f>
        <v>42394</v>
      </c>
      <c r="R97" s="53">
        <f xml:space="preserve"> RTD("cqg.rtd",,"StudyData", $Z$2, "Bar", "", "Time", $Y$2, -$P97,$AD$2,$AC$2, "","False")</f>
        <v>42394</v>
      </c>
      <c r="S97" s="54">
        <f xml:space="preserve"> RTD("cqg.rtd",,"StudyData", $Z$2, "Bar", "", "Open", $Y$2, -$P97, $AD$2,$AC$2,,$AA$2,$AB$2)</f>
        <v>48.39</v>
      </c>
      <c r="T97" s="54">
        <f xml:space="preserve"> RTD("cqg.rtd",,"StudyData", $Z$2, "Bar", "", "High", $Y$2, -$P97, $AD$2,$AC$2,,$AA$2,$AB$2)</f>
        <v>48.39</v>
      </c>
      <c r="U97" s="54">
        <f xml:space="preserve"> RTD("cqg.rtd",,"StudyData", $Z$2, "Bar", "", "Low", $Y$2, -$P97, $AD$2,$AC$2,,$AA$2,$AB$2)</f>
        <v>47.91</v>
      </c>
      <c r="V97" s="54">
        <f xml:space="preserve"> RTD("cqg.rtd",,"StudyData", $Z$2, "Bar", "", "Close", $Y$2, -$P97, $AD$2,$AC$2,,$AA$2,$AB$2)</f>
        <v>47.91</v>
      </c>
    </row>
    <row r="98" spans="1:22" x14ac:dyDescent="0.3">
      <c r="A98" s="51">
        <f t="shared" si="6"/>
        <v>96</v>
      </c>
      <c r="B98" s="52">
        <f xml:space="preserve"> RTD("cqg.rtd",,"StudyData", $K$2, "Bar", "", "Time", $J$2,-$A98, $O$2, "", "","False")</f>
        <v>42391</v>
      </c>
      <c r="C98" s="53">
        <f xml:space="preserve"> RTD("cqg.rtd",,"StudyData", $K$2, "Bar", "", "Time", $J$2, -$A98,$O$2,$N$2, "","False")</f>
        <v>42391</v>
      </c>
      <c r="D98" s="54">
        <f xml:space="preserve"> RTD("cqg.rtd",,"StudyData", $K$2, "Bar", "", "Open", $J$2, -$A98, $O$2,$N$2,,$L$2,$M$2)</f>
        <v>189.78</v>
      </c>
      <c r="E98" s="54">
        <f xml:space="preserve"> RTD("cqg.rtd",,"StudyData", $K$2, "Bar", "", "High", $J$2, -$A98, $O$2,$N$2,,$L$2,$M$2)</f>
        <v>190.76</v>
      </c>
      <c r="F98" s="54">
        <f xml:space="preserve"> RTD("cqg.rtd",,"StudyData", $K$2, "Bar", "", "Low", $J$2, -$A98, $O$2,$N$2,,$L$2,$M$2)</f>
        <v>188.88</v>
      </c>
      <c r="G98" s="54">
        <f xml:space="preserve"> RTD("cqg.rtd",,"StudyData", $K$2, "Bar", "", "Close", $J$2, -$A98, $O$2,$N$2,,$L$2,$M$2)</f>
        <v>190.52</v>
      </c>
      <c r="P98" s="51">
        <f t="shared" si="7"/>
        <v>96</v>
      </c>
      <c r="Q98" s="52">
        <f xml:space="preserve"> RTD("cqg.rtd",,"StudyData", $Z$2, "Bar", "", "Time", $Y$2,-$P98, $AD$2, "", "","False")</f>
        <v>42391</v>
      </c>
      <c r="R98" s="53">
        <f xml:space="preserve"> RTD("cqg.rtd",,"StudyData", $Z$2, "Bar", "", "Time", $Y$2, -$P98,$AD$2,$AC$2, "","False")</f>
        <v>42391</v>
      </c>
      <c r="S98" s="54">
        <f xml:space="preserve"> RTD("cqg.rtd",,"StudyData", $Z$2, "Bar", "", "Open", $Y$2, -$P98, $AD$2,$AC$2,,$AA$2,$AB$2)</f>
        <v>48.23</v>
      </c>
      <c r="T98" s="54">
        <f xml:space="preserve"> RTD("cqg.rtd",,"StudyData", $Z$2, "Bar", "", "High", $Y$2, -$P98, $AD$2,$AC$2,,$AA$2,$AB$2)</f>
        <v>48.55</v>
      </c>
      <c r="U98" s="54">
        <f xml:space="preserve"> RTD("cqg.rtd",,"StudyData", $Z$2, "Bar", "", "Low", $Y$2, -$P98, $AD$2,$AC$2,,$AA$2,$AB$2)</f>
        <v>47.83</v>
      </c>
      <c r="V98" s="54">
        <f xml:space="preserve"> RTD("cqg.rtd",,"StudyData", $Z$2, "Bar", "", "Close", $Y$2, -$P98, $AD$2,$AC$2,,$AA$2,$AB$2)</f>
        <v>48.45</v>
      </c>
    </row>
    <row r="99" spans="1:22" x14ac:dyDescent="0.3">
      <c r="A99" s="51">
        <f t="shared" si="6"/>
        <v>97</v>
      </c>
      <c r="B99" s="52">
        <f xml:space="preserve"> RTD("cqg.rtd",,"StudyData", $K$2, "Bar", "", "Time", $J$2,-$A99, $O$2, "", "","False")</f>
        <v>42390</v>
      </c>
      <c r="C99" s="53">
        <f xml:space="preserve"> RTD("cqg.rtd",,"StudyData", $K$2, "Bar", "", "Time", $J$2, -$A99,$O$2,$N$2, "","False")</f>
        <v>42390</v>
      </c>
      <c r="D99" s="54">
        <f xml:space="preserve"> RTD("cqg.rtd",,"StudyData", $K$2, "Bar", "", "Open", $J$2, -$A99, $O$2,$N$2,,$L$2,$M$2)</f>
        <v>186.21</v>
      </c>
      <c r="E99" s="54">
        <f xml:space="preserve"> RTD("cqg.rtd",,"StudyData", $K$2, "Bar", "", "High", $J$2, -$A99, $O$2,$N$2,,$L$2,$M$2)</f>
        <v>188.87</v>
      </c>
      <c r="F99" s="54">
        <f xml:space="preserve"> RTD("cqg.rtd",,"StudyData", $K$2, "Bar", "", "Low", $J$2, -$A99, $O$2,$N$2,,$L$2,$M$2)</f>
        <v>184.64</v>
      </c>
      <c r="G99" s="54">
        <f xml:space="preserve"> RTD("cqg.rtd",,"StudyData", $K$2, "Bar", "", "Close", $J$2, -$A99, $O$2,$N$2,,$L$2,$M$2)</f>
        <v>186.69</v>
      </c>
      <c r="P99" s="51">
        <f t="shared" si="7"/>
        <v>97</v>
      </c>
      <c r="Q99" s="52">
        <f xml:space="preserve"> RTD("cqg.rtd",,"StudyData", $Z$2, "Bar", "", "Time", $Y$2,-$P99, $AD$2, "", "","False")</f>
        <v>42390</v>
      </c>
      <c r="R99" s="53">
        <f xml:space="preserve"> RTD("cqg.rtd",,"StudyData", $Z$2, "Bar", "", "Time", $Y$2, -$P99,$AD$2,$AC$2, "","False")</f>
        <v>42390</v>
      </c>
      <c r="S99" s="54">
        <f xml:space="preserve"> RTD("cqg.rtd",,"StudyData", $Z$2, "Bar", "", "Open", $Y$2, -$P99, $AD$2,$AC$2,,$AA$2,$AB$2)</f>
        <v>47.7</v>
      </c>
      <c r="T99" s="54">
        <f xml:space="preserve"> RTD("cqg.rtd",,"StudyData", $Z$2, "Bar", "", "High", $Y$2, -$P99, $AD$2,$AC$2,,$AA$2,$AB$2)</f>
        <v>48.38</v>
      </c>
      <c r="U99" s="54">
        <f xml:space="preserve"> RTD("cqg.rtd",,"StudyData", $Z$2, "Bar", "", "Low", $Y$2, -$P99, $AD$2,$AC$2,,$AA$2,$AB$2)</f>
        <v>47.55</v>
      </c>
      <c r="V99" s="54">
        <f xml:space="preserve"> RTD("cqg.rtd",,"StudyData", $Z$2, "Bar", "", "Close", $Y$2, -$P99, $AD$2,$AC$2,,$AA$2,$AB$2)</f>
        <v>47.69</v>
      </c>
    </row>
    <row r="100" spans="1:22" x14ac:dyDescent="0.3">
      <c r="A100" s="51">
        <f t="shared" si="6"/>
        <v>98</v>
      </c>
      <c r="B100" s="52">
        <f xml:space="preserve"> RTD("cqg.rtd",,"StudyData", $K$2, "Bar", "", "Time", $J$2,-$A100, $O$2, "", "","False")</f>
        <v>42389</v>
      </c>
      <c r="C100" s="53">
        <f xml:space="preserve"> RTD("cqg.rtd",,"StudyData", $K$2, "Bar", "", "Time", $J$2, -$A100,$O$2,$N$2, "","False")</f>
        <v>42389</v>
      </c>
      <c r="D100" s="54">
        <f xml:space="preserve"> RTD("cqg.rtd",,"StudyData", $K$2, "Bar", "", "Open", $J$2, -$A100, $O$2,$N$2,,$L$2,$M$2)</f>
        <v>185.03</v>
      </c>
      <c r="E100" s="54">
        <f xml:space="preserve"> RTD("cqg.rtd",,"StudyData", $K$2, "Bar", "", "High", $J$2, -$A100, $O$2,$N$2,,$L$2,$M$2)</f>
        <v>187.49</v>
      </c>
      <c r="F100" s="54">
        <f xml:space="preserve"> RTD("cqg.rtd",,"StudyData", $K$2, "Bar", "", "Low", $J$2, -$A100, $O$2,$N$2,,$L$2,$M$2)</f>
        <v>181.02</v>
      </c>
      <c r="G100" s="54">
        <f xml:space="preserve"> RTD("cqg.rtd",,"StudyData", $K$2, "Bar", "", "Close", $J$2, -$A100, $O$2,$N$2,,$L$2,$M$2)</f>
        <v>185.65</v>
      </c>
      <c r="P100" s="51">
        <f t="shared" si="7"/>
        <v>98</v>
      </c>
      <c r="Q100" s="52">
        <f xml:space="preserve"> RTD("cqg.rtd",,"StudyData", $Z$2, "Bar", "", "Time", $Y$2,-$P100, $AD$2, "", "","False")</f>
        <v>42389</v>
      </c>
      <c r="R100" s="53">
        <f xml:space="preserve"> RTD("cqg.rtd",,"StudyData", $Z$2, "Bar", "", "Time", $Y$2, -$P100,$AD$2,$AC$2, "","False")</f>
        <v>42389</v>
      </c>
      <c r="S100" s="54">
        <f xml:space="preserve"> RTD("cqg.rtd",,"StudyData", $Z$2, "Bar", "", "Open", $Y$2, -$P100, $AD$2,$AC$2,,$AA$2,$AB$2)</f>
        <v>47.33</v>
      </c>
      <c r="T100" s="54">
        <f xml:space="preserve"> RTD("cqg.rtd",,"StudyData", $Z$2, "Bar", "", "High", $Y$2, -$P100, $AD$2,$AC$2,,$AA$2,$AB$2)</f>
        <v>48</v>
      </c>
      <c r="U100" s="54">
        <f xml:space="preserve"> RTD("cqg.rtd",,"StudyData", $Z$2, "Bar", "", "Low", $Y$2, -$P100, $AD$2,$AC$2,,$AA$2,$AB$2)</f>
        <v>46.1</v>
      </c>
      <c r="V100" s="54">
        <f xml:space="preserve"> RTD("cqg.rtd",,"StudyData", $Z$2, "Bar", "", "Close", $Y$2, -$P100, $AD$2,$AC$2,,$AA$2,$AB$2)</f>
        <v>47.71</v>
      </c>
    </row>
    <row r="101" spans="1:22" x14ac:dyDescent="0.3">
      <c r="A101" s="51">
        <f t="shared" si="6"/>
        <v>99</v>
      </c>
      <c r="B101" s="52">
        <f xml:space="preserve"> RTD("cqg.rtd",,"StudyData", $K$2, "Bar", "", "Time", $J$2,-$A101, $O$2, "", "","False")</f>
        <v>42388</v>
      </c>
      <c r="C101" s="53">
        <f xml:space="preserve"> RTD("cqg.rtd",,"StudyData", $K$2, "Bar", "", "Time", $J$2, -$A101,$O$2,$N$2, "","False")</f>
        <v>42388</v>
      </c>
      <c r="D101" s="54">
        <f xml:space="preserve"> RTD("cqg.rtd",,"StudyData", $K$2, "Bar", "", "Open", $J$2, -$A101, $O$2,$N$2,,$L$2,$M$2)</f>
        <v>189.96</v>
      </c>
      <c r="E101" s="54">
        <f xml:space="preserve"> RTD("cqg.rtd",,"StudyData", $K$2, "Bar", "", "High", $J$2, -$A101, $O$2,$N$2,,$L$2,$M$2)</f>
        <v>190.11</v>
      </c>
      <c r="F101" s="54">
        <f xml:space="preserve"> RTD("cqg.rtd",,"StudyData", $K$2, "Bar", "", "Low", $J$2, -$A101, $O$2,$N$2,,$L$2,$M$2)</f>
        <v>186.2</v>
      </c>
      <c r="G101" s="54">
        <f xml:space="preserve"> RTD("cqg.rtd",,"StudyData", $K$2, "Bar", "", "Close", $J$2, -$A101, $O$2,$N$2,,$L$2,$M$2)</f>
        <v>188.06</v>
      </c>
      <c r="P101" s="51">
        <f t="shared" si="7"/>
        <v>99</v>
      </c>
      <c r="Q101" s="52">
        <f xml:space="preserve"> RTD("cqg.rtd",,"StudyData", $Z$2, "Bar", "", "Time", $Y$2,-$P101, $AD$2, "", "","False")</f>
        <v>42388</v>
      </c>
      <c r="R101" s="53">
        <f xml:space="preserve"> RTD("cqg.rtd",,"StudyData", $Z$2, "Bar", "", "Time", $Y$2, -$P101,$AD$2,$AC$2, "","False")</f>
        <v>42388</v>
      </c>
      <c r="S101" s="54">
        <f xml:space="preserve"> RTD("cqg.rtd",,"StudyData", $Z$2, "Bar", "", "Open", $Y$2, -$P101, $AD$2,$AC$2,,$AA$2,$AB$2)</f>
        <v>48.83</v>
      </c>
      <c r="T101" s="54">
        <f xml:space="preserve"> RTD("cqg.rtd",,"StudyData", $Z$2, "Bar", "", "High", $Y$2, -$P101, $AD$2,$AC$2,,$AA$2,$AB$2)</f>
        <v>48.83</v>
      </c>
      <c r="U101" s="54">
        <f xml:space="preserve"> RTD("cqg.rtd",,"StudyData", $Z$2, "Bar", "", "Low", $Y$2, -$P101, $AD$2,$AC$2,,$AA$2,$AB$2)</f>
        <v>47.53</v>
      </c>
      <c r="V101" s="54">
        <f xml:space="preserve"> RTD("cqg.rtd",,"StudyData", $Z$2, "Bar", "", "Close", $Y$2, -$P101, $AD$2,$AC$2,,$AA$2,$AB$2)</f>
        <v>47.94</v>
      </c>
    </row>
    <row r="102" spans="1:22" x14ac:dyDescent="0.3">
      <c r="A102" s="51">
        <f t="shared" si="6"/>
        <v>100</v>
      </c>
      <c r="B102" s="52">
        <f xml:space="preserve"> RTD("cqg.rtd",,"StudyData", $K$2, "Bar", "", "Time", $J$2,-$A102, $O$2, "", "","False")</f>
        <v>42384</v>
      </c>
      <c r="C102" s="53">
        <f xml:space="preserve"> RTD("cqg.rtd",,"StudyData", $K$2, "Bar", "", "Time", $J$2, -$A102,$O$2,$N$2, "","False")</f>
        <v>42384</v>
      </c>
      <c r="D102" s="54">
        <f xml:space="preserve"> RTD("cqg.rtd",,"StudyData", $K$2, "Bar", "", "Open", $J$2, -$A102, $O$2,$N$2,,$L$2,$M$2)</f>
        <v>186.77</v>
      </c>
      <c r="E102" s="54">
        <f xml:space="preserve"> RTD("cqg.rtd",,"StudyData", $K$2, "Bar", "", "High", $J$2, -$A102, $O$2,$N$2,,$L$2,$M$2)</f>
        <v>188.76</v>
      </c>
      <c r="F102" s="54">
        <f xml:space="preserve"> RTD("cqg.rtd",,"StudyData", $K$2, "Bar", "", "Low", $J$2, -$A102, $O$2,$N$2,,$L$2,$M$2)</f>
        <v>185.52</v>
      </c>
      <c r="G102" s="54">
        <f xml:space="preserve"> RTD("cqg.rtd",,"StudyData", $K$2, "Bar", "", "Close", $J$2, -$A102, $O$2,$N$2,,$L$2,$M$2)</f>
        <v>187.81</v>
      </c>
      <c r="P102" s="51">
        <f t="shared" si="7"/>
        <v>100</v>
      </c>
      <c r="Q102" s="52">
        <f xml:space="preserve"> RTD("cqg.rtd",,"StudyData", $Z$2, "Bar", "", "Time", $Y$2,-$P102, $AD$2, "", "","False")</f>
        <v>42384</v>
      </c>
      <c r="R102" s="53">
        <f xml:space="preserve"> RTD("cqg.rtd",,"StudyData", $Z$2, "Bar", "", "Time", $Y$2, -$P102,$AD$2,$AC$2, "","False")</f>
        <v>42384</v>
      </c>
      <c r="S102" s="54">
        <f xml:space="preserve"> RTD("cqg.rtd",,"StudyData", $Z$2, "Bar", "", "Open", $Y$2, -$P102, $AD$2,$AC$2,,$AA$2,$AB$2)</f>
        <v>48.38</v>
      </c>
      <c r="T102" s="54">
        <f xml:space="preserve"> RTD("cqg.rtd",,"StudyData", $Z$2, "Bar", "", "High", $Y$2, -$P102, $AD$2,$AC$2,,$AA$2,$AB$2)</f>
        <v>48.57</v>
      </c>
      <c r="U102" s="54">
        <f xml:space="preserve"> RTD("cqg.rtd",,"StudyData", $Z$2, "Bar", "", "Low", $Y$2, -$P102, $AD$2,$AC$2,,$AA$2,$AB$2)</f>
        <v>47.66</v>
      </c>
      <c r="V102" s="54">
        <f xml:space="preserve"> RTD("cqg.rtd",,"StudyData", $Z$2, "Bar", "", "Close", $Y$2, -$P102, $AD$2,$AC$2,,$AA$2,$AB$2)</f>
        <v>48.34</v>
      </c>
    </row>
    <row r="103" spans="1:22" x14ac:dyDescent="0.3">
      <c r="A103" s="51">
        <f t="shared" si="6"/>
        <v>101</v>
      </c>
      <c r="B103" s="52">
        <f xml:space="preserve"> RTD("cqg.rtd",,"StudyData", $K$2, "Bar", "", "Time", $J$2,-$A103, $O$2, "", "","False")</f>
        <v>42383</v>
      </c>
      <c r="C103" s="53">
        <f xml:space="preserve"> RTD("cqg.rtd",,"StudyData", $K$2, "Bar", "", "Time", $J$2, -$A103,$O$2,$N$2, "","False")</f>
        <v>42383</v>
      </c>
      <c r="D103" s="54">
        <f xml:space="preserve"> RTD("cqg.rtd",,"StudyData", $K$2, "Bar", "", "Open", $J$2, -$A103, $O$2,$N$2,,$L$2,$M$2)</f>
        <v>189.55</v>
      </c>
      <c r="E103" s="54">
        <f xml:space="preserve"> RTD("cqg.rtd",,"StudyData", $K$2, "Bar", "", "High", $J$2, -$A103, $O$2,$N$2,,$L$2,$M$2)</f>
        <v>193.26</v>
      </c>
      <c r="F103" s="54">
        <f xml:space="preserve"> RTD("cqg.rtd",,"StudyData", $K$2, "Bar", "", "Low", $J$2, -$A103, $O$2,$N$2,,$L$2,$M$2)</f>
        <v>187.66</v>
      </c>
      <c r="G103" s="54">
        <f xml:space="preserve"> RTD("cqg.rtd",,"StudyData", $K$2, "Bar", "", "Close", $J$2, -$A103, $O$2,$N$2,,$L$2,$M$2)</f>
        <v>191.93</v>
      </c>
      <c r="P103" s="51">
        <f t="shared" si="7"/>
        <v>101</v>
      </c>
      <c r="Q103" s="52">
        <f xml:space="preserve"> RTD("cqg.rtd",,"StudyData", $Z$2, "Bar", "", "Time", $Y$2,-$P103, $AD$2, "", "","False")</f>
        <v>42383</v>
      </c>
      <c r="R103" s="53">
        <f xml:space="preserve"> RTD("cqg.rtd",,"StudyData", $Z$2, "Bar", "", "Time", $Y$2, -$P103,$AD$2,$AC$2, "","False")</f>
        <v>42383</v>
      </c>
      <c r="S103" s="54">
        <f xml:space="preserve"> RTD("cqg.rtd",,"StudyData", $Z$2, "Bar", "", "Open", $Y$2, -$P103, $AD$2,$AC$2,,$AA$2,$AB$2)</f>
        <v>49.36</v>
      </c>
      <c r="T103" s="54">
        <f xml:space="preserve"> RTD("cqg.rtd",,"StudyData", $Z$2, "Bar", "", "High", $Y$2, -$P103, $AD$2,$AC$2,,$AA$2,$AB$2)</f>
        <v>49.61</v>
      </c>
      <c r="U103" s="54">
        <f xml:space="preserve"> RTD("cqg.rtd",,"StudyData", $Z$2, "Bar", "", "Low", $Y$2, -$P103, $AD$2,$AC$2,,$AA$2,$AB$2)</f>
        <v>48.57</v>
      </c>
      <c r="V103" s="54">
        <f xml:space="preserve"> RTD("cqg.rtd",,"StudyData", $Z$2, "Bar", "", "Close", $Y$2, -$P103, $AD$2,$AC$2,,$AA$2,$AB$2)</f>
        <v>49.34</v>
      </c>
    </row>
    <row r="104" spans="1:22" x14ac:dyDescent="0.3">
      <c r="A104" s="51">
        <f t="shared" si="6"/>
        <v>102</v>
      </c>
      <c r="B104" s="52">
        <f xml:space="preserve"> RTD("cqg.rtd",,"StudyData", $K$2, "Bar", "", "Time", $J$2,-$A104, $O$2, "", "","False")</f>
        <v>42382</v>
      </c>
      <c r="C104" s="53">
        <f xml:space="preserve"> RTD("cqg.rtd",,"StudyData", $K$2, "Bar", "", "Time", $J$2, -$A104,$O$2,$N$2, "","False")</f>
        <v>42382</v>
      </c>
      <c r="D104" s="54">
        <f xml:space="preserve"> RTD("cqg.rtd",,"StudyData", $K$2, "Bar", "", "Open", $J$2, -$A104, $O$2,$N$2,,$L$2,$M$2)</f>
        <v>194.45</v>
      </c>
      <c r="E104" s="54">
        <f xml:space="preserve"> RTD("cqg.rtd",,"StudyData", $K$2, "Bar", "", "High", $J$2, -$A104, $O$2,$N$2,,$L$2,$M$2)</f>
        <v>194.86</v>
      </c>
      <c r="F104" s="54">
        <f xml:space="preserve"> RTD("cqg.rtd",,"StudyData", $K$2, "Bar", "", "Low", $J$2, -$A104, $O$2,$N$2,,$L$2,$M$2)</f>
        <v>188.38</v>
      </c>
      <c r="G104" s="54">
        <f xml:space="preserve"> RTD("cqg.rtd",,"StudyData", $K$2, "Bar", "", "Close", $J$2, -$A104, $O$2,$N$2,,$L$2,$M$2)</f>
        <v>188.83</v>
      </c>
      <c r="P104" s="51">
        <f t="shared" si="7"/>
        <v>102</v>
      </c>
      <c r="Q104" s="52">
        <f xml:space="preserve"> RTD("cqg.rtd",,"StudyData", $Z$2, "Bar", "", "Time", $Y$2,-$P104, $AD$2, "", "","False")</f>
        <v>42382</v>
      </c>
      <c r="R104" s="53">
        <f xml:space="preserve"> RTD("cqg.rtd",,"StudyData", $Z$2, "Bar", "", "Time", $Y$2, -$P104,$AD$2,$AC$2, "","False")</f>
        <v>42382</v>
      </c>
      <c r="S104" s="54">
        <f xml:space="preserve"> RTD("cqg.rtd",,"StudyData", $Z$2, "Bar", "", "Open", $Y$2, -$P104, $AD$2,$AC$2,,$AA$2,$AB$2)</f>
        <v>51.11</v>
      </c>
      <c r="T104" s="54">
        <f xml:space="preserve"> RTD("cqg.rtd",,"StudyData", $Z$2, "Bar", "", "High", $Y$2, -$P104, $AD$2,$AC$2,,$AA$2,$AB$2)</f>
        <v>51.11</v>
      </c>
      <c r="U104" s="54">
        <f xml:space="preserve"> RTD("cqg.rtd",,"StudyData", $Z$2, "Bar", "", "Low", $Y$2, -$P104, $AD$2,$AC$2,,$AA$2,$AB$2)</f>
        <v>49.04</v>
      </c>
      <c r="V104" s="54">
        <f xml:space="preserve"> RTD("cqg.rtd",,"StudyData", $Z$2, "Bar", "", "Close", $Y$2, -$P104, $AD$2,$AC$2,,$AA$2,$AB$2)</f>
        <v>49.22</v>
      </c>
    </row>
    <row r="105" spans="1:22" x14ac:dyDescent="0.3">
      <c r="A105" s="51">
        <f t="shared" si="6"/>
        <v>103</v>
      </c>
      <c r="B105" s="52">
        <f xml:space="preserve"> RTD("cqg.rtd",,"StudyData", $K$2, "Bar", "", "Time", $J$2,-$A105, $O$2, "", "","False")</f>
        <v>42381</v>
      </c>
      <c r="C105" s="53">
        <f xml:space="preserve"> RTD("cqg.rtd",,"StudyData", $K$2, "Bar", "", "Time", $J$2, -$A105,$O$2,$N$2, "","False")</f>
        <v>42381</v>
      </c>
      <c r="D105" s="54">
        <f xml:space="preserve"> RTD("cqg.rtd",,"StudyData", $K$2, "Bar", "", "Open", $J$2, -$A105, $O$2,$N$2,,$L$2,$M$2)</f>
        <v>193.82</v>
      </c>
      <c r="E105" s="54">
        <f xml:space="preserve"> RTD("cqg.rtd",,"StudyData", $K$2, "Bar", "", "High", $J$2, -$A105, $O$2,$N$2,,$L$2,$M$2)</f>
        <v>194.55</v>
      </c>
      <c r="F105" s="54">
        <f xml:space="preserve"> RTD("cqg.rtd",,"StudyData", $K$2, "Bar", "", "Low", $J$2, -$A105, $O$2,$N$2,,$L$2,$M$2)</f>
        <v>191.14</v>
      </c>
      <c r="G105" s="54">
        <f xml:space="preserve"> RTD("cqg.rtd",,"StudyData", $K$2, "Bar", "", "Close", $J$2, -$A105, $O$2,$N$2,,$L$2,$M$2)</f>
        <v>193.66</v>
      </c>
      <c r="P105" s="51">
        <f t="shared" si="7"/>
        <v>103</v>
      </c>
      <c r="Q105" s="52">
        <f xml:space="preserve"> RTD("cqg.rtd",,"StudyData", $Z$2, "Bar", "", "Time", $Y$2,-$P105, $AD$2, "", "","False")</f>
        <v>42381</v>
      </c>
      <c r="R105" s="53">
        <f xml:space="preserve"> RTD("cqg.rtd",,"StudyData", $Z$2, "Bar", "", "Time", $Y$2, -$P105,$AD$2,$AC$2, "","False")</f>
        <v>42381</v>
      </c>
      <c r="S105" s="54">
        <f xml:space="preserve"> RTD("cqg.rtd",,"StudyData", $Z$2, "Bar", "", "Open", $Y$2, -$P105, $AD$2,$AC$2,,$AA$2,$AB$2)</f>
        <v>50.6</v>
      </c>
      <c r="T105" s="54">
        <f xml:space="preserve"> RTD("cqg.rtd",,"StudyData", $Z$2, "Bar", "", "High", $Y$2, -$P105, $AD$2,$AC$2,,$AA$2,$AB$2)</f>
        <v>50.84</v>
      </c>
      <c r="U105" s="54">
        <f xml:space="preserve"> RTD("cqg.rtd",,"StudyData", $Z$2, "Bar", "", "Low", $Y$2, -$P105, $AD$2,$AC$2,,$AA$2,$AB$2)</f>
        <v>49.97</v>
      </c>
      <c r="V105" s="54">
        <f xml:space="preserve"> RTD("cqg.rtd",,"StudyData", $Z$2, "Bar", "", "Close", $Y$2, -$P105, $AD$2,$AC$2,,$AA$2,$AB$2)</f>
        <v>50.61</v>
      </c>
    </row>
    <row r="106" spans="1:22" x14ac:dyDescent="0.3">
      <c r="A106" s="51">
        <f t="shared" si="6"/>
        <v>104</v>
      </c>
      <c r="B106" s="52">
        <f xml:space="preserve"> RTD("cqg.rtd",,"StudyData", $K$2, "Bar", "", "Time", $J$2,-$A106, $O$2, "", "","False")</f>
        <v>42380</v>
      </c>
      <c r="C106" s="53">
        <f xml:space="preserve"> RTD("cqg.rtd",,"StudyData", $K$2, "Bar", "", "Time", $J$2, -$A106,$O$2,$N$2, "","False")</f>
        <v>42380</v>
      </c>
      <c r="D106" s="54">
        <f xml:space="preserve"> RTD("cqg.rtd",,"StudyData", $K$2, "Bar", "", "Open", $J$2, -$A106, $O$2,$N$2,,$L$2,$M$2)</f>
        <v>193.01</v>
      </c>
      <c r="E106" s="54">
        <f xml:space="preserve"> RTD("cqg.rtd",,"StudyData", $K$2, "Bar", "", "High", $J$2, -$A106, $O$2,$N$2,,$L$2,$M$2)</f>
        <v>193.41</v>
      </c>
      <c r="F106" s="54">
        <f xml:space="preserve"> RTD("cqg.rtd",,"StudyData", $K$2, "Bar", "", "Low", $J$2, -$A106, $O$2,$N$2,,$L$2,$M$2)</f>
        <v>189.82</v>
      </c>
      <c r="G106" s="54">
        <f xml:space="preserve"> RTD("cqg.rtd",,"StudyData", $K$2, "Bar", "", "Close", $J$2, -$A106, $O$2,$N$2,,$L$2,$M$2)</f>
        <v>192.11</v>
      </c>
      <c r="P106" s="51">
        <f t="shared" si="7"/>
        <v>104</v>
      </c>
      <c r="Q106" s="52">
        <f xml:space="preserve"> RTD("cqg.rtd",,"StudyData", $Z$2, "Bar", "", "Time", $Y$2,-$P106, $AD$2, "", "","False")</f>
        <v>42380</v>
      </c>
      <c r="R106" s="53">
        <f xml:space="preserve"> RTD("cqg.rtd",,"StudyData", $Z$2, "Bar", "", "Time", $Y$2, -$P106,$AD$2,$AC$2, "","False")</f>
        <v>42380</v>
      </c>
      <c r="S106" s="54">
        <f xml:space="preserve"> RTD("cqg.rtd",,"StudyData", $Z$2, "Bar", "", "Open", $Y$2, -$P106, $AD$2,$AC$2,,$AA$2,$AB$2)</f>
        <v>50.35</v>
      </c>
      <c r="T106" s="54">
        <f xml:space="preserve"> RTD("cqg.rtd",,"StudyData", $Z$2, "Bar", "", "High", $Y$2, -$P106, $AD$2,$AC$2,,$AA$2,$AB$2)</f>
        <v>50.46</v>
      </c>
      <c r="U106" s="54">
        <f xml:space="preserve"> RTD("cqg.rtd",,"StudyData", $Z$2, "Bar", "", "Low", $Y$2, -$P106, $AD$2,$AC$2,,$AA$2,$AB$2)</f>
        <v>49.91</v>
      </c>
      <c r="V106" s="54">
        <f xml:space="preserve"> RTD("cqg.rtd",,"StudyData", $Z$2, "Bar", "", "Close", $Y$2, -$P106, $AD$2,$AC$2,,$AA$2,$AB$2)</f>
        <v>50.28</v>
      </c>
    </row>
    <row r="107" spans="1:22" x14ac:dyDescent="0.3">
      <c r="A107" s="51">
        <f t="shared" si="6"/>
        <v>105</v>
      </c>
      <c r="B107" s="52">
        <f xml:space="preserve"> RTD("cqg.rtd",,"StudyData", $K$2, "Bar", "", "Time", $J$2,-$A107, $O$2, "", "","False")</f>
        <v>42377</v>
      </c>
      <c r="C107" s="53">
        <f xml:space="preserve"> RTD("cqg.rtd",,"StudyData", $K$2, "Bar", "", "Time", $J$2, -$A107,$O$2,$N$2, "","False")</f>
        <v>42377</v>
      </c>
      <c r="D107" s="54">
        <f xml:space="preserve"> RTD("cqg.rtd",,"StudyData", $K$2, "Bar", "", "Open", $J$2, -$A107, $O$2,$N$2,,$L$2,$M$2)</f>
        <v>195.19</v>
      </c>
      <c r="E107" s="54">
        <f xml:space="preserve"> RTD("cqg.rtd",,"StudyData", $K$2, "Bar", "", "High", $J$2, -$A107, $O$2,$N$2,,$L$2,$M$2)</f>
        <v>195.85</v>
      </c>
      <c r="F107" s="54">
        <f xml:space="preserve"> RTD("cqg.rtd",,"StudyData", $K$2, "Bar", "", "Low", $J$2, -$A107, $O$2,$N$2,,$L$2,$M$2)</f>
        <v>191.55</v>
      </c>
      <c r="G107" s="54">
        <f xml:space="preserve"> RTD("cqg.rtd",,"StudyData", $K$2, "Bar", "", "Close", $J$2, -$A107, $O$2,$N$2,,$L$2,$M$2)</f>
        <v>191.92</v>
      </c>
      <c r="P107" s="51">
        <f t="shared" si="7"/>
        <v>105</v>
      </c>
      <c r="Q107" s="52">
        <f xml:space="preserve"> RTD("cqg.rtd",,"StudyData", $Z$2, "Bar", "", "Time", $Y$2,-$P107, $AD$2, "", "","False")</f>
        <v>42377</v>
      </c>
      <c r="R107" s="53">
        <f xml:space="preserve"> RTD("cqg.rtd",,"StudyData", $Z$2, "Bar", "", "Time", $Y$2, -$P107,$AD$2,$AC$2, "","False")</f>
        <v>42377</v>
      </c>
      <c r="S107" s="54">
        <f xml:space="preserve"> RTD("cqg.rtd",,"StudyData", $Z$2, "Bar", "", "Open", $Y$2, -$P107, $AD$2,$AC$2,,$AA$2,$AB$2)</f>
        <v>51.04</v>
      </c>
      <c r="T107" s="54">
        <f xml:space="preserve"> RTD("cqg.rtd",,"StudyData", $Z$2, "Bar", "", "High", $Y$2, -$P107, $AD$2,$AC$2,,$AA$2,$AB$2)</f>
        <v>51.17</v>
      </c>
      <c r="U107" s="54">
        <f xml:space="preserve"> RTD("cqg.rtd",,"StudyData", $Z$2, "Bar", "", "Low", $Y$2, -$P107, $AD$2,$AC$2,,$AA$2,$AB$2)</f>
        <v>50.06</v>
      </c>
      <c r="V107" s="54">
        <f xml:space="preserve"> RTD("cqg.rtd",,"StudyData", $Z$2, "Bar", "", "Close", $Y$2, -$P107, $AD$2,$AC$2,,$AA$2,$AB$2)</f>
        <v>50.1</v>
      </c>
    </row>
    <row r="108" spans="1:22" x14ac:dyDescent="0.3">
      <c r="A108" s="51">
        <f t="shared" si="6"/>
        <v>106</v>
      </c>
      <c r="B108" s="52">
        <f xml:space="preserve"> RTD("cqg.rtd",,"StudyData", $K$2, "Bar", "", "Time", $J$2,-$A108, $O$2, "", "","False")</f>
        <v>42376</v>
      </c>
      <c r="C108" s="53">
        <f xml:space="preserve"> RTD("cqg.rtd",,"StudyData", $K$2, "Bar", "", "Time", $J$2, -$A108,$O$2,$N$2, "","False")</f>
        <v>42376</v>
      </c>
      <c r="D108" s="54">
        <f xml:space="preserve"> RTD("cqg.rtd",,"StudyData", $K$2, "Bar", "", "Open", $J$2, -$A108, $O$2,$N$2,,$L$2,$M$2)</f>
        <v>195.33</v>
      </c>
      <c r="E108" s="54">
        <f xml:space="preserve"> RTD("cqg.rtd",,"StudyData", $K$2, "Bar", "", "High", $J$2, -$A108, $O$2,$N$2,,$L$2,$M$2)</f>
        <v>197.44</v>
      </c>
      <c r="F108" s="54">
        <f xml:space="preserve"> RTD("cqg.rtd",,"StudyData", $K$2, "Bar", "", "Low", $J$2, -$A108, $O$2,$N$2,,$L$2,$M$2)</f>
        <v>193.42</v>
      </c>
      <c r="G108" s="54">
        <f xml:space="preserve"> RTD("cqg.rtd",,"StudyData", $K$2, "Bar", "", "Close", $J$2, -$A108, $O$2,$N$2,,$L$2,$M$2)</f>
        <v>194.05</v>
      </c>
      <c r="P108" s="51">
        <f t="shared" si="7"/>
        <v>106</v>
      </c>
      <c r="Q108" s="52">
        <f xml:space="preserve"> RTD("cqg.rtd",,"StudyData", $Z$2, "Bar", "", "Time", $Y$2,-$P108, $AD$2, "", "","False")</f>
        <v>42376</v>
      </c>
      <c r="R108" s="53">
        <f xml:space="preserve"> RTD("cqg.rtd",,"StudyData", $Z$2, "Bar", "", "Time", $Y$2, -$P108,$AD$2,$AC$2, "","False")</f>
        <v>42376</v>
      </c>
      <c r="S108" s="54">
        <f xml:space="preserve"> RTD("cqg.rtd",,"StudyData", $Z$2, "Bar", "", "Open", $Y$2, -$P108, $AD$2,$AC$2,,$AA$2,$AB$2)</f>
        <v>51.47</v>
      </c>
      <c r="T108" s="54">
        <f xml:space="preserve"> RTD("cqg.rtd",,"StudyData", $Z$2, "Bar", "", "High", $Y$2, -$P108, $AD$2,$AC$2,,$AA$2,$AB$2)</f>
        <v>51.63</v>
      </c>
      <c r="U108" s="54">
        <f xml:space="preserve"> RTD("cqg.rtd",,"StudyData", $Z$2, "Bar", "", "Low", $Y$2, -$P108, $AD$2,$AC$2,,$AA$2,$AB$2)</f>
        <v>50.71</v>
      </c>
      <c r="V108" s="54">
        <f xml:space="preserve"> RTD("cqg.rtd",,"StudyData", $Z$2, "Bar", "", "Close", $Y$2, -$P108, $AD$2,$AC$2,,$AA$2,$AB$2)</f>
        <v>50.85</v>
      </c>
    </row>
    <row r="109" spans="1:22" x14ac:dyDescent="0.3">
      <c r="A109" s="51">
        <f t="shared" si="6"/>
        <v>107</v>
      </c>
      <c r="B109" s="52">
        <f xml:space="preserve"> RTD("cqg.rtd",,"StudyData", $K$2, "Bar", "", "Time", $J$2,-$A109, $O$2, "", "","False")</f>
        <v>42375</v>
      </c>
      <c r="C109" s="53">
        <f xml:space="preserve"> RTD("cqg.rtd",,"StudyData", $K$2, "Bar", "", "Time", $J$2, -$A109,$O$2,$N$2, "","False")</f>
        <v>42375</v>
      </c>
      <c r="D109" s="54">
        <f xml:space="preserve"> RTD("cqg.rtd",,"StudyData", $K$2, "Bar", "", "Open", $J$2, -$A109, $O$2,$N$2,,$L$2,$M$2)</f>
        <v>198.34</v>
      </c>
      <c r="E109" s="54">
        <f xml:space="preserve"> RTD("cqg.rtd",,"StudyData", $K$2, "Bar", "", "High", $J$2, -$A109, $O$2,$N$2,,$L$2,$M$2)</f>
        <v>200.06</v>
      </c>
      <c r="F109" s="54">
        <f xml:space="preserve"> RTD("cqg.rtd",,"StudyData", $K$2, "Bar", "", "Low", $J$2, -$A109, $O$2,$N$2,,$L$2,$M$2)</f>
        <v>197.6</v>
      </c>
      <c r="G109" s="54">
        <f xml:space="preserve"> RTD("cqg.rtd",,"StudyData", $K$2, "Bar", "", "Close", $J$2, -$A109, $O$2,$N$2,,$L$2,$M$2)</f>
        <v>198.82</v>
      </c>
      <c r="P109" s="51">
        <f t="shared" si="7"/>
        <v>107</v>
      </c>
      <c r="Q109" s="52">
        <f xml:space="preserve"> RTD("cqg.rtd",,"StudyData", $Z$2, "Bar", "", "Time", $Y$2,-$P109, $AD$2, "", "","False")</f>
        <v>42375</v>
      </c>
      <c r="R109" s="53">
        <f xml:space="preserve"> RTD("cqg.rtd",,"StudyData", $Z$2, "Bar", "", "Time", $Y$2, -$P109,$AD$2,$AC$2, "","False")</f>
        <v>42375</v>
      </c>
      <c r="S109" s="54">
        <f xml:space="preserve"> RTD("cqg.rtd",,"StudyData", $Z$2, "Bar", "", "Open", $Y$2, -$P109, $AD$2,$AC$2,,$AA$2,$AB$2)</f>
        <v>52.27</v>
      </c>
      <c r="T109" s="54">
        <f xml:space="preserve"> RTD("cqg.rtd",,"StudyData", $Z$2, "Bar", "", "High", $Y$2, -$P109, $AD$2,$AC$2,,$AA$2,$AB$2)</f>
        <v>52.43</v>
      </c>
      <c r="U109" s="54">
        <f xml:space="preserve"> RTD("cqg.rtd",,"StudyData", $Z$2, "Bar", "", "Low", $Y$2, -$P109, $AD$2,$AC$2,,$AA$2,$AB$2)</f>
        <v>51.78</v>
      </c>
      <c r="V109" s="54">
        <f xml:space="preserve"> RTD("cqg.rtd",,"StudyData", $Z$2, "Bar", "", "Close", $Y$2, -$P109, $AD$2,$AC$2,,$AA$2,$AB$2)</f>
        <v>52.15</v>
      </c>
    </row>
    <row r="110" spans="1:22" x14ac:dyDescent="0.3">
      <c r="A110" s="51">
        <f t="shared" si="6"/>
        <v>108</v>
      </c>
      <c r="B110" s="52">
        <f xml:space="preserve"> RTD("cqg.rtd",,"StudyData", $K$2, "Bar", "", "Time", $J$2,-$A110, $O$2, "", "","False")</f>
        <v>42374</v>
      </c>
      <c r="C110" s="53">
        <f xml:space="preserve"> RTD("cqg.rtd",,"StudyData", $K$2, "Bar", "", "Time", $J$2, -$A110,$O$2,$N$2, "","False")</f>
        <v>42374</v>
      </c>
      <c r="D110" s="54">
        <f xml:space="preserve"> RTD("cqg.rtd",,"StudyData", $K$2, "Bar", "", "Open", $J$2, -$A110, $O$2,$N$2,,$L$2,$M$2)</f>
        <v>201.4</v>
      </c>
      <c r="E110" s="54">
        <f xml:space="preserve"> RTD("cqg.rtd",,"StudyData", $K$2, "Bar", "", "High", $J$2, -$A110, $O$2,$N$2,,$L$2,$M$2)</f>
        <v>201.9</v>
      </c>
      <c r="F110" s="54">
        <f xml:space="preserve"> RTD("cqg.rtd",,"StudyData", $K$2, "Bar", "", "Low", $J$2, -$A110, $O$2,$N$2,,$L$2,$M$2)</f>
        <v>200.05</v>
      </c>
      <c r="G110" s="54">
        <f xml:space="preserve"> RTD("cqg.rtd",,"StudyData", $K$2, "Bar", "", "Close", $J$2, -$A110, $O$2,$N$2,,$L$2,$M$2)</f>
        <v>201.36</v>
      </c>
      <c r="P110" s="51">
        <f t="shared" si="7"/>
        <v>108</v>
      </c>
      <c r="Q110" s="52">
        <f xml:space="preserve"> RTD("cqg.rtd",,"StudyData", $Z$2, "Bar", "", "Time", $Y$2,-$P110, $AD$2, "", "","False")</f>
        <v>42374</v>
      </c>
      <c r="R110" s="53">
        <f xml:space="preserve"> RTD("cqg.rtd",,"StudyData", $Z$2, "Bar", "", "Time", $Y$2, -$P110,$AD$2,$AC$2, "","False")</f>
        <v>42374</v>
      </c>
      <c r="S110" s="54">
        <f xml:space="preserve"> RTD("cqg.rtd",,"StudyData", $Z$2, "Bar", "", "Open", $Y$2, -$P110, $AD$2,$AC$2,,$AA$2,$AB$2)</f>
        <v>52.47</v>
      </c>
      <c r="T110" s="54">
        <f xml:space="preserve"> RTD("cqg.rtd",,"StudyData", $Z$2, "Bar", "", "High", $Y$2, -$P110, $AD$2,$AC$2,,$AA$2,$AB$2)</f>
        <v>52.8</v>
      </c>
      <c r="U110" s="54">
        <f xml:space="preserve"> RTD("cqg.rtd",,"StudyData", $Z$2, "Bar", "", "Low", $Y$2, -$P110, $AD$2,$AC$2,,$AA$2,$AB$2)</f>
        <v>52.4</v>
      </c>
      <c r="V110" s="54">
        <f xml:space="preserve"> RTD("cqg.rtd",,"StudyData", $Z$2, "Bar", "", "Close", $Y$2, -$P110, $AD$2,$AC$2,,$AA$2,$AB$2)</f>
        <v>52.67</v>
      </c>
    </row>
    <row r="111" spans="1:22" x14ac:dyDescent="0.3">
      <c r="A111" s="51">
        <f t="shared" si="6"/>
        <v>109</v>
      </c>
      <c r="B111" s="52">
        <f xml:space="preserve"> RTD("cqg.rtd",,"StudyData", $K$2, "Bar", "", "Time", $J$2,-$A111, $O$2, "", "","False")</f>
        <v>42373</v>
      </c>
      <c r="C111" s="53">
        <f xml:space="preserve"> RTD("cqg.rtd",,"StudyData", $K$2, "Bar", "", "Time", $J$2, -$A111,$O$2,$N$2, "","False")</f>
        <v>42373</v>
      </c>
      <c r="D111" s="54">
        <f xml:space="preserve"> RTD("cqg.rtd",,"StudyData", $K$2, "Bar", "", "Open", $J$2, -$A111, $O$2,$N$2,,$L$2,$M$2)</f>
        <v>200.49</v>
      </c>
      <c r="E111" s="54">
        <f xml:space="preserve"> RTD("cqg.rtd",,"StudyData", $K$2, "Bar", "", "High", $J$2, -$A111, $O$2,$N$2,,$L$2,$M$2)</f>
        <v>201.47</v>
      </c>
      <c r="F111" s="54">
        <f xml:space="preserve"> RTD("cqg.rtd",,"StudyData", $K$2, "Bar", "", "Low", $J$2, -$A111, $O$2,$N$2,,$L$2,$M$2)</f>
        <v>198.59</v>
      </c>
      <c r="G111" s="54">
        <f xml:space="preserve"> RTD("cqg.rtd",,"StudyData", $K$2, "Bar", "", "Close", $J$2, -$A111, $O$2,$N$2,,$L$2,$M$2)</f>
        <v>201.01</v>
      </c>
      <c r="P111" s="51">
        <f t="shared" si="7"/>
        <v>109</v>
      </c>
      <c r="Q111" s="52">
        <f xml:space="preserve"> RTD("cqg.rtd",,"StudyData", $Z$2, "Bar", "", "Time", $Y$2,-$P111, $AD$2, "", "","False")</f>
        <v>42373</v>
      </c>
      <c r="R111" s="53">
        <f xml:space="preserve"> RTD("cqg.rtd",,"StudyData", $Z$2, "Bar", "", "Time", $Y$2, -$P111,$AD$2,$AC$2, "","False")</f>
        <v>42373</v>
      </c>
      <c r="S111" s="54">
        <f xml:space="preserve"> RTD("cqg.rtd",,"StudyData", $Z$2, "Bar", "", "Open", $Y$2, -$P111, $AD$2,$AC$2,,$AA$2,$AB$2)</f>
        <v>52.16</v>
      </c>
      <c r="T111" s="54">
        <f xml:space="preserve"> RTD("cqg.rtd",,"StudyData", $Z$2, "Bar", "", "High", $Y$2, -$P111, $AD$2,$AC$2,,$AA$2,$AB$2)</f>
        <v>52.26</v>
      </c>
      <c r="U111" s="54">
        <f xml:space="preserve"> RTD("cqg.rtd",,"StudyData", $Z$2, "Bar", "", "Low", $Y$2, -$P111, $AD$2,$AC$2,,$AA$2,$AB$2)</f>
        <v>51.74</v>
      </c>
      <c r="V111" s="54">
        <f xml:space="preserve"> RTD("cqg.rtd",,"StudyData", $Z$2, "Bar", "", "Close", $Y$2, -$P111, $AD$2,$AC$2,,$AA$2,$AB$2)</f>
        <v>52.23</v>
      </c>
    </row>
    <row r="112" spans="1:22" x14ac:dyDescent="0.3">
      <c r="A112" s="51">
        <f t="shared" si="6"/>
        <v>110</v>
      </c>
      <c r="B112" s="52">
        <f xml:space="preserve"> RTD("cqg.rtd",,"StudyData", $K$2, "Bar", "", "Time", $J$2,-$A112, $O$2, "", "","False")</f>
        <v>42369</v>
      </c>
      <c r="C112" s="53">
        <f xml:space="preserve"> RTD("cqg.rtd",,"StudyData", $K$2, "Bar", "", "Time", $J$2, -$A112,$O$2,$N$2, "","False")</f>
        <v>42369</v>
      </c>
      <c r="D112" s="54">
        <f xml:space="preserve"> RTD("cqg.rtd",,"StudyData", $K$2, "Bar", "", "Open", $J$2, -$A112, $O$2,$N$2,,$L$2,$M$2)</f>
        <v>205.13</v>
      </c>
      <c r="E112" s="54">
        <f xml:space="preserve"> RTD("cqg.rtd",,"StudyData", $K$2, "Bar", "", "High", $J$2, -$A112, $O$2,$N$2,,$L$2,$M$2)</f>
        <v>205.89</v>
      </c>
      <c r="F112" s="54">
        <f xml:space="preserve"> RTD("cqg.rtd",,"StudyData", $K$2, "Bar", "", "Low", $J$2, -$A112, $O$2,$N$2,,$L$2,$M$2)</f>
        <v>203.54</v>
      </c>
      <c r="G112" s="54">
        <f xml:space="preserve"> RTD("cqg.rtd",,"StudyData", $K$2, "Bar", "", "Close", $J$2, -$A112, $O$2,$N$2,,$L$2,$M$2)</f>
        <v>203.87</v>
      </c>
      <c r="P112" s="51">
        <f t="shared" si="7"/>
        <v>110</v>
      </c>
      <c r="Q112" s="52">
        <f xml:space="preserve"> RTD("cqg.rtd",,"StudyData", $Z$2, "Bar", "", "Time", $Y$2,-$P112, $AD$2, "", "","False")</f>
        <v>42369</v>
      </c>
      <c r="R112" s="53">
        <f xml:space="preserve"> RTD("cqg.rtd",,"StudyData", $Z$2, "Bar", "", "Time", $Y$2, -$P112,$AD$2,$AC$2, "","False")</f>
        <v>42369</v>
      </c>
      <c r="S112" s="54">
        <f xml:space="preserve"> RTD("cqg.rtd",,"StudyData", $Z$2, "Bar", "", "Open", $Y$2, -$P112, $AD$2,$AC$2,,$AA$2,$AB$2)</f>
        <v>53.15</v>
      </c>
      <c r="T112" s="54">
        <f xml:space="preserve"> RTD("cqg.rtd",,"StudyData", $Z$2, "Bar", "", "High", $Y$2, -$P112, $AD$2,$AC$2,,$AA$2,$AB$2)</f>
        <v>53.16</v>
      </c>
      <c r="U112" s="54">
        <f xml:space="preserve"> RTD("cqg.rtd",,"StudyData", $Z$2, "Bar", "", "Low", $Y$2, -$P112, $AD$2,$AC$2,,$AA$2,$AB$2)</f>
        <v>52.8</v>
      </c>
      <c r="V112" s="54">
        <f xml:space="preserve"> RTD("cqg.rtd",,"StudyData", $Z$2, "Bar", "", "Close", $Y$2, -$P112, $AD$2,$AC$2,,$AA$2,$AB$2)</f>
        <v>52.88</v>
      </c>
    </row>
    <row r="113" spans="1:22" x14ac:dyDescent="0.3">
      <c r="A113" s="51">
        <f t="shared" si="6"/>
        <v>111</v>
      </c>
      <c r="B113" s="52">
        <f xml:space="preserve"> RTD("cqg.rtd",,"StudyData", $K$2, "Bar", "", "Time", $J$2,-$A113, $O$2, "", "","False")</f>
        <v>42368</v>
      </c>
      <c r="C113" s="53">
        <f xml:space="preserve"> RTD("cqg.rtd",,"StudyData", $K$2, "Bar", "", "Time", $J$2, -$A113,$O$2,$N$2, "","False")</f>
        <v>42368</v>
      </c>
      <c r="D113" s="54">
        <f xml:space="preserve"> RTD("cqg.rtd",,"StudyData", $K$2, "Bar", "", "Open", $J$2, -$A113, $O$2,$N$2,,$L$2,$M$2)</f>
        <v>207.11</v>
      </c>
      <c r="E113" s="54">
        <f xml:space="preserve"> RTD("cqg.rtd",,"StudyData", $K$2, "Bar", "", "High", $J$2, -$A113, $O$2,$N$2,,$L$2,$M$2)</f>
        <v>207.21</v>
      </c>
      <c r="F113" s="54">
        <f xml:space="preserve"> RTD("cqg.rtd",,"StudyData", $K$2, "Bar", "", "Low", $J$2, -$A113, $O$2,$N$2,,$L$2,$M$2)</f>
        <v>205.76</v>
      </c>
      <c r="G113" s="54">
        <f xml:space="preserve"> RTD("cqg.rtd",,"StudyData", $K$2, "Bar", "", "Close", $J$2, -$A113, $O$2,$N$2,,$L$2,$M$2)</f>
        <v>205.93</v>
      </c>
      <c r="P113" s="51">
        <f t="shared" si="7"/>
        <v>111</v>
      </c>
      <c r="Q113" s="52">
        <f xml:space="preserve"> RTD("cqg.rtd",,"StudyData", $Z$2, "Bar", "", "Time", $Y$2,-$P113, $AD$2, "", "","False")</f>
        <v>42368</v>
      </c>
      <c r="R113" s="53">
        <f xml:space="preserve"> RTD("cqg.rtd",,"StudyData", $Z$2, "Bar", "", "Time", $Y$2, -$P113,$AD$2,$AC$2, "","False")</f>
        <v>42368</v>
      </c>
      <c r="S113" s="54">
        <f xml:space="preserve"> RTD("cqg.rtd",,"StudyData", $Z$2, "Bar", "", "Open", $Y$2, -$P113, $AD$2,$AC$2,,$AA$2,$AB$2)</f>
        <v>53.49</v>
      </c>
      <c r="T113" s="54">
        <f xml:space="preserve"> RTD("cqg.rtd",,"StudyData", $Z$2, "Bar", "", "High", $Y$2, -$P113, $AD$2,$AC$2,,$AA$2,$AB$2)</f>
        <v>53.68</v>
      </c>
      <c r="U113" s="54">
        <f xml:space="preserve"> RTD("cqg.rtd",,"StudyData", $Z$2, "Bar", "", "Low", $Y$2, -$P113, $AD$2,$AC$2,,$AA$2,$AB$2)</f>
        <v>53.14</v>
      </c>
      <c r="V113" s="54">
        <f xml:space="preserve"> RTD("cqg.rtd",,"StudyData", $Z$2, "Bar", "", "Close", $Y$2, -$P113, $AD$2,$AC$2,,$AA$2,$AB$2)</f>
        <v>53.14</v>
      </c>
    </row>
    <row r="114" spans="1:22" x14ac:dyDescent="0.3">
      <c r="A114" s="51">
        <f t="shared" si="6"/>
        <v>112</v>
      </c>
      <c r="B114" s="52">
        <f xml:space="preserve"> RTD("cqg.rtd",,"StudyData", $K$2, "Bar", "", "Time", $J$2,-$A114, $O$2, "", "","False")</f>
        <v>42367</v>
      </c>
      <c r="C114" s="53">
        <f xml:space="preserve"> RTD("cqg.rtd",,"StudyData", $K$2, "Bar", "", "Time", $J$2, -$A114,$O$2,$N$2, "","False")</f>
        <v>42367</v>
      </c>
      <c r="D114" s="54">
        <f xml:space="preserve"> RTD("cqg.rtd",,"StudyData", $K$2, "Bar", "", "Open", $J$2, -$A114, $O$2,$N$2,,$L$2,$M$2)</f>
        <v>206.51</v>
      </c>
      <c r="E114" s="54">
        <f xml:space="preserve"> RTD("cqg.rtd",,"StudyData", $K$2, "Bar", "", "High", $J$2, -$A114, $O$2,$N$2,,$L$2,$M$2)</f>
        <v>207.79</v>
      </c>
      <c r="F114" s="54">
        <f xml:space="preserve"> RTD("cqg.rtd",,"StudyData", $K$2, "Bar", "", "Low", $J$2, -$A114, $O$2,$N$2,,$L$2,$M$2)</f>
        <v>206.47</v>
      </c>
      <c r="G114" s="54">
        <f xml:space="preserve"> RTD("cqg.rtd",,"StudyData", $K$2, "Bar", "", "Close", $J$2, -$A114, $O$2,$N$2,,$L$2,$M$2)</f>
        <v>207.4</v>
      </c>
      <c r="P114" s="51">
        <f t="shared" si="7"/>
        <v>112</v>
      </c>
      <c r="Q114" s="52">
        <f xml:space="preserve"> RTD("cqg.rtd",,"StudyData", $Z$2, "Bar", "", "Time", $Y$2,-$P114, $AD$2, "", "","False")</f>
        <v>42367</v>
      </c>
      <c r="R114" s="53">
        <f xml:space="preserve"> RTD("cqg.rtd",,"StudyData", $Z$2, "Bar", "", "Time", $Y$2, -$P114,$AD$2,$AC$2, "","False")</f>
        <v>42367</v>
      </c>
      <c r="S114" s="54">
        <f xml:space="preserve"> RTD("cqg.rtd",,"StudyData", $Z$2, "Bar", "", "Open", $Y$2, -$P114, $AD$2,$AC$2,,$AA$2,$AB$2)</f>
        <v>52.78</v>
      </c>
      <c r="T114" s="54">
        <f xml:space="preserve"> RTD("cqg.rtd",,"StudyData", $Z$2, "Bar", "", "High", $Y$2, -$P114, $AD$2,$AC$2,,$AA$2,$AB$2)</f>
        <v>53.58</v>
      </c>
      <c r="U114" s="54">
        <f xml:space="preserve"> RTD("cqg.rtd",,"StudyData", $Z$2, "Bar", "", "Low", $Y$2, -$P114, $AD$2,$AC$2,,$AA$2,$AB$2)</f>
        <v>52.78</v>
      </c>
      <c r="V114" s="54">
        <f xml:space="preserve"> RTD("cqg.rtd",,"StudyData", $Z$2, "Bar", "", "Close", $Y$2, -$P114, $AD$2,$AC$2,,$AA$2,$AB$2)</f>
        <v>53.55</v>
      </c>
    </row>
    <row r="115" spans="1:22" x14ac:dyDescent="0.3">
      <c r="A115" s="51">
        <f t="shared" si="6"/>
        <v>113</v>
      </c>
      <c r="B115" s="52">
        <f xml:space="preserve"> RTD("cqg.rtd",,"StudyData", $K$2, "Bar", "", "Time", $J$2,-$A115, $O$2, "", "","False")</f>
        <v>42366</v>
      </c>
      <c r="C115" s="53">
        <f xml:space="preserve"> RTD("cqg.rtd",,"StudyData", $K$2, "Bar", "", "Time", $J$2, -$A115,$O$2,$N$2, "","False")</f>
        <v>42366</v>
      </c>
      <c r="D115" s="54">
        <f xml:space="preserve"> RTD("cqg.rtd",,"StudyData", $K$2, "Bar", "", "Open", $J$2, -$A115, $O$2,$N$2,,$L$2,$M$2)</f>
        <v>204.86</v>
      </c>
      <c r="E115" s="54">
        <f xml:space="preserve"> RTD("cqg.rtd",,"StudyData", $K$2, "Bar", "", "High", $J$2, -$A115, $O$2,$N$2,,$L$2,$M$2)</f>
        <v>205.37</v>
      </c>
      <c r="F115" s="54">
        <f xml:space="preserve"> RTD("cqg.rtd",,"StudyData", $K$2, "Bar", "", "Low", $J$2, -$A115, $O$2,$N$2,,$L$2,$M$2)</f>
        <v>203.94</v>
      </c>
      <c r="G115" s="54">
        <f xml:space="preserve"> RTD("cqg.rtd",,"StudyData", $K$2, "Bar", "", "Close", $J$2, -$A115, $O$2,$N$2,,$L$2,$M$2)</f>
        <v>205.21</v>
      </c>
      <c r="P115" s="51">
        <f t="shared" si="7"/>
        <v>113</v>
      </c>
      <c r="Q115" s="52">
        <f xml:space="preserve"> RTD("cqg.rtd",,"StudyData", $Z$2, "Bar", "", "Time", $Y$2,-$P115, $AD$2, "", "","False")</f>
        <v>42366</v>
      </c>
      <c r="R115" s="53">
        <f xml:space="preserve"> RTD("cqg.rtd",,"StudyData", $Z$2, "Bar", "", "Time", $Y$2, -$P115,$AD$2,$AC$2, "","False")</f>
        <v>42366</v>
      </c>
      <c r="S115" s="54">
        <f xml:space="preserve"> RTD("cqg.rtd",,"StudyData", $Z$2, "Bar", "", "Open", $Y$2, -$P115, $AD$2,$AC$2,,$AA$2,$AB$2)</f>
        <v>52.49</v>
      </c>
      <c r="T115" s="54">
        <f xml:space="preserve"> RTD("cqg.rtd",,"StudyData", $Z$2, "Bar", "", "High", $Y$2, -$P115, $AD$2,$AC$2,,$AA$2,$AB$2)</f>
        <v>52.73</v>
      </c>
      <c r="U115" s="54">
        <f xml:space="preserve"> RTD("cqg.rtd",,"StudyData", $Z$2, "Bar", "", "Low", $Y$2, -$P115, $AD$2,$AC$2,,$AA$2,$AB$2)</f>
        <v>52.23</v>
      </c>
      <c r="V115" s="54">
        <f xml:space="preserve"> RTD("cqg.rtd",,"StudyData", $Z$2, "Bar", "", "Close", $Y$2, -$P115, $AD$2,$AC$2,,$AA$2,$AB$2)</f>
        <v>52.49</v>
      </c>
    </row>
    <row r="116" spans="1:22" x14ac:dyDescent="0.3">
      <c r="A116" s="51">
        <f t="shared" si="6"/>
        <v>114</v>
      </c>
      <c r="B116" s="52">
        <f xml:space="preserve"> RTD("cqg.rtd",,"StudyData", $K$2, "Bar", "", "Time", $J$2,-$A116, $O$2, "", "","False")</f>
        <v>42362</v>
      </c>
      <c r="C116" s="53">
        <f xml:space="preserve"> RTD("cqg.rtd",,"StudyData", $K$2, "Bar", "", "Time", $J$2, -$A116,$O$2,$N$2, "","False")</f>
        <v>42362</v>
      </c>
      <c r="D116" s="54">
        <f xml:space="preserve"> RTD("cqg.rtd",,"StudyData", $K$2, "Bar", "", "Open", $J$2, -$A116, $O$2,$N$2,,$L$2,$M$2)</f>
        <v>205.72</v>
      </c>
      <c r="E116" s="54">
        <f xml:space="preserve"> RTD("cqg.rtd",,"StudyData", $K$2, "Bar", "", "High", $J$2, -$A116, $O$2,$N$2,,$L$2,$M$2)</f>
        <v>206.33</v>
      </c>
      <c r="F116" s="54">
        <f xml:space="preserve"> RTD("cqg.rtd",,"StudyData", $K$2, "Bar", "", "Low", $J$2, -$A116, $O$2,$N$2,,$L$2,$M$2)</f>
        <v>205.42</v>
      </c>
      <c r="G116" s="54">
        <f xml:space="preserve"> RTD("cqg.rtd",,"StudyData", $K$2, "Bar", "", "Close", $J$2, -$A116, $O$2,$N$2,,$L$2,$M$2)</f>
        <v>205.57</v>
      </c>
      <c r="P116" s="51">
        <f t="shared" si="7"/>
        <v>114</v>
      </c>
      <c r="Q116" s="52">
        <f xml:space="preserve"> RTD("cqg.rtd",,"StudyData", $Z$2, "Bar", "", "Time", $Y$2,-$P116, $AD$2, "", "","False")</f>
        <v>42362</v>
      </c>
      <c r="R116" s="53">
        <f xml:space="preserve"> RTD("cqg.rtd",,"StudyData", $Z$2, "Bar", "", "Time", $Y$2, -$P116,$AD$2,$AC$2, "","False")</f>
        <v>42362</v>
      </c>
      <c r="S116" s="54">
        <f xml:space="preserve"> RTD("cqg.rtd",,"StudyData", $Z$2, "Bar", "", "Open", $Y$2, -$P116, $AD$2,$AC$2,,$AA$2,$AB$2)</f>
        <v>52.9</v>
      </c>
      <c r="T116" s="54">
        <f xml:space="preserve"> RTD("cqg.rtd",,"StudyData", $Z$2, "Bar", "", "High", $Y$2, -$P116, $AD$2,$AC$2,,$AA$2,$AB$2)</f>
        <v>52.99</v>
      </c>
      <c r="U116" s="54">
        <f xml:space="preserve"> RTD("cqg.rtd",,"StudyData", $Z$2, "Bar", "", "Low", $Y$2, -$P116, $AD$2,$AC$2,,$AA$2,$AB$2)</f>
        <v>52.75</v>
      </c>
      <c r="V116" s="54">
        <f xml:space="preserve"> RTD("cqg.rtd",,"StudyData", $Z$2, "Bar", "", "Close", $Y$2, -$P116, $AD$2,$AC$2,,$AA$2,$AB$2)</f>
        <v>52.91</v>
      </c>
    </row>
    <row r="117" spans="1:22" x14ac:dyDescent="0.3">
      <c r="A117" s="51">
        <f t="shared" si="6"/>
        <v>115</v>
      </c>
      <c r="B117" s="52">
        <f xml:space="preserve"> RTD("cqg.rtd",,"StudyData", $K$2, "Bar", "", "Time", $J$2,-$A117, $O$2, "", "","False")</f>
        <v>42361</v>
      </c>
      <c r="C117" s="53">
        <f xml:space="preserve"> RTD("cqg.rtd",,"StudyData", $K$2, "Bar", "", "Time", $J$2, -$A117,$O$2,$N$2, "","False")</f>
        <v>42361</v>
      </c>
      <c r="D117" s="54">
        <f xml:space="preserve"> RTD("cqg.rtd",,"StudyData", $K$2, "Bar", "", "Open", $J$2, -$A117, $O$2,$N$2,,$L$2,$M$2)</f>
        <v>204.69</v>
      </c>
      <c r="E117" s="54">
        <f xml:space="preserve"> RTD("cqg.rtd",,"StudyData", $K$2, "Bar", "", "High", $J$2, -$A117, $O$2,$N$2,,$L$2,$M$2)</f>
        <v>206.08</v>
      </c>
      <c r="F117" s="54">
        <f xml:space="preserve"> RTD("cqg.rtd",,"StudyData", $K$2, "Bar", "", "Low", $J$2, -$A117, $O$2,$N$2,,$L$2,$M$2)</f>
        <v>204.58</v>
      </c>
      <c r="G117" s="54">
        <f xml:space="preserve"> RTD("cqg.rtd",,"StudyData", $K$2, "Bar", "", "Close", $J$2, -$A117, $O$2,$N$2,,$L$2,$M$2)</f>
        <v>206.02</v>
      </c>
      <c r="P117" s="51">
        <f t="shared" si="7"/>
        <v>115</v>
      </c>
      <c r="Q117" s="52">
        <f xml:space="preserve"> RTD("cqg.rtd",,"StudyData", $Z$2, "Bar", "", "Time", $Y$2,-$P117, $AD$2, "", "","False")</f>
        <v>42361</v>
      </c>
      <c r="R117" s="53">
        <f xml:space="preserve"> RTD("cqg.rtd",,"StudyData", $Z$2, "Bar", "", "Time", $Y$2, -$P117,$AD$2,$AC$2, "","False")</f>
        <v>42361</v>
      </c>
      <c r="S117" s="54">
        <f xml:space="preserve"> RTD("cqg.rtd",,"StudyData", $Z$2, "Bar", "", "Open", $Y$2, -$P117, $AD$2,$AC$2,,$AA$2,$AB$2)</f>
        <v>52.7</v>
      </c>
      <c r="T117" s="54">
        <f xml:space="preserve"> RTD("cqg.rtd",,"StudyData", $Z$2, "Bar", "", "High", $Y$2, -$P117, $AD$2,$AC$2,,$AA$2,$AB$2)</f>
        <v>52.96</v>
      </c>
      <c r="U117" s="54">
        <f xml:space="preserve"> RTD("cqg.rtd",,"StudyData", $Z$2, "Bar", "", "Low", $Y$2, -$P117, $AD$2,$AC$2,,$AA$2,$AB$2)</f>
        <v>52.56</v>
      </c>
      <c r="V117" s="54">
        <f xml:space="preserve"> RTD("cqg.rtd",,"StudyData", $Z$2, "Bar", "", "Close", $Y$2, -$P117, $AD$2,$AC$2,,$AA$2,$AB$2)</f>
        <v>52.83</v>
      </c>
    </row>
    <row r="118" spans="1:22" x14ac:dyDescent="0.3">
      <c r="A118" s="51">
        <f t="shared" si="6"/>
        <v>116</v>
      </c>
      <c r="B118" s="52">
        <f xml:space="preserve"> RTD("cqg.rtd",,"StudyData", $K$2, "Bar", "", "Time", $J$2,-$A118, $O$2, "", "","False")</f>
        <v>42360</v>
      </c>
      <c r="C118" s="53">
        <f xml:space="preserve"> RTD("cqg.rtd",,"StudyData", $K$2, "Bar", "", "Time", $J$2, -$A118,$O$2,$N$2, "","False")</f>
        <v>42360</v>
      </c>
      <c r="D118" s="54">
        <f xml:space="preserve"> RTD("cqg.rtd",,"StudyData", $K$2, "Bar", "", "Open", $J$2, -$A118, $O$2,$N$2,,$L$2,$M$2)</f>
        <v>202.71</v>
      </c>
      <c r="E118" s="54">
        <f xml:space="preserve"> RTD("cqg.rtd",,"StudyData", $K$2, "Bar", "", "High", $J$2, -$A118, $O$2,$N$2,,$L$2,$M$2)</f>
        <v>204.03</v>
      </c>
      <c r="F118" s="54">
        <f xml:space="preserve"> RTD("cqg.rtd",,"StudyData", $K$2, "Bar", "", "Low", $J$2, -$A118, $O$2,$N$2,,$L$2,$M$2)</f>
        <v>201.55</v>
      </c>
      <c r="G118" s="54">
        <f xml:space="preserve"> RTD("cqg.rtd",,"StudyData", $K$2, "Bar", "", "Close", $J$2, -$A118, $O$2,$N$2,,$L$2,$M$2)</f>
        <v>203.5</v>
      </c>
      <c r="P118" s="51">
        <f t="shared" si="7"/>
        <v>116</v>
      </c>
      <c r="Q118" s="52">
        <f xml:space="preserve"> RTD("cqg.rtd",,"StudyData", $Z$2, "Bar", "", "Time", $Y$2,-$P118, $AD$2, "", "","False")</f>
        <v>42360</v>
      </c>
      <c r="R118" s="53">
        <f xml:space="preserve"> RTD("cqg.rtd",,"StudyData", $Z$2, "Bar", "", "Time", $Y$2, -$P118,$AD$2,$AC$2, "","False")</f>
        <v>42360</v>
      </c>
      <c r="S118" s="54">
        <f xml:space="preserve"> RTD("cqg.rtd",,"StudyData", $Z$2, "Bar", "", "Open", $Y$2, -$P118, $AD$2,$AC$2,,$AA$2,$AB$2)</f>
        <v>52.14</v>
      </c>
      <c r="T118" s="54">
        <f xml:space="preserve"> RTD("cqg.rtd",,"StudyData", $Z$2, "Bar", "", "High", $Y$2, -$P118, $AD$2,$AC$2,,$AA$2,$AB$2)</f>
        <v>52.46</v>
      </c>
      <c r="U118" s="54">
        <f xml:space="preserve"> RTD("cqg.rtd",,"StudyData", $Z$2, "Bar", "", "Low", $Y$2, -$P118, $AD$2,$AC$2,,$AA$2,$AB$2)</f>
        <v>51.84</v>
      </c>
      <c r="V118" s="54">
        <f xml:space="preserve"> RTD("cqg.rtd",,"StudyData", $Z$2, "Bar", "", "Close", $Y$2, -$P118, $AD$2,$AC$2,,$AA$2,$AB$2)</f>
        <v>52.35</v>
      </c>
    </row>
    <row r="119" spans="1:22" x14ac:dyDescent="0.3">
      <c r="A119" s="51">
        <f t="shared" si="6"/>
        <v>117</v>
      </c>
      <c r="B119" s="52">
        <f xml:space="preserve"> RTD("cqg.rtd",,"StudyData", $K$2, "Bar", "", "Time", $J$2,-$A119, $O$2, "", "","False")</f>
        <v>42359</v>
      </c>
      <c r="C119" s="53">
        <f xml:space="preserve"> RTD("cqg.rtd",,"StudyData", $K$2, "Bar", "", "Time", $J$2, -$A119,$O$2,$N$2, "","False")</f>
        <v>42359</v>
      </c>
      <c r="D119" s="54">
        <f xml:space="preserve"> RTD("cqg.rtd",,"StudyData", $K$2, "Bar", "", "Open", $J$2, -$A119, $O$2,$N$2,,$L$2,$M$2)</f>
        <v>201.41</v>
      </c>
      <c r="E119" s="54">
        <f xml:space="preserve"> RTD("cqg.rtd",,"StudyData", $K$2, "Bar", "", "High", $J$2, -$A119, $O$2,$N$2,,$L$2,$M$2)</f>
        <v>202.07</v>
      </c>
      <c r="F119" s="54">
        <f xml:space="preserve"> RTD("cqg.rtd",,"StudyData", $K$2, "Bar", "", "Low", $J$2, -$A119, $O$2,$N$2,,$L$2,$M$2)</f>
        <v>200.09</v>
      </c>
      <c r="G119" s="54">
        <f xml:space="preserve"> RTD("cqg.rtd",,"StudyData", $K$2, "Bar", "", "Close", $J$2, -$A119, $O$2,$N$2,,$L$2,$M$2)</f>
        <v>201.67</v>
      </c>
      <c r="P119" s="51">
        <f t="shared" si="7"/>
        <v>117</v>
      </c>
      <c r="Q119" s="52">
        <f xml:space="preserve"> RTD("cqg.rtd",,"StudyData", $Z$2, "Bar", "", "Time", $Y$2,-$P119, $AD$2, "", "","False")</f>
        <v>42359</v>
      </c>
      <c r="R119" s="53">
        <f xml:space="preserve"> RTD("cqg.rtd",,"StudyData", $Z$2, "Bar", "", "Time", $Y$2, -$P119,$AD$2,$AC$2, "","False")</f>
        <v>42359</v>
      </c>
      <c r="S119" s="54">
        <f xml:space="preserve"> RTD("cqg.rtd",,"StudyData", $Z$2, "Bar", "", "Open", $Y$2, -$P119, $AD$2,$AC$2,,$AA$2,$AB$2)</f>
        <v>51.55</v>
      </c>
      <c r="T119" s="54">
        <f xml:space="preserve"> RTD("cqg.rtd",,"StudyData", $Z$2, "Bar", "", "High", $Y$2, -$P119, $AD$2,$AC$2,,$AA$2,$AB$2)</f>
        <v>52.11</v>
      </c>
      <c r="U119" s="54">
        <f xml:space="preserve"> RTD("cqg.rtd",,"StudyData", $Z$2, "Bar", "", "Low", $Y$2, -$P119, $AD$2,$AC$2,,$AA$2,$AB$2)</f>
        <v>51.55</v>
      </c>
      <c r="V119" s="54">
        <f xml:space="preserve"> RTD("cqg.rtd",,"StudyData", $Z$2, "Bar", "", "Close", $Y$2, -$P119, $AD$2,$AC$2,,$AA$2,$AB$2)</f>
        <v>51.89</v>
      </c>
    </row>
    <row r="120" spans="1:22" x14ac:dyDescent="0.3">
      <c r="A120" s="51">
        <f t="shared" si="6"/>
        <v>118</v>
      </c>
      <c r="B120" s="52">
        <f xml:space="preserve"> RTD("cqg.rtd",,"StudyData", $K$2, "Bar", "", "Time", $J$2,-$A120, $O$2, "", "","False")</f>
        <v>42356</v>
      </c>
      <c r="C120" s="53">
        <f xml:space="preserve"> RTD("cqg.rtd",,"StudyData", $K$2, "Bar", "", "Time", $J$2, -$A120,$O$2,$N$2, "","False")</f>
        <v>42356</v>
      </c>
      <c r="D120" s="54">
        <f xml:space="preserve"> RTD("cqg.rtd",,"StudyData", $K$2, "Bar", "", "Open", $J$2, -$A120, $O$2,$N$2,,$L$2,$M$2)</f>
        <v>202.77</v>
      </c>
      <c r="E120" s="54">
        <f xml:space="preserve"> RTD("cqg.rtd",,"StudyData", $K$2, "Bar", "", "High", $J$2, -$A120, $O$2,$N$2,,$L$2,$M$2)</f>
        <v>202.93</v>
      </c>
      <c r="F120" s="54">
        <f xml:space="preserve"> RTD("cqg.rtd",,"StudyData", $K$2, "Bar", "", "Low", $J$2, -$A120, $O$2,$N$2,,$L$2,$M$2)</f>
        <v>199.67</v>
      </c>
      <c r="G120" s="54">
        <f xml:space="preserve"> RTD("cqg.rtd",,"StudyData", $K$2, "Bar", "", "Close", $J$2, -$A120, $O$2,$N$2,,$L$2,$M$2)</f>
        <v>200.02</v>
      </c>
      <c r="P120" s="51">
        <f t="shared" si="7"/>
        <v>118</v>
      </c>
      <c r="Q120" s="52">
        <f xml:space="preserve"> RTD("cqg.rtd",,"StudyData", $Z$2, "Bar", "", "Time", $Y$2,-$P120, $AD$2, "", "","False")</f>
        <v>42356</v>
      </c>
      <c r="R120" s="53">
        <f xml:space="preserve"> RTD("cqg.rtd",,"StudyData", $Z$2, "Bar", "", "Time", $Y$2, -$P120,$AD$2,$AC$2, "","False")</f>
        <v>42356</v>
      </c>
      <c r="S120" s="54">
        <f xml:space="preserve"> RTD("cqg.rtd",,"StudyData", $Z$2, "Bar", "", "Open", $Y$2, -$P120, $AD$2,$AC$2,,$AA$2,$AB$2)</f>
        <v>51.7</v>
      </c>
      <c r="T120" s="54">
        <f xml:space="preserve"> RTD("cqg.rtd",,"StudyData", $Z$2, "Bar", "", "High", $Y$2, -$P120, $AD$2,$AC$2,,$AA$2,$AB$2)</f>
        <v>51.93</v>
      </c>
      <c r="U120" s="54">
        <f xml:space="preserve"> RTD("cqg.rtd",,"StudyData", $Z$2, "Bar", "", "Low", $Y$2, -$P120, $AD$2,$AC$2,,$AA$2,$AB$2)</f>
        <v>51.15</v>
      </c>
      <c r="V120" s="54">
        <f xml:space="preserve"> RTD("cqg.rtd",,"StudyData", $Z$2, "Bar", "", "Close", $Y$2, -$P120, $AD$2,$AC$2,,$AA$2,$AB$2)</f>
        <v>51.43</v>
      </c>
    </row>
    <row r="121" spans="1:22" x14ac:dyDescent="0.3">
      <c r="A121" s="51">
        <f t="shared" si="6"/>
        <v>119</v>
      </c>
      <c r="B121" s="52">
        <f xml:space="preserve"> RTD("cqg.rtd",,"StudyData", $K$2, "Bar", "", "Time", $J$2,-$A121, $O$2, "", "","False")</f>
        <v>42355</v>
      </c>
      <c r="C121" s="53">
        <f xml:space="preserve"> RTD("cqg.rtd",,"StudyData", $K$2, "Bar", "", "Time", $J$2, -$A121,$O$2,$N$2, "","False")</f>
        <v>42355</v>
      </c>
      <c r="D121" s="54">
        <f xml:space="preserve"> RTD("cqg.rtd",,"StudyData", $K$2, "Bar", "", "Open", $J$2, -$A121, $O$2,$N$2,,$L$2,$M$2)</f>
        <v>208.4</v>
      </c>
      <c r="E121" s="54">
        <f xml:space="preserve"> RTD("cqg.rtd",,"StudyData", $K$2, "Bar", "", "High", $J$2, -$A121, $O$2,$N$2,,$L$2,$M$2)</f>
        <v>208.48</v>
      </c>
      <c r="F121" s="54">
        <f xml:space="preserve"> RTD("cqg.rtd",,"StudyData", $K$2, "Bar", "", "Low", $J$2, -$A121, $O$2,$N$2,,$L$2,$M$2)</f>
        <v>204.07</v>
      </c>
      <c r="G121" s="54">
        <f xml:space="preserve"> RTD("cqg.rtd",,"StudyData", $K$2, "Bar", "", "Close", $J$2, -$A121, $O$2,$N$2,,$L$2,$M$2)</f>
        <v>204.86</v>
      </c>
      <c r="P121" s="51">
        <f t="shared" si="7"/>
        <v>119</v>
      </c>
      <c r="Q121" s="52">
        <f xml:space="preserve"> RTD("cqg.rtd",,"StudyData", $Z$2, "Bar", "", "Time", $Y$2,-$P121, $AD$2, "", "","False")</f>
        <v>42355</v>
      </c>
      <c r="R121" s="53">
        <f xml:space="preserve"> RTD("cqg.rtd",,"StudyData", $Z$2, "Bar", "", "Time", $Y$2, -$P121,$AD$2,$AC$2, "","False")</f>
        <v>42355</v>
      </c>
      <c r="S121" s="54">
        <f xml:space="preserve"> RTD("cqg.rtd",,"StudyData", $Z$2, "Bar", "", "Open", $Y$2, -$P121, $AD$2,$AC$2,,$AA$2,$AB$2)</f>
        <v>53.48</v>
      </c>
      <c r="T121" s="54">
        <f xml:space="preserve"> RTD("cqg.rtd",,"StudyData", $Z$2, "Bar", "", "High", $Y$2, -$P121, $AD$2,$AC$2,,$AA$2,$AB$2)</f>
        <v>53.62</v>
      </c>
      <c r="U121" s="54">
        <f xml:space="preserve"> RTD("cqg.rtd",,"StudyData", $Z$2, "Bar", "", "Low", $Y$2, -$P121, $AD$2,$AC$2,,$AA$2,$AB$2)</f>
        <v>52.81</v>
      </c>
      <c r="V121" s="54">
        <f xml:space="preserve"> RTD("cqg.rtd",,"StudyData", $Z$2, "Bar", "", "Close", $Y$2, -$P121, $AD$2,$AC$2,,$AA$2,$AB$2)</f>
        <v>52.91</v>
      </c>
    </row>
    <row r="122" spans="1:22" x14ac:dyDescent="0.3">
      <c r="A122" s="51">
        <f t="shared" si="6"/>
        <v>120</v>
      </c>
      <c r="B122" s="52">
        <f xml:space="preserve"> RTD("cqg.rtd",,"StudyData", $K$2, "Bar", "", "Time", $J$2,-$A122, $O$2, "", "","False")</f>
        <v>42354</v>
      </c>
      <c r="C122" s="53">
        <f xml:space="preserve"> RTD("cqg.rtd",,"StudyData", $K$2, "Bar", "", "Time", $J$2, -$A122,$O$2,$N$2, "","False")</f>
        <v>42354</v>
      </c>
      <c r="D122" s="54">
        <f xml:space="preserve"> RTD("cqg.rtd",,"StudyData", $K$2, "Bar", "", "Open", $J$2, -$A122, $O$2,$N$2,,$L$2,$M$2)</f>
        <v>206.36</v>
      </c>
      <c r="E122" s="54">
        <f xml:space="preserve"> RTD("cqg.rtd",,"StudyData", $K$2, "Bar", "", "High", $J$2, -$A122, $O$2,$N$2,,$L$2,$M$2)</f>
        <v>208.39</v>
      </c>
      <c r="F122" s="54">
        <f xml:space="preserve"> RTD("cqg.rtd",,"StudyData", $K$2, "Bar", "", "Low", $J$2, -$A122, $O$2,$N$2,,$L$2,$M$2)</f>
        <v>204.8</v>
      </c>
      <c r="G122" s="54">
        <f xml:space="preserve"> RTD("cqg.rtd",,"StudyData", $K$2, "Bar", "", "Close", $J$2, -$A122, $O$2,$N$2,,$L$2,$M$2)</f>
        <v>208.03</v>
      </c>
      <c r="P122" s="51">
        <f t="shared" si="7"/>
        <v>120</v>
      </c>
      <c r="Q122" s="52">
        <f xml:space="preserve"> RTD("cqg.rtd",,"StudyData", $Z$2, "Bar", "", "Time", $Y$2,-$P122, $AD$2, "", "","False")</f>
        <v>42354</v>
      </c>
      <c r="R122" s="53">
        <f xml:space="preserve"> RTD("cqg.rtd",,"StudyData", $Z$2, "Bar", "", "Time", $Y$2, -$P122,$AD$2,$AC$2, "","False")</f>
        <v>42354</v>
      </c>
      <c r="S122" s="54">
        <f xml:space="preserve"> RTD("cqg.rtd",,"StudyData", $Z$2, "Bar", "", "Open", $Y$2, -$P122, $AD$2,$AC$2,,$AA$2,$AB$2)</f>
        <v>53.04</v>
      </c>
      <c r="T122" s="54">
        <f xml:space="preserve"> RTD("cqg.rtd",,"StudyData", $Z$2, "Bar", "", "High", $Y$2, -$P122, $AD$2,$AC$2,,$AA$2,$AB$2)</f>
        <v>53.43</v>
      </c>
      <c r="U122" s="54">
        <f xml:space="preserve"> RTD("cqg.rtd",,"StudyData", $Z$2, "Bar", "", "Low", $Y$2, -$P122, $AD$2,$AC$2,,$AA$2,$AB$2)</f>
        <v>52.66</v>
      </c>
      <c r="V122" s="54">
        <f xml:space="preserve"> RTD("cqg.rtd",,"StudyData", $Z$2, "Bar", "", "Close", $Y$2, -$P122, $AD$2,$AC$2,,$AA$2,$AB$2)</f>
        <v>53.43</v>
      </c>
    </row>
    <row r="123" spans="1:22" x14ac:dyDescent="0.3">
      <c r="A123" s="51">
        <f t="shared" si="6"/>
        <v>121</v>
      </c>
      <c r="B123" s="52">
        <f xml:space="preserve"> RTD("cqg.rtd",,"StudyData", $K$2, "Bar", "", "Time", $J$2,-$A123, $O$2, "", "","False")</f>
        <v>42353</v>
      </c>
      <c r="C123" s="53">
        <f xml:space="preserve"> RTD("cqg.rtd",,"StudyData", $K$2, "Bar", "", "Time", $J$2, -$A123,$O$2,$N$2, "","False")</f>
        <v>42353</v>
      </c>
      <c r="D123" s="54">
        <f xml:space="preserve"> RTD("cqg.rtd",,"StudyData", $K$2, "Bar", "", "Open", $J$2, -$A123, $O$2,$N$2,,$L$2,$M$2)</f>
        <v>204.7</v>
      </c>
      <c r="E123" s="54">
        <f xml:space="preserve"> RTD("cqg.rtd",,"StudyData", $K$2, "Bar", "", "High", $J$2, -$A123, $O$2,$N$2,,$L$2,$M$2)</f>
        <v>206.11</v>
      </c>
      <c r="F123" s="54">
        <f xml:space="preserve"> RTD("cqg.rtd",,"StudyData", $K$2, "Bar", "", "Low", $J$2, -$A123, $O$2,$N$2,,$L$2,$M$2)</f>
        <v>204.54</v>
      </c>
      <c r="G123" s="54">
        <f xml:space="preserve"> RTD("cqg.rtd",,"StudyData", $K$2, "Bar", "", "Close", $J$2, -$A123, $O$2,$N$2,,$L$2,$M$2)</f>
        <v>205.03</v>
      </c>
      <c r="P123" s="51">
        <f t="shared" si="7"/>
        <v>121</v>
      </c>
      <c r="Q123" s="52">
        <f xml:space="preserve"> RTD("cqg.rtd",,"StudyData", $Z$2, "Bar", "", "Time", $Y$2,-$P123, $AD$2, "", "","False")</f>
        <v>42353</v>
      </c>
      <c r="R123" s="53">
        <f xml:space="preserve"> RTD("cqg.rtd",,"StudyData", $Z$2, "Bar", "", "Time", $Y$2, -$P123,$AD$2,$AC$2, "","False")</f>
        <v>42353</v>
      </c>
      <c r="S123" s="54">
        <f xml:space="preserve"> RTD("cqg.rtd",,"StudyData", $Z$2, "Bar", "", "Open", $Y$2, -$P123, $AD$2,$AC$2,,$AA$2,$AB$2)</f>
        <v>52.6</v>
      </c>
      <c r="T123" s="54">
        <f xml:space="preserve"> RTD("cqg.rtd",,"StudyData", $Z$2, "Bar", "", "High", $Y$2, -$P123, $AD$2,$AC$2,,$AA$2,$AB$2)</f>
        <v>52.73</v>
      </c>
      <c r="U123" s="54">
        <f xml:space="preserve"> RTD("cqg.rtd",,"StudyData", $Z$2, "Bar", "", "Low", $Y$2, -$P123, $AD$2,$AC$2,,$AA$2,$AB$2)</f>
        <v>52.39</v>
      </c>
      <c r="V123" s="54">
        <f xml:space="preserve"> RTD("cqg.rtd",,"StudyData", $Z$2, "Bar", "", "Close", $Y$2, -$P123, $AD$2,$AC$2,,$AA$2,$AB$2)</f>
        <v>52.57</v>
      </c>
    </row>
    <row r="124" spans="1:22" x14ac:dyDescent="0.3">
      <c r="A124" s="51">
        <f t="shared" si="6"/>
        <v>122</v>
      </c>
      <c r="B124" s="52">
        <f xml:space="preserve"> RTD("cqg.rtd",,"StudyData", $K$2, "Bar", "", "Time", $J$2,-$A124, $O$2, "", "","False")</f>
        <v>42352</v>
      </c>
      <c r="C124" s="53">
        <f xml:space="preserve"> RTD("cqg.rtd",,"StudyData", $K$2, "Bar", "", "Time", $J$2, -$A124,$O$2,$N$2, "","False")</f>
        <v>42352</v>
      </c>
      <c r="D124" s="54">
        <f xml:space="preserve"> RTD("cqg.rtd",,"StudyData", $K$2, "Bar", "", "Open", $J$2, -$A124, $O$2,$N$2,,$L$2,$M$2)</f>
        <v>202.07</v>
      </c>
      <c r="E124" s="54">
        <f xml:space="preserve"> RTD("cqg.rtd",,"StudyData", $K$2, "Bar", "", "High", $J$2, -$A124, $O$2,$N$2,,$L$2,$M$2)</f>
        <v>203.15</v>
      </c>
      <c r="F124" s="54">
        <f xml:space="preserve"> RTD("cqg.rtd",,"StudyData", $K$2, "Bar", "", "Low", $J$2, -$A124, $O$2,$N$2,,$L$2,$M$2)</f>
        <v>199.95</v>
      </c>
      <c r="G124" s="54">
        <f xml:space="preserve"> RTD("cqg.rtd",,"StudyData", $K$2, "Bar", "", "Close", $J$2, -$A124, $O$2,$N$2,,$L$2,$M$2)</f>
        <v>202.9</v>
      </c>
      <c r="P124" s="51">
        <f t="shared" si="7"/>
        <v>122</v>
      </c>
      <c r="Q124" s="52">
        <f xml:space="preserve"> RTD("cqg.rtd",,"StudyData", $Z$2, "Bar", "", "Time", $Y$2,-$P124, $AD$2, "", "","False")</f>
        <v>42352</v>
      </c>
      <c r="R124" s="53">
        <f xml:space="preserve"> RTD("cqg.rtd",,"StudyData", $Z$2, "Bar", "", "Time", $Y$2, -$P124,$AD$2,$AC$2, "","False")</f>
        <v>42352</v>
      </c>
      <c r="S124" s="54">
        <f xml:space="preserve"> RTD("cqg.rtd",,"StudyData", $Z$2, "Bar", "", "Open", $Y$2, -$P124, $AD$2,$AC$2,,$AA$2,$AB$2)</f>
        <v>52.43</v>
      </c>
      <c r="T124" s="54">
        <f xml:space="preserve"> RTD("cqg.rtd",,"StudyData", $Z$2, "Bar", "", "High", $Y$2, -$P124, $AD$2,$AC$2,,$AA$2,$AB$2)</f>
        <v>52.5</v>
      </c>
      <c r="U124" s="54">
        <f xml:space="preserve"> RTD("cqg.rtd",,"StudyData", $Z$2, "Bar", "", "Low", $Y$2, -$P124, $AD$2,$AC$2,,$AA$2,$AB$2)</f>
        <v>51.88</v>
      </c>
      <c r="V124" s="54">
        <f xml:space="preserve"> RTD("cqg.rtd",,"StudyData", $Z$2, "Bar", "", "Close", $Y$2, -$P124, $AD$2,$AC$2,,$AA$2,$AB$2)</f>
        <v>52.18</v>
      </c>
    </row>
    <row r="125" spans="1:22" x14ac:dyDescent="0.3">
      <c r="A125" s="51">
        <f t="shared" si="6"/>
        <v>123</v>
      </c>
      <c r="B125" s="52">
        <f xml:space="preserve"> RTD("cqg.rtd",,"StudyData", $K$2, "Bar", "", "Time", $J$2,-$A125, $O$2, "", "","False")</f>
        <v>42349</v>
      </c>
      <c r="C125" s="53">
        <f xml:space="preserve"> RTD("cqg.rtd",,"StudyData", $K$2, "Bar", "", "Time", $J$2, -$A125,$O$2,$N$2, "","False")</f>
        <v>42349</v>
      </c>
      <c r="D125" s="54">
        <f xml:space="preserve"> RTD("cqg.rtd",,"StudyData", $K$2, "Bar", "", "Open", $J$2, -$A125, $O$2,$N$2,,$L$2,$M$2)</f>
        <v>203.35</v>
      </c>
      <c r="E125" s="54">
        <f xml:space="preserve"> RTD("cqg.rtd",,"StudyData", $K$2, "Bar", "", "High", $J$2, -$A125, $O$2,$N$2,,$L$2,$M$2)</f>
        <v>204.14</v>
      </c>
      <c r="F125" s="54">
        <f xml:space="preserve"> RTD("cqg.rtd",,"StudyData", $K$2, "Bar", "", "Low", $J$2, -$A125, $O$2,$N$2,,$L$2,$M$2)</f>
        <v>201.51</v>
      </c>
      <c r="G125" s="54">
        <f xml:space="preserve"> RTD("cqg.rtd",,"StudyData", $K$2, "Bar", "", "Close", $J$2, -$A125, $O$2,$N$2,,$L$2,$M$2)</f>
        <v>201.88</v>
      </c>
      <c r="P125" s="51">
        <f t="shared" si="7"/>
        <v>123</v>
      </c>
      <c r="Q125" s="52">
        <f xml:space="preserve"> RTD("cqg.rtd",,"StudyData", $Z$2, "Bar", "", "Time", $Y$2,-$P125, $AD$2, "", "","False")</f>
        <v>42349</v>
      </c>
      <c r="R125" s="53">
        <f xml:space="preserve"> RTD("cqg.rtd",,"StudyData", $Z$2, "Bar", "", "Time", $Y$2, -$P125,$AD$2,$AC$2, "","False")</f>
        <v>42349</v>
      </c>
      <c r="S125" s="54">
        <f xml:space="preserve"> RTD("cqg.rtd",,"StudyData", $Z$2, "Bar", "", "Open", $Y$2, -$P125, $AD$2,$AC$2,,$AA$2,$AB$2)</f>
        <v>53</v>
      </c>
      <c r="T125" s="54">
        <f xml:space="preserve"> RTD("cqg.rtd",,"StudyData", $Z$2, "Bar", "", "High", $Y$2, -$P125, $AD$2,$AC$2,,$AA$2,$AB$2)</f>
        <v>53</v>
      </c>
      <c r="U125" s="54">
        <f xml:space="preserve"> RTD("cqg.rtd",,"StudyData", $Z$2, "Bar", "", "Low", $Y$2, -$P125, $AD$2,$AC$2,,$AA$2,$AB$2)</f>
        <v>52.41</v>
      </c>
      <c r="V125" s="54">
        <f xml:space="preserve"> RTD("cqg.rtd",,"StudyData", $Z$2, "Bar", "", "Close", $Y$2, -$P125, $AD$2,$AC$2,,$AA$2,$AB$2)</f>
        <v>52.54</v>
      </c>
    </row>
    <row r="126" spans="1:22" x14ac:dyDescent="0.3">
      <c r="A126" s="51">
        <f t="shared" si="6"/>
        <v>124</v>
      </c>
      <c r="B126" s="52">
        <f xml:space="preserve"> RTD("cqg.rtd",,"StudyData", $K$2, "Bar", "", "Time", $J$2,-$A126, $O$2, "", "","False")</f>
        <v>42348</v>
      </c>
      <c r="C126" s="53">
        <f xml:space="preserve"> RTD("cqg.rtd",,"StudyData", $K$2, "Bar", "", "Time", $J$2, -$A126,$O$2,$N$2, "","False")</f>
        <v>42348</v>
      </c>
      <c r="D126" s="54">
        <f xml:space="preserve"> RTD("cqg.rtd",,"StudyData", $K$2, "Bar", "", "Open", $J$2, -$A126, $O$2,$N$2,,$L$2,$M$2)</f>
        <v>205.42</v>
      </c>
      <c r="E126" s="54">
        <f xml:space="preserve"> RTD("cqg.rtd",,"StudyData", $K$2, "Bar", "", "High", $J$2, -$A126, $O$2,$N$2,,$L$2,$M$2)</f>
        <v>207.43</v>
      </c>
      <c r="F126" s="54">
        <f xml:space="preserve"> RTD("cqg.rtd",,"StudyData", $K$2, "Bar", "", "Low", $J$2, -$A126, $O$2,$N$2,,$L$2,$M$2)</f>
        <v>205.14</v>
      </c>
      <c r="G126" s="54">
        <f xml:space="preserve"> RTD("cqg.rtd",,"StudyData", $K$2, "Bar", "", "Close", $J$2, -$A126, $O$2,$N$2,,$L$2,$M$2)</f>
        <v>205.87</v>
      </c>
      <c r="P126" s="51">
        <f t="shared" si="7"/>
        <v>124</v>
      </c>
      <c r="Q126" s="52">
        <f xml:space="preserve"> RTD("cqg.rtd",,"StudyData", $Z$2, "Bar", "", "Time", $Y$2,-$P126, $AD$2, "", "","False")</f>
        <v>42348</v>
      </c>
      <c r="R126" s="53">
        <f xml:space="preserve"> RTD("cqg.rtd",,"StudyData", $Z$2, "Bar", "", "Time", $Y$2, -$P126,$AD$2,$AC$2, "","False")</f>
        <v>42348</v>
      </c>
      <c r="S126" s="54">
        <f xml:space="preserve"> RTD("cqg.rtd",,"StudyData", $Z$2, "Bar", "", "Open", $Y$2, -$P126, $AD$2,$AC$2,,$AA$2,$AB$2)</f>
        <v>52.79</v>
      </c>
      <c r="T126" s="54">
        <f xml:space="preserve"> RTD("cqg.rtd",,"StudyData", $Z$2, "Bar", "", "High", $Y$2, -$P126, $AD$2,$AC$2,,$AA$2,$AB$2)</f>
        <v>53.74</v>
      </c>
      <c r="U126" s="54">
        <f xml:space="preserve"> RTD("cqg.rtd",,"StudyData", $Z$2, "Bar", "", "Low", $Y$2, -$P126, $AD$2,$AC$2,,$AA$2,$AB$2)</f>
        <v>52.79</v>
      </c>
      <c r="V126" s="54">
        <f xml:space="preserve"> RTD("cqg.rtd",,"StudyData", $Z$2, "Bar", "", "Close", $Y$2, -$P126, $AD$2,$AC$2,,$AA$2,$AB$2)</f>
        <v>53.48</v>
      </c>
    </row>
    <row r="127" spans="1:22" x14ac:dyDescent="0.3">
      <c r="A127" s="51">
        <f t="shared" si="6"/>
        <v>125</v>
      </c>
      <c r="B127" s="52">
        <f xml:space="preserve"> RTD("cqg.rtd",,"StudyData", $K$2, "Bar", "", "Time", $J$2,-$A127, $O$2, "", "","False")</f>
        <v>42347</v>
      </c>
      <c r="C127" s="53">
        <f xml:space="preserve"> RTD("cqg.rtd",,"StudyData", $K$2, "Bar", "", "Time", $J$2, -$A127,$O$2,$N$2, "","False")</f>
        <v>42347</v>
      </c>
      <c r="D127" s="54">
        <f xml:space="preserve"> RTD("cqg.rtd",,"StudyData", $K$2, "Bar", "", "Open", $J$2, -$A127, $O$2,$N$2,,$L$2,$M$2)</f>
        <v>206.19</v>
      </c>
      <c r="E127" s="54">
        <f xml:space="preserve"> RTD("cqg.rtd",,"StudyData", $K$2, "Bar", "", "High", $J$2, -$A127, $O$2,$N$2,,$L$2,$M$2)</f>
        <v>208.68</v>
      </c>
      <c r="F127" s="54">
        <f xml:space="preserve"> RTD("cqg.rtd",,"StudyData", $K$2, "Bar", "", "Low", $J$2, -$A127, $O$2,$N$2,,$L$2,$M$2)</f>
        <v>204.18</v>
      </c>
      <c r="G127" s="54">
        <f xml:space="preserve"> RTD("cqg.rtd",,"StudyData", $K$2, "Bar", "", "Close", $J$2, -$A127, $O$2,$N$2,,$L$2,$M$2)</f>
        <v>205.34</v>
      </c>
      <c r="P127" s="51">
        <f t="shared" si="7"/>
        <v>125</v>
      </c>
      <c r="Q127" s="52">
        <f xml:space="preserve"> RTD("cqg.rtd",,"StudyData", $Z$2, "Bar", "", "Time", $Y$2,-$P127, $AD$2, "", "","False")</f>
        <v>42347</v>
      </c>
      <c r="R127" s="53">
        <f xml:space="preserve"> RTD("cqg.rtd",,"StudyData", $Z$2, "Bar", "", "Time", $Y$2, -$P127,$AD$2,$AC$2, "","False")</f>
        <v>42347</v>
      </c>
      <c r="S127" s="54">
        <f xml:space="preserve"> RTD("cqg.rtd",,"StudyData", $Z$2, "Bar", "", "Open", $Y$2, -$P127, $AD$2,$AC$2,,$AA$2,$AB$2)</f>
        <v>53.38</v>
      </c>
      <c r="T127" s="54">
        <f xml:space="preserve"> RTD("cqg.rtd",,"StudyData", $Z$2, "Bar", "", "High", $Y$2, -$P127, $AD$2,$AC$2,,$AA$2,$AB$2)</f>
        <v>54.03</v>
      </c>
      <c r="U127" s="54">
        <f xml:space="preserve"> RTD("cqg.rtd",,"StudyData", $Z$2, "Bar", "", "Low", $Y$2, -$P127, $AD$2,$AC$2,,$AA$2,$AB$2)</f>
        <v>52.77</v>
      </c>
      <c r="V127" s="54">
        <f xml:space="preserve"> RTD("cqg.rtd",,"StudyData", $Z$2, "Bar", "", "Close", $Y$2, -$P127, $AD$2,$AC$2,,$AA$2,$AB$2)</f>
        <v>52.98</v>
      </c>
    </row>
    <row r="128" spans="1:22" x14ac:dyDescent="0.3">
      <c r="A128" s="51">
        <f t="shared" si="6"/>
        <v>126</v>
      </c>
      <c r="B128" s="52">
        <f xml:space="preserve"> RTD("cqg.rtd",,"StudyData", $K$2, "Bar", "", "Time", $J$2,-$A128, $O$2, "", "","False")</f>
        <v>42346</v>
      </c>
      <c r="C128" s="53">
        <f xml:space="preserve"> RTD("cqg.rtd",,"StudyData", $K$2, "Bar", "", "Time", $J$2, -$A128,$O$2,$N$2, "","False")</f>
        <v>42346</v>
      </c>
      <c r="D128" s="54">
        <f xml:space="preserve"> RTD("cqg.rtd",,"StudyData", $K$2, "Bar", "", "Open", $J$2, -$A128, $O$2,$N$2,,$L$2,$M$2)</f>
        <v>206.49</v>
      </c>
      <c r="E128" s="54">
        <f xml:space="preserve"> RTD("cqg.rtd",,"StudyData", $K$2, "Bar", "", "High", $J$2, -$A128, $O$2,$N$2,,$L$2,$M$2)</f>
        <v>208.04</v>
      </c>
      <c r="F128" s="54">
        <f xml:space="preserve"> RTD("cqg.rtd",,"StudyData", $K$2, "Bar", "", "Low", $J$2, -$A128, $O$2,$N$2,,$L$2,$M$2)</f>
        <v>205.78</v>
      </c>
      <c r="G128" s="54">
        <f xml:space="preserve"> RTD("cqg.rtd",,"StudyData", $K$2, "Bar", "", "Close", $J$2, -$A128, $O$2,$N$2,,$L$2,$M$2)</f>
        <v>206.94</v>
      </c>
      <c r="P128" s="51">
        <f t="shared" si="7"/>
        <v>126</v>
      </c>
      <c r="Q128" s="52">
        <f xml:space="preserve"> RTD("cqg.rtd",,"StudyData", $Z$2, "Bar", "", "Time", $Y$2,-$P128, $AD$2, "", "","False")</f>
        <v>42346</v>
      </c>
      <c r="R128" s="53">
        <f xml:space="preserve"> RTD("cqg.rtd",,"StudyData", $Z$2, "Bar", "", "Time", $Y$2, -$P128,$AD$2,$AC$2, "","False")</f>
        <v>42346</v>
      </c>
      <c r="S128" s="54">
        <f xml:space="preserve"> RTD("cqg.rtd",,"StudyData", $Z$2, "Bar", "", "Open", $Y$2, -$P128, $AD$2,$AC$2,,$AA$2,$AB$2)</f>
        <v>53.85</v>
      </c>
      <c r="T128" s="54">
        <f xml:space="preserve"> RTD("cqg.rtd",,"StudyData", $Z$2, "Bar", "", "High", $Y$2, -$P128, $AD$2,$AC$2,,$AA$2,$AB$2)</f>
        <v>53.85</v>
      </c>
      <c r="U128" s="54">
        <f xml:space="preserve"> RTD("cqg.rtd",,"StudyData", $Z$2, "Bar", "", "Low", $Y$2, -$P128, $AD$2,$AC$2,,$AA$2,$AB$2)</f>
        <v>53.35</v>
      </c>
      <c r="V128" s="54">
        <f xml:space="preserve"> RTD("cqg.rtd",,"StudyData", $Z$2, "Bar", "", "Close", $Y$2, -$P128, $AD$2,$AC$2,,$AA$2,$AB$2)</f>
        <v>53.52</v>
      </c>
    </row>
    <row r="129" spans="1:22" x14ac:dyDescent="0.3">
      <c r="A129" s="51">
        <f t="shared" si="6"/>
        <v>127</v>
      </c>
      <c r="B129" s="52">
        <f xml:space="preserve"> RTD("cqg.rtd",,"StudyData", $K$2, "Bar", "", "Time", $J$2,-$A129, $O$2, "", "","False")</f>
        <v>42345</v>
      </c>
      <c r="C129" s="53">
        <f xml:space="preserve"> RTD("cqg.rtd",,"StudyData", $K$2, "Bar", "", "Time", $J$2, -$A129,$O$2,$N$2, "","False")</f>
        <v>42345</v>
      </c>
      <c r="D129" s="54">
        <f xml:space="preserve"> RTD("cqg.rtd",,"StudyData", $K$2, "Bar", "", "Open", $J$2, -$A129, $O$2,$N$2,,$L$2,$M$2)</f>
        <v>209.23</v>
      </c>
      <c r="E129" s="54">
        <f xml:space="preserve"> RTD("cqg.rtd",,"StudyData", $K$2, "Bar", "", "High", $J$2, -$A129, $O$2,$N$2,,$L$2,$M$2)</f>
        <v>209.25</v>
      </c>
      <c r="F129" s="54">
        <f xml:space="preserve"> RTD("cqg.rtd",,"StudyData", $K$2, "Bar", "", "Low", $J$2, -$A129, $O$2,$N$2,,$L$2,$M$2)</f>
        <v>207.2</v>
      </c>
      <c r="G129" s="54">
        <f xml:space="preserve"> RTD("cqg.rtd",,"StudyData", $K$2, "Bar", "", "Close", $J$2, -$A129, $O$2,$N$2,,$L$2,$M$2)</f>
        <v>208.35</v>
      </c>
      <c r="P129" s="51">
        <f t="shared" si="7"/>
        <v>127</v>
      </c>
      <c r="Q129" s="52">
        <f xml:space="preserve"> RTD("cqg.rtd",,"StudyData", $Z$2, "Bar", "", "Time", $Y$2,-$P129, $AD$2, "", "","False")</f>
        <v>42345</v>
      </c>
      <c r="R129" s="53">
        <f xml:space="preserve"> RTD("cqg.rtd",,"StudyData", $Z$2, "Bar", "", "Time", $Y$2, -$P129,$AD$2,$AC$2, "","False")</f>
        <v>42345</v>
      </c>
      <c r="S129" s="54">
        <f xml:space="preserve"> RTD("cqg.rtd",,"StudyData", $Z$2, "Bar", "", "Open", $Y$2, -$P129, $AD$2,$AC$2,,$AA$2,$AB$2)</f>
        <v>54.49</v>
      </c>
      <c r="T129" s="54">
        <f xml:space="preserve"> RTD("cqg.rtd",,"StudyData", $Z$2, "Bar", "", "High", $Y$2, -$P129, $AD$2,$AC$2,,$AA$2,$AB$2)</f>
        <v>54.49</v>
      </c>
      <c r="U129" s="54">
        <f xml:space="preserve"> RTD("cqg.rtd",,"StudyData", $Z$2, "Bar", "", "Low", $Y$2, -$P129, $AD$2,$AC$2,,$AA$2,$AB$2)</f>
        <v>54.01</v>
      </c>
      <c r="V129" s="54">
        <f xml:space="preserve"> RTD("cqg.rtd",,"StudyData", $Z$2, "Bar", "", "Close", $Y$2, -$P129, $AD$2,$AC$2,,$AA$2,$AB$2)</f>
        <v>54.27</v>
      </c>
    </row>
    <row r="130" spans="1:22" x14ac:dyDescent="0.3">
      <c r="A130" s="51">
        <f t="shared" si="6"/>
        <v>128</v>
      </c>
      <c r="B130" s="52">
        <f xml:space="preserve"> RTD("cqg.rtd",,"StudyData", $K$2, "Bar", "", "Time", $J$2,-$A130, $O$2, "", "","False")</f>
        <v>42342</v>
      </c>
      <c r="C130" s="53">
        <f xml:space="preserve"> RTD("cqg.rtd",,"StudyData", $K$2, "Bar", "", "Time", $J$2, -$A130,$O$2,$N$2, "","False")</f>
        <v>42342</v>
      </c>
      <c r="D130" s="54">
        <f xml:space="preserve"> RTD("cqg.rtd",,"StudyData", $K$2, "Bar", "", "Open", $J$2, -$A130, $O$2,$N$2,,$L$2,$M$2)</f>
        <v>206.08</v>
      </c>
      <c r="E130" s="54">
        <f xml:space="preserve"> RTD("cqg.rtd",,"StudyData", $K$2, "Bar", "", "High", $J$2, -$A130, $O$2,$N$2,,$L$2,$M$2)</f>
        <v>209.97</v>
      </c>
      <c r="F130" s="54">
        <f xml:space="preserve"> RTD("cqg.rtd",,"StudyData", $K$2, "Bar", "", "Low", $J$2, -$A130, $O$2,$N$2,,$L$2,$M$2)</f>
        <v>205.93</v>
      </c>
      <c r="G130" s="54">
        <f xml:space="preserve"> RTD("cqg.rtd",,"StudyData", $K$2, "Bar", "", "Close", $J$2, -$A130, $O$2,$N$2,,$L$2,$M$2)</f>
        <v>209.62</v>
      </c>
      <c r="P130" s="51">
        <f t="shared" si="7"/>
        <v>128</v>
      </c>
      <c r="Q130" s="52">
        <f xml:space="preserve"> RTD("cqg.rtd",,"StudyData", $Z$2, "Bar", "", "Time", $Y$2,-$P130, $AD$2, "", "","False")</f>
        <v>42342</v>
      </c>
      <c r="R130" s="53">
        <f xml:space="preserve"> RTD("cqg.rtd",,"StudyData", $Z$2, "Bar", "", "Time", $Y$2, -$P130,$AD$2,$AC$2, "","False")</f>
        <v>42342</v>
      </c>
      <c r="S130" s="54">
        <f xml:space="preserve"> RTD("cqg.rtd",,"StudyData", $Z$2, "Bar", "", "Open", $Y$2, -$P130, $AD$2,$AC$2,,$AA$2,$AB$2)</f>
        <v>53.66</v>
      </c>
      <c r="T130" s="54">
        <f xml:space="preserve"> RTD("cqg.rtd",,"StudyData", $Z$2, "Bar", "", "High", $Y$2, -$P130, $AD$2,$AC$2,,$AA$2,$AB$2)</f>
        <v>54.69</v>
      </c>
      <c r="U130" s="54">
        <f xml:space="preserve"> RTD("cqg.rtd",,"StudyData", $Z$2, "Bar", "", "Low", $Y$2, -$P130, $AD$2,$AC$2,,$AA$2,$AB$2)</f>
        <v>53.66</v>
      </c>
      <c r="V130" s="54">
        <f xml:space="preserve"> RTD("cqg.rtd",,"StudyData", $Z$2, "Bar", "", "Close", $Y$2, -$P130, $AD$2,$AC$2,,$AA$2,$AB$2)</f>
        <v>54.65</v>
      </c>
    </row>
    <row r="131" spans="1:22" x14ac:dyDescent="0.3">
      <c r="A131" s="51">
        <f t="shared" si="6"/>
        <v>129</v>
      </c>
      <c r="B131" s="52">
        <f xml:space="preserve"> RTD("cqg.rtd",,"StudyData", $K$2, "Bar", "", "Time", $J$2,-$A131, $O$2, "", "","False")</f>
        <v>42341</v>
      </c>
      <c r="C131" s="53">
        <f xml:space="preserve"> RTD("cqg.rtd",,"StudyData", $K$2, "Bar", "", "Time", $J$2, -$A131,$O$2,$N$2, "","False")</f>
        <v>42341</v>
      </c>
      <c r="D131" s="54">
        <f xml:space="preserve"> RTD("cqg.rtd",,"StudyData", $K$2, "Bar", "", "Open", $J$2, -$A131, $O$2,$N$2,,$L$2,$M$2)</f>
        <v>208.83</v>
      </c>
      <c r="E131" s="54">
        <f xml:space="preserve"> RTD("cqg.rtd",,"StudyData", $K$2, "Bar", "", "High", $J$2, -$A131, $O$2,$N$2,,$L$2,$M$2)</f>
        <v>209.15</v>
      </c>
      <c r="F131" s="54">
        <f xml:space="preserve"> RTD("cqg.rtd",,"StudyData", $K$2, "Bar", "", "Low", $J$2, -$A131, $O$2,$N$2,,$L$2,$M$2)</f>
        <v>204.75</v>
      </c>
      <c r="G131" s="54">
        <f xml:space="preserve"> RTD("cqg.rtd",,"StudyData", $K$2, "Bar", "", "Close", $J$2, -$A131, $O$2,$N$2,,$L$2,$M$2)</f>
        <v>205.61</v>
      </c>
      <c r="P131" s="51">
        <f t="shared" si="7"/>
        <v>129</v>
      </c>
      <c r="Q131" s="52">
        <f xml:space="preserve"> RTD("cqg.rtd",,"StudyData", $Z$2, "Bar", "", "Time", $Y$2,-$P131, $AD$2, "", "","False")</f>
        <v>42341</v>
      </c>
      <c r="R131" s="53">
        <f xml:space="preserve"> RTD("cqg.rtd",,"StudyData", $Z$2, "Bar", "", "Time", $Y$2, -$P131,$AD$2,$AC$2, "","False")</f>
        <v>42341</v>
      </c>
      <c r="S131" s="54">
        <f xml:space="preserve"> RTD("cqg.rtd",,"StudyData", $Z$2, "Bar", "", "Open", $Y$2, -$P131, $AD$2,$AC$2,,$AA$2,$AB$2)</f>
        <v>54.81</v>
      </c>
      <c r="T131" s="54">
        <f xml:space="preserve"> RTD("cqg.rtd",,"StudyData", $Z$2, "Bar", "", "High", $Y$2, -$P131, $AD$2,$AC$2,,$AA$2,$AB$2)</f>
        <v>54.81</v>
      </c>
      <c r="U131" s="54">
        <f xml:space="preserve"> RTD("cqg.rtd",,"StudyData", $Z$2, "Bar", "", "Low", $Y$2, -$P131, $AD$2,$AC$2,,$AA$2,$AB$2)</f>
        <v>53.77</v>
      </c>
      <c r="V131" s="54">
        <f xml:space="preserve"> RTD("cqg.rtd",,"StudyData", $Z$2, "Bar", "", "Close", $Y$2, -$P131, $AD$2,$AC$2,,$AA$2,$AB$2)</f>
        <v>53.92</v>
      </c>
    </row>
    <row r="132" spans="1:22" x14ac:dyDescent="0.3">
      <c r="A132" s="51">
        <f t="shared" ref="A132:A195" si="8">A131+1</f>
        <v>130</v>
      </c>
      <c r="B132" s="52">
        <f xml:space="preserve"> RTD("cqg.rtd",,"StudyData", $K$2, "Bar", "", "Time", $J$2,-$A132, $O$2, "", "","False")</f>
        <v>42340</v>
      </c>
      <c r="C132" s="53">
        <f xml:space="preserve"> RTD("cqg.rtd",,"StudyData", $K$2, "Bar", "", "Time", $J$2, -$A132,$O$2,$N$2, "","False")</f>
        <v>42340</v>
      </c>
      <c r="D132" s="54">
        <f xml:space="preserve"> RTD("cqg.rtd",,"StudyData", $K$2, "Bar", "", "Open", $J$2, -$A132, $O$2,$N$2,,$L$2,$M$2)</f>
        <v>210.61</v>
      </c>
      <c r="E132" s="54">
        <f xml:space="preserve"> RTD("cqg.rtd",,"StudyData", $K$2, "Bar", "", "High", $J$2, -$A132, $O$2,$N$2,,$L$2,$M$2)</f>
        <v>211</v>
      </c>
      <c r="F132" s="54">
        <f xml:space="preserve"> RTD("cqg.rtd",,"StudyData", $K$2, "Bar", "", "Low", $J$2, -$A132, $O$2,$N$2,,$L$2,$M$2)</f>
        <v>208.23</v>
      </c>
      <c r="G132" s="54">
        <f xml:space="preserve"> RTD("cqg.rtd",,"StudyData", $K$2, "Bar", "", "Close", $J$2, -$A132, $O$2,$N$2,,$L$2,$M$2)</f>
        <v>208.52</v>
      </c>
      <c r="P132" s="51">
        <f t="shared" ref="P132:P195" si="9">P131+1</f>
        <v>130</v>
      </c>
      <c r="Q132" s="52">
        <f xml:space="preserve"> RTD("cqg.rtd",,"StudyData", $Z$2, "Bar", "", "Time", $Y$2,-$P132, $AD$2, "", "","False")</f>
        <v>42340</v>
      </c>
      <c r="R132" s="53">
        <f xml:space="preserve"> RTD("cqg.rtd",,"StudyData", $Z$2, "Bar", "", "Time", $Y$2, -$P132,$AD$2,$AC$2, "","False")</f>
        <v>42340</v>
      </c>
      <c r="S132" s="54">
        <f xml:space="preserve"> RTD("cqg.rtd",,"StudyData", $Z$2, "Bar", "", "Open", $Y$2, -$P132, $AD$2,$AC$2,,$AA$2,$AB$2)</f>
        <v>55.01</v>
      </c>
      <c r="T132" s="54">
        <f xml:space="preserve"> RTD("cqg.rtd",,"StudyData", $Z$2, "Bar", "", "High", $Y$2, -$P132, $AD$2,$AC$2,,$AA$2,$AB$2)</f>
        <v>55.01</v>
      </c>
      <c r="U132" s="54">
        <f xml:space="preserve"> RTD("cqg.rtd",,"StudyData", $Z$2, "Bar", "", "Low", $Y$2, -$P132, $AD$2,$AC$2,,$AA$2,$AB$2)</f>
        <v>54.49</v>
      </c>
      <c r="V132" s="54">
        <f xml:space="preserve"> RTD("cqg.rtd",,"StudyData", $Z$2, "Bar", "", "Close", $Y$2, -$P132, $AD$2,$AC$2,,$AA$2,$AB$2)</f>
        <v>54.55</v>
      </c>
    </row>
    <row r="133" spans="1:22" x14ac:dyDescent="0.3">
      <c r="A133" s="51">
        <f t="shared" si="8"/>
        <v>131</v>
      </c>
      <c r="B133" s="52">
        <f xml:space="preserve"> RTD("cqg.rtd",,"StudyData", $K$2, "Bar", "", "Time", $J$2,-$A133, $O$2, "", "","False")</f>
        <v>42339</v>
      </c>
      <c r="C133" s="53">
        <f xml:space="preserve"> RTD("cqg.rtd",,"StudyData", $K$2, "Bar", "", "Time", $J$2, -$A133,$O$2,$N$2, "","False")</f>
        <v>42339</v>
      </c>
      <c r="D133" s="54">
        <f xml:space="preserve"> RTD("cqg.rtd",,"StudyData", $K$2, "Bar", "", "Open", $J$2, -$A133, $O$2,$N$2,,$L$2,$M$2)</f>
        <v>209.44</v>
      </c>
      <c r="E133" s="54">
        <f xml:space="preserve"> RTD("cqg.rtd",,"StudyData", $K$2, "Bar", "", "High", $J$2, -$A133, $O$2,$N$2,,$L$2,$M$2)</f>
        <v>210.82</v>
      </c>
      <c r="F133" s="54">
        <f xml:space="preserve"> RTD("cqg.rtd",,"StudyData", $K$2, "Bar", "", "Low", $J$2, -$A133, $O$2,$N$2,,$L$2,$M$2)</f>
        <v>209.11</v>
      </c>
      <c r="G133" s="54">
        <f xml:space="preserve"> RTD("cqg.rtd",,"StudyData", $K$2, "Bar", "", "Close", $J$2, -$A133, $O$2,$N$2,,$L$2,$M$2)</f>
        <v>210.68</v>
      </c>
      <c r="P133" s="51">
        <f t="shared" si="9"/>
        <v>131</v>
      </c>
      <c r="Q133" s="52">
        <f xml:space="preserve"> RTD("cqg.rtd",,"StudyData", $Z$2, "Bar", "", "Time", $Y$2,-$P133, $AD$2, "", "","False")</f>
        <v>42339</v>
      </c>
      <c r="R133" s="53">
        <f xml:space="preserve"> RTD("cqg.rtd",,"StudyData", $Z$2, "Bar", "", "Time", $Y$2, -$P133,$AD$2,$AC$2, "","False")</f>
        <v>42339</v>
      </c>
      <c r="S133" s="54">
        <f xml:space="preserve"> RTD("cqg.rtd",,"StudyData", $Z$2, "Bar", "", "Open", $Y$2, -$P133, $AD$2,$AC$2,,$AA$2,$AB$2)</f>
        <v>54.92</v>
      </c>
      <c r="T133" s="54">
        <f xml:space="preserve"> RTD("cqg.rtd",,"StudyData", $Z$2, "Bar", "", "High", $Y$2, -$P133, $AD$2,$AC$2,,$AA$2,$AB$2)</f>
        <v>55.22</v>
      </c>
      <c r="U133" s="54">
        <f xml:space="preserve"> RTD("cqg.rtd",,"StudyData", $Z$2, "Bar", "", "Low", $Y$2, -$P133, $AD$2,$AC$2,,$AA$2,$AB$2)</f>
        <v>54.91</v>
      </c>
      <c r="V133" s="54">
        <f xml:space="preserve"> RTD("cqg.rtd",,"StudyData", $Z$2, "Bar", "", "Close", $Y$2, -$P133, $AD$2,$AC$2,,$AA$2,$AB$2)</f>
        <v>55.02</v>
      </c>
    </row>
    <row r="134" spans="1:22" x14ac:dyDescent="0.3">
      <c r="A134" s="51">
        <f t="shared" si="8"/>
        <v>132</v>
      </c>
      <c r="B134" s="52">
        <f xml:space="preserve"> RTD("cqg.rtd",,"StudyData", $K$2, "Bar", "", "Time", $J$2,-$A134, $O$2, "", "","False")</f>
        <v>42338</v>
      </c>
      <c r="C134" s="53">
        <f xml:space="preserve"> RTD("cqg.rtd",,"StudyData", $K$2, "Bar", "", "Time", $J$2, -$A134,$O$2,$N$2, "","False")</f>
        <v>42338</v>
      </c>
      <c r="D134" s="54">
        <f xml:space="preserve"> RTD("cqg.rtd",,"StudyData", $K$2, "Bar", "", "Open", $J$2, -$A134, $O$2,$N$2,,$L$2,$M$2)</f>
        <v>209.75</v>
      </c>
      <c r="E134" s="54">
        <f xml:space="preserve"> RTD("cqg.rtd",,"StudyData", $K$2, "Bar", "", "High", $J$2, -$A134, $O$2,$N$2,,$L$2,$M$2)</f>
        <v>209.89</v>
      </c>
      <c r="F134" s="54">
        <f xml:space="preserve"> RTD("cqg.rtd",,"StudyData", $K$2, "Bar", "", "Low", $J$2, -$A134, $O$2,$N$2,,$L$2,$M$2)</f>
        <v>208.56</v>
      </c>
      <c r="G134" s="54">
        <f xml:space="preserve"> RTD("cqg.rtd",,"StudyData", $K$2, "Bar", "", "Close", $J$2, -$A134, $O$2,$N$2,,$L$2,$M$2)</f>
        <v>208.69</v>
      </c>
      <c r="P134" s="51">
        <f t="shared" si="9"/>
        <v>132</v>
      </c>
      <c r="Q134" s="52">
        <f xml:space="preserve"> RTD("cqg.rtd",,"StudyData", $Z$2, "Bar", "", "Time", $Y$2,-$P134, $AD$2, "", "","False")</f>
        <v>42338</v>
      </c>
      <c r="R134" s="53">
        <f xml:space="preserve"> RTD("cqg.rtd",,"StudyData", $Z$2, "Bar", "", "Time", $Y$2, -$P134,$AD$2,$AC$2, "","False")</f>
        <v>42338</v>
      </c>
      <c r="S134" s="54">
        <f xml:space="preserve"> RTD("cqg.rtd",,"StudyData", $Z$2, "Bar", "", "Open", $Y$2, -$P134, $AD$2,$AC$2,,$AA$2,$AB$2)</f>
        <v>55</v>
      </c>
      <c r="T134" s="54">
        <f xml:space="preserve"> RTD("cqg.rtd",,"StudyData", $Z$2, "Bar", "", "High", $Y$2, -$P134, $AD$2,$AC$2,,$AA$2,$AB$2)</f>
        <v>55.05</v>
      </c>
      <c r="U134" s="54">
        <f xml:space="preserve"> RTD("cqg.rtd",,"StudyData", $Z$2, "Bar", "", "Low", $Y$2, -$P134, $AD$2,$AC$2,,$AA$2,$AB$2)</f>
        <v>54.65</v>
      </c>
      <c r="V134" s="54">
        <f xml:space="preserve"> RTD("cqg.rtd",,"StudyData", $Z$2, "Bar", "", "Close", $Y$2, -$P134, $AD$2,$AC$2,,$AA$2,$AB$2)</f>
        <v>54.71</v>
      </c>
    </row>
    <row r="135" spans="1:22" x14ac:dyDescent="0.3">
      <c r="A135" s="51">
        <f t="shared" si="8"/>
        <v>133</v>
      </c>
      <c r="B135" s="52">
        <f xml:space="preserve"> RTD("cqg.rtd",,"StudyData", $K$2, "Bar", "", "Time", $J$2,-$A135, $O$2, "", "","False")</f>
        <v>42335</v>
      </c>
      <c r="C135" s="53">
        <f xml:space="preserve"> RTD("cqg.rtd",,"StudyData", $K$2, "Bar", "", "Time", $J$2, -$A135,$O$2,$N$2, "","False")</f>
        <v>42335</v>
      </c>
      <c r="D135" s="54">
        <f xml:space="preserve"> RTD("cqg.rtd",,"StudyData", $K$2, "Bar", "", "Open", $J$2, -$A135, $O$2,$N$2,,$L$2,$M$2)</f>
        <v>209.43</v>
      </c>
      <c r="E135" s="54">
        <f xml:space="preserve"> RTD("cqg.rtd",,"StudyData", $K$2, "Bar", "", "High", $J$2, -$A135, $O$2,$N$2,,$L$2,$M$2)</f>
        <v>209.8</v>
      </c>
      <c r="F135" s="54">
        <f xml:space="preserve"> RTD("cqg.rtd",,"StudyData", $K$2, "Bar", "", "Low", $J$2, -$A135, $O$2,$N$2,,$L$2,$M$2)</f>
        <v>208.86</v>
      </c>
      <c r="G135" s="54">
        <f xml:space="preserve"> RTD("cqg.rtd",,"StudyData", $K$2, "Bar", "", "Close", $J$2, -$A135, $O$2,$N$2,,$L$2,$M$2)</f>
        <v>209.53</v>
      </c>
      <c r="P135" s="51">
        <f t="shared" si="9"/>
        <v>133</v>
      </c>
      <c r="Q135" s="52">
        <f xml:space="preserve"> RTD("cqg.rtd",,"StudyData", $Z$2, "Bar", "", "Time", $Y$2,-$P135, $AD$2, "", "","False")</f>
        <v>42335</v>
      </c>
      <c r="R135" s="53">
        <f xml:space="preserve"> RTD("cqg.rtd",,"StudyData", $Z$2, "Bar", "", "Time", $Y$2, -$P135,$AD$2,$AC$2, "","False")</f>
        <v>42335</v>
      </c>
      <c r="S135" s="54">
        <f xml:space="preserve"> RTD("cqg.rtd",,"StudyData", $Z$2, "Bar", "", "Open", $Y$2, -$P135, $AD$2,$AC$2,,$AA$2,$AB$2)</f>
        <v>55.31</v>
      </c>
      <c r="T135" s="54">
        <f xml:space="preserve"> RTD("cqg.rtd",,"StudyData", $Z$2, "Bar", "", "High", $Y$2, -$P135, $AD$2,$AC$2,,$AA$2,$AB$2)</f>
        <v>55.31</v>
      </c>
      <c r="U135" s="54">
        <f xml:space="preserve"> RTD("cqg.rtd",,"StudyData", $Z$2, "Bar", "", "Low", $Y$2, -$P135, $AD$2,$AC$2,,$AA$2,$AB$2)</f>
        <v>54.73</v>
      </c>
      <c r="V135" s="54">
        <f xml:space="preserve"> RTD("cqg.rtd",,"StudyData", $Z$2, "Bar", "", "Close", $Y$2, -$P135, $AD$2,$AC$2,,$AA$2,$AB$2)</f>
        <v>54.93</v>
      </c>
    </row>
    <row r="136" spans="1:22" x14ac:dyDescent="0.3">
      <c r="A136" s="51">
        <f t="shared" si="8"/>
        <v>134</v>
      </c>
      <c r="B136" s="52">
        <f xml:space="preserve"> RTD("cqg.rtd",,"StudyData", $K$2, "Bar", "", "Time", $J$2,-$A136, $O$2, "", "","False")</f>
        <v>42333</v>
      </c>
      <c r="C136" s="53">
        <f xml:space="preserve"> RTD("cqg.rtd",,"StudyData", $K$2, "Bar", "", "Time", $J$2, -$A136,$O$2,$N$2, "","False")</f>
        <v>42333</v>
      </c>
      <c r="D136" s="54">
        <f xml:space="preserve"> RTD("cqg.rtd",,"StudyData", $K$2, "Bar", "", "Open", $J$2, -$A136, $O$2,$N$2,,$L$2,$M$2)</f>
        <v>209.5</v>
      </c>
      <c r="E136" s="54">
        <f xml:space="preserve"> RTD("cqg.rtd",,"StudyData", $K$2, "Bar", "", "High", $J$2, -$A136, $O$2,$N$2,,$L$2,$M$2)</f>
        <v>209.74</v>
      </c>
      <c r="F136" s="54">
        <f xml:space="preserve"> RTD("cqg.rtd",,"StudyData", $K$2, "Bar", "", "Low", $J$2, -$A136, $O$2,$N$2,,$L$2,$M$2)</f>
        <v>209.01</v>
      </c>
      <c r="G136" s="54">
        <f xml:space="preserve"> RTD("cqg.rtd",,"StudyData", $K$2, "Bar", "", "Close", $J$2, -$A136, $O$2,$N$2,,$L$2,$M$2)</f>
        <v>209.32</v>
      </c>
      <c r="P136" s="51">
        <f t="shared" si="9"/>
        <v>134</v>
      </c>
      <c r="Q136" s="52">
        <f xml:space="preserve"> RTD("cqg.rtd",,"StudyData", $Z$2, "Bar", "", "Time", $Y$2,-$P136, $AD$2, "", "","False")</f>
        <v>42333</v>
      </c>
      <c r="R136" s="53">
        <f xml:space="preserve"> RTD("cqg.rtd",,"StudyData", $Z$2, "Bar", "", "Time", $Y$2, -$P136,$AD$2,$AC$2, "","False")</f>
        <v>42333</v>
      </c>
      <c r="S136" s="54">
        <f xml:space="preserve"> RTD("cqg.rtd",,"StudyData", $Z$2, "Bar", "", "Open", $Y$2, -$P136, $AD$2,$AC$2,,$AA$2,$AB$2)</f>
        <v>55.37</v>
      </c>
      <c r="T136" s="54">
        <f xml:space="preserve"> RTD("cqg.rtd",,"StudyData", $Z$2, "Bar", "", "High", $Y$2, -$P136, $AD$2,$AC$2,,$AA$2,$AB$2)</f>
        <v>55.39</v>
      </c>
      <c r="U136" s="54">
        <f xml:space="preserve"> RTD("cqg.rtd",,"StudyData", $Z$2, "Bar", "", "Low", $Y$2, -$P136, $AD$2,$AC$2,,$AA$2,$AB$2)</f>
        <v>54.93</v>
      </c>
      <c r="V136" s="54">
        <f xml:space="preserve"> RTD("cqg.rtd",,"StudyData", $Z$2, "Bar", "", "Close", $Y$2, -$P136, $AD$2,$AC$2,,$AA$2,$AB$2)</f>
        <v>54.97</v>
      </c>
    </row>
    <row r="137" spans="1:22" x14ac:dyDescent="0.3">
      <c r="A137" s="51">
        <f t="shared" si="8"/>
        <v>135</v>
      </c>
      <c r="B137" s="52">
        <f xml:space="preserve"> RTD("cqg.rtd",,"StudyData", $K$2, "Bar", "", "Time", $J$2,-$A137, $O$2, "", "","False")</f>
        <v>42332</v>
      </c>
      <c r="C137" s="53">
        <f xml:space="preserve"> RTD("cqg.rtd",,"StudyData", $K$2, "Bar", "", "Time", $J$2, -$A137,$O$2,$N$2, "","False")</f>
        <v>42332</v>
      </c>
      <c r="D137" s="54">
        <f xml:space="preserve"> RTD("cqg.rtd",,"StudyData", $K$2, "Bar", "", "Open", $J$2, -$A137, $O$2,$N$2,,$L$2,$M$2)</f>
        <v>207.87</v>
      </c>
      <c r="E137" s="54">
        <f xml:space="preserve"> RTD("cqg.rtd",,"StudyData", $K$2, "Bar", "", "High", $J$2, -$A137, $O$2,$N$2,,$L$2,$M$2)</f>
        <v>209.83</v>
      </c>
      <c r="F137" s="54">
        <f xml:space="preserve"> RTD("cqg.rtd",,"StudyData", $K$2, "Bar", "", "Low", $J$2, -$A137, $O$2,$N$2,,$L$2,$M$2)</f>
        <v>207.41</v>
      </c>
      <c r="G137" s="54">
        <f xml:space="preserve"> RTD("cqg.rtd",,"StudyData", $K$2, "Bar", "", "Close", $J$2, -$A137, $O$2,$N$2,,$L$2,$M$2)</f>
        <v>209.35</v>
      </c>
      <c r="P137" s="51">
        <f t="shared" si="9"/>
        <v>135</v>
      </c>
      <c r="Q137" s="52">
        <f xml:space="preserve"> RTD("cqg.rtd",,"StudyData", $Z$2, "Bar", "", "Time", $Y$2,-$P137, $AD$2, "", "","False")</f>
        <v>42332</v>
      </c>
      <c r="R137" s="53">
        <f xml:space="preserve"> RTD("cqg.rtd",,"StudyData", $Z$2, "Bar", "", "Time", $Y$2, -$P137,$AD$2,$AC$2, "","False")</f>
        <v>42332</v>
      </c>
      <c r="S137" s="54">
        <f xml:space="preserve"> RTD("cqg.rtd",,"StudyData", $Z$2, "Bar", "", "Open", $Y$2, -$P137, $AD$2,$AC$2,,$AA$2,$AB$2)</f>
        <v>54.66</v>
      </c>
      <c r="T137" s="54">
        <f xml:space="preserve"> RTD("cqg.rtd",,"StudyData", $Z$2, "Bar", "", "High", $Y$2, -$P137, $AD$2,$AC$2,,$AA$2,$AB$2)</f>
        <v>55.11</v>
      </c>
      <c r="U137" s="54">
        <f xml:space="preserve"> RTD("cqg.rtd",,"StudyData", $Z$2, "Bar", "", "Low", $Y$2, -$P137, $AD$2,$AC$2,,$AA$2,$AB$2)</f>
        <v>54.58</v>
      </c>
      <c r="V137" s="54">
        <f xml:space="preserve"> RTD("cqg.rtd",,"StudyData", $Z$2, "Bar", "", "Close", $Y$2, -$P137, $AD$2,$AC$2,,$AA$2,$AB$2)</f>
        <v>55.06</v>
      </c>
    </row>
    <row r="138" spans="1:22" x14ac:dyDescent="0.3">
      <c r="A138" s="51">
        <f t="shared" si="8"/>
        <v>136</v>
      </c>
      <c r="B138" s="52">
        <f xml:space="preserve"> RTD("cqg.rtd",,"StudyData", $K$2, "Bar", "", "Time", $J$2,-$A138, $O$2, "", "","False")</f>
        <v>42331</v>
      </c>
      <c r="C138" s="53">
        <f xml:space="preserve"> RTD("cqg.rtd",,"StudyData", $K$2, "Bar", "", "Time", $J$2, -$A138,$O$2,$N$2, "","False")</f>
        <v>42331</v>
      </c>
      <c r="D138" s="54">
        <f xml:space="preserve"> RTD("cqg.rtd",,"StudyData", $K$2, "Bar", "", "Open", $J$2, -$A138, $O$2,$N$2,,$L$2,$M$2)</f>
        <v>209.38</v>
      </c>
      <c r="E138" s="54">
        <f xml:space="preserve"> RTD("cqg.rtd",,"StudyData", $K$2, "Bar", "", "High", $J$2, -$A138, $O$2,$N$2,,$L$2,$M$2)</f>
        <v>209.98</v>
      </c>
      <c r="F138" s="54">
        <f xml:space="preserve"> RTD("cqg.rtd",,"StudyData", $K$2, "Bar", "", "Low", $J$2, -$A138, $O$2,$N$2,,$L$2,$M$2)</f>
        <v>208.52</v>
      </c>
      <c r="G138" s="54">
        <f xml:space="preserve"> RTD("cqg.rtd",,"StudyData", $K$2, "Bar", "", "Close", $J$2, -$A138, $O$2,$N$2,,$L$2,$M$2)</f>
        <v>209.07</v>
      </c>
      <c r="P138" s="51">
        <f t="shared" si="9"/>
        <v>136</v>
      </c>
      <c r="Q138" s="52">
        <f xml:space="preserve"> RTD("cqg.rtd",,"StudyData", $Z$2, "Bar", "", "Time", $Y$2,-$P138, $AD$2, "", "","False")</f>
        <v>42331</v>
      </c>
      <c r="R138" s="53">
        <f xml:space="preserve"> RTD("cqg.rtd",,"StudyData", $Z$2, "Bar", "", "Time", $Y$2, -$P138,$AD$2,$AC$2, "","False")</f>
        <v>42331</v>
      </c>
      <c r="S138" s="54">
        <f xml:space="preserve"> RTD("cqg.rtd",,"StudyData", $Z$2, "Bar", "", "Open", $Y$2, -$P138, $AD$2,$AC$2,,$AA$2,$AB$2)</f>
        <v>54.83</v>
      </c>
      <c r="T138" s="54">
        <f xml:space="preserve"> RTD("cqg.rtd",,"StudyData", $Z$2, "Bar", "", "High", $Y$2, -$P138, $AD$2,$AC$2,,$AA$2,$AB$2)</f>
        <v>54.89</v>
      </c>
      <c r="U138" s="54">
        <f xml:space="preserve"> RTD("cqg.rtd",,"StudyData", $Z$2, "Bar", "", "Low", $Y$2, -$P138, $AD$2,$AC$2,,$AA$2,$AB$2)</f>
        <v>54.53</v>
      </c>
      <c r="V138" s="54">
        <f xml:space="preserve"> RTD("cqg.rtd",,"StudyData", $Z$2, "Bar", "", "Close", $Y$2, -$P138, $AD$2,$AC$2,,$AA$2,$AB$2)</f>
        <v>54.75</v>
      </c>
    </row>
    <row r="139" spans="1:22" x14ac:dyDescent="0.3">
      <c r="A139" s="51">
        <f t="shared" si="8"/>
        <v>137</v>
      </c>
      <c r="B139" s="52">
        <f xml:space="preserve"> RTD("cqg.rtd",,"StudyData", $K$2, "Bar", "", "Time", $J$2,-$A139, $O$2, "", "","False")</f>
        <v>42328</v>
      </c>
      <c r="C139" s="53">
        <f xml:space="preserve"> RTD("cqg.rtd",,"StudyData", $K$2, "Bar", "", "Time", $J$2, -$A139,$O$2,$N$2, "","False")</f>
        <v>42328</v>
      </c>
      <c r="D139" s="54">
        <f xml:space="preserve"> RTD("cqg.rtd",,"StudyData", $K$2, "Bar", "", "Open", $J$2, -$A139, $O$2,$N$2,,$L$2,$M$2)</f>
        <v>209.45</v>
      </c>
      <c r="E139" s="54">
        <f xml:space="preserve"> RTD("cqg.rtd",,"StudyData", $K$2, "Bar", "", "High", $J$2, -$A139, $O$2,$N$2,,$L$2,$M$2)</f>
        <v>210.12</v>
      </c>
      <c r="F139" s="54">
        <f xml:space="preserve"> RTD("cqg.rtd",,"StudyData", $K$2, "Bar", "", "Low", $J$2, -$A139, $O$2,$N$2,,$L$2,$M$2)</f>
        <v>208.86</v>
      </c>
      <c r="G139" s="54">
        <f xml:space="preserve"> RTD("cqg.rtd",,"StudyData", $K$2, "Bar", "", "Close", $J$2, -$A139, $O$2,$N$2,,$L$2,$M$2)</f>
        <v>209.31</v>
      </c>
      <c r="P139" s="51">
        <f t="shared" si="9"/>
        <v>137</v>
      </c>
      <c r="Q139" s="52">
        <f xml:space="preserve"> RTD("cqg.rtd",,"StudyData", $Z$2, "Bar", "", "Time", $Y$2,-$P139, $AD$2, "", "","False")</f>
        <v>42328</v>
      </c>
      <c r="R139" s="53">
        <f xml:space="preserve"> RTD("cqg.rtd",,"StudyData", $Z$2, "Bar", "", "Time", $Y$2, -$P139,$AD$2,$AC$2, "","False")</f>
        <v>42328</v>
      </c>
      <c r="S139" s="54">
        <f xml:space="preserve"> RTD("cqg.rtd",,"StudyData", $Z$2, "Bar", "", "Open", $Y$2, -$P139, $AD$2,$AC$2,,$AA$2,$AB$2)</f>
        <v>54.21</v>
      </c>
      <c r="T139" s="54">
        <f xml:space="preserve"> RTD("cqg.rtd",,"StudyData", $Z$2, "Bar", "", "High", $Y$2, -$P139, $AD$2,$AC$2,,$AA$2,$AB$2)</f>
        <v>54.86</v>
      </c>
      <c r="U139" s="54">
        <f xml:space="preserve"> RTD("cqg.rtd",,"StudyData", $Z$2, "Bar", "", "Low", $Y$2, -$P139, $AD$2,$AC$2,,$AA$2,$AB$2)</f>
        <v>54.21</v>
      </c>
      <c r="V139" s="54">
        <f xml:space="preserve"> RTD("cqg.rtd",,"StudyData", $Z$2, "Bar", "", "Close", $Y$2, -$P139, $AD$2,$AC$2,,$AA$2,$AB$2)</f>
        <v>54.64</v>
      </c>
    </row>
    <row r="140" spans="1:22" x14ac:dyDescent="0.3">
      <c r="A140" s="51">
        <f t="shared" si="8"/>
        <v>138</v>
      </c>
      <c r="B140" s="52">
        <f xml:space="preserve"> RTD("cqg.rtd",,"StudyData", $K$2, "Bar", "", "Time", $J$2,-$A140, $O$2, "", "","False")</f>
        <v>42327</v>
      </c>
      <c r="C140" s="53">
        <f xml:space="preserve"> RTD("cqg.rtd",,"StudyData", $K$2, "Bar", "", "Time", $J$2, -$A140,$O$2,$N$2, "","False")</f>
        <v>42327</v>
      </c>
      <c r="D140" s="54">
        <f xml:space="preserve"> RTD("cqg.rtd",,"StudyData", $K$2, "Bar", "", "Open", $J$2, -$A140, $O$2,$N$2,,$L$2,$M$2)</f>
        <v>208.59</v>
      </c>
      <c r="E140" s="54">
        <f xml:space="preserve"> RTD("cqg.rtd",,"StudyData", $K$2, "Bar", "", "High", $J$2, -$A140, $O$2,$N$2,,$L$2,$M$2)</f>
        <v>209.05</v>
      </c>
      <c r="F140" s="54">
        <f xml:space="preserve"> RTD("cqg.rtd",,"StudyData", $K$2, "Bar", "", "Low", $J$2, -$A140, $O$2,$N$2,,$L$2,$M$2)</f>
        <v>208.2</v>
      </c>
      <c r="G140" s="54">
        <f xml:space="preserve"> RTD("cqg.rtd",,"StudyData", $K$2, "Bar", "", "Close", $J$2, -$A140, $O$2,$N$2,,$L$2,$M$2)</f>
        <v>208.55</v>
      </c>
      <c r="P140" s="51">
        <f t="shared" si="9"/>
        <v>138</v>
      </c>
      <c r="Q140" s="52">
        <f xml:space="preserve"> RTD("cqg.rtd",,"StudyData", $Z$2, "Bar", "", "Time", $Y$2,-$P140, $AD$2, "", "","False")</f>
        <v>42327</v>
      </c>
      <c r="R140" s="53">
        <f xml:space="preserve"> RTD("cqg.rtd",,"StudyData", $Z$2, "Bar", "", "Time", $Y$2, -$P140,$AD$2,$AC$2, "","False")</f>
        <v>42327</v>
      </c>
      <c r="S140" s="54">
        <f xml:space="preserve"> RTD("cqg.rtd",,"StudyData", $Z$2, "Bar", "", "Open", $Y$2, -$P140, $AD$2,$AC$2,,$AA$2,$AB$2)</f>
        <v>53.81</v>
      </c>
      <c r="T140" s="54">
        <f xml:space="preserve"> RTD("cqg.rtd",,"StudyData", $Z$2, "Bar", "", "High", $Y$2, -$P140, $AD$2,$AC$2,,$AA$2,$AB$2)</f>
        <v>54.12</v>
      </c>
      <c r="U140" s="54">
        <f xml:space="preserve"> RTD("cqg.rtd",,"StudyData", $Z$2, "Bar", "", "Low", $Y$2, -$P140, $AD$2,$AC$2,,$AA$2,$AB$2)</f>
        <v>53.69</v>
      </c>
      <c r="V140" s="54">
        <f xml:space="preserve"> RTD("cqg.rtd",,"StudyData", $Z$2, "Bar", "", "Close", $Y$2, -$P140, $AD$2,$AC$2,,$AA$2,$AB$2)</f>
        <v>54.08</v>
      </c>
    </row>
    <row r="141" spans="1:22" x14ac:dyDescent="0.3">
      <c r="A141" s="51">
        <f t="shared" si="8"/>
        <v>139</v>
      </c>
      <c r="B141" s="52">
        <f xml:space="preserve"> RTD("cqg.rtd",,"StudyData", $K$2, "Bar", "", "Time", $J$2,-$A141, $O$2, "", "","False")</f>
        <v>42326</v>
      </c>
      <c r="C141" s="53">
        <f xml:space="preserve"> RTD("cqg.rtd",,"StudyData", $K$2, "Bar", "", "Time", $J$2, -$A141,$O$2,$N$2, "","False")</f>
        <v>42326</v>
      </c>
      <c r="D141" s="54">
        <f xml:space="preserve"> RTD("cqg.rtd",,"StudyData", $K$2, "Bar", "", "Open", $J$2, -$A141, $O$2,$N$2,,$L$2,$M$2)</f>
        <v>206.04</v>
      </c>
      <c r="E141" s="54">
        <f xml:space="preserve"> RTD("cqg.rtd",,"StudyData", $K$2, "Bar", "", "High", $J$2, -$A141, $O$2,$N$2,,$L$2,$M$2)</f>
        <v>208.9</v>
      </c>
      <c r="F141" s="54">
        <f xml:space="preserve"> RTD("cqg.rtd",,"StudyData", $K$2, "Bar", "", "Low", $J$2, -$A141, $O$2,$N$2,,$L$2,$M$2)</f>
        <v>205.99</v>
      </c>
      <c r="G141" s="54">
        <f xml:space="preserve"> RTD("cqg.rtd",,"StudyData", $K$2, "Bar", "", "Close", $J$2, -$A141, $O$2,$N$2,,$L$2,$M$2)</f>
        <v>208.73</v>
      </c>
      <c r="P141" s="51">
        <f t="shared" si="9"/>
        <v>139</v>
      </c>
      <c r="Q141" s="52">
        <f xml:space="preserve"> RTD("cqg.rtd",,"StudyData", $Z$2, "Bar", "", "Time", $Y$2,-$P141, $AD$2, "", "","False")</f>
        <v>42326</v>
      </c>
      <c r="R141" s="53">
        <f xml:space="preserve"> RTD("cqg.rtd",,"StudyData", $Z$2, "Bar", "", "Time", $Y$2, -$P141,$AD$2,$AC$2, "","False")</f>
        <v>42326</v>
      </c>
      <c r="S141" s="54">
        <f xml:space="preserve"> RTD("cqg.rtd",,"StudyData", $Z$2, "Bar", "", "Open", $Y$2, -$P141, $AD$2,$AC$2,,$AA$2,$AB$2)</f>
        <v>53.47</v>
      </c>
      <c r="T141" s="54">
        <f xml:space="preserve"> RTD("cqg.rtd",,"StudyData", $Z$2, "Bar", "", "High", $Y$2, -$P141, $AD$2,$AC$2,,$AA$2,$AB$2)</f>
        <v>53.8</v>
      </c>
      <c r="U141" s="54">
        <f xml:space="preserve"> RTD("cqg.rtd",,"StudyData", $Z$2, "Bar", "", "Low", $Y$2, -$P141, $AD$2,$AC$2,,$AA$2,$AB$2)</f>
        <v>53.36</v>
      </c>
      <c r="V141" s="54">
        <f xml:space="preserve"> RTD("cqg.rtd",,"StudyData", $Z$2, "Bar", "", "Close", $Y$2, -$P141, $AD$2,$AC$2,,$AA$2,$AB$2)</f>
        <v>53.8</v>
      </c>
    </row>
    <row r="142" spans="1:22" x14ac:dyDescent="0.3">
      <c r="A142" s="51">
        <f t="shared" si="8"/>
        <v>140</v>
      </c>
      <c r="B142" s="52">
        <f xml:space="preserve"> RTD("cqg.rtd",,"StudyData", $K$2, "Bar", "", "Time", $J$2,-$A142, $O$2, "", "","False")</f>
        <v>42325</v>
      </c>
      <c r="C142" s="53">
        <f xml:space="preserve"> RTD("cqg.rtd",,"StudyData", $K$2, "Bar", "", "Time", $J$2, -$A142,$O$2,$N$2, "","False")</f>
        <v>42325</v>
      </c>
      <c r="D142" s="54">
        <f xml:space="preserve"> RTD("cqg.rtd",,"StudyData", $K$2, "Bar", "", "Open", $J$2, -$A142, $O$2,$N$2,,$L$2,$M$2)</f>
        <v>205.99</v>
      </c>
      <c r="E142" s="54">
        <f xml:space="preserve"> RTD("cqg.rtd",,"StudyData", $K$2, "Bar", "", "High", $J$2, -$A142, $O$2,$N$2,,$L$2,$M$2)</f>
        <v>207.04</v>
      </c>
      <c r="F142" s="54">
        <f xml:space="preserve"> RTD("cqg.rtd",,"StudyData", $K$2, "Bar", "", "Low", $J$2, -$A142, $O$2,$N$2,,$L$2,$M$2)</f>
        <v>204.88</v>
      </c>
      <c r="G142" s="54">
        <f xml:space="preserve"> RTD("cqg.rtd",,"StudyData", $K$2, "Bar", "", "Close", $J$2, -$A142, $O$2,$N$2,,$L$2,$M$2)</f>
        <v>205.47</v>
      </c>
      <c r="P142" s="51">
        <f t="shared" si="9"/>
        <v>140</v>
      </c>
      <c r="Q142" s="52">
        <f xml:space="preserve"> RTD("cqg.rtd",,"StudyData", $Z$2, "Bar", "", "Time", $Y$2,-$P142, $AD$2, "", "","False")</f>
        <v>42325</v>
      </c>
      <c r="R142" s="53">
        <f xml:space="preserve"> RTD("cqg.rtd",,"StudyData", $Z$2, "Bar", "", "Time", $Y$2, -$P142,$AD$2,$AC$2, "","False")</f>
        <v>42325</v>
      </c>
      <c r="S142" s="54">
        <f xml:space="preserve"> RTD("cqg.rtd",,"StudyData", $Z$2, "Bar", "", "Open", $Y$2, -$P142, $AD$2,$AC$2,,$AA$2,$AB$2)</f>
        <v>53.41</v>
      </c>
      <c r="T142" s="54">
        <f xml:space="preserve"> RTD("cqg.rtd",,"StudyData", $Z$2, "Bar", "", "High", $Y$2, -$P142, $AD$2,$AC$2,,$AA$2,$AB$2)</f>
        <v>53.66</v>
      </c>
      <c r="U142" s="54">
        <f xml:space="preserve"> RTD("cqg.rtd",,"StudyData", $Z$2, "Bar", "", "Low", $Y$2, -$P142, $AD$2,$AC$2,,$AA$2,$AB$2)</f>
        <v>53.1</v>
      </c>
      <c r="V142" s="54">
        <f xml:space="preserve"> RTD("cqg.rtd",,"StudyData", $Z$2, "Bar", "", "Close", $Y$2, -$P142, $AD$2,$AC$2,,$AA$2,$AB$2)</f>
        <v>53.24</v>
      </c>
    </row>
    <row r="143" spans="1:22" x14ac:dyDescent="0.3">
      <c r="A143" s="51">
        <f t="shared" si="8"/>
        <v>141</v>
      </c>
      <c r="B143" s="52">
        <f xml:space="preserve"> RTD("cqg.rtd",,"StudyData", $K$2, "Bar", "", "Time", $J$2,-$A143, $O$2, "", "","False")</f>
        <v>42324</v>
      </c>
      <c r="C143" s="53">
        <f xml:space="preserve"> RTD("cqg.rtd",,"StudyData", $K$2, "Bar", "", "Time", $J$2, -$A143,$O$2,$N$2, "","False")</f>
        <v>42324</v>
      </c>
      <c r="D143" s="54">
        <f xml:space="preserve"> RTD("cqg.rtd",,"StudyData", $K$2, "Bar", "", "Open", $J$2, -$A143, $O$2,$N$2,,$L$2,$M$2)</f>
        <v>202.32</v>
      </c>
      <c r="E143" s="54">
        <f xml:space="preserve"> RTD("cqg.rtd",,"StudyData", $K$2, "Bar", "", "High", $J$2, -$A143, $O$2,$N$2,,$L$2,$M$2)</f>
        <v>205.79</v>
      </c>
      <c r="F143" s="54">
        <f xml:space="preserve"> RTD("cqg.rtd",,"StudyData", $K$2, "Bar", "", "Low", $J$2, -$A143, $O$2,$N$2,,$L$2,$M$2)</f>
        <v>202.18</v>
      </c>
      <c r="G143" s="54">
        <f xml:space="preserve"> RTD("cqg.rtd",,"StudyData", $K$2, "Bar", "", "Close", $J$2, -$A143, $O$2,$N$2,,$L$2,$M$2)</f>
        <v>205.62</v>
      </c>
      <c r="P143" s="51">
        <f t="shared" si="9"/>
        <v>141</v>
      </c>
      <c r="Q143" s="52">
        <f xml:space="preserve"> RTD("cqg.rtd",,"StudyData", $Z$2, "Bar", "", "Time", $Y$2,-$P143, $AD$2, "", "","False")</f>
        <v>42324</v>
      </c>
      <c r="R143" s="53">
        <f xml:space="preserve"> RTD("cqg.rtd",,"StudyData", $Z$2, "Bar", "", "Time", $Y$2, -$P143,$AD$2,$AC$2, "","False")</f>
        <v>42324</v>
      </c>
      <c r="S143" s="54">
        <f xml:space="preserve"> RTD("cqg.rtd",,"StudyData", $Z$2, "Bar", "", "Open", $Y$2, -$P143, $AD$2,$AC$2,,$AA$2,$AB$2)</f>
        <v>52</v>
      </c>
      <c r="T143" s="54">
        <f xml:space="preserve"> RTD("cqg.rtd",,"StudyData", $Z$2, "Bar", "", "High", $Y$2, -$P143, $AD$2,$AC$2,,$AA$2,$AB$2)</f>
        <v>53.25</v>
      </c>
      <c r="U143" s="54">
        <f xml:space="preserve"> RTD("cqg.rtd",,"StudyData", $Z$2, "Bar", "", "Low", $Y$2, -$P143, $AD$2,$AC$2,,$AA$2,$AB$2)</f>
        <v>52</v>
      </c>
      <c r="V143" s="54">
        <f xml:space="preserve"> RTD("cqg.rtd",,"StudyData", $Z$2, "Bar", "", "Close", $Y$2, -$P143, $AD$2,$AC$2,,$AA$2,$AB$2)</f>
        <v>53.23</v>
      </c>
    </row>
    <row r="144" spans="1:22" x14ac:dyDescent="0.3">
      <c r="A144" s="51">
        <f t="shared" si="8"/>
        <v>142</v>
      </c>
      <c r="B144" s="52">
        <f xml:space="preserve"> RTD("cqg.rtd",,"StudyData", $K$2, "Bar", "", "Time", $J$2,-$A144, $O$2, "", "","False")</f>
        <v>42321</v>
      </c>
      <c r="C144" s="53">
        <f xml:space="preserve"> RTD("cqg.rtd",,"StudyData", $K$2, "Bar", "", "Time", $J$2, -$A144,$O$2,$N$2, "","False")</f>
        <v>42321</v>
      </c>
      <c r="D144" s="54">
        <f xml:space="preserve"> RTD("cqg.rtd",,"StudyData", $K$2, "Bar", "", "Open", $J$2, -$A144, $O$2,$N$2,,$L$2,$M$2)</f>
        <v>204.35</v>
      </c>
      <c r="E144" s="54">
        <f xml:space="preserve"> RTD("cqg.rtd",,"StudyData", $K$2, "Bar", "", "High", $J$2, -$A144, $O$2,$N$2,,$L$2,$M$2)</f>
        <v>204.67</v>
      </c>
      <c r="F144" s="54">
        <f xml:space="preserve"> RTD("cqg.rtd",,"StudyData", $K$2, "Bar", "", "Low", $J$2, -$A144, $O$2,$N$2,,$L$2,$M$2)</f>
        <v>202.34</v>
      </c>
      <c r="G144" s="54">
        <f xml:space="preserve"> RTD("cqg.rtd",,"StudyData", $K$2, "Bar", "", "Close", $J$2, -$A144, $O$2,$N$2,,$L$2,$M$2)</f>
        <v>202.54</v>
      </c>
      <c r="P144" s="51">
        <f t="shared" si="9"/>
        <v>142</v>
      </c>
      <c r="Q144" s="52">
        <f xml:space="preserve"> RTD("cqg.rtd",,"StudyData", $Z$2, "Bar", "", "Time", $Y$2,-$P144, $AD$2, "", "","False")</f>
        <v>42321</v>
      </c>
      <c r="R144" s="53">
        <f xml:space="preserve"> RTD("cqg.rtd",,"StudyData", $Z$2, "Bar", "", "Time", $Y$2, -$P144,$AD$2,$AC$2, "","False")</f>
        <v>42321</v>
      </c>
      <c r="S144" s="54">
        <f xml:space="preserve"> RTD("cqg.rtd",,"StudyData", $Z$2, "Bar", "", "Open", $Y$2, -$P144, $AD$2,$AC$2,,$AA$2,$AB$2)</f>
        <v>52.54</v>
      </c>
      <c r="T144" s="54">
        <f xml:space="preserve"> RTD("cqg.rtd",,"StudyData", $Z$2, "Bar", "", "High", $Y$2, -$P144, $AD$2,$AC$2,,$AA$2,$AB$2)</f>
        <v>52.54</v>
      </c>
      <c r="U144" s="54">
        <f xml:space="preserve"> RTD("cqg.rtd",,"StudyData", $Z$2, "Bar", "", "Low", $Y$2, -$P144, $AD$2,$AC$2,,$AA$2,$AB$2)</f>
        <v>51.88</v>
      </c>
      <c r="V144" s="54">
        <f xml:space="preserve"> RTD("cqg.rtd",,"StudyData", $Z$2, "Bar", "", "Close", $Y$2, -$P144, $AD$2,$AC$2,,$AA$2,$AB$2)</f>
        <v>52</v>
      </c>
    </row>
    <row r="145" spans="1:22" x14ac:dyDescent="0.3">
      <c r="A145" s="51">
        <f t="shared" si="8"/>
        <v>143</v>
      </c>
      <c r="B145" s="52">
        <f xml:space="preserve"> RTD("cqg.rtd",,"StudyData", $K$2, "Bar", "", "Time", $J$2,-$A145, $O$2, "", "","False")</f>
        <v>42320</v>
      </c>
      <c r="C145" s="53">
        <f xml:space="preserve"> RTD("cqg.rtd",,"StudyData", $K$2, "Bar", "", "Time", $J$2, -$A145,$O$2,$N$2, "","False")</f>
        <v>42320</v>
      </c>
      <c r="D145" s="54">
        <f xml:space="preserve"> RTD("cqg.rtd",,"StudyData", $K$2, "Bar", "", "Open", $J$2, -$A145, $O$2,$N$2,,$L$2,$M$2)</f>
        <v>206.5</v>
      </c>
      <c r="E145" s="54">
        <f xml:space="preserve"> RTD("cqg.rtd",,"StudyData", $K$2, "Bar", "", "High", $J$2, -$A145, $O$2,$N$2,,$L$2,$M$2)</f>
        <v>207.06</v>
      </c>
      <c r="F145" s="54">
        <f xml:space="preserve"> RTD("cqg.rtd",,"StudyData", $K$2, "Bar", "", "Low", $J$2, -$A145, $O$2,$N$2,,$L$2,$M$2)</f>
        <v>204.75</v>
      </c>
      <c r="G145" s="54">
        <f xml:space="preserve"> RTD("cqg.rtd",,"StudyData", $K$2, "Bar", "", "Close", $J$2, -$A145, $O$2,$N$2,,$L$2,$M$2)</f>
        <v>204.84</v>
      </c>
      <c r="P145" s="51">
        <f t="shared" si="9"/>
        <v>143</v>
      </c>
      <c r="Q145" s="52">
        <f xml:space="preserve"> RTD("cqg.rtd",,"StudyData", $Z$2, "Bar", "", "Time", $Y$2,-$P145, $AD$2, "", "","False")</f>
        <v>42320</v>
      </c>
      <c r="R145" s="53">
        <f xml:space="preserve"> RTD("cqg.rtd",,"StudyData", $Z$2, "Bar", "", "Time", $Y$2, -$P145,$AD$2,$AC$2, "","False")</f>
        <v>42320</v>
      </c>
      <c r="S145" s="54">
        <f xml:space="preserve"> RTD("cqg.rtd",,"StudyData", $Z$2, "Bar", "", "Open", $Y$2, -$P145, $AD$2,$AC$2,,$AA$2,$AB$2)</f>
        <v>53.13</v>
      </c>
      <c r="T145" s="54">
        <f xml:space="preserve"> RTD("cqg.rtd",,"StudyData", $Z$2, "Bar", "", "High", $Y$2, -$P145, $AD$2,$AC$2,,$AA$2,$AB$2)</f>
        <v>53.13</v>
      </c>
      <c r="U145" s="54">
        <f xml:space="preserve"> RTD("cqg.rtd",,"StudyData", $Z$2, "Bar", "", "Low", $Y$2, -$P145, $AD$2,$AC$2,,$AA$2,$AB$2)</f>
        <v>52.29</v>
      </c>
      <c r="V145" s="54">
        <f xml:space="preserve"> RTD("cqg.rtd",,"StudyData", $Z$2, "Bar", "", "Close", $Y$2, -$P145, $AD$2,$AC$2,,$AA$2,$AB$2)</f>
        <v>52.29</v>
      </c>
    </row>
    <row r="146" spans="1:22" x14ac:dyDescent="0.3">
      <c r="A146" s="51">
        <f t="shared" si="8"/>
        <v>144</v>
      </c>
      <c r="B146" s="52">
        <f xml:space="preserve"> RTD("cqg.rtd",,"StudyData", $K$2, "Bar", "", "Time", $J$2,-$A146, $O$2, "", "","False")</f>
        <v>42319</v>
      </c>
      <c r="C146" s="53">
        <f xml:space="preserve"> RTD("cqg.rtd",,"StudyData", $K$2, "Bar", "", "Time", $J$2, -$A146,$O$2,$N$2, "","False")</f>
        <v>42319</v>
      </c>
      <c r="D146" s="54">
        <f xml:space="preserve"> RTD("cqg.rtd",,"StudyData", $K$2, "Bar", "", "Open", $J$2, -$A146, $O$2,$N$2,,$L$2,$M$2)</f>
        <v>208.88</v>
      </c>
      <c r="E146" s="54">
        <f xml:space="preserve"> RTD("cqg.rtd",,"StudyData", $K$2, "Bar", "", "High", $J$2, -$A146, $O$2,$N$2,,$L$2,$M$2)</f>
        <v>208.94</v>
      </c>
      <c r="F146" s="54">
        <f xml:space="preserve"> RTD("cqg.rtd",,"StudyData", $K$2, "Bar", "", "Low", $J$2, -$A146, $O$2,$N$2,,$L$2,$M$2)</f>
        <v>207.53</v>
      </c>
      <c r="G146" s="54">
        <f xml:space="preserve"> RTD("cqg.rtd",,"StudyData", $K$2, "Bar", "", "Close", $J$2, -$A146, $O$2,$N$2,,$L$2,$M$2)</f>
        <v>207.74</v>
      </c>
      <c r="P146" s="51">
        <f t="shared" si="9"/>
        <v>144</v>
      </c>
      <c r="Q146" s="52">
        <f xml:space="preserve"> RTD("cqg.rtd",,"StudyData", $Z$2, "Bar", "", "Time", $Y$2,-$P146, $AD$2, "", "","False")</f>
        <v>42319</v>
      </c>
      <c r="R146" s="53">
        <f xml:space="preserve"> RTD("cqg.rtd",,"StudyData", $Z$2, "Bar", "", "Time", $Y$2, -$P146,$AD$2,$AC$2, "","False")</f>
        <v>42319</v>
      </c>
      <c r="S146" s="54">
        <f xml:space="preserve"> RTD("cqg.rtd",,"StudyData", $Z$2, "Bar", "", "Open", $Y$2, -$P146, $AD$2,$AC$2,,$AA$2,$AB$2)</f>
        <v>53.94</v>
      </c>
      <c r="T146" s="54">
        <f xml:space="preserve"> RTD("cqg.rtd",,"StudyData", $Z$2, "Bar", "", "High", $Y$2, -$P146, $AD$2,$AC$2,,$AA$2,$AB$2)</f>
        <v>53.94</v>
      </c>
      <c r="U146" s="54">
        <f xml:space="preserve"> RTD("cqg.rtd",,"StudyData", $Z$2, "Bar", "", "Low", $Y$2, -$P146, $AD$2,$AC$2,,$AA$2,$AB$2)</f>
        <v>53.49</v>
      </c>
      <c r="V146" s="54">
        <f xml:space="preserve"> RTD("cqg.rtd",,"StudyData", $Z$2, "Bar", "", "Close", $Y$2, -$P146, $AD$2,$AC$2,,$AA$2,$AB$2)</f>
        <v>53.54</v>
      </c>
    </row>
    <row r="147" spans="1:22" x14ac:dyDescent="0.3">
      <c r="A147" s="51">
        <f t="shared" si="8"/>
        <v>145</v>
      </c>
      <c r="B147" s="52">
        <f xml:space="preserve"> RTD("cqg.rtd",,"StudyData", $K$2, "Bar", "", "Time", $J$2,-$A147, $O$2, "", "","False")</f>
        <v>42318</v>
      </c>
      <c r="C147" s="53">
        <f xml:space="preserve"> RTD("cqg.rtd",,"StudyData", $K$2, "Bar", "", "Time", $J$2, -$A147,$O$2,$N$2, "","False")</f>
        <v>42318</v>
      </c>
      <c r="D147" s="54">
        <f xml:space="preserve"> RTD("cqg.rtd",,"StudyData", $K$2, "Bar", "", "Open", $J$2, -$A147, $O$2,$N$2,,$L$2,$M$2)</f>
        <v>207.51</v>
      </c>
      <c r="E147" s="54">
        <f xml:space="preserve"> RTD("cqg.rtd",,"StudyData", $K$2, "Bar", "", "High", $J$2, -$A147, $O$2,$N$2,,$L$2,$M$2)</f>
        <v>208.63</v>
      </c>
      <c r="F147" s="54">
        <f xml:space="preserve"> RTD("cqg.rtd",,"StudyData", $K$2, "Bar", "", "Low", $J$2, -$A147, $O$2,$N$2,,$L$2,$M$2)</f>
        <v>207.19</v>
      </c>
      <c r="G147" s="54">
        <f xml:space="preserve"> RTD("cqg.rtd",,"StudyData", $K$2, "Bar", "", "Close", $J$2, -$A147, $O$2,$N$2,,$L$2,$M$2)</f>
        <v>208.56</v>
      </c>
      <c r="P147" s="51">
        <f t="shared" si="9"/>
        <v>145</v>
      </c>
      <c r="Q147" s="52">
        <f xml:space="preserve"> RTD("cqg.rtd",,"StudyData", $Z$2, "Bar", "", "Time", $Y$2,-$P147, $AD$2, "", "","False")</f>
        <v>42318</v>
      </c>
      <c r="R147" s="53">
        <f xml:space="preserve"> RTD("cqg.rtd",,"StudyData", $Z$2, "Bar", "", "Time", $Y$2, -$P147,$AD$2,$AC$2, "","False")</f>
        <v>42318</v>
      </c>
      <c r="S147" s="54">
        <f xml:space="preserve"> RTD("cqg.rtd",,"StudyData", $Z$2, "Bar", "", "Open", $Y$2, -$P147, $AD$2,$AC$2,,$AA$2,$AB$2)</f>
        <v>53.71</v>
      </c>
      <c r="T147" s="54">
        <f xml:space="preserve"> RTD("cqg.rtd",,"StudyData", $Z$2, "Bar", "", "High", $Y$2, -$P147, $AD$2,$AC$2,,$AA$2,$AB$2)</f>
        <v>54.02</v>
      </c>
      <c r="U147" s="54">
        <f xml:space="preserve"> RTD("cqg.rtd",,"StudyData", $Z$2, "Bar", "", "Low", $Y$2, -$P147, $AD$2,$AC$2,,$AA$2,$AB$2)</f>
        <v>53.47</v>
      </c>
      <c r="V147" s="54">
        <f xml:space="preserve"> RTD("cqg.rtd",,"StudyData", $Z$2, "Bar", "", "Close", $Y$2, -$P147, $AD$2,$AC$2,,$AA$2,$AB$2)</f>
        <v>53.78</v>
      </c>
    </row>
    <row r="148" spans="1:22" x14ac:dyDescent="0.3">
      <c r="A148" s="51">
        <f t="shared" si="8"/>
        <v>146</v>
      </c>
      <c r="B148" s="52">
        <f xml:space="preserve"> RTD("cqg.rtd",,"StudyData", $K$2, "Bar", "", "Time", $J$2,-$A148, $O$2, "", "","False")</f>
        <v>42317</v>
      </c>
      <c r="C148" s="53">
        <f xml:space="preserve"> RTD("cqg.rtd",,"StudyData", $K$2, "Bar", "", "Time", $J$2, -$A148,$O$2,$N$2, "","False")</f>
        <v>42317</v>
      </c>
      <c r="D148" s="54">
        <f xml:space="preserve"> RTD("cqg.rtd",,"StudyData", $K$2, "Bar", "", "Open", $J$2, -$A148, $O$2,$N$2,,$L$2,$M$2)</f>
        <v>209.31</v>
      </c>
      <c r="E148" s="54">
        <f xml:space="preserve"> RTD("cqg.rtd",,"StudyData", $K$2, "Bar", "", "High", $J$2, -$A148, $O$2,$N$2,,$L$2,$M$2)</f>
        <v>209.49</v>
      </c>
      <c r="F148" s="54">
        <f xml:space="preserve"> RTD("cqg.rtd",,"StudyData", $K$2, "Bar", "", "Low", $J$2, -$A148, $O$2,$N$2,,$L$2,$M$2)</f>
        <v>206.95</v>
      </c>
      <c r="G148" s="54">
        <f xml:space="preserve"> RTD("cqg.rtd",,"StudyData", $K$2, "Bar", "", "Close", $J$2, -$A148, $O$2,$N$2,,$L$2,$M$2)</f>
        <v>208.08</v>
      </c>
      <c r="P148" s="51">
        <f t="shared" si="9"/>
        <v>146</v>
      </c>
      <c r="Q148" s="52">
        <f xml:space="preserve"> RTD("cqg.rtd",,"StudyData", $Z$2, "Bar", "", "Time", $Y$2,-$P148, $AD$2, "", "","False")</f>
        <v>42317</v>
      </c>
      <c r="R148" s="53">
        <f xml:space="preserve"> RTD("cqg.rtd",,"StudyData", $Z$2, "Bar", "", "Time", $Y$2, -$P148,$AD$2,$AC$2, "","False")</f>
        <v>42317</v>
      </c>
      <c r="S148" s="54">
        <f xml:space="preserve"> RTD("cqg.rtd",,"StudyData", $Z$2, "Bar", "", "Open", $Y$2, -$P148, $AD$2,$AC$2,,$AA$2,$AB$2)</f>
        <v>54.12</v>
      </c>
      <c r="T148" s="54">
        <f xml:space="preserve"> RTD("cqg.rtd",,"StudyData", $Z$2, "Bar", "", "High", $Y$2, -$P148, $AD$2,$AC$2,,$AA$2,$AB$2)</f>
        <v>54.17</v>
      </c>
      <c r="U148" s="54">
        <f xml:space="preserve"> RTD("cqg.rtd",,"StudyData", $Z$2, "Bar", "", "Low", $Y$2, -$P148, $AD$2,$AC$2,,$AA$2,$AB$2)</f>
        <v>53.64</v>
      </c>
      <c r="V148" s="54">
        <f xml:space="preserve"> RTD("cqg.rtd",,"StudyData", $Z$2, "Bar", "", "Close", $Y$2, -$P148, $AD$2,$AC$2,,$AA$2,$AB$2)</f>
        <v>53.87</v>
      </c>
    </row>
    <row r="149" spans="1:22" x14ac:dyDescent="0.3">
      <c r="A149" s="51">
        <f t="shared" si="8"/>
        <v>147</v>
      </c>
      <c r="B149" s="52">
        <f xml:space="preserve"> RTD("cqg.rtd",,"StudyData", $K$2, "Bar", "", "Time", $J$2,-$A149, $O$2, "", "","False")</f>
        <v>42314</v>
      </c>
      <c r="C149" s="53">
        <f xml:space="preserve"> RTD("cqg.rtd",,"StudyData", $K$2, "Bar", "", "Time", $J$2, -$A149,$O$2,$N$2, "","False")</f>
        <v>42314</v>
      </c>
      <c r="D149" s="54">
        <f xml:space="preserve"> RTD("cqg.rtd",,"StudyData", $K$2, "Bar", "", "Open", $J$2, -$A149, $O$2,$N$2,,$L$2,$M$2)</f>
        <v>209.74</v>
      </c>
      <c r="E149" s="54">
        <f xml:space="preserve"> RTD("cqg.rtd",,"StudyData", $K$2, "Bar", "", "High", $J$2, -$A149, $O$2,$N$2,,$L$2,$M$2)</f>
        <v>210.32</v>
      </c>
      <c r="F149" s="54">
        <f xml:space="preserve"> RTD("cqg.rtd",,"StudyData", $K$2, "Bar", "", "Low", $J$2, -$A149, $O$2,$N$2,,$L$2,$M$2)</f>
        <v>208.46</v>
      </c>
      <c r="G149" s="54">
        <f xml:space="preserve"> RTD("cqg.rtd",,"StudyData", $K$2, "Bar", "", "Close", $J$2, -$A149, $O$2,$N$2,,$L$2,$M$2)</f>
        <v>210.04</v>
      </c>
      <c r="P149" s="51">
        <f t="shared" si="9"/>
        <v>147</v>
      </c>
      <c r="Q149" s="52">
        <f xml:space="preserve"> RTD("cqg.rtd",,"StudyData", $Z$2, "Bar", "", "Time", $Y$2,-$P149, $AD$2, "", "","False")</f>
        <v>42314</v>
      </c>
      <c r="R149" s="53">
        <f xml:space="preserve"> RTD("cqg.rtd",,"StudyData", $Z$2, "Bar", "", "Time", $Y$2, -$P149,$AD$2,$AC$2, "","False")</f>
        <v>42314</v>
      </c>
      <c r="S149" s="54">
        <f xml:space="preserve"> RTD("cqg.rtd",,"StudyData", $Z$2, "Bar", "", "Open", $Y$2, -$P149, $AD$2,$AC$2,,$AA$2,$AB$2)</f>
        <v>54.72</v>
      </c>
      <c r="T149" s="54">
        <f xml:space="preserve"> RTD("cqg.rtd",,"StudyData", $Z$2, "Bar", "", "High", $Y$2, -$P149, $AD$2,$AC$2,,$AA$2,$AB$2)</f>
        <v>54.72</v>
      </c>
      <c r="U149" s="54">
        <f xml:space="preserve"> RTD("cqg.rtd",,"StudyData", $Z$2, "Bar", "", "Low", $Y$2, -$P149, $AD$2,$AC$2,,$AA$2,$AB$2)</f>
        <v>54.26</v>
      </c>
      <c r="V149" s="54">
        <f xml:space="preserve"> RTD("cqg.rtd",,"StudyData", $Z$2, "Bar", "", "Close", $Y$2, -$P149, $AD$2,$AC$2,,$AA$2,$AB$2)</f>
        <v>54.56</v>
      </c>
    </row>
    <row r="150" spans="1:22" x14ac:dyDescent="0.3">
      <c r="A150" s="51">
        <f t="shared" si="8"/>
        <v>148</v>
      </c>
      <c r="B150" s="52">
        <f xml:space="preserve"> RTD("cqg.rtd",,"StudyData", $K$2, "Bar", "", "Time", $J$2,-$A150, $O$2, "", "","False")</f>
        <v>42313</v>
      </c>
      <c r="C150" s="53">
        <f xml:space="preserve"> RTD("cqg.rtd",,"StudyData", $K$2, "Bar", "", "Time", $J$2, -$A150,$O$2,$N$2, "","False")</f>
        <v>42313</v>
      </c>
      <c r="D150" s="54">
        <f xml:space="preserve"> RTD("cqg.rtd",,"StudyData", $K$2, "Bar", "", "Open", $J$2, -$A150, $O$2,$N$2,,$L$2,$M$2)</f>
        <v>210.43</v>
      </c>
      <c r="E150" s="54">
        <f xml:space="preserve"> RTD("cqg.rtd",,"StudyData", $K$2, "Bar", "", "High", $J$2, -$A150, $O$2,$N$2,,$L$2,$M$2)</f>
        <v>210.98</v>
      </c>
      <c r="F150" s="54">
        <f xml:space="preserve"> RTD("cqg.rtd",,"StudyData", $K$2, "Bar", "", "Low", $J$2, -$A150, $O$2,$N$2,,$L$2,$M$2)</f>
        <v>209.09</v>
      </c>
      <c r="G150" s="54">
        <f xml:space="preserve"> RTD("cqg.rtd",,"StudyData", $K$2, "Bar", "", "Close", $J$2, -$A150, $O$2,$N$2,,$L$2,$M$2)</f>
        <v>210.15</v>
      </c>
      <c r="P150" s="51">
        <f t="shared" si="9"/>
        <v>148</v>
      </c>
      <c r="Q150" s="52">
        <f xml:space="preserve"> RTD("cqg.rtd",,"StudyData", $Z$2, "Bar", "", "Time", $Y$2,-$P150, $AD$2, "", "","False")</f>
        <v>42313</v>
      </c>
      <c r="R150" s="53">
        <f xml:space="preserve"> RTD("cqg.rtd",,"StudyData", $Z$2, "Bar", "", "Time", $Y$2, -$P150,$AD$2,$AC$2, "","False")</f>
        <v>42313</v>
      </c>
      <c r="S150" s="54">
        <f xml:space="preserve"> RTD("cqg.rtd",,"StudyData", $Z$2, "Bar", "", "Open", $Y$2, -$P150, $AD$2,$AC$2,,$AA$2,$AB$2)</f>
        <v>54.45</v>
      </c>
      <c r="T150" s="54">
        <f xml:space="preserve"> RTD("cqg.rtd",,"StudyData", $Z$2, "Bar", "", "High", $Y$2, -$P150, $AD$2,$AC$2,,$AA$2,$AB$2)</f>
        <v>54.73</v>
      </c>
      <c r="U150" s="54">
        <f xml:space="preserve"> RTD("cqg.rtd",,"StudyData", $Z$2, "Bar", "", "Low", $Y$2, -$P150, $AD$2,$AC$2,,$AA$2,$AB$2)</f>
        <v>54.33</v>
      </c>
      <c r="V150" s="54">
        <f xml:space="preserve"> RTD("cqg.rtd",,"StudyData", $Z$2, "Bar", "", "Close", $Y$2, -$P150, $AD$2,$AC$2,,$AA$2,$AB$2)</f>
        <v>54.7</v>
      </c>
    </row>
    <row r="151" spans="1:22" x14ac:dyDescent="0.3">
      <c r="A151" s="51">
        <f t="shared" si="8"/>
        <v>149</v>
      </c>
      <c r="B151" s="52">
        <f xml:space="preserve"> RTD("cqg.rtd",,"StudyData", $K$2, "Bar", "", "Time", $J$2,-$A151, $O$2, "", "","False")</f>
        <v>42312</v>
      </c>
      <c r="C151" s="53">
        <f xml:space="preserve"> RTD("cqg.rtd",,"StudyData", $K$2, "Bar", "", "Time", $J$2, -$A151,$O$2,$N$2, "","False")</f>
        <v>42312</v>
      </c>
      <c r="D151" s="54">
        <f xml:space="preserve"> RTD("cqg.rtd",,"StudyData", $K$2, "Bar", "", "Open", $J$2, -$A151, $O$2,$N$2,,$L$2,$M$2)</f>
        <v>211.35</v>
      </c>
      <c r="E151" s="54">
        <f xml:space="preserve"> RTD("cqg.rtd",,"StudyData", $K$2, "Bar", "", "High", $J$2, -$A151, $O$2,$N$2,,$L$2,$M$2)</f>
        <v>211.5</v>
      </c>
      <c r="F151" s="54">
        <f xml:space="preserve"> RTD("cqg.rtd",,"StudyData", $K$2, "Bar", "", "Low", $J$2, -$A151, $O$2,$N$2,,$L$2,$M$2)</f>
        <v>209.72</v>
      </c>
      <c r="G151" s="54">
        <f xml:space="preserve"> RTD("cqg.rtd",,"StudyData", $K$2, "Bar", "", "Close", $J$2, -$A151, $O$2,$N$2,,$L$2,$M$2)</f>
        <v>210.36</v>
      </c>
      <c r="P151" s="51">
        <f t="shared" si="9"/>
        <v>149</v>
      </c>
      <c r="Q151" s="52">
        <f xml:space="preserve"> RTD("cqg.rtd",,"StudyData", $Z$2, "Bar", "", "Time", $Y$2,-$P151, $AD$2, "", "","False")</f>
        <v>42312</v>
      </c>
      <c r="R151" s="53">
        <f xml:space="preserve"> RTD("cqg.rtd",,"StudyData", $Z$2, "Bar", "", "Time", $Y$2, -$P151,$AD$2,$AC$2, "","False")</f>
        <v>42312</v>
      </c>
      <c r="S151" s="54">
        <f xml:space="preserve"> RTD("cqg.rtd",,"StudyData", $Z$2, "Bar", "", "Open", $Y$2, -$P151, $AD$2,$AC$2,,$AA$2,$AB$2)</f>
        <v>54.97</v>
      </c>
      <c r="T151" s="54">
        <f xml:space="preserve"> RTD("cqg.rtd",,"StudyData", $Z$2, "Bar", "", "High", $Y$2, -$P151, $AD$2,$AC$2,,$AA$2,$AB$2)</f>
        <v>54.99</v>
      </c>
      <c r="U151" s="54">
        <f xml:space="preserve"> RTD("cqg.rtd",,"StudyData", $Z$2, "Bar", "", "Low", $Y$2, -$P151, $AD$2,$AC$2,,$AA$2,$AB$2)</f>
        <v>54.39</v>
      </c>
      <c r="V151" s="54">
        <f xml:space="preserve"> RTD("cqg.rtd",,"StudyData", $Z$2, "Bar", "", "Close", $Y$2, -$P151, $AD$2,$AC$2,,$AA$2,$AB$2)</f>
        <v>54.46</v>
      </c>
    </row>
    <row r="152" spans="1:22" x14ac:dyDescent="0.3">
      <c r="A152" s="51">
        <f t="shared" si="8"/>
        <v>150</v>
      </c>
      <c r="B152" s="52">
        <f xml:space="preserve"> RTD("cqg.rtd",,"StudyData", $K$2, "Bar", "", "Time", $J$2,-$A152, $O$2, "", "","False")</f>
        <v>42311</v>
      </c>
      <c r="C152" s="53">
        <f xml:space="preserve"> RTD("cqg.rtd",,"StudyData", $K$2, "Bar", "", "Time", $J$2, -$A152,$O$2,$N$2, "","False")</f>
        <v>42311</v>
      </c>
      <c r="D152" s="54">
        <f xml:space="preserve"> RTD("cqg.rtd",,"StudyData", $K$2, "Bar", "", "Open", $J$2, -$A152, $O$2,$N$2,,$L$2,$M$2)</f>
        <v>209.97</v>
      </c>
      <c r="E152" s="54">
        <f xml:space="preserve"> RTD("cqg.rtd",,"StudyData", $K$2, "Bar", "", "High", $J$2, -$A152, $O$2,$N$2,,$L$2,$M$2)</f>
        <v>211.66</v>
      </c>
      <c r="F152" s="54">
        <f xml:space="preserve"> RTD("cqg.rtd",,"StudyData", $K$2, "Bar", "", "Low", $J$2, -$A152, $O$2,$N$2,,$L$2,$M$2)</f>
        <v>209.7</v>
      </c>
      <c r="G152" s="54">
        <f xml:space="preserve"> RTD("cqg.rtd",,"StudyData", $K$2, "Bar", "", "Close", $J$2, -$A152, $O$2,$N$2,,$L$2,$M$2)</f>
        <v>211</v>
      </c>
      <c r="P152" s="51">
        <f t="shared" si="9"/>
        <v>150</v>
      </c>
      <c r="Q152" s="52">
        <f xml:space="preserve"> RTD("cqg.rtd",,"StudyData", $Z$2, "Bar", "", "Time", $Y$2,-$P152, $AD$2, "", "","False")</f>
        <v>42311</v>
      </c>
      <c r="R152" s="53">
        <f xml:space="preserve"> RTD("cqg.rtd",,"StudyData", $Z$2, "Bar", "", "Time", $Y$2, -$P152,$AD$2,$AC$2, "","False")</f>
        <v>42311</v>
      </c>
      <c r="S152" s="54">
        <f xml:space="preserve"> RTD("cqg.rtd",,"StudyData", $Z$2, "Bar", "", "Open", $Y$2, -$P152, $AD$2,$AC$2,,$AA$2,$AB$2)</f>
        <v>54.71</v>
      </c>
      <c r="T152" s="54">
        <f xml:space="preserve"> RTD("cqg.rtd",,"StudyData", $Z$2, "Bar", "", "High", $Y$2, -$P152, $AD$2,$AC$2,,$AA$2,$AB$2)</f>
        <v>54.87</v>
      </c>
      <c r="U152" s="54">
        <f xml:space="preserve"> RTD("cqg.rtd",,"StudyData", $Z$2, "Bar", "", "Low", $Y$2, -$P152, $AD$2,$AC$2,,$AA$2,$AB$2)</f>
        <v>54.35</v>
      </c>
      <c r="V152" s="54">
        <f xml:space="preserve"> RTD("cqg.rtd",,"StudyData", $Z$2, "Bar", "", "Close", $Y$2, -$P152, $AD$2,$AC$2,,$AA$2,$AB$2)</f>
        <v>54.67</v>
      </c>
    </row>
    <row r="153" spans="1:22" x14ac:dyDescent="0.3">
      <c r="A153" s="51">
        <f t="shared" si="8"/>
        <v>151</v>
      </c>
      <c r="B153" s="52">
        <f xml:space="preserve"> RTD("cqg.rtd",,"StudyData", $K$2, "Bar", "", "Time", $J$2,-$A153, $O$2, "", "","False")</f>
        <v>42310</v>
      </c>
      <c r="C153" s="53">
        <f xml:space="preserve"> RTD("cqg.rtd",,"StudyData", $K$2, "Bar", "", "Time", $J$2, -$A153,$O$2,$N$2, "","False")</f>
        <v>42310</v>
      </c>
      <c r="D153" s="54">
        <f xml:space="preserve"> RTD("cqg.rtd",,"StudyData", $K$2, "Bar", "", "Open", $J$2, -$A153, $O$2,$N$2,,$L$2,$M$2)</f>
        <v>208.32</v>
      </c>
      <c r="E153" s="54">
        <f xml:space="preserve"> RTD("cqg.rtd",,"StudyData", $K$2, "Bar", "", "High", $J$2, -$A153, $O$2,$N$2,,$L$2,$M$2)</f>
        <v>210.62</v>
      </c>
      <c r="F153" s="54">
        <f xml:space="preserve"> RTD("cqg.rtd",,"StudyData", $K$2, "Bar", "", "Low", $J$2, -$A153, $O$2,$N$2,,$L$2,$M$2)</f>
        <v>208.17</v>
      </c>
      <c r="G153" s="54">
        <f xml:space="preserve"> RTD("cqg.rtd",,"StudyData", $K$2, "Bar", "", "Close", $J$2, -$A153, $O$2,$N$2,,$L$2,$M$2)</f>
        <v>210.39</v>
      </c>
      <c r="P153" s="51">
        <f t="shared" si="9"/>
        <v>151</v>
      </c>
      <c r="Q153" s="52">
        <f xml:space="preserve"> RTD("cqg.rtd",,"StudyData", $Z$2, "Bar", "", "Time", $Y$2,-$P153, $AD$2, "", "","False")</f>
        <v>42310</v>
      </c>
      <c r="R153" s="53">
        <f xml:space="preserve"> RTD("cqg.rtd",,"StudyData", $Z$2, "Bar", "", "Time", $Y$2, -$P153,$AD$2,$AC$2, "","False")</f>
        <v>42310</v>
      </c>
      <c r="S153" s="54">
        <f xml:space="preserve"> RTD("cqg.rtd",,"StudyData", $Z$2, "Bar", "", "Open", $Y$2, -$P153, $AD$2,$AC$2,,$AA$2,$AB$2)</f>
        <v>54.07</v>
      </c>
      <c r="T153" s="54">
        <f xml:space="preserve"> RTD("cqg.rtd",,"StudyData", $Z$2, "Bar", "", "High", $Y$2, -$P153, $AD$2,$AC$2,,$AA$2,$AB$2)</f>
        <v>54.92</v>
      </c>
      <c r="U153" s="54">
        <f xml:space="preserve"> RTD("cqg.rtd",,"StudyData", $Z$2, "Bar", "", "Low", $Y$2, -$P153, $AD$2,$AC$2,,$AA$2,$AB$2)</f>
        <v>54.07</v>
      </c>
      <c r="V153" s="54">
        <f xml:space="preserve"> RTD("cqg.rtd",,"StudyData", $Z$2, "Bar", "", "Close", $Y$2, -$P153, $AD$2,$AC$2,,$AA$2,$AB$2)</f>
        <v>54.85</v>
      </c>
    </row>
    <row r="154" spans="1:22" x14ac:dyDescent="0.3">
      <c r="A154" s="51">
        <f t="shared" si="8"/>
        <v>152</v>
      </c>
      <c r="B154" s="52">
        <f xml:space="preserve"> RTD("cqg.rtd",,"StudyData", $K$2, "Bar", "", "Time", $J$2,-$A154, $O$2, "", "","False")</f>
        <v>42307</v>
      </c>
      <c r="C154" s="53">
        <f xml:space="preserve"> RTD("cqg.rtd",,"StudyData", $K$2, "Bar", "", "Time", $J$2, -$A154,$O$2,$N$2, "","False")</f>
        <v>42307</v>
      </c>
      <c r="D154" s="54">
        <f xml:space="preserve"> RTD("cqg.rtd",,"StudyData", $K$2, "Bar", "", "Open", $J$2, -$A154, $O$2,$N$2,,$L$2,$M$2)</f>
        <v>209.06</v>
      </c>
      <c r="E154" s="54">
        <f xml:space="preserve"> RTD("cqg.rtd",,"StudyData", $K$2, "Bar", "", "High", $J$2, -$A154, $O$2,$N$2,,$L$2,$M$2)</f>
        <v>209.44</v>
      </c>
      <c r="F154" s="54">
        <f xml:space="preserve"> RTD("cqg.rtd",,"StudyData", $K$2, "Bar", "", "Low", $J$2, -$A154, $O$2,$N$2,,$L$2,$M$2)</f>
        <v>207.61</v>
      </c>
      <c r="G154" s="54">
        <f xml:space="preserve"> RTD("cqg.rtd",,"StudyData", $K$2, "Bar", "", "Close", $J$2, -$A154, $O$2,$N$2,,$L$2,$M$2)</f>
        <v>207.93</v>
      </c>
      <c r="P154" s="51">
        <f t="shared" si="9"/>
        <v>152</v>
      </c>
      <c r="Q154" s="52">
        <f xml:space="preserve"> RTD("cqg.rtd",,"StudyData", $Z$2, "Bar", "", "Time", $Y$2,-$P154, $AD$2, "", "","False")</f>
        <v>42307</v>
      </c>
      <c r="R154" s="53">
        <f xml:space="preserve"> RTD("cqg.rtd",,"StudyData", $Z$2, "Bar", "", "Time", $Y$2, -$P154,$AD$2,$AC$2, "","False")</f>
        <v>42307</v>
      </c>
      <c r="S154" s="54">
        <f xml:space="preserve"> RTD("cqg.rtd",,"StudyData", $Z$2, "Bar", "", "Open", $Y$2, -$P154, $AD$2,$AC$2,,$AA$2,$AB$2)</f>
        <v>54.42</v>
      </c>
      <c r="T154" s="54">
        <f xml:space="preserve"> RTD("cqg.rtd",,"StudyData", $Z$2, "Bar", "", "High", $Y$2, -$P154, $AD$2,$AC$2,,$AA$2,$AB$2)</f>
        <v>54.42</v>
      </c>
      <c r="U154" s="54">
        <f xml:space="preserve"> RTD("cqg.rtd",,"StudyData", $Z$2, "Bar", "", "Low", $Y$2, -$P154, $AD$2,$AC$2,,$AA$2,$AB$2)</f>
        <v>53.89</v>
      </c>
      <c r="V154" s="54">
        <f xml:space="preserve"> RTD("cqg.rtd",,"StudyData", $Z$2, "Bar", "", "Close", $Y$2, -$P154, $AD$2,$AC$2,,$AA$2,$AB$2)</f>
        <v>54.1</v>
      </c>
    </row>
    <row r="155" spans="1:22" x14ac:dyDescent="0.3">
      <c r="A155" s="51">
        <f t="shared" si="8"/>
        <v>153</v>
      </c>
      <c r="B155" s="52">
        <f xml:space="preserve"> RTD("cqg.rtd",,"StudyData", $K$2, "Bar", "", "Time", $J$2,-$A155, $O$2, "", "","False")</f>
        <v>42306</v>
      </c>
      <c r="C155" s="53">
        <f xml:space="preserve"> RTD("cqg.rtd",,"StudyData", $K$2, "Bar", "", "Time", $J$2, -$A155,$O$2,$N$2, "","False")</f>
        <v>42306</v>
      </c>
      <c r="D155" s="54">
        <f xml:space="preserve"> RTD("cqg.rtd",,"StudyData", $K$2, "Bar", "", "Open", $J$2, -$A155, $O$2,$N$2,,$L$2,$M$2)</f>
        <v>208.35</v>
      </c>
      <c r="E155" s="54">
        <f xml:space="preserve"> RTD("cqg.rtd",,"StudyData", $K$2, "Bar", "", "High", $J$2, -$A155, $O$2,$N$2,,$L$2,$M$2)</f>
        <v>209.27</v>
      </c>
      <c r="F155" s="54">
        <f xml:space="preserve"> RTD("cqg.rtd",,"StudyData", $K$2, "Bar", "", "Low", $J$2, -$A155, $O$2,$N$2,,$L$2,$M$2)</f>
        <v>208.21</v>
      </c>
      <c r="G155" s="54">
        <f xml:space="preserve"> RTD("cqg.rtd",,"StudyData", $K$2, "Bar", "", "Close", $J$2, -$A155, $O$2,$N$2,,$L$2,$M$2)</f>
        <v>208.83</v>
      </c>
      <c r="P155" s="51">
        <f t="shared" si="9"/>
        <v>153</v>
      </c>
      <c r="Q155" s="52">
        <f xml:space="preserve"> RTD("cqg.rtd",,"StudyData", $Z$2, "Bar", "", "Time", $Y$2,-$P155, $AD$2, "", "","False")</f>
        <v>42306</v>
      </c>
      <c r="R155" s="53">
        <f xml:space="preserve"> RTD("cqg.rtd",,"StudyData", $Z$2, "Bar", "", "Time", $Y$2, -$P155,$AD$2,$AC$2, "","False")</f>
        <v>42306</v>
      </c>
      <c r="S155" s="54">
        <f xml:space="preserve"> RTD("cqg.rtd",,"StudyData", $Z$2, "Bar", "", "Open", $Y$2, -$P155, $AD$2,$AC$2,,$AA$2,$AB$2)</f>
        <v>54.26</v>
      </c>
      <c r="T155" s="54">
        <f xml:space="preserve"> RTD("cqg.rtd",,"StudyData", $Z$2, "Bar", "", "High", $Y$2, -$P155, $AD$2,$AC$2,,$AA$2,$AB$2)</f>
        <v>54.56</v>
      </c>
      <c r="U155" s="54">
        <f xml:space="preserve"> RTD("cqg.rtd",,"StudyData", $Z$2, "Bar", "", "Low", $Y$2, -$P155, $AD$2,$AC$2,,$AA$2,$AB$2)</f>
        <v>54.1</v>
      </c>
      <c r="V155" s="54">
        <f xml:space="preserve"> RTD("cqg.rtd",,"StudyData", $Z$2, "Bar", "", "Close", $Y$2, -$P155, $AD$2,$AC$2,,$AA$2,$AB$2)</f>
        <v>54.41</v>
      </c>
    </row>
    <row r="156" spans="1:22" x14ac:dyDescent="0.3">
      <c r="A156" s="51">
        <f t="shared" si="8"/>
        <v>154</v>
      </c>
      <c r="B156" s="52">
        <f xml:space="preserve"> RTD("cqg.rtd",,"StudyData", $K$2, "Bar", "", "Time", $J$2,-$A156, $O$2, "", "","False")</f>
        <v>42305</v>
      </c>
      <c r="C156" s="53">
        <f xml:space="preserve"> RTD("cqg.rtd",,"StudyData", $K$2, "Bar", "", "Time", $J$2, -$A156,$O$2,$N$2, "","False")</f>
        <v>42305</v>
      </c>
      <c r="D156" s="54">
        <f xml:space="preserve"> RTD("cqg.rtd",,"StudyData", $K$2, "Bar", "", "Open", $J$2, -$A156, $O$2,$N$2,,$L$2,$M$2)</f>
        <v>207</v>
      </c>
      <c r="E156" s="54">
        <f xml:space="preserve"> RTD("cqg.rtd",,"StudyData", $K$2, "Bar", "", "High", $J$2, -$A156, $O$2,$N$2,,$L$2,$M$2)</f>
        <v>209.12</v>
      </c>
      <c r="F156" s="54">
        <f xml:space="preserve"> RTD("cqg.rtd",,"StudyData", $K$2, "Bar", "", "Low", $J$2, -$A156, $O$2,$N$2,,$L$2,$M$2)</f>
        <v>206.21</v>
      </c>
      <c r="G156" s="54">
        <f xml:space="preserve"> RTD("cqg.rtd",,"StudyData", $K$2, "Bar", "", "Close", $J$2, -$A156, $O$2,$N$2,,$L$2,$M$2)</f>
        <v>208.95</v>
      </c>
      <c r="P156" s="51">
        <f t="shared" si="9"/>
        <v>154</v>
      </c>
      <c r="Q156" s="52">
        <f xml:space="preserve"> RTD("cqg.rtd",,"StudyData", $Z$2, "Bar", "", "Time", $Y$2,-$P156, $AD$2, "", "","False")</f>
        <v>42305</v>
      </c>
      <c r="R156" s="53">
        <f xml:space="preserve"> RTD("cqg.rtd",,"StudyData", $Z$2, "Bar", "", "Time", $Y$2, -$P156,$AD$2,$AC$2, "","False")</f>
        <v>42305</v>
      </c>
      <c r="S156" s="54">
        <f xml:space="preserve"> RTD("cqg.rtd",,"StudyData", $Z$2, "Bar", "", "Open", $Y$2, -$P156, $AD$2,$AC$2,,$AA$2,$AB$2)</f>
        <v>53.31</v>
      </c>
      <c r="T156" s="54">
        <f xml:space="preserve"> RTD("cqg.rtd",,"StudyData", $Z$2, "Bar", "", "High", $Y$2, -$P156, $AD$2,$AC$2,,$AA$2,$AB$2)</f>
        <v>54.34</v>
      </c>
      <c r="U156" s="54">
        <f xml:space="preserve"> RTD("cqg.rtd",,"StudyData", $Z$2, "Bar", "", "Low", $Y$2, -$P156, $AD$2,$AC$2,,$AA$2,$AB$2)</f>
        <v>53.31</v>
      </c>
      <c r="V156" s="54">
        <f xml:space="preserve"> RTD("cqg.rtd",,"StudyData", $Z$2, "Bar", "", "Close", $Y$2, -$P156, $AD$2,$AC$2,,$AA$2,$AB$2)</f>
        <v>54.29</v>
      </c>
    </row>
    <row r="157" spans="1:22" x14ac:dyDescent="0.3">
      <c r="A157" s="51">
        <f t="shared" si="8"/>
        <v>155</v>
      </c>
      <c r="B157" s="52">
        <f xml:space="preserve"> RTD("cqg.rtd",,"StudyData", $K$2, "Bar", "", "Time", $J$2,-$A157, $O$2, "", "","False")</f>
        <v>42304</v>
      </c>
      <c r="C157" s="53">
        <f xml:space="preserve"> RTD("cqg.rtd",,"StudyData", $K$2, "Bar", "", "Time", $J$2, -$A157,$O$2,$N$2, "","False")</f>
        <v>42304</v>
      </c>
      <c r="D157" s="54">
        <f xml:space="preserve"> RTD("cqg.rtd",,"StudyData", $K$2, "Bar", "", "Open", $J$2, -$A157, $O$2,$N$2,,$L$2,$M$2)</f>
        <v>206.2</v>
      </c>
      <c r="E157" s="54">
        <f xml:space="preserve"> RTD("cqg.rtd",,"StudyData", $K$2, "Bar", "", "High", $J$2, -$A157, $O$2,$N$2,,$L$2,$M$2)</f>
        <v>207</v>
      </c>
      <c r="F157" s="54">
        <f xml:space="preserve"> RTD("cqg.rtd",,"StudyData", $K$2, "Bar", "", "Low", $J$2, -$A157, $O$2,$N$2,,$L$2,$M$2)</f>
        <v>205.79</v>
      </c>
      <c r="G157" s="54">
        <f xml:space="preserve"> RTD("cqg.rtd",,"StudyData", $K$2, "Bar", "", "Close", $J$2, -$A157, $O$2,$N$2,,$L$2,$M$2)</f>
        <v>206.6</v>
      </c>
      <c r="P157" s="51">
        <f t="shared" si="9"/>
        <v>155</v>
      </c>
      <c r="Q157" s="52">
        <f xml:space="preserve"> RTD("cqg.rtd",,"StudyData", $Z$2, "Bar", "", "Time", $Y$2,-$P157, $AD$2, "", "","False")</f>
        <v>42304</v>
      </c>
      <c r="R157" s="53">
        <f xml:space="preserve"> RTD("cqg.rtd",,"StudyData", $Z$2, "Bar", "", "Time", $Y$2, -$P157,$AD$2,$AC$2, "","False")</f>
        <v>42304</v>
      </c>
      <c r="S157" s="54">
        <f xml:space="preserve"> RTD("cqg.rtd",,"StudyData", $Z$2, "Bar", "", "Open", $Y$2, -$P157, $AD$2,$AC$2,,$AA$2,$AB$2)</f>
        <v>52.94</v>
      </c>
      <c r="T157" s="54">
        <f xml:space="preserve"> RTD("cqg.rtd",,"StudyData", $Z$2, "Bar", "", "High", $Y$2, -$P157, $AD$2,$AC$2,,$AA$2,$AB$2)</f>
        <v>53.18</v>
      </c>
      <c r="U157" s="54">
        <f xml:space="preserve"> RTD("cqg.rtd",,"StudyData", $Z$2, "Bar", "", "Low", $Y$2, -$P157, $AD$2,$AC$2,,$AA$2,$AB$2)</f>
        <v>52.92</v>
      </c>
      <c r="V157" s="54">
        <f xml:space="preserve"> RTD("cqg.rtd",,"StudyData", $Z$2, "Bar", "", "Close", $Y$2, -$P157, $AD$2,$AC$2,,$AA$2,$AB$2)</f>
        <v>53.09</v>
      </c>
    </row>
    <row r="158" spans="1:22" x14ac:dyDescent="0.3">
      <c r="A158" s="51">
        <f t="shared" si="8"/>
        <v>156</v>
      </c>
      <c r="B158" s="52">
        <f xml:space="preserve"> RTD("cqg.rtd",,"StudyData", $K$2, "Bar", "", "Time", $J$2,-$A158, $O$2, "", "","False")</f>
        <v>42303</v>
      </c>
      <c r="C158" s="53">
        <f xml:space="preserve"> RTD("cqg.rtd",,"StudyData", $K$2, "Bar", "", "Time", $J$2, -$A158,$O$2,$N$2, "","False")</f>
        <v>42303</v>
      </c>
      <c r="D158" s="54">
        <f xml:space="preserve"> RTD("cqg.rtd",,"StudyData", $K$2, "Bar", "", "Open", $J$2, -$A158, $O$2,$N$2,,$L$2,$M$2)</f>
        <v>207.3</v>
      </c>
      <c r="E158" s="54">
        <f xml:space="preserve"> RTD("cqg.rtd",,"StudyData", $K$2, "Bar", "", "High", $J$2, -$A158, $O$2,$N$2,,$L$2,$M$2)</f>
        <v>207.37</v>
      </c>
      <c r="F158" s="54">
        <f xml:space="preserve"> RTD("cqg.rtd",,"StudyData", $K$2, "Bar", "", "Low", $J$2, -$A158, $O$2,$N$2,,$L$2,$M$2)</f>
        <v>206.56</v>
      </c>
      <c r="G158" s="54">
        <f xml:space="preserve"> RTD("cqg.rtd",,"StudyData", $K$2, "Bar", "", "Close", $J$2, -$A158, $O$2,$N$2,,$L$2,$M$2)</f>
        <v>207</v>
      </c>
      <c r="P158" s="51">
        <f t="shared" si="9"/>
        <v>156</v>
      </c>
      <c r="Q158" s="52">
        <f xml:space="preserve"> RTD("cqg.rtd",,"StudyData", $Z$2, "Bar", "", "Time", $Y$2,-$P158, $AD$2, "", "","False")</f>
        <v>42303</v>
      </c>
      <c r="R158" s="53">
        <f xml:space="preserve"> RTD("cqg.rtd",,"StudyData", $Z$2, "Bar", "", "Time", $Y$2, -$P158,$AD$2,$AC$2, "","False")</f>
        <v>42303</v>
      </c>
      <c r="S158" s="54">
        <f xml:space="preserve"> RTD("cqg.rtd",,"StudyData", $Z$2, "Bar", "", "Open", $Y$2, -$P158, $AD$2,$AC$2,,$AA$2,$AB$2)</f>
        <v>53.29</v>
      </c>
      <c r="T158" s="54">
        <f xml:space="preserve"> RTD("cqg.rtd",,"StudyData", $Z$2, "Bar", "", "High", $Y$2, -$P158, $AD$2,$AC$2,,$AA$2,$AB$2)</f>
        <v>53.29</v>
      </c>
      <c r="U158" s="54">
        <f xml:space="preserve"> RTD("cqg.rtd",,"StudyData", $Z$2, "Bar", "", "Low", $Y$2, -$P158, $AD$2,$AC$2,,$AA$2,$AB$2)</f>
        <v>52.91</v>
      </c>
      <c r="V158" s="54">
        <f xml:space="preserve"> RTD("cqg.rtd",,"StudyData", $Z$2, "Bar", "", "Close", $Y$2, -$P158, $AD$2,$AC$2,,$AA$2,$AB$2)</f>
        <v>53</v>
      </c>
    </row>
    <row r="159" spans="1:22" x14ac:dyDescent="0.3">
      <c r="A159" s="51">
        <f t="shared" si="8"/>
        <v>157</v>
      </c>
      <c r="B159" s="52">
        <f xml:space="preserve"> RTD("cqg.rtd",,"StudyData", $K$2, "Bar", "", "Time", $J$2,-$A159, $O$2, "", "","False")</f>
        <v>42300</v>
      </c>
      <c r="C159" s="53">
        <f xml:space="preserve"> RTD("cqg.rtd",,"StudyData", $K$2, "Bar", "", "Time", $J$2, -$A159,$O$2,$N$2, "","False")</f>
        <v>42300</v>
      </c>
      <c r="D159" s="54">
        <f xml:space="preserve"> RTD("cqg.rtd",,"StudyData", $K$2, "Bar", "", "Open", $J$2, -$A159, $O$2,$N$2,,$L$2,$M$2)</f>
        <v>207.25</v>
      </c>
      <c r="E159" s="54">
        <f xml:space="preserve"> RTD("cqg.rtd",,"StudyData", $K$2, "Bar", "", "High", $J$2, -$A159, $O$2,$N$2,,$L$2,$M$2)</f>
        <v>207.95</v>
      </c>
      <c r="F159" s="54">
        <f xml:space="preserve"> RTD("cqg.rtd",,"StudyData", $K$2, "Bar", "", "Low", $J$2, -$A159, $O$2,$N$2,,$L$2,$M$2)</f>
        <v>206.3</v>
      </c>
      <c r="G159" s="54">
        <f xml:space="preserve"> RTD("cqg.rtd",,"StudyData", $K$2, "Bar", "", "Close", $J$2, -$A159, $O$2,$N$2,,$L$2,$M$2)</f>
        <v>207.51</v>
      </c>
      <c r="P159" s="51">
        <f t="shared" si="9"/>
        <v>157</v>
      </c>
      <c r="Q159" s="52">
        <f xml:space="preserve"> RTD("cqg.rtd",,"StudyData", $Z$2, "Bar", "", "Time", $Y$2,-$P159, $AD$2, "", "","False")</f>
        <v>42300</v>
      </c>
      <c r="R159" s="53">
        <f xml:space="preserve"> RTD("cqg.rtd",,"StudyData", $Z$2, "Bar", "", "Time", $Y$2, -$P159,$AD$2,$AC$2, "","False")</f>
        <v>42300</v>
      </c>
      <c r="S159" s="54">
        <f xml:space="preserve"> RTD("cqg.rtd",,"StudyData", $Z$2, "Bar", "", "Open", $Y$2, -$P159, $AD$2,$AC$2,,$AA$2,$AB$2)</f>
        <v>53.38</v>
      </c>
      <c r="T159" s="54">
        <f xml:space="preserve"> RTD("cqg.rtd",,"StudyData", $Z$2, "Bar", "", "High", $Y$2, -$P159, $AD$2,$AC$2,,$AA$2,$AB$2)</f>
        <v>53.38</v>
      </c>
      <c r="U159" s="54">
        <f xml:space="preserve"> RTD("cqg.rtd",,"StudyData", $Z$2, "Bar", "", "Low", $Y$2, -$P159, $AD$2,$AC$2,,$AA$2,$AB$2)</f>
        <v>52.86</v>
      </c>
      <c r="V159" s="54">
        <f xml:space="preserve"> RTD("cqg.rtd",,"StudyData", $Z$2, "Bar", "", "Close", $Y$2, -$P159, $AD$2,$AC$2,,$AA$2,$AB$2)</f>
        <v>53.16</v>
      </c>
    </row>
    <row r="160" spans="1:22" x14ac:dyDescent="0.3">
      <c r="A160" s="51">
        <f t="shared" si="8"/>
        <v>158</v>
      </c>
      <c r="B160" s="52">
        <f xml:space="preserve"> RTD("cqg.rtd",,"StudyData", $K$2, "Bar", "", "Time", $J$2,-$A160, $O$2, "", "","False")</f>
        <v>42299</v>
      </c>
      <c r="C160" s="53">
        <f xml:space="preserve"> RTD("cqg.rtd",,"StudyData", $K$2, "Bar", "", "Time", $J$2, -$A160,$O$2,$N$2, "","False")</f>
        <v>42299</v>
      </c>
      <c r="D160" s="54">
        <f xml:space="preserve"> RTD("cqg.rtd",,"StudyData", $K$2, "Bar", "", "Open", $J$2, -$A160, $O$2,$N$2,,$L$2,$M$2)</f>
        <v>202.98</v>
      </c>
      <c r="E160" s="54">
        <f xml:space="preserve"> RTD("cqg.rtd",,"StudyData", $K$2, "Bar", "", "High", $J$2, -$A160, $O$2,$N$2,,$L$2,$M$2)</f>
        <v>206.01</v>
      </c>
      <c r="F160" s="54">
        <f xml:space="preserve"> RTD("cqg.rtd",,"StudyData", $K$2, "Bar", "", "Low", $J$2, -$A160, $O$2,$N$2,,$L$2,$M$2)</f>
        <v>202.81</v>
      </c>
      <c r="G160" s="54">
        <f xml:space="preserve"> RTD("cqg.rtd",,"StudyData", $K$2, "Bar", "", "Close", $J$2, -$A160, $O$2,$N$2,,$L$2,$M$2)</f>
        <v>205.26</v>
      </c>
      <c r="P160" s="51">
        <f t="shared" si="9"/>
        <v>158</v>
      </c>
      <c r="Q160" s="52">
        <f xml:space="preserve"> RTD("cqg.rtd",,"StudyData", $Z$2, "Bar", "", "Time", $Y$2,-$P160, $AD$2, "", "","False")</f>
        <v>42299</v>
      </c>
      <c r="R160" s="53">
        <f xml:space="preserve"> RTD("cqg.rtd",,"StudyData", $Z$2, "Bar", "", "Time", $Y$2, -$P160,$AD$2,$AC$2, "","False")</f>
        <v>42299</v>
      </c>
      <c r="S160" s="54">
        <f xml:space="preserve"> RTD("cqg.rtd",,"StudyData", $Z$2, "Bar", "", "Open", $Y$2, -$P160, $AD$2,$AC$2,,$AA$2,$AB$2)</f>
        <v>51.78</v>
      </c>
      <c r="T160" s="54">
        <f xml:space="preserve"> RTD("cqg.rtd",,"StudyData", $Z$2, "Bar", "", "High", $Y$2, -$P160, $AD$2,$AC$2,,$AA$2,$AB$2)</f>
        <v>53.08</v>
      </c>
      <c r="U160" s="54">
        <f xml:space="preserve"> RTD("cqg.rtd",,"StudyData", $Z$2, "Bar", "", "Low", $Y$2, -$P160, $AD$2,$AC$2,,$AA$2,$AB$2)</f>
        <v>51.78</v>
      </c>
      <c r="V160" s="54">
        <f xml:space="preserve"> RTD("cqg.rtd",,"StudyData", $Z$2, "Bar", "", "Close", $Y$2, -$P160, $AD$2,$AC$2,,$AA$2,$AB$2)</f>
        <v>52.92</v>
      </c>
    </row>
    <row r="161" spans="1:22" x14ac:dyDescent="0.3">
      <c r="A161" s="51">
        <f t="shared" si="8"/>
        <v>159</v>
      </c>
      <c r="B161" s="52">
        <f xml:space="preserve"> RTD("cqg.rtd",,"StudyData", $K$2, "Bar", "", "Time", $J$2,-$A161, $O$2, "", "","False")</f>
        <v>42298</v>
      </c>
      <c r="C161" s="53">
        <f xml:space="preserve"> RTD("cqg.rtd",,"StudyData", $K$2, "Bar", "", "Time", $J$2, -$A161,$O$2,$N$2, "","False")</f>
        <v>42298</v>
      </c>
      <c r="D161" s="54">
        <f xml:space="preserve"> RTD("cqg.rtd",,"StudyData", $K$2, "Bar", "", "Open", $J$2, -$A161, $O$2,$N$2,,$L$2,$M$2)</f>
        <v>203.61</v>
      </c>
      <c r="E161" s="54">
        <f xml:space="preserve"> RTD("cqg.rtd",,"StudyData", $K$2, "Bar", "", "High", $J$2, -$A161, $O$2,$N$2,,$L$2,$M$2)</f>
        <v>203.79</v>
      </c>
      <c r="F161" s="54">
        <f xml:space="preserve"> RTD("cqg.rtd",,"StudyData", $K$2, "Bar", "", "Low", $J$2, -$A161, $O$2,$N$2,,$L$2,$M$2)</f>
        <v>201.49</v>
      </c>
      <c r="G161" s="54">
        <f xml:space="preserve"> RTD("cqg.rtd",,"StudyData", $K$2, "Bar", "", "Close", $J$2, -$A161, $O$2,$N$2,,$L$2,$M$2)</f>
        <v>201.85</v>
      </c>
      <c r="P161" s="51">
        <f t="shared" si="9"/>
        <v>159</v>
      </c>
      <c r="Q161" s="52">
        <f xml:space="preserve"> RTD("cqg.rtd",,"StudyData", $Z$2, "Bar", "", "Time", $Y$2,-$P161, $AD$2, "", "","False")</f>
        <v>42298</v>
      </c>
      <c r="R161" s="53">
        <f xml:space="preserve"> RTD("cqg.rtd",,"StudyData", $Z$2, "Bar", "", "Time", $Y$2, -$P161,$AD$2,$AC$2, "","False")</f>
        <v>42298</v>
      </c>
      <c r="S161" s="54">
        <f xml:space="preserve"> RTD("cqg.rtd",,"StudyData", $Z$2, "Bar", "", "Open", $Y$2, -$P161, $AD$2,$AC$2,,$AA$2,$AB$2)</f>
        <v>51.84</v>
      </c>
      <c r="T161" s="54">
        <f xml:space="preserve"> RTD("cqg.rtd",,"StudyData", $Z$2, "Bar", "", "High", $Y$2, -$P161, $AD$2,$AC$2,,$AA$2,$AB$2)</f>
        <v>52.01</v>
      </c>
      <c r="U161" s="54">
        <f xml:space="preserve"> RTD("cqg.rtd",,"StudyData", $Z$2, "Bar", "", "Low", $Y$2, -$P161, $AD$2,$AC$2,,$AA$2,$AB$2)</f>
        <v>51.63</v>
      </c>
      <c r="V161" s="54">
        <f xml:space="preserve"> RTD("cqg.rtd",,"StudyData", $Z$2, "Bar", "", "Close", $Y$2, -$P161, $AD$2,$AC$2,,$AA$2,$AB$2)</f>
        <v>51.66</v>
      </c>
    </row>
    <row r="162" spans="1:22" x14ac:dyDescent="0.3">
      <c r="A162" s="51">
        <f t="shared" si="8"/>
        <v>160</v>
      </c>
      <c r="B162" s="52">
        <f xml:space="preserve"> RTD("cqg.rtd",,"StudyData", $K$2, "Bar", "", "Time", $J$2,-$A162, $O$2, "", "","False")</f>
        <v>42297</v>
      </c>
      <c r="C162" s="53">
        <f xml:space="preserve"> RTD("cqg.rtd",,"StudyData", $K$2, "Bar", "", "Time", $J$2, -$A162,$O$2,$N$2, "","False")</f>
        <v>42297</v>
      </c>
      <c r="D162" s="54">
        <f xml:space="preserve"> RTD("cqg.rtd",,"StudyData", $K$2, "Bar", "", "Open", $J$2, -$A162, $O$2,$N$2,,$L$2,$M$2)</f>
        <v>202.85</v>
      </c>
      <c r="E162" s="54">
        <f xml:space="preserve"> RTD("cqg.rtd",,"StudyData", $K$2, "Bar", "", "High", $J$2, -$A162, $O$2,$N$2,,$L$2,$M$2)</f>
        <v>203.84</v>
      </c>
      <c r="F162" s="54">
        <f xml:space="preserve"> RTD("cqg.rtd",,"StudyData", $K$2, "Bar", "", "Low", $J$2, -$A162, $O$2,$N$2,,$L$2,$M$2)</f>
        <v>202.54</v>
      </c>
      <c r="G162" s="54">
        <f xml:space="preserve"> RTD("cqg.rtd",,"StudyData", $K$2, "Bar", "", "Close", $J$2, -$A162, $O$2,$N$2,,$L$2,$M$2)</f>
        <v>203.09</v>
      </c>
      <c r="P162" s="51">
        <f t="shared" si="9"/>
        <v>160</v>
      </c>
      <c r="Q162" s="52">
        <f xml:space="preserve"> RTD("cqg.rtd",,"StudyData", $Z$2, "Bar", "", "Time", $Y$2,-$P162, $AD$2, "", "","False")</f>
        <v>42297</v>
      </c>
      <c r="R162" s="53">
        <f xml:space="preserve"> RTD("cqg.rtd",,"StudyData", $Z$2, "Bar", "", "Time", $Y$2, -$P162,$AD$2,$AC$2, "","False")</f>
        <v>42297</v>
      </c>
      <c r="S162" s="54">
        <f xml:space="preserve"> RTD("cqg.rtd",,"StudyData", $Z$2, "Bar", "", "Open", $Y$2, -$P162, $AD$2,$AC$2,,$AA$2,$AB$2)</f>
        <v>51.56</v>
      </c>
      <c r="T162" s="54">
        <f xml:space="preserve"> RTD("cqg.rtd",,"StudyData", $Z$2, "Bar", "", "High", $Y$2, -$P162, $AD$2,$AC$2,,$AA$2,$AB$2)</f>
        <v>52.19</v>
      </c>
      <c r="U162" s="54">
        <f xml:space="preserve"> RTD("cqg.rtd",,"StudyData", $Z$2, "Bar", "", "Low", $Y$2, -$P162, $AD$2,$AC$2,,$AA$2,$AB$2)</f>
        <v>51.4</v>
      </c>
      <c r="V162" s="54">
        <f xml:space="preserve"> RTD("cqg.rtd",,"StudyData", $Z$2, "Bar", "", "Close", $Y$2, -$P162, $AD$2,$AC$2,,$AA$2,$AB$2)</f>
        <v>51.63</v>
      </c>
    </row>
    <row r="163" spans="1:22" x14ac:dyDescent="0.3">
      <c r="A163" s="51">
        <f t="shared" si="8"/>
        <v>161</v>
      </c>
      <c r="B163" s="52">
        <f xml:space="preserve"> RTD("cqg.rtd",,"StudyData", $K$2, "Bar", "", "Time", $J$2,-$A163, $O$2, "", "","False")</f>
        <v>42296</v>
      </c>
      <c r="C163" s="53">
        <f xml:space="preserve"> RTD("cqg.rtd",,"StudyData", $K$2, "Bar", "", "Time", $J$2, -$A163,$O$2,$N$2, "","False")</f>
        <v>42296</v>
      </c>
      <c r="D163" s="54">
        <f xml:space="preserve"> RTD("cqg.rtd",,"StudyData", $K$2, "Bar", "", "Open", $J$2, -$A163, $O$2,$N$2,,$L$2,$M$2)</f>
        <v>202.5</v>
      </c>
      <c r="E163" s="54">
        <f xml:space="preserve"> RTD("cqg.rtd",,"StudyData", $K$2, "Bar", "", "High", $J$2, -$A163, $O$2,$N$2,,$L$2,$M$2)</f>
        <v>203.44</v>
      </c>
      <c r="F163" s="54">
        <f xml:space="preserve"> RTD("cqg.rtd",,"StudyData", $K$2, "Bar", "", "Low", $J$2, -$A163, $O$2,$N$2,,$L$2,$M$2)</f>
        <v>202.13</v>
      </c>
      <c r="G163" s="54">
        <f xml:space="preserve"> RTD("cqg.rtd",,"StudyData", $K$2, "Bar", "", "Close", $J$2, -$A163, $O$2,$N$2,,$L$2,$M$2)</f>
        <v>203.37</v>
      </c>
      <c r="P163" s="51">
        <f t="shared" si="9"/>
        <v>161</v>
      </c>
      <c r="Q163" s="52">
        <f xml:space="preserve"> RTD("cqg.rtd",,"StudyData", $Z$2, "Bar", "", "Time", $Y$2,-$P163, $AD$2, "", "","False")</f>
        <v>42296</v>
      </c>
      <c r="R163" s="53">
        <f xml:space="preserve"> RTD("cqg.rtd",,"StudyData", $Z$2, "Bar", "", "Time", $Y$2, -$P163,$AD$2,$AC$2, "","False")</f>
        <v>42296</v>
      </c>
      <c r="S163" s="54">
        <f xml:space="preserve"> RTD("cqg.rtd",,"StudyData", $Z$2, "Bar", "", "Open", $Y$2, -$P163, $AD$2,$AC$2,,$AA$2,$AB$2)</f>
        <v>51.54</v>
      </c>
      <c r="T163" s="54">
        <f xml:space="preserve"> RTD("cqg.rtd",,"StudyData", $Z$2, "Bar", "", "High", $Y$2, -$P163, $AD$2,$AC$2,,$AA$2,$AB$2)</f>
        <v>51.57</v>
      </c>
      <c r="U163" s="54">
        <f xml:space="preserve"> RTD("cqg.rtd",,"StudyData", $Z$2, "Bar", "", "Low", $Y$2, -$P163, $AD$2,$AC$2,,$AA$2,$AB$2)</f>
        <v>51.4</v>
      </c>
      <c r="V163" s="54">
        <f xml:space="preserve"> RTD("cqg.rtd",,"StudyData", $Z$2, "Bar", "", "Close", $Y$2, -$P163, $AD$2,$AC$2,,$AA$2,$AB$2)</f>
        <v>51.52</v>
      </c>
    </row>
    <row r="164" spans="1:22" x14ac:dyDescent="0.3">
      <c r="A164" s="51">
        <f t="shared" si="8"/>
        <v>162</v>
      </c>
      <c r="B164" s="52">
        <f xml:space="preserve"> RTD("cqg.rtd",,"StudyData", $K$2, "Bar", "", "Time", $J$2,-$A164, $O$2, "", "","False")</f>
        <v>42293</v>
      </c>
      <c r="C164" s="53">
        <f xml:space="preserve"> RTD("cqg.rtd",,"StudyData", $K$2, "Bar", "", "Time", $J$2, -$A164,$O$2,$N$2, "","False")</f>
        <v>42293</v>
      </c>
      <c r="D164" s="54">
        <f xml:space="preserve"> RTD("cqg.rtd",,"StudyData", $K$2, "Bar", "", "Open", $J$2, -$A164, $O$2,$N$2,,$L$2,$M$2)</f>
        <v>202.83</v>
      </c>
      <c r="E164" s="54">
        <f xml:space="preserve"> RTD("cqg.rtd",,"StudyData", $K$2, "Bar", "", "High", $J$2, -$A164, $O$2,$N$2,,$L$2,$M$2)</f>
        <v>203.3</v>
      </c>
      <c r="F164" s="54">
        <f xml:space="preserve"> RTD("cqg.rtd",,"StudyData", $K$2, "Bar", "", "Low", $J$2, -$A164, $O$2,$N$2,,$L$2,$M$2)</f>
        <v>201.92</v>
      </c>
      <c r="G164" s="54">
        <f xml:space="preserve"> RTD("cqg.rtd",,"StudyData", $K$2, "Bar", "", "Close", $J$2, -$A164, $O$2,$N$2,,$L$2,$M$2)</f>
        <v>203.27</v>
      </c>
      <c r="P164" s="51">
        <f t="shared" si="9"/>
        <v>162</v>
      </c>
      <c r="Q164" s="52">
        <f xml:space="preserve"> RTD("cqg.rtd",,"StudyData", $Z$2, "Bar", "", "Time", $Y$2,-$P164, $AD$2, "", "","False")</f>
        <v>42293</v>
      </c>
      <c r="R164" s="53">
        <f xml:space="preserve"> RTD("cqg.rtd",,"StudyData", $Z$2, "Bar", "", "Time", $Y$2, -$P164,$AD$2,$AC$2, "","False")</f>
        <v>42293</v>
      </c>
      <c r="S164" s="54">
        <f xml:space="preserve"> RTD("cqg.rtd",,"StudyData", $Z$2, "Bar", "", "Open", $Y$2, -$P164, $AD$2,$AC$2,,$AA$2,$AB$2)</f>
        <v>52.03</v>
      </c>
      <c r="T164" s="54">
        <f xml:space="preserve"> RTD("cqg.rtd",,"StudyData", $Z$2, "Bar", "", "High", $Y$2, -$P164, $AD$2,$AC$2,,$AA$2,$AB$2)</f>
        <v>52.03</v>
      </c>
      <c r="U164" s="54">
        <f xml:space="preserve"> RTD("cqg.rtd",,"StudyData", $Z$2, "Bar", "", "Low", $Y$2, -$P164, $AD$2,$AC$2,,$AA$2,$AB$2)</f>
        <v>51.46</v>
      </c>
      <c r="V164" s="54">
        <f xml:space="preserve"> RTD("cqg.rtd",,"StudyData", $Z$2, "Bar", "", "Close", $Y$2, -$P164, $AD$2,$AC$2,,$AA$2,$AB$2)</f>
        <v>51.64</v>
      </c>
    </row>
    <row r="165" spans="1:22" x14ac:dyDescent="0.3">
      <c r="A165" s="51">
        <f t="shared" si="8"/>
        <v>163</v>
      </c>
      <c r="B165" s="52">
        <f xml:space="preserve"> RTD("cqg.rtd",,"StudyData", $K$2, "Bar", "", "Time", $J$2,-$A165, $O$2, "", "","False")</f>
        <v>42292</v>
      </c>
      <c r="C165" s="53">
        <f xml:space="preserve"> RTD("cqg.rtd",,"StudyData", $K$2, "Bar", "", "Time", $J$2, -$A165,$O$2,$N$2, "","False")</f>
        <v>42292</v>
      </c>
      <c r="D165" s="54">
        <f xml:space="preserve"> RTD("cqg.rtd",,"StudyData", $K$2, "Bar", "", "Open", $J$2, -$A165, $O$2,$N$2,,$L$2,$M$2)</f>
        <v>200.08</v>
      </c>
      <c r="E165" s="54">
        <f xml:space="preserve"> RTD("cqg.rtd",,"StudyData", $K$2, "Bar", "", "High", $J$2, -$A165, $O$2,$N$2,,$L$2,$M$2)</f>
        <v>202.58</v>
      </c>
      <c r="F165" s="54">
        <f xml:space="preserve"> RTD("cqg.rtd",,"StudyData", $K$2, "Bar", "", "Low", $J$2, -$A165, $O$2,$N$2,,$L$2,$M$2)</f>
        <v>199.64</v>
      </c>
      <c r="G165" s="54">
        <f xml:space="preserve"> RTD("cqg.rtd",,"StudyData", $K$2, "Bar", "", "Close", $J$2, -$A165, $O$2,$N$2,,$L$2,$M$2)</f>
        <v>202.35</v>
      </c>
      <c r="P165" s="51">
        <f t="shared" si="9"/>
        <v>163</v>
      </c>
      <c r="Q165" s="52">
        <f xml:space="preserve"> RTD("cqg.rtd",,"StudyData", $Z$2, "Bar", "", "Time", $Y$2,-$P165, $AD$2, "", "","False")</f>
        <v>42292</v>
      </c>
      <c r="R165" s="53">
        <f xml:space="preserve"> RTD("cqg.rtd",,"StudyData", $Z$2, "Bar", "", "Time", $Y$2, -$P165,$AD$2,$AC$2, "","False")</f>
        <v>42292</v>
      </c>
      <c r="S165" s="54">
        <f xml:space="preserve"> RTD("cqg.rtd",,"StudyData", $Z$2, "Bar", "", "Open", $Y$2, -$P165, $AD$2,$AC$2,,$AA$2,$AB$2)</f>
        <v>51.66</v>
      </c>
      <c r="T165" s="54">
        <f xml:space="preserve"> RTD("cqg.rtd",,"StudyData", $Z$2, "Bar", "", "High", $Y$2, -$P165, $AD$2,$AC$2,,$AA$2,$AB$2)</f>
        <v>51.92</v>
      </c>
      <c r="U165" s="54">
        <f xml:space="preserve"> RTD("cqg.rtd",,"StudyData", $Z$2, "Bar", "", "Low", $Y$2, -$P165, $AD$2,$AC$2,,$AA$2,$AB$2)</f>
        <v>51.41</v>
      </c>
      <c r="V165" s="54">
        <f xml:space="preserve"> RTD("cqg.rtd",,"StudyData", $Z$2, "Bar", "", "Close", $Y$2, -$P165, $AD$2,$AC$2,,$AA$2,$AB$2)</f>
        <v>51.92</v>
      </c>
    </row>
    <row r="166" spans="1:22" x14ac:dyDescent="0.3">
      <c r="A166" s="51">
        <f t="shared" si="8"/>
        <v>164</v>
      </c>
      <c r="B166" s="52">
        <f xml:space="preserve"> RTD("cqg.rtd",,"StudyData", $K$2, "Bar", "", "Time", $J$2,-$A166, $O$2, "", "","False")</f>
        <v>42291</v>
      </c>
      <c r="C166" s="53">
        <f xml:space="preserve"> RTD("cqg.rtd",,"StudyData", $K$2, "Bar", "", "Time", $J$2, -$A166,$O$2,$N$2, "","False")</f>
        <v>42291</v>
      </c>
      <c r="D166" s="54">
        <f xml:space="preserve"> RTD("cqg.rtd",,"StudyData", $K$2, "Bar", "", "Open", $J$2, -$A166, $O$2,$N$2,,$L$2,$M$2)</f>
        <v>200.18</v>
      </c>
      <c r="E166" s="54">
        <f xml:space="preserve"> RTD("cqg.rtd",,"StudyData", $K$2, "Bar", "", "High", $J$2, -$A166, $O$2,$N$2,,$L$2,$M$2)</f>
        <v>200.87</v>
      </c>
      <c r="F166" s="54">
        <f xml:space="preserve"> RTD("cqg.rtd",,"StudyData", $K$2, "Bar", "", "Low", $J$2, -$A166, $O$2,$N$2,,$L$2,$M$2)</f>
        <v>198.94</v>
      </c>
      <c r="G166" s="54">
        <f xml:space="preserve"> RTD("cqg.rtd",,"StudyData", $K$2, "Bar", "", "Close", $J$2, -$A166, $O$2,$N$2,,$L$2,$M$2)</f>
        <v>199.29</v>
      </c>
      <c r="P166" s="51">
        <f t="shared" si="9"/>
        <v>164</v>
      </c>
      <c r="Q166" s="52">
        <f xml:space="preserve"> RTD("cqg.rtd",,"StudyData", $Z$2, "Bar", "", "Time", $Y$2,-$P166, $AD$2, "", "","False")</f>
        <v>42291</v>
      </c>
      <c r="R166" s="53">
        <f xml:space="preserve"> RTD("cqg.rtd",,"StudyData", $Z$2, "Bar", "", "Time", $Y$2, -$P166,$AD$2,$AC$2, "","False")</f>
        <v>42291</v>
      </c>
      <c r="S166" s="54">
        <f xml:space="preserve"> RTD("cqg.rtd",,"StudyData", $Z$2, "Bar", "", "Open", $Y$2, -$P166, $AD$2,$AC$2,,$AA$2,$AB$2)</f>
        <v>52.51</v>
      </c>
      <c r="T166" s="54">
        <f xml:space="preserve"> RTD("cqg.rtd",,"StudyData", $Z$2, "Bar", "", "High", $Y$2, -$P166, $AD$2,$AC$2,,$AA$2,$AB$2)</f>
        <v>52.64</v>
      </c>
      <c r="U166" s="54">
        <f xml:space="preserve"> RTD("cqg.rtd",,"StudyData", $Z$2, "Bar", "", "Low", $Y$2, -$P166, $AD$2,$AC$2,,$AA$2,$AB$2)</f>
        <v>51.47</v>
      </c>
      <c r="V166" s="54">
        <f xml:space="preserve"> RTD("cqg.rtd",,"StudyData", $Z$2, "Bar", "", "Close", $Y$2, -$P166, $AD$2,$AC$2,,$AA$2,$AB$2)</f>
        <v>51.52</v>
      </c>
    </row>
    <row r="167" spans="1:22" x14ac:dyDescent="0.3">
      <c r="A167" s="51">
        <f t="shared" si="8"/>
        <v>165</v>
      </c>
      <c r="B167" s="52">
        <f xml:space="preserve"> RTD("cqg.rtd",,"StudyData", $K$2, "Bar", "", "Time", $J$2,-$A167, $O$2, "", "","False")</f>
        <v>42290</v>
      </c>
      <c r="C167" s="53">
        <f xml:space="preserve"> RTD("cqg.rtd",,"StudyData", $K$2, "Bar", "", "Time", $J$2, -$A167,$O$2,$N$2, "","False")</f>
        <v>42290</v>
      </c>
      <c r="D167" s="54">
        <f xml:space="preserve"> RTD("cqg.rtd",,"StudyData", $K$2, "Bar", "", "Open", $J$2, -$A167, $O$2,$N$2,,$L$2,$M$2)</f>
        <v>200.65</v>
      </c>
      <c r="E167" s="54">
        <f xml:space="preserve"> RTD("cqg.rtd",,"StudyData", $K$2, "Bar", "", "High", $J$2, -$A167, $O$2,$N$2,,$L$2,$M$2)</f>
        <v>202.16</v>
      </c>
      <c r="F167" s="54">
        <f xml:space="preserve"> RTD("cqg.rtd",,"StudyData", $K$2, "Bar", "", "Low", $J$2, -$A167, $O$2,$N$2,,$L$2,$M$2)</f>
        <v>200.04</v>
      </c>
      <c r="G167" s="54">
        <f xml:space="preserve"> RTD("cqg.rtd",,"StudyData", $K$2, "Bar", "", "Close", $J$2, -$A167, $O$2,$N$2,,$L$2,$M$2)</f>
        <v>200.25</v>
      </c>
      <c r="P167" s="51">
        <f t="shared" si="9"/>
        <v>165</v>
      </c>
      <c r="Q167" s="52">
        <f xml:space="preserve"> RTD("cqg.rtd",,"StudyData", $Z$2, "Bar", "", "Time", $Y$2,-$P167, $AD$2, "", "","False")</f>
        <v>42290</v>
      </c>
      <c r="R167" s="53">
        <f xml:space="preserve"> RTD("cqg.rtd",,"StudyData", $Z$2, "Bar", "", "Time", $Y$2, -$P167,$AD$2,$AC$2, "","False")</f>
        <v>42290</v>
      </c>
      <c r="S167" s="54">
        <f xml:space="preserve"> RTD("cqg.rtd",,"StudyData", $Z$2, "Bar", "", "Open", $Y$2, -$P167, $AD$2,$AC$2,,$AA$2,$AB$2)</f>
        <v>53</v>
      </c>
      <c r="T167" s="54">
        <f xml:space="preserve"> RTD("cqg.rtd",,"StudyData", $Z$2, "Bar", "", "High", $Y$2, -$P167, $AD$2,$AC$2,,$AA$2,$AB$2)</f>
        <v>53.07</v>
      </c>
      <c r="U167" s="54">
        <f xml:space="preserve"> RTD("cqg.rtd",,"StudyData", $Z$2, "Bar", "", "Low", $Y$2, -$P167, $AD$2,$AC$2,,$AA$2,$AB$2)</f>
        <v>52.55</v>
      </c>
      <c r="V167" s="54">
        <f xml:space="preserve"> RTD("cqg.rtd",,"StudyData", $Z$2, "Bar", "", "Close", $Y$2, -$P167, $AD$2,$AC$2,,$AA$2,$AB$2)</f>
        <v>52.59</v>
      </c>
    </row>
    <row r="168" spans="1:22" x14ac:dyDescent="0.3">
      <c r="A168" s="51">
        <f t="shared" si="8"/>
        <v>166</v>
      </c>
      <c r="B168" s="52">
        <f xml:space="preserve"> RTD("cqg.rtd",,"StudyData", $K$2, "Bar", "", "Time", $J$2,-$A168, $O$2, "", "","False")</f>
        <v>42289</v>
      </c>
      <c r="C168" s="53">
        <f xml:space="preserve"> RTD("cqg.rtd",,"StudyData", $K$2, "Bar", "", "Time", $J$2, -$A168,$O$2,$N$2, "","False")</f>
        <v>42289</v>
      </c>
      <c r="D168" s="54">
        <f xml:space="preserve"> RTD("cqg.rtd",,"StudyData", $K$2, "Bar", "", "Open", $J$2, -$A168, $O$2,$N$2,,$L$2,$M$2)</f>
        <v>201.42</v>
      </c>
      <c r="E168" s="54">
        <f xml:space="preserve"> RTD("cqg.rtd",,"StudyData", $K$2, "Bar", "", "High", $J$2, -$A168, $O$2,$N$2,,$L$2,$M$2)</f>
        <v>201.82</v>
      </c>
      <c r="F168" s="54">
        <f xml:space="preserve"> RTD("cqg.rtd",,"StudyData", $K$2, "Bar", "", "Low", $J$2, -$A168, $O$2,$N$2,,$L$2,$M$2)</f>
        <v>200.91</v>
      </c>
      <c r="G168" s="54">
        <f xml:space="preserve"> RTD("cqg.rtd",,"StudyData", $K$2, "Bar", "", "Close", $J$2, -$A168, $O$2,$N$2,,$L$2,$M$2)</f>
        <v>201.52</v>
      </c>
      <c r="P168" s="51">
        <f t="shared" si="9"/>
        <v>166</v>
      </c>
      <c r="Q168" s="52">
        <f xml:space="preserve"> RTD("cqg.rtd",,"StudyData", $Z$2, "Bar", "", "Time", $Y$2,-$P168, $AD$2, "", "","False")</f>
        <v>42289</v>
      </c>
      <c r="R168" s="53">
        <f xml:space="preserve"> RTD("cqg.rtd",,"StudyData", $Z$2, "Bar", "", "Time", $Y$2, -$P168,$AD$2,$AC$2, "","False")</f>
        <v>42289</v>
      </c>
      <c r="S168" s="54">
        <f xml:space="preserve"> RTD("cqg.rtd",,"StudyData", $Z$2, "Bar", "", "Open", $Y$2, -$P168, $AD$2,$AC$2,,$AA$2,$AB$2)</f>
        <v>53.3</v>
      </c>
      <c r="T168" s="54">
        <f xml:space="preserve"> RTD("cqg.rtd",,"StudyData", $Z$2, "Bar", "", "High", $Y$2, -$P168, $AD$2,$AC$2,,$AA$2,$AB$2)</f>
        <v>53.3</v>
      </c>
      <c r="U168" s="54">
        <f xml:space="preserve"> RTD("cqg.rtd",,"StudyData", $Z$2, "Bar", "", "Low", $Y$2, -$P168, $AD$2,$AC$2,,$AA$2,$AB$2)</f>
        <v>53.09</v>
      </c>
      <c r="V168" s="54">
        <f xml:space="preserve"> RTD("cqg.rtd",,"StudyData", $Z$2, "Bar", "", "Close", $Y$2, -$P168, $AD$2,$AC$2,,$AA$2,$AB$2)</f>
        <v>53.16</v>
      </c>
    </row>
    <row r="169" spans="1:22" x14ac:dyDescent="0.3">
      <c r="A169" s="51">
        <f t="shared" si="8"/>
        <v>167</v>
      </c>
      <c r="B169" s="52">
        <f xml:space="preserve"> RTD("cqg.rtd",,"StudyData", $K$2, "Bar", "", "Time", $J$2,-$A169, $O$2, "", "","False")</f>
        <v>42286</v>
      </c>
      <c r="C169" s="53">
        <f xml:space="preserve"> RTD("cqg.rtd",,"StudyData", $K$2, "Bar", "", "Time", $J$2, -$A169,$O$2,$N$2, "","False")</f>
        <v>42286</v>
      </c>
      <c r="D169" s="54">
        <f xml:space="preserve"> RTD("cqg.rtd",,"StudyData", $K$2, "Bar", "", "Open", $J$2, -$A169, $O$2,$N$2,,$L$2,$M$2)</f>
        <v>201.38</v>
      </c>
      <c r="E169" s="54">
        <f xml:space="preserve"> RTD("cqg.rtd",,"StudyData", $K$2, "Bar", "", "High", $J$2, -$A169, $O$2,$N$2,,$L$2,$M$2)</f>
        <v>201.9</v>
      </c>
      <c r="F169" s="54">
        <f xml:space="preserve"> RTD("cqg.rtd",,"StudyData", $K$2, "Bar", "", "Low", $J$2, -$A169, $O$2,$N$2,,$L$2,$M$2)</f>
        <v>200.58</v>
      </c>
      <c r="G169" s="54">
        <f xml:space="preserve"> RTD("cqg.rtd",,"StudyData", $K$2, "Bar", "", "Close", $J$2, -$A169, $O$2,$N$2,,$L$2,$M$2)</f>
        <v>201.33</v>
      </c>
      <c r="P169" s="51">
        <f t="shared" si="9"/>
        <v>167</v>
      </c>
      <c r="Q169" s="52">
        <f xml:space="preserve"> RTD("cqg.rtd",,"StudyData", $Z$2, "Bar", "", "Time", $Y$2,-$P169, $AD$2, "", "","False")</f>
        <v>42286</v>
      </c>
      <c r="R169" s="53">
        <f xml:space="preserve"> RTD("cqg.rtd",,"StudyData", $Z$2, "Bar", "", "Time", $Y$2, -$P169,$AD$2,$AC$2, "","False")</f>
        <v>42286</v>
      </c>
      <c r="S169" s="54">
        <f xml:space="preserve"> RTD("cqg.rtd",,"StudyData", $Z$2, "Bar", "", "Open", $Y$2, -$P169, $AD$2,$AC$2,,$AA$2,$AB$2)</f>
        <v>53.09</v>
      </c>
      <c r="T169" s="54">
        <f xml:space="preserve"> RTD("cqg.rtd",,"StudyData", $Z$2, "Bar", "", "High", $Y$2, -$P169, $AD$2,$AC$2,,$AA$2,$AB$2)</f>
        <v>53.46</v>
      </c>
      <c r="U169" s="54">
        <f xml:space="preserve"> RTD("cqg.rtd",,"StudyData", $Z$2, "Bar", "", "Low", $Y$2, -$P169, $AD$2,$AC$2,,$AA$2,$AB$2)</f>
        <v>53.09</v>
      </c>
      <c r="V169" s="54">
        <f xml:space="preserve"> RTD("cqg.rtd",,"StudyData", $Z$2, "Bar", "", "Close", $Y$2, -$P169, $AD$2,$AC$2,,$AA$2,$AB$2)</f>
        <v>53.3</v>
      </c>
    </row>
    <row r="170" spans="1:22" x14ac:dyDescent="0.3">
      <c r="A170" s="51">
        <f t="shared" si="8"/>
        <v>168</v>
      </c>
      <c r="B170" s="52">
        <f xml:space="preserve"> RTD("cqg.rtd",,"StudyData", $K$2, "Bar", "", "Time", $J$2,-$A170, $O$2, "", "","False")</f>
        <v>42285</v>
      </c>
      <c r="C170" s="53">
        <f xml:space="preserve"> RTD("cqg.rtd",,"StudyData", $K$2, "Bar", "", "Time", $J$2, -$A170,$O$2,$N$2, "","False")</f>
        <v>42285</v>
      </c>
      <c r="D170" s="54">
        <f xml:space="preserve"> RTD("cqg.rtd",,"StudyData", $K$2, "Bar", "", "Open", $J$2, -$A170, $O$2,$N$2,,$L$2,$M$2)</f>
        <v>198.95</v>
      </c>
      <c r="E170" s="54">
        <f xml:space="preserve"> RTD("cqg.rtd",,"StudyData", $K$2, "Bar", "", "High", $J$2, -$A170, $O$2,$N$2,,$L$2,$M$2)</f>
        <v>201.55</v>
      </c>
      <c r="F170" s="54">
        <f xml:space="preserve"> RTD("cqg.rtd",,"StudyData", $K$2, "Bar", "", "Low", $J$2, -$A170, $O$2,$N$2,,$L$2,$M$2)</f>
        <v>198.59</v>
      </c>
      <c r="G170" s="54">
        <f xml:space="preserve"> RTD("cqg.rtd",,"StudyData", $K$2, "Bar", "", "Close", $J$2, -$A170, $O$2,$N$2,,$L$2,$M$2)</f>
        <v>201.21</v>
      </c>
      <c r="P170" s="51">
        <f t="shared" si="9"/>
        <v>168</v>
      </c>
      <c r="Q170" s="52">
        <f xml:space="preserve"> RTD("cqg.rtd",,"StudyData", $Z$2, "Bar", "", "Time", $Y$2,-$P170, $AD$2, "", "","False")</f>
        <v>42285</v>
      </c>
      <c r="R170" s="53">
        <f xml:space="preserve"> RTD("cqg.rtd",,"StudyData", $Z$2, "Bar", "", "Time", $Y$2, -$P170,$AD$2,$AC$2, "","False")</f>
        <v>42285</v>
      </c>
      <c r="S170" s="54">
        <f xml:space="preserve"> RTD("cqg.rtd",,"StudyData", $Z$2, "Bar", "", "Open", $Y$2, -$P170, $AD$2,$AC$2,,$AA$2,$AB$2)</f>
        <v>52.3</v>
      </c>
      <c r="T170" s="54">
        <f xml:space="preserve"> RTD("cqg.rtd",,"StudyData", $Z$2, "Bar", "", "High", $Y$2, -$P170, $AD$2,$AC$2,,$AA$2,$AB$2)</f>
        <v>53.06</v>
      </c>
      <c r="U170" s="54">
        <f xml:space="preserve"> RTD("cqg.rtd",,"StudyData", $Z$2, "Bar", "", "Low", $Y$2, -$P170, $AD$2,$AC$2,,$AA$2,$AB$2)</f>
        <v>52.3</v>
      </c>
      <c r="V170" s="54">
        <f xml:space="preserve"> RTD("cqg.rtd",,"StudyData", $Z$2, "Bar", "", "Close", $Y$2, -$P170, $AD$2,$AC$2,,$AA$2,$AB$2)</f>
        <v>53</v>
      </c>
    </row>
    <row r="171" spans="1:22" x14ac:dyDescent="0.3">
      <c r="A171" s="51">
        <f t="shared" si="8"/>
        <v>169</v>
      </c>
      <c r="B171" s="52">
        <f xml:space="preserve"> RTD("cqg.rtd",,"StudyData", $K$2, "Bar", "", "Time", $J$2,-$A171, $O$2, "", "","False")</f>
        <v>42284</v>
      </c>
      <c r="C171" s="53">
        <f xml:space="preserve"> RTD("cqg.rtd",,"StudyData", $K$2, "Bar", "", "Time", $J$2, -$A171,$O$2,$N$2, "","False")</f>
        <v>42284</v>
      </c>
      <c r="D171" s="54">
        <f xml:space="preserve"> RTD("cqg.rtd",,"StudyData", $K$2, "Bar", "", "Open", $J$2, -$A171, $O$2,$N$2,,$L$2,$M$2)</f>
        <v>198.9</v>
      </c>
      <c r="E171" s="54">
        <f xml:space="preserve"> RTD("cqg.rtd",,"StudyData", $K$2, "Bar", "", "High", $J$2, -$A171, $O$2,$N$2,,$L$2,$M$2)</f>
        <v>199.82</v>
      </c>
      <c r="F171" s="54">
        <f xml:space="preserve"> RTD("cqg.rtd",,"StudyData", $K$2, "Bar", "", "Low", $J$2, -$A171, $O$2,$N$2,,$L$2,$M$2)</f>
        <v>197.48</v>
      </c>
      <c r="G171" s="54">
        <f xml:space="preserve"> RTD("cqg.rtd",,"StudyData", $K$2, "Bar", "", "Close", $J$2, -$A171, $O$2,$N$2,,$L$2,$M$2)</f>
        <v>199.41</v>
      </c>
      <c r="P171" s="51">
        <f t="shared" si="9"/>
        <v>169</v>
      </c>
      <c r="Q171" s="52">
        <f xml:space="preserve"> RTD("cqg.rtd",,"StudyData", $Z$2, "Bar", "", "Time", $Y$2,-$P171, $AD$2, "", "","False")</f>
        <v>42284</v>
      </c>
      <c r="R171" s="53">
        <f xml:space="preserve"> RTD("cqg.rtd",,"StudyData", $Z$2, "Bar", "", "Time", $Y$2, -$P171,$AD$2,$AC$2, "","False")</f>
        <v>42284</v>
      </c>
      <c r="S171" s="54">
        <f xml:space="preserve"> RTD("cqg.rtd",,"StudyData", $Z$2, "Bar", "", "Open", $Y$2, -$P171, $AD$2,$AC$2,,$AA$2,$AB$2)</f>
        <v>51.83</v>
      </c>
      <c r="T171" s="54">
        <f xml:space="preserve"> RTD("cqg.rtd",,"StudyData", $Z$2, "Bar", "", "High", $Y$2, -$P171, $AD$2,$AC$2,,$AA$2,$AB$2)</f>
        <v>52.6</v>
      </c>
      <c r="U171" s="54">
        <f xml:space="preserve"> RTD("cqg.rtd",,"StudyData", $Z$2, "Bar", "", "Low", $Y$2, -$P171, $AD$2,$AC$2,,$AA$2,$AB$2)</f>
        <v>51.83</v>
      </c>
      <c r="V171" s="54">
        <f xml:space="preserve"> RTD("cqg.rtd",,"StudyData", $Z$2, "Bar", "", "Close", $Y$2, -$P171, $AD$2,$AC$2,,$AA$2,$AB$2)</f>
        <v>52.48</v>
      </c>
    </row>
    <row r="172" spans="1:22" x14ac:dyDescent="0.3">
      <c r="A172" s="51">
        <f t="shared" si="8"/>
        <v>170</v>
      </c>
      <c r="B172" s="52">
        <f xml:space="preserve"> RTD("cqg.rtd",,"StudyData", $K$2, "Bar", "", "Time", $J$2,-$A172, $O$2, "", "","False")</f>
        <v>42283</v>
      </c>
      <c r="C172" s="53">
        <f xml:space="preserve"> RTD("cqg.rtd",,"StudyData", $K$2, "Bar", "", "Time", $J$2, -$A172,$O$2,$N$2, "","False")</f>
        <v>42283</v>
      </c>
      <c r="D172" s="54">
        <f xml:space="preserve"> RTD("cqg.rtd",,"StudyData", $K$2, "Bar", "", "Open", $J$2, -$A172, $O$2,$N$2,,$L$2,$M$2)</f>
        <v>198.31</v>
      </c>
      <c r="E172" s="54">
        <f xml:space="preserve"> RTD("cqg.rtd",,"StudyData", $K$2, "Bar", "", "High", $J$2, -$A172, $O$2,$N$2,,$L$2,$M$2)</f>
        <v>198.98</v>
      </c>
      <c r="F172" s="54">
        <f xml:space="preserve"> RTD("cqg.rtd",,"StudyData", $K$2, "Bar", "", "Low", $J$2, -$A172, $O$2,$N$2,,$L$2,$M$2)</f>
        <v>197</v>
      </c>
      <c r="G172" s="54">
        <f xml:space="preserve"> RTD("cqg.rtd",,"StudyData", $K$2, "Bar", "", "Close", $J$2, -$A172, $O$2,$N$2,,$L$2,$M$2)</f>
        <v>197.79</v>
      </c>
      <c r="P172" s="51">
        <f t="shared" si="9"/>
        <v>170</v>
      </c>
      <c r="Q172" s="52">
        <f xml:space="preserve"> RTD("cqg.rtd",,"StudyData", $Z$2, "Bar", "", "Time", $Y$2,-$P172, $AD$2, "", "","False")</f>
        <v>42283</v>
      </c>
      <c r="R172" s="53">
        <f xml:space="preserve"> RTD("cqg.rtd",,"StudyData", $Z$2, "Bar", "", "Time", $Y$2, -$P172,$AD$2,$AC$2, "","False")</f>
        <v>42283</v>
      </c>
      <c r="S172" s="54">
        <f xml:space="preserve"> RTD("cqg.rtd",,"StudyData", $Z$2, "Bar", "", "Open", $Y$2, -$P172, $AD$2,$AC$2,,$AA$2,$AB$2)</f>
        <v>51.29</v>
      </c>
      <c r="T172" s="54">
        <f xml:space="preserve"> RTD("cqg.rtd",,"StudyData", $Z$2, "Bar", "", "High", $Y$2, -$P172, $AD$2,$AC$2,,$AA$2,$AB$2)</f>
        <v>51.87</v>
      </c>
      <c r="U172" s="54">
        <f xml:space="preserve"> RTD("cqg.rtd",,"StudyData", $Z$2, "Bar", "", "Low", $Y$2, -$P172, $AD$2,$AC$2,,$AA$2,$AB$2)</f>
        <v>51.29</v>
      </c>
      <c r="V172" s="54">
        <f xml:space="preserve"> RTD("cqg.rtd",,"StudyData", $Z$2, "Bar", "", "Close", $Y$2, -$P172, $AD$2,$AC$2,,$AA$2,$AB$2)</f>
        <v>51.58</v>
      </c>
    </row>
    <row r="173" spans="1:22" x14ac:dyDescent="0.3">
      <c r="A173" s="51">
        <f t="shared" si="8"/>
        <v>171</v>
      </c>
      <c r="B173" s="52">
        <f xml:space="preserve"> RTD("cqg.rtd",,"StudyData", $K$2, "Bar", "", "Time", $J$2,-$A173, $O$2, "", "","False")</f>
        <v>42282</v>
      </c>
      <c r="C173" s="53">
        <f xml:space="preserve"> RTD("cqg.rtd",,"StudyData", $K$2, "Bar", "", "Time", $J$2, -$A173,$O$2,$N$2, "","False")</f>
        <v>42282</v>
      </c>
      <c r="D173" s="54">
        <f xml:space="preserve"> RTD("cqg.rtd",,"StudyData", $K$2, "Bar", "", "Open", $J$2, -$A173, $O$2,$N$2,,$L$2,$M$2)</f>
        <v>196.46</v>
      </c>
      <c r="E173" s="54">
        <f xml:space="preserve"> RTD("cqg.rtd",,"StudyData", $K$2, "Bar", "", "High", $J$2, -$A173, $O$2,$N$2,,$L$2,$M$2)</f>
        <v>198.74</v>
      </c>
      <c r="F173" s="54">
        <f xml:space="preserve"> RTD("cqg.rtd",,"StudyData", $K$2, "Bar", "", "Low", $J$2, -$A173, $O$2,$N$2,,$L$2,$M$2)</f>
        <v>196.33</v>
      </c>
      <c r="G173" s="54">
        <f xml:space="preserve"> RTD("cqg.rtd",,"StudyData", $K$2, "Bar", "", "Close", $J$2, -$A173, $O$2,$N$2,,$L$2,$M$2)</f>
        <v>198.47</v>
      </c>
      <c r="P173" s="51">
        <f t="shared" si="9"/>
        <v>171</v>
      </c>
      <c r="Q173" s="52">
        <f xml:space="preserve"> RTD("cqg.rtd",,"StudyData", $Z$2, "Bar", "", "Time", $Y$2,-$P173, $AD$2, "", "","False")</f>
        <v>42282</v>
      </c>
      <c r="R173" s="53">
        <f xml:space="preserve"> RTD("cqg.rtd",,"StudyData", $Z$2, "Bar", "", "Time", $Y$2, -$P173,$AD$2,$AC$2, "","False")</f>
        <v>42282</v>
      </c>
      <c r="S173" s="54">
        <f xml:space="preserve"> RTD("cqg.rtd",,"StudyData", $Z$2, "Bar", "", "Open", $Y$2, -$P173, $AD$2,$AC$2,,$AA$2,$AB$2)</f>
        <v>50.62</v>
      </c>
      <c r="T173" s="54">
        <f xml:space="preserve"> RTD("cqg.rtd",,"StudyData", $Z$2, "Bar", "", "High", $Y$2, -$P173, $AD$2,$AC$2,,$AA$2,$AB$2)</f>
        <v>51.38</v>
      </c>
      <c r="U173" s="54">
        <f xml:space="preserve"> RTD("cqg.rtd",,"StudyData", $Z$2, "Bar", "", "Low", $Y$2, -$P173, $AD$2,$AC$2,,$AA$2,$AB$2)</f>
        <v>50.62</v>
      </c>
      <c r="V173" s="54">
        <f xml:space="preserve"> RTD("cqg.rtd",,"StudyData", $Z$2, "Bar", "", "Close", $Y$2, -$P173, $AD$2,$AC$2,,$AA$2,$AB$2)</f>
        <v>51.38</v>
      </c>
    </row>
    <row r="174" spans="1:22" x14ac:dyDescent="0.3">
      <c r="A174" s="51">
        <f t="shared" si="8"/>
        <v>172</v>
      </c>
      <c r="B174" s="52">
        <f xml:space="preserve"> RTD("cqg.rtd",,"StudyData", $K$2, "Bar", "", "Time", $J$2,-$A174, $O$2, "", "","False")</f>
        <v>42279</v>
      </c>
      <c r="C174" s="53">
        <f xml:space="preserve"> RTD("cqg.rtd",,"StudyData", $K$2, "Bar", "", "Time", $J$2, -$A174,$O$2,$N$2, "","False")</f>
        <v>42279</v>
      </c>
      <c r="D174" s="54">
        <f xml:space="preserve"> RTD("cqg.rtd",,"StudyData", $K$2, "Bar", "", "Open", $J$2, -$A174, $O$2,$N$2,,$L$2,$M$2)</f>
        <v>189.77</v>
      </c>
      <c r="E174" s="54">
        <f xml:space="preserve"> RTD("cqg.rtd",,"StudyData", $K$2, "Bar", "", "High", $J$2, -$A174, $O$2,$N$2,,$L$2,$M$2)</f>
        <v>195.14</v>
      </c>
      <c r="F174" s="54">
        <f xml:space="preserve"> RTD("cqg.rtd",,"StudyData", $K$2, "Bar", "", "Low", $J$2, -$A174, $O$2,$N$2,,$L$2,$M$2)</f>
        <v>189.12</v>
      </c>
      <c r="G174" s="54">
        <f xml:space="preserve"> RTD("cqg.rtd",,"StudyData", $K$2, "Bar", "", "Close", $J$2, -$A174, $O$2,$N$2,,$L$2,$M$2)</f>
        <v>195</v>
      </c>
      <c r="P174" s="51">
        <f t="shared" si="9"/>
        <v>172</v>
      </c>
      <c r="Q174" s="52">
        <f xml:space="preserve"> RTD("cqg.rtd",,"StudyData", $Z$2, "Bar", "", "Time", $Y$2,-$P174, $AD$2, "", "","False")</f>
        <v>42279</v>
      </c>
      <c r="R174" s="53">
        <f xml:space="preserve"> RTD("cqg.rtd",,"StudyData", $Z$2, "Bar", "", "Time", $Y$2, -$P174,$AD$2,$AC$2, "","False")</f>
        <v>42279</v>
      </c>
      <c r="S174" s="54">
        <f xml:space="preserve"> RTD("cqg.rtd",,"StudyData", $Z$2, "Bar", "", "Open", $Y$2, -$P174, $AD$2,$AC$2,,$AA$2,$AB$2)</f>
        <v>49.1</v>
      </c>
      <c r="T174" s="54">
        <f xml:space="preserve"> RTD("cqg.rtd",,"StudyData", $Z$2, "Bar", "", "High", $Y$2, -$P174, $AD$2,$AC$2,,$AA$2,$AB$2)</f>
        <v>50.23</v>
      </c>
      <c r="U174" s="54">
        <f xml:space="preserve"> RTD("cqg.rtd",,"StudyData", $Z$2, "Bar", "", "Low", $Y$2, -$P174, $AD$2,$AC$2,,$AA$2,$AB$2)</f>
        <v>49.1</v>
      </c>
      <c r="V174" s="54">
        <f xml:space="preserve"> RTD("cqg.rtd",,"StudyData", $Z$2, "Bar", "", "Close", $Y$2, -$P174, $AD$2,$AC$2,,$AA$2,$AB$2)</f>
        <v>50.23</v>
      </c>
    </row>
    <row r="175" spans="1:22" x14ac:dyDescent="0.3">
      <c r="A175" s="51">
        <f t="shared" si="8"/>
        <v>173</v>
      </c>
      <c r="B175" s="52">
        <f xml:space="preserve"> RTD("cqg.rtd",,"StudyData", $K$2, "Bar", "", "Time", $J$2,-$A175, $O$2, "", "","False")</f>
        <v>42278</v>
      </c>
      <c r="C175" s="53">
        <f xml:space="preserve"> RTD("cqg.rtd",,"StudyData", $K$2, "Bar", "", "Time", $J$2, -$A175,$O$2,$N$2, "","False")</f>
        <v>42278</v>
      </c>
      <c r="D175" s="54">
        <f xml:space="preserve"> RTD("cqg.rtd",,"StudyData", $K$2, "Bar", "", "Open", $J$2, -$A175, $O$2,$N$2,,$L$2,$M$2)</f>
        <v>192.08</v>
      </c>
      <c r="E175" s="54">
        <f xml:space="preserve"> RTD("cqg.rtd",,"StudyData", $K$2, "Bar", "", "High", $J$2, -$A175, $O$2,$N$2,,$L$2,$M$2)</f>
        <v>192.49</v>
      </c>
      <c r="F175" s="54">
        <f xml:space="preserve"> RTD("cqg.rtd",,"StudyData", $K$2, "Bar", "", "Low", $J$2, -$A175, $O$2,$N$2,,$L$2,$M$2)</f>
        <v>189.82</v>
      </c>
      <c r="G175" s="54">
        <f xml:space="preserve"> RTD("cqg.rtd",,"StudyData", $K$2, "Bar", "", "Close", $J$2, -$A175, $O$2,$N$2,,$L$2,$M$2)</f>
        <v>192.13</v>
      </c>
      <c r="P175" s="51">
        <f t="shared" si="9"/>
        <v>173</v>
      </c>
      <c r="Q175" s="52">
        <f xml:space="preserve"> RTD("cqg.rtd",,"StudyData", $Z$2, "Bar", "", "Time", $Y$2,-$P175, $AD$2, "", "","False")</f>
        <v>42278</v>
      </c>
      <c r="R175" s="53">
        <f xml:space="preserve"> RTD("cqg.rtd",,"StudyData", $Z$2, "Bar", "", "Time", $Y$2, -$P175,$AD$2,$AC$2, "","False")</f>
        <v>42278</v>
      </c>
      <c r="S175" s="54">
        <f xml:space="preserve"> RTD("cqg.rtd",,"StudyData", $Z$2, "Bar", "", "Open", $Y$2, -$P175, $AD$2,$AC$2,,$AA$2,$AB$2)</f>
        <v>49.95</v>
      </c>
      <c r="T175" s="54">
        <f xml:space="preserve"> RTD("cqg.rtd",,"StudyData", $Z$2, "Bar", "", "High", $Y$2, -$P175, $AD$2,$AC$2,,$AA$2,$AB$2)</f>
        <v>49.95</v>
      </c>
      <c r="U175" s="54">
        <f xml:space="preserve"> RTD("cqg.rtd",,"StudyData", $Z$2, "Bar", "", "Low", $Y$2, -$P175, $AD$2,$AC$2,,$AA$2,$AB$2)</f>
        <v>49.28</v>
      </c>
      <c r="V175" s="54">
        <f xml:space="preserve"> RTD("cqg.rtd",,"StudyData", $Z$2, "Bar", "", "Close", $Y$2, -$P175, $AD$2,$AC$2,,$AA$2,$AB$2)</f>
        <v>49.66</v>
      </c>
    </row>
    <row r="176" spans="1:22" x14ac:dyDescent="0.3">
      <c r="A176" s="51">
        <f t="shared" si="8"/>
        <v>174</v>
      </c>
      <c r="B176" s="52">
        <f xml:space="preserve"> RTD("cqg.rtd",,"StudyData", $K$2, "Bar", "", "Time", $J$2,-$A176, $O$2, "", "","False")</f>
        <v>42277</v>
      </c>
      <c r="C176" s="53">
        <f xml:space="preserve"> RTD("cqg.rtd",,"StudyData", $K$2, "Bar", "", "Time", $J$2, -$A176,$O$2,$N$2, "","False")</f>
        <v>42277</v>
      </c>
      <c r="D176" s="54">
        <f xml:space="preserve"> RTD("cqg.rtd",,"StudyData", $K$2, "Bar", "", "Open", $J$2, -$A176, $O$2,$N$2,,$L$2,$M$2)</f>
        <v>190.37</v>
      </c>
      <c r="E176" s="54">
        <f xml:space="preserve"> RTD("cqg.rtd",,"StudyData", $K$2, "Bar", "", "High", $J$2, -$A176, $O$2,$N$2,,$L$2,$M$2)</f>
        <v>191.82</v>
      </c>
      <c r="F176" s="54">
        <f xml:space="preserve"> RTD("cqg.rtd",,"StudyData", $K$2, "Bar", "", "Low", $J$2, -$A176, $O$2,$N$2,,$L$2,$M$2)</f>
        <v>189.44</v>
      </c>
      <c r="G176" s="54">
        <f xml:space="preserve"> RTD("cqg.rtd",,"StudyData", $K$2, "Bar", "", "Close", $J$2, -$A176, $O$2,$N$2,,$L$2,$M$2)</f>
        <v>191.63</v>
      </c>
      <c r="P176" s="51">
        <f t="shared" si="9"/>
        <v>174</v>
      </c>
      <c r="Q176" s="52">
        <f xml:space="preserve"> RTD("cqg.rtd",,"StudyData", $Z$2, "Bar", "", "Time", $Y$2,-$P176, $AD$2, "", "","False")</f>
        <v>42277</v>
      </c>
      <c r="R176" s="53">
        <f xml:space="preserve"> RTD("cqg.rtd",,"StudyData", $Z$2, "Bar", "", "Time", $Y$2, -$P176,$AD$2,$AC$2, "","False")</f>
        <v>42277</v>
      </c>
      <c r="S176" s="54">
        <f xml:space="preserve"> RTD("cqg.rtd",,"StudyData", $Z$2, "Bar", "", "Open", $Y$2, -$P176, $AD$2,$AC$2,,$AA$2,$AB$2)</f>
        <v>49.74</v>
      </c>
      <c r="T176" s="54">
        <f xml:space="preserve"> RTD("cqg.rtd",,"StudyData", $Z$2, "Bar", "", "High", $Y$2, -$P176, $AD$2,$AC$2,,$AA$2,$AB$2)</f>
        <v>50.05</v>
      </c>
      <c r="U176" s="54">
        <f xml:space="preserve"> RTD("cqg.rtd",,"StudyData", $Z$2, "Bar", "", "Low", $Y$2, -$P176, $AD$2,$AC$2,,$AA$2,$AB$2)</f>
        <v>49.47</v>
      </c>
      <c r="V176" s="54">
        <f xml:space="preserve"> RTD("cqg.rtd",,"StudyData", $Z$2, "Bar", "", "Close", $Y$2, -$P176, $AD$2,$AC$2,,$AA$2,$AB$2)</f>
        <v>49.91</v>
      </c>
    </row>
    <row r="177" spans="1:22" x14ac:dyDescent="0.3">
      <c r="A177" s="51">
        <f t="shared" si="8"/>
        <v>175</v>
      </c>
      <c r="B177" s="52">
        <f xml:space="preserve"> RTD("cqg.rtd",,"StudyData", $K$2, "Bar", "", "Time", $J$2,-$A177, $O$2, "", "","False")</f>
        <v>42276</v>
      </c>
      <c r="C177" s="53">
        <f xml:space="preserve"> RTD("cqg.rtd",,"StudyData", $K$2, "Bar", "", "Time", $J$2, -$A177,$O$2,$N$2, "","False")</f>
        <v>42276</v>
      </c>
      <c r="D177" s="54">
        <f xml:space="preserve"> RTD("cqg.rtd",,"StudyData", $K$2, "Bar", "", "Open", $J$2, -$A177, $O$2,$N$2,,$L$2,$M$2)</f>
        <v>188.27</v>
      </c>
      <c r="E177" s="54">
        <f xml:space="preserve"> RTD("cqg.rtd",,"StudyData", $K$2, "Bar", "", "High", $J$2, -$A177, $O$2,$N$2,,$L$2,$M$2)</f>
        <v>189.74</v>
      </c>
      <c r="F177" s="54">
        <f xml:space="preserve"> RTD("cqg.rtd",,"StudyData", $K$2, "Bar", "", "Low", $J$2, -$A177, $O$2,$N$2,,$L$2,$M$2)</f>
        <v>186.93</v>
      </c>
      <c r="G177" s="54">
        <f xml:space="preserve"> RTD("cqg.rtd",,"StudyData", $K$2, "Bar", "", "Close", $J$2, -$A177, $O$2,$N$2,,$L$2,$M$2)</f>
        <v>188.12</v>
      </c>
      <c r="P177" s="51">
        <f t="shared" si="9"/>
        <v>175</v>
      </c>
      <c r="Q177" s="52">
        <f xml:space="preserve"> RTD("cqg.rtd",,"StudyData", $Z$2, "Bar", "", "Time", $Y$2,-$P177, $AD$2, "", "","False")</f>
        <v>42276</v>
      </c>
      <c r="R177" s="53">
        <f xml:space="preserve"> RTD("cqg.rtd",,"StudyData", $Z$2, "Bar", "", "Time", $Y$2, -$P177,$AD$2,$AC$2, "","False")</f>
        <v>42276</v>
      </c>
      <c r="S177" s="54">
        <f xml:space="preserve"> RTD("cqg.rtd",,"StudyData", $Z$2, "Bar", "", "Open", $Y$2, -$P177, $AD$2,$AC$2,,$AA$2,$AB$2)</f>
        <v>49.25</v>
      </c>
      <c r="T177" s="54">
        <f xml:space="preserve"> RTD("cqg.rtd",,"StudyData", $Z$2, "Bar", "", "High", $Y$2, -$P177, $AD$2,$AC$2,,$AA$2,$AB$2)</f>
        <v>49.32</v>
      </c>
      <c r="U177" s="54">
        <f xml:space="preserve"> RTD("cqg.rtd",,"StudyData", $Z$2, "Bar", "", "Low", $Y$2, -$P177, $AD$2,$AC$2,,$AA$2,$AB$2)</f>
        <v>48.96</v>
      </c>
      <c r="V177" s="54">
        <f xml:space="preserve"> RTD("cqg.rtd",,"StudyData", $Z$2, "Bar", "", "Close", $Y$2, -$P177, $AD$2,$AC$2,,$AA$2,$AB$2)</f>
        <v>49</v>
      </c>
    </row>
    <row r="178" spans="1:22" x14ac:dyDescent="0.3">
      <c r="A178" s="51">
        <f t="shared" si="8"/>
        <v>176</v>
      </c>
      <c r="B178" s="52">
        <f xml:space="preserve"> RTD("cqg.rtd",,"StudyData", $K$2, "Bar", "", "Time", $J$2,-$A178, $O$2, "", "","False")</f>
        <v>42275</v>
      </c>
      <c r="C178" s="53">
        <f xml:space="preserve"> RTD("cqg.rtd",,"StudyData", $K$2, "Bar", "", "Time", $J$2, -$A178,$O$2,$N$2, "","False")</f>
        <v>42275</v>
      </c>
      <c r="D178" s="54">
        <f xml:space="preserve"> RTD("cqg.rtd",,"StudyData", $K$2, "Bar", "", "Open", $J$2, -$A178, $O$2,$N$2,,$L$2,$M$2)</f>
        <v>191.78</v>
      </c>
      <c r="E178" s="54">
        <f xml:space="preserve"> RTD("cqg.rtd",,"StudyData", $K$2, "Bar", "", "High", $J$2, -$A178, $O$2,$N$2,,$L$2,$M$2)</f>
        <v>191.91</v>
      </c>
      <c r="F178" s="54">
        <f xml:space="preserve"> RTD("cqg.rtd",,"StudyData", $K$2, "Bar", "", "Low", $J$2, -$A178, $O$2,$N$2,,$L$2,$M$2)</f>
        <v>187.64</v>
      </c>
      <c r="G178" s="54">
        <f xml:space="preserve"> RTD("cqg.rtd",,"StudyData", $K$2, "Bar", "", "Close", $J$2, -$A178, $O$2,$N$2,,$L$2,$M$2)</f>
        <v>188.01</v>
      </c>
      <c r="P178" s="51">
        <f t="shared" si="9"/>
        <v>176</v>
      </c>
      <c r="Q178" s="52">
        <f xml:space="preserve"> RTD("cqg.rtd",,"StudyData", $Z$2, "Bar", "", "Time", $Y$2,-$P178, $AD$2, "", "","False")</f>
        <v>42275</v>
      </c>
      <c r="R178" s="53">
        <f xml:space="preserve"> RTD("cqg.rtd",,"StudyData", $Z$2, "Bar", "", "Time", $Y$2, -$P178,$AD$2,$AC$2, "","False")</f>
        <v>42275</v>
      </c>
      <c r="S178" s="54">
        <f xml:space="preserve"> RTD("cqg.rtd",,"StudyData", $Z$2, "Bar", "", "Open", $Y$2, -$P178, $AD$2,$AC$2,,$AA$2,$AB$2)</f>
        <v>49.9</v>
      </c>
      <c r="T178" s="54">
        <f xml:space="preserve"> RTD("cqg.rtd",,"StudyData", $Z$2, "Bar", "", "High", $Y$2, -$P178, $AD$2,$AC$2,,$AA$2,$AB$2)</f>
        <v>49.9</v>
      </c>
      <c r="U178" s="54">
        <f xml:space="preserve"> RTD("cqg.rtd",,"StudyData", $Z$2, "Bar", "", "Low", $Y$2, -$P178, $AD$2,$AC$2,,$AA$2,$AB$2)</f>
        <v>49.25</v>
      </c>
      <c r="V178" s="54">
        <f xml:space="preserve"> RTD("cqg.rtd",,"StudyData", $Z$2, "Bar", "", "Close", $Y$2, -$P178, $AD$2,$AC$2,,$AA$2,$AB$2)</f>
        <v>49.25</v>
      </c>
    </row>
    <row r="179" spans="1:22" x14ac:dyDescent="0.3">
      <c r="A179" s="51">
        <f t="shared" si="8"/>
        <v>177</v>
      </c>
      <c r="B179" s="52">
        <f xml:space="preserve"> RTD("cqg.rtd",,"StudyData", $K$2, "Bar", "", "Time", $J$2,-$A179, $O$2, "", "","False")</f>
        <v>42272</v>
      </c>
      <c r="C179" s="53">
        <f xml:space="preserve"> RTD("cqg.rtd",,"StudyData", $K$2, "Bar", "", "Time", $J$2, -$A179,$O$2,$N$2, "","False")</f>
        <v>42272</v>
      </c>
      <c r="D179" s="54">
        <f xml:space="preserve"> RTD("cqg.rtd",,"StudyData", $K$2, "Bar", "", "Open", $J$2, -$A179, $O$2,$N$2,,$L$2,$M$2)</f>
        <v>194.64</v>
      </c>
      <c r="E179" s="54">
        <f xml:space="preserve"> RTD("cqg.rtd",,"StudyData", $K$2, "Bar", "", "High", $J$2, -$A179, $O$2,$N$2,,$L$2,$M$2)</f>
        <v>195</v>
      </c>
      <c r="F179" s="54">
        <f xml:space="preserve"> RTD("cqg.rtd",,"StudyData", $K$2, "Bar", "", "Low", $J$2, -$A179, $O$2,$N$2,,$L$2,$M$2)</f>
        <v>191.81</v>
      </c>
      <c r="G179" s="54">
        <f xml:space="preserve"> RTD("cqg.rtd",,"StudyData", $K$2, "Bar", "", "Close", $J$2, -$A179, $O$2,$N$2,,$L$2,$M$2)</f>
        <v>192.85</v>
      </c>
      <c r="P179" s="51">
        <f t="shared" si="9"/>
        <v>177</v>
      </c>
      <c r="Q179" s="52">
        <f xml:space="preserve"> RTD("cqg.rtd",,"StudyData", $Z$2, "Bar", "", "Time", $Y$2,-$P179, $AD$2, "", "","False")</f>
        <v>42272</v>
      </c>
      <c r="R179" s="53">
        <f xml:space="preserve"> RTD("cqg.rtd",,"StudyData", $Z$2, "Bar", "", "Time", $Y$2, -$P179,$AD$2,$AC$2, "","False")</f>
        <v>42272</v>
      </c>
      <c r="S179" s="54">
        <f xml:space="preserve"> RTD("cqg.rtd",,"StudyData", $Z$2, "Bar", "", "Open", $Y$2, -$P179, $AD$2,$AC$2,,$AA$2,$AB$2)</f>
        <v>50.75</v>
      </c>
      <c r="T179" s="54">
        <f xml:space="preserve"> RTD("cqg.rtd",,"StudyData", $Z$2, "Bar", "", "High", $Y$2, -$P179, $AD$2,$AC$2,,$AA$2,$AB$2)</f>
        <v>50.75</v>
      </c>
      <c r="U179" s="54">
        <f xml:space="preserve"> RTD("cqg.rtd",,"StudyData", $Z$2, "Bar", "", "Low", $Y$2, -$P179, $AD$2,$AC$2,,$AA$2,$AB$2)</f>
        <v>50.01</v>
      </c>
      <c r="V179" s="54">
        <f xml:space="preserve"> RTD("cqg.rtd",,"StudyData", $Z$2, "Bar", "", "Close", $Y$2, -$P179, $AD$2,$AC$2,,$AA$2,$AB$2)</f>
        <v>50.21</v>
      </c>
    </row>
    <row r="180" spans="1:22" x14ac:dyDescent="0.3">
      <c r="A180" s="51">
        <f t="shared" si="8"/>
        <v>178</v>
      </c>
      <c r="B180" s="52">
        <f xml:space="preserve"> RTD("cqg.rtd",,"StudyData", $K$2, "Bar", "", "Time", $J$2,-$A180, $O$2, "", "","False")</f>
        <v>42271</v>
      </c>
      <c r="C180" s="53">
        <f xml:space="preserve"> RTD("cqg.rtd",,"StudyData", $K$2, "Bar", "", "Time", $J$2, -$A180,$O$2,$N$2, "","False")</f>
        <v>42271</v>
      </c>
      <c r="D180" s="54">
        <f xml:space="preserve"> RTD("cqg.rtd",,"StudyData", $K$2, "Bar", "", "Open", $J$2, -$A180, $O$2,$N$2,,$L$2,$M$2)</f>
        <v>192.15</v>
      </c>
      <c r="E180" s="54">
        <f xml:space="preserve"> RTD("cqg.rtd",,"StudyData", $K$2, "Bar", "", "High", $J$2, -$A180, $O$2,$N$2,,$L$2,$M$2)</f>
        <v>193.45</v>
      </c>
      <c r="F180" s="54">
        <f xml:space="preserve"> RTD("cqg.rtd",,"StudyData", $K$2, "Bar", "", "Low", $J$2, -$A180, $O$2,$N$2,,$L$2,$M$2)</f>
        <v>190.56</v>
      </c>
      <c r="G180" s="54">
        <f xml:space="preserve"> RTD("cqg.rtd",,"StudyData", $K$2, "Bar", "", "Close", $J$2, -$A180, $O$2,$N$2,,$L$2,$M$2)</f>
        <v>192.9</v>
      </c>
      <c r="P180" s="51">
        <f t="shared" si="9"/>
        <v>178</v>
      </c>
      <c r="Q180" s="52">
        <f xml:space="preserve"> RTD("cqg.rtd",,"StudyData", $Z$2, "Bar", "", "Time", $Y$2,-$P180, $AD$2, "", "","False")</f>
        <v>42271</v>
      </c>
      <c r="R180" s="53">
        <f xml:space="preserve"> RTD("cqg.rtd",,"StudyData", $Z$2, "Bar", "", "Time", $Y$2, -$P180,$AD$2,$AC$2, "","False")</f>
        <v>42271</v>
      </c>
      <c r="S180" s="54">
        <f xml:space="preserve"> RTD("cqg.rtd",,"StudyData", $Z$2, "Bar", "", "Open", $Y$2, -$P180, $AD$2,$AC$2,,$AA$2,$AB$2)</f>
        <v>50.03</v>
      </c>
      <c r="T180" s="54">
        <f xml:space="preserve"> RTD("cqg.rtd",,"StudyData", $Z$2, "Bar", "", "High", $Y$2, -$P180, $AD$2,$AC$2,,$AA$2,$AB$2)</f>
        <v>50.5</v>
      </c>
      <c r="U180" s="54">
        <f xml:space="preserve"> RTD("cqg.rtd",,"StudyData", $Z$2, "Bar", "", "Low", $Y$2, -$P180, $AD$2,$AC$2,,$AA$2,$AB$2)</f>
        <v>49.81</v>
      </c>
      <c r="V180" s="54">
        <f xml:space="preserve"> RTD("cqg.rtd",,"StudyData", $Z$2, "Bar", "", "Close", $Y$2, -$P180, $AD$2,$AC$2,,$AA$2,$AB$2)</f>
        <v>50.39</v>
      </c>
    </row>
    <row r="181" spans="1:22" x14ac:dyDescent="0.3">
      <c r="A181" s="51">
        <f t="shared" si="8"/>
        <v>179</v>
      </c>
      <c r="B181" s="52">
        <f xml:space="preserve"> RTD("cqg.rtd",,"StudyData", $K$2, "Bar", "", "Time", $J$2,-$A181, $O$2, "", "","False")</f>
        <v>42270</v>
      </c>
      <c r="C181" s="53">
        <f xml:space="preserve"> RTD("cqg.rtd",,"StudyData", $K$2, "Bar", "", "Time", $J$2, -$A181,$O$2,$N$2, "","False")</f>
        <v>42270</v>
      </c>
      <c r="D181" s="54">
        <f xml:space="preserve"> RTD("cqg.rtd",,"StudyData", $K$2, "Bar", "", "Open", $J$2, -$A181, $O$2,$N$2,,$L$2,$M$2)</f>
        <v>194.11</v>
      </c>
      <c r="E181" s="54">
        <f xml:space="preserve"> RTD("cqg.rtd",,"StudyData", $K$2, "Bar", "", "High", $J$2, -$A181, $O$2,$N$2,,$L$2,$M$2)</f>
        <v>194.67</v>
      </c>
      <c r="F181" s="54">
        <f xml:space="preserve"> RTD("cqg.rtd",,"StudyData", $K$2, "Bar", "", "Low", $J$2, -$A181, $O$2,$N$2,,$L$2,$M$2)</f>
        <v>192.91</v>
      </c>
      <c r="G181" s="54">
        <f xml:space="preserve"> RTD("cqg.rtd",,"StudyData", $K$2, "Bar", "", "Close", $J$2, -$A181, $O$2,$N$2,,$L$2,$M$2)</f>
        <v>193.6</v>
      </c>
      <c r="P181" s="51">
        <f t="shared" si="9"/>
        <v>179</v>
      </c>
      <c r="Q181" s="52">
        <f xml:space="preserve"> RTD("cqg.rtd",,"StudyData", $Z$2, "Bar", "", "Time", $Y$2,-$P181, $AD$2, "", "","False")</f>
        <v>42270</v>
      </c>
      <c r="R181" s="53">
        <f xml:space="preserve"> RTD("cqg.rtd",,"StudyData", $Z$2, "Bar", "", "Time", $Y$2, -$P181,$AD$2,$AC$2, "","False")</f>
        <v>42270</v>
      </c>
      <c r="S181" s="54">
        <f xml:space="preserve"> RTD("cqg.rtd",,"StudyData", $Z$2, "Bar", "", "Open", $Y$2, -$P181, $AD$2,$AC$2,,$AA$2,$AB$2)</f>
        <v>51.52</v>
      </c>
      <c r="T181" s="54">
        <f xml:space="preserve"> RTD("cqg.rtd",,"StudyData", $Z$2, "Bar", "", "High", $Y$2, -$P181, $AD$2,$AC$2,,$AA$2,$AB$2)</f>
        <v>51.61</v>
      </c>
      <c r="U181" s="54">
        <f xml:space="preserve"> RTD("cqg.rtd",,"StudyData", $Z$2, "Bar", "", "Low", $Y$2, -$P181, $AD$2,$AC$2,,$AA$2,$AB$2)</f>
        <v>50.71</v>
      </c>
      <c r="V181" s="54">
        <f xml:space="preserve"> RTD("cqg.rtd",,"StudyData", $Z$2, "Bar", "", "Close", $Y$2, -$P181, $AD$2,$AC$2,,$AA$2,$AB$2)</f>
        <v>50.76</v>
      </c>
    </row>
    <row r="182" spans="1:22" x14ac:dyDescent="0.3">
      <c r="A182" s="51">
        <f t="shared" si="8"/>
        <v>180</v>
      </c>
      <c r="B182" s="52">
        <f xml:space="preserve"> RTD("cqg.rtd",,"StudyData", $K$2, "Bar", "", "Time", $J$2,-$A182, $O$2, "", "","False")</f>
        <v>42269</v>
      </c>
      <c r="C182" s="53">
        <f xml:space="preserve"> RTD("cqg.rtd",,"StudyData", $K$2, "Bar", "", "Time", $J$2, -$A182,$O$2,$N$2, "","False")</f>
        <v>42269</v>
      </c>
      <c r="D182" s="54">
        <f xml:space="preserve"> RTD("cqg.rtd",,"StudyData", $K$2, "Bar", "", "Open", $J$2, -$A182, $O$2,$N$2,,$L$2,$M$2)</f>
        <v>193.88</v>
      </c>
      <c r="E182" s="54">
        <f xml:space="preserve"> RTD("cqg.rtd",,"StudyData", $K$2, "Bar", "", "High", $J$2, -$A182, $O$2,$N$2,,$L$2,$M$2)</f>
        <v>194.46</v>
      </c>
      <c r="F182" s="54">
        <f xml:space="preserve"> RTD("cqg.rtd",,"StudyData", $K$2, "Bar", "", "Low", $J$2, -$A182, $O$2,$N$2,,$L$2,$M$2)</f>
        <v>192.56</v>
      </c>
      <c r="G182" s="54">
        <f xml:space="preserve"> RTD("cqg.rtd",,"StudyData", $K$2, "Bar", "", "Close", $J$2, -$A182, $O$2,$N$2,,$L$2,$M$2)</f>
        <v>193.91</v>
      </c>
      <c r="P182" s="51">
        <f t="shared" si="9"/>
        <v>180</v>
      </c>
      <c r="Q182" s="52">
        <f xml:space="preserve"> RTD("cqg.rtd",,"StudyData", $Z$2, "Bar", "", "Time", $Y$2,-$P182, $AD$2, "", "","False")</f>
        <v>42269</v>
      </c>
      <c r="R182" s="53">
        <f xml:space="preserve"> RTD("cqg.rtd",,"StudyData", $Z$2, "Bar", "", "Time", $Y$2, -$P182,$AD$2,$AC$2, "","False")</f>
        <v>42269</v>
      </c>
      <c r="S182" s="54">
        <f xml:space="preserve"> RTD("cqg.rtd",,"StudyData", $Z$2, "Bar", "", "Open", $Y$2, -$P182, $AD$2,$AC$2,,$AA$2,$AB$2)</f>
        <v>52.1</v>
      </c>
      <c r="T182" s="54">
        <f xml:space="preserve"> RTD("cqg.rtd",,"StudyData", $Z$2, "Bar", "", "High", $Y$2, -$P182, $AD$2,$AC$2,,$AA$2,$AB$2)</f>
        <v>52.1</v>
      </c>
      <c r="U182" s="54">
        <f xml:space="preserve"> RTD("cqg.rtd",,"StudyData", $Z$2, "Bar", "", "Low", $Y$2, -$P182, $AD$2,$AC$2,,$AA$2,$AB$2)</f>
        <v>51.24</v>
      </c>
      <c r="V182" s="54">
        <f xml:space="preserve"> RTD("cqg.rtd",,"StudyData", $Z$2, "Bar", "", "Close", $Y$2, -$P182, $AD$2,$AC$2,,$AA$2,$AB$2)</f>
        <v>51.54</v>
      </c>
    </row>
    <row r="183" spans="1:22" x14ac:dyDescent="0.3">
      <c r="A183" s="51">
        <f t="shared" si="8"/>
        <v>181</v>
      </c>
      <c r="B183" s="52">
        <f xml:space="preserve"> RTD("cqg.rtd",,"StudyData", $K$2, "Bar", "", "Time", $J$2,-$A183, $O$2, "", "","False")</f>
        <v>42268</v>
      </c>
      <c r="C183" s="53">
        <f xml:space="preserve"> RTD("cqg.rtd",,"StudyData", $K$2, "Bar", "", "Time", $J$2, -$A183,$O$2,$N$2, "","False")</f>
        <v>42268</v>
      </c>
      <c r="D183" s="54">
        <f xml:space="preserve"> RTD("cqg.rtd",,"StudyData", $K$2, "Bar", "", "Open", $J$2, -$A183, $O$2,$N$2,,$L$2,$M$2)</f>
        <v>196.44</v>
      </c>
      <c r="E183" s="54">
        <f xml:space="preserve"> RTD("cqg.rtd",,"StudyData", $K$2, "Bar", "", "High", $J$2, -$A183, $O$2,$N$2,,$L$2,$M$2)</f>
        <v>197.68</v>
      </c>
      <c r="F183" s="54">
        <f xml:space="preserve"> RTD("cqg.rtd",,"StudyData", $K$2, "Bar", "", "Low", $J$2, -$A183, $O$2,$N$2,,$L$2,$M$2)</f>
        <v>195.21</v>
      </c>
      <c r="G183" s="54">
        <f xml:space="preserve"> RTD("cqg.rtd",,"StudyData", $K$2, "Bar", "", "Close", $J$2, -$A183, $O$2,$N$2,,$L$2,$M$2)</f>
        <v>196.46</v>
      </c>
      <c r="P183" s="51">
        <f t="shared" si="9"/>
        <v>181</v>
      </c>
      <c r="Q183" s="52">
        <f xml:space="preserve"> RTD("cqg.rtd",,"StudyData", $Z$2, "Bar", "", "Time", $Y$2,-$P183, $AD$2, "", "","False")</f>
        <v>42268</v>
      </c>
      <c r="R183" s="53">
        <f xml:space="preserve"> RTD("cqg.rtd",,"StudyData", $Z$2, "Bar", "", "Time", $Y$2, -$P183,$AD$2,$AC$2, "","False")</f>
        <v>42268</v>
      </c>
      <c r="S183" s="54">
        <f xml:space="preserve"> RTD("cqg.rtd",,"StudyData", $Z$2, "Bar", "", "Open", $Y$2, -$P183, $AD$2,$AC$2,,$AA$2,$AB$2)</f>
        <v>52.47</v>
      </c>
      <c r="T183" s="54">
        <f xml:space="preserve"> RTD("cqg.rtd",,"StudyData", $Z$2, "Bar", "", "High", $Y$2, -$P183, $AD$2,$AC$2,,$AA$2,$AB$2)</f>
        <v>52.88</v>
      </c>
      <c r="U183" s="54">
        <f xml:space="preserve"> RTD("cqg.rtd",,"StudyData", $Z$2, "Bar", "", "Low", $Y$2, -$P183, $AD$2,$AC$2,,$AA$2,$AB$2)</f>
        <v>52.44</v>
      </c>
      <c r="V183" s="54">
        <f xml:space="preserve"> RTD("cqg.rtd",,"StudyData", $Z$2, "Bar", "", "Close", $Y$2, -$P183, $AD$2,$AC$2,,$AA$2,$AB$2)</f>
        <v>52.44</v>
      </c>
    </row>
    <row r="184" spans="1:22" x14ac:dyDescent="0.3">
      <c r="A184" s="51">
        <f t="shared" si="8"/>
        <v>182</v>
      </c>
      <c r="B184" s="52">
        <f xml:space="preserve"> RTD("cqg.rtd",,"StudyData", $K$2, "Bar", "", "Time", $J$2,-$A184, $O$2, "", "","False")</f>
        <v>42265</v>
      </c>
      <c r="C184" s="53">
        <f xml:space="preserve"> RTD("cqg.rtd",,"StudyData", $K$2, "Bar", "", "Time", $J$2, -$A184,$O$2,$N$2, "","False")</f>
        <v>42265</v>
      </c>
      <c r="D184" s="54">
        <f xml:space="preserve"> RTD("cqg.rtd",,"StudyData", $K$2, "Bar", "", "Open", $J$2, -$A184, $O$2,$N$2,,$L$2,$M$2)</f>
        <v>195.71</v>
      </c>
      <c r="E184" s="54">
        <f xml:space="preserve"> RTD("cqg.rtd",,"StudyData", $K$2, "Bar", "", "High", $J$2, -$A184, $O$2,$N$2,,$L$2,$M$2)</f>
        <v>197.56</v>
      </c>
      <c r="F184" s="54">
        <f xml:space="preserve"> RTD("cqg.rtd",,"StudyData", $K$2, "Bar", "", "Low", $J$2, -$A184, $O$2,$N$2,,$L$2,$M$2)</f>
        <v>194.96</v>
      </c>
      <c r="G184" s="54">
        <f xml:space="preserve"> RTD("cqg.rtd",,"StudyData", $K$2, "Bar", "", "Close", $J$2, -$A184, $O$2,$N$2,,$L$2,$M$2)</f>
        <v>195.45</v>
      </c>
      <c r="P184" s="51">
        <f t="shared" si="9"/>
        <v>182</v>
      </c>
      <c r="Q184" s="52">
        <f xml:space="preserve"> RTD("cqg.rtd",,"StudyData", $Z$2, "Bar", "", "Time", $Y$2,-$P184, $AD$2, "", "","False")</f>
        <v>42265</v>
      </c>
      <c r="R184" s="53">
        <f xml:space="preserve"> RTD("cqg.rtd",,"StudyData", $Z$2, "Bar", "", "Time", $Y$2, -$P184,$AD$2,$AC$2, "","False")</f>
        <v>42265</v>
      </c>
      <c r="S184" s="54">
        <f xml:space="preserve"> RTD("cqg.rtd",,"StudyData", $Z$2, "Bar", "", "Open", $Y$2, -$P184, $AD$2,$AC$2,,$AA$2,$AB$2)</f>
        <v>53.16</v>
      </c>
      <c r="T184" s="54">
        <f xml:space="preserve"> RTD("cqg.rtd",,"StudyData", $Z$2, "Bar", "", "High", $Y$2, -$P184, $AD$2,$AC$2,,$AA$2,$AB$2)</f>
        <v>53.16</v>
      </c>
      <c r="U184" s="54">
        <f xml:space="preserve"> RTD("cqg.rtd",,"StudyData", $Z$2, "Bar", "", "Low", $Y$2, -$P184, $AD$2,$AC$2,,$AA$2,$AB$2)</f>
        <v>52.41</v>
      </c>
      <c r="V184" s="54">
        <f xml:space="preserve"> RTD("cqg.rtd",,"StudyData", $Z$2, "Bar", "", "Close", $Y$2, -$P184, $AD$2,$AC$2,,$AA$2,$AB$2)</f>
        <v>52.47</v>
      </c>
    </row>
    <row r="185" spans="1:22" x14ac:dyDescent="0.3">
      <c r="A185" s="51">
        <f t="shared" si="8"/>
        <v>183</v>
      </c>
      <c r="B185" s="52">
        <f xml:space="preserve"> RTD("cqg.rtd",,"StudyData", $K$2, "Bar", "", "Time", $J$2,-$A185, $O$2, "", "","False")</f>
        <v>42264</v>
      </c>
      <c r="C185" s="53">
        <f xml:space="preserve"> RTD("cqg.rtd",,"StudyData", $K$2, "Bar", "", "Time", $J$2, -$A185,$O$2,$N$2, "","False")</f>
        <v>42264</v>
      </c>
      <c r="D185" s="54">
        <f xml:space="preserve"> RTD("cqg.rtd",,"StudyData", $K$2, "Bar", "", "Open", $J$2, -$A185, $O$2,$N$2,,$L$2,$M$2)</f>
        <v>200.02</v>
      </c>
      <c r="E185" s="54">
        <f xml:space="preserve"> RTD("cqg.rtd",,"StudyData", $K$2, "Bar", "", "High", $J$2, -$A185, $O$2,$N$2,,$L$2,$M$2)</f>
        <v>202.89</v>
      </c>
      <c r="F185" s="54">
        <f xml:space="preserve"> RTD("cqg.rtd",,"StudyData", $K$2, "Bar", "", "Low", $J$2, -$A185, $O$2,$N$2,,$L$2,$M$2)</f>
        <v>198.99</v>
      </c>
      <c r="G185" s="54">
        <f xml:space="preserve"> RTD("cqg.rtd",,"StudyData", $K$2, "Bar", "", "Close", $J$2, -$A185, $O$2,$N$2,,$L$2,$M$2)</f>
        <v>199.73</v>
      </c>
      <c r="P185" s="51">
        <f t="shared" si="9"/>
        <v>183</v>
      </c>
      <c r="Q185" s="52">
        <f xml:space="preserve"> RTD("cqg.rtd",,"StudyData", $Z$2, "Bar", "", "Time", $Y$2,-$P185, $AD$2, "", "","False")</f>
        <v>42264</v>
      </c>
      <c r="R185" s="53">
        <f xml:space="preserve"> RTD("cqg.rtd",,"StudyData", $Z$2, "Bar", "", "Time", $Y$2, -$P185,$AD$2,$AC$2, "","False")</f>
        <v>42264</v>
      </c>
      <c r="S185" s="54">
        <f xml:space="preserve"> RTD("cqg.rtd",,"StudyData", $Z$2, "Bar", "", "Open", $Y$2, -$P185, $AD$2,$AC$2,,$AA$2,$AB$2)</f>
        <v>53.55</v>
      </c>
      <c r="T185" s="54">
        <f xml:space="preserve"> RTD("cqg.rtd",,"StudyData", $Z$2, "Bar", "", "High", $Y$2, -$P185, $AD$2,$AC$2,,$AA$2,$AB$2)</f>
        <v>54.27</v>
      </c>
      <c r="U185" s="54">
        <f xml:space="preserve"> RTD("cqg.rtd",,"StudyData", $Z$2, "Bar", "", "Low", $Y$2, -$P185, $AD$2,$AC$2,,$AA$2,$AB$2)</f>
        <v>53.36</v>
      </c>
      <c r="V185" s="54">
        <f xml:space="preserve"> RTD("cqg.rtd",,"StudyData", $Z$2, "Bar", "", "Close", $Y$2, -$P185, $AD$2,$AC$2,,$AA$2,$AB$2)</f>
        <v>53.36</v>
      </c>
    </row>
    <row r="186" spans="1:22" x14ac:dyDescent="0.3">
      <c r="A186" s="51">
        <f t="shared" si="8"/>
        <v>184</v>
      </c>
      <c r="B186" s="52">
        <f xml:space="preserve"> RTD("cqg.rtd",,"StudyData", $K$2, "Bar", "", "Time", $J$2,-$A186, $O$2, "", "","False")</f>
        <v>42263</v>
      </c>
      <c r="C186" s="53">
        <f xml:space="preserve"> RTD("cqg.rtd",,"StudyData", $K$2, "Bar", "", "Time", $J$2, -$A186,$O$2,$N$2, "","False")</f>
        <v>42263</v>
      </c>
      <c r="D186" s="54">
        <f xml:space="preserve"> RTD("cqg.rtd",,"StudyData", $K$2, "Bar", "", "Open", $J$2, -$A186, $O$2,$N$2,,$L$2,$M$2)</f>
        <v>198.82</v>
      </c>
      <c r="E186" s="54">
        <f xml:space="preserve"> RTD("cqg.rtd",,"StudyData", $K$2, "Bar", "", "High", $J$2, -$A186, $O$2,$N$2,,$L$2,$M$2)</f>
        <v>200.63</v>
      </c>
      <c r="F186" s="54">
        <f xml:space="preserve"> RTD("cqg.rtd",,"StudyData", $K$2, "Bar", "", "Low", $J$2, -$A186, $O$2,$N$2,,$L$2,$M$2)</f>
        <v>198.41</v>
      </c>
      <c r="G186" s="54">
        <f xml:space="preserve"> RTD("cqg.rtd",,"StudyData", $K$2, "Bar", "", "Close", $J$2, -$A186, $O$2,$N$2,,$L$2,$M$2)</f>
        <v>200.18</v>
      </c>
      <c r="P186" s="51">
        <f t="shared" si="9"/>
        <v>184</v>
      </c>
      <c r="Q186" s="52">
        <f xml:space="preserve"> RTD("cqg.rtd",,"StudyData", $Z$2, "Bar", "", "Time", $Y$2,-$P186, $AD$2, "", "","False")</f>
        <v>42263</v>
      </c>
      <c r="R186" s="53">
        <f xml:space="preserve"> RTD("cqg.rtd",,"StudyData", $Z$2, "Bar", "", "Time", $Y$2, -$P186,$AD$2,$AC$2, "","False")</f>
        <v>42263</v>
      </c>
      <c r="S186" s="54">
        <f xml:space="preserve"> RTD("cqg.rtd",,"StudyData", $Z$2, "Bar", "", "Open", $Y$2, -$P186, $AD$2,$AC$2,,$AA$2,$AB$2)</f>
        <v>53.77</v>
      </c>
      <c r="T186" s="54">
        <f xml:space="preserve"> RTD("cqg.rtd",,"StudyData", $Z$2, "Bar", "", "High", $Y$2, -$P186, $AD$2,$AC$2,,$AA$2,$AB$2)</f>
        <v>53.77</v>
      </c>
      <c r="U186" s="54">
        <f xml:space="preserve"> RTD("cqg.rtd",,"StudyData", $Z$2, "Bar", "", "Low", $Y$2, -$P186, $AD$2,$AC$2,,$AA$2,$AB$2)</f>
        <v>53.46</v>
      </c>
      <c r="V186" s="54">
        <f xml:space="preserve"> RTD("cqg.rtd",,"StudyData", $Z$2, "Bar", "", "Close", $Y$2, -$P186, $AD$2,$AC$2,,$AA$2,$AB$2)</f>
        <v>53.66</v>
      </c>
    </row>
    <row r="187" spans="1:22" x14ac:dyDescent="0.3">
      <c r="A187" s="51">
        <f t="shared" si="8"/>
        <v>185</v>
      </c>
      <c r="B187" s="52">
        <f xml:space="preserve"> RTD("cqg.rtd",,"StudyData", $K$2, "Bar", "", "Time", $J$2,-$A187, $O$2, "", "","False")</f>
        <v>42262</v>
      </c>
      <c r="C187" s="53">
        <f xml:space="preserve"> RTD("cqg.rtd",,"StudyData", $K$2, "Bar", "", "Time", $J$2, -$A187,$O$2,$N$2, "","False")</f>
        <v>42262</v>
      </c>
      <c r="D187" s="54">
        <f xml:space="preserve"> RTD("cqg.rtd",,"StudyData", $K$2, "Bar", "", "Open", $J$2, -$A187, $O$2,$N$2,,$L$2,$M$2)</f>
        <v>196.61</v>
      </c>
      <c r="E187" s="54">
        <f xml:space="preserve"> RTD("cqg.rtd",,"StudyData", $K$2, "Bar", "", "High", $J$2, -$A187, $O$2,$N$2,,$L$2,$M$2)</f>
        <v>198.99</v>
      </c>
      <c r="F187" s="54">
        <f xml:space="preserve"> RTD("cqg.rtd",,"StudyData", $K$2, "Bar", "", "Low", $J$2, -$A187, $O$2,$N$2,,$L$2,$M$2)</f>
        <v>196.09</v>
      </c>
      <c r="G187" s="54">
        <f xml:space="preserve"> RTD("cqg.rtd",,"StudyData", $K$2, "Bar", "", "Close", $J$2, -$A187, $O$2,$N$2,,$L$2,$M$2)</f>
        <v>198.46</v>
      </c>
      <c r="P187" s="51">
        <f t="shared" si="9"/>
        <v>185</v>
      </c>
      <c r="Q187" s="52">
        <f xml:space="preserve"> RTD("cqg.rtd",,"StudyData", $Z$2, "Bar", "", "Time", $Y$2,-$P187, $AD$2, "", "","False")</f>
        <v>42262</v>
      </c>
      <c r="R187" s="53">
        <f xml:space="preserve"> RTD("cqg.rtd",,"StudyData", $Z$2, "Bar", "", "Time", $Y$2, -$P187,$AD$2,$AC$2, "","False")</f>
        <v>42262</v>
      </c>
      <c r="S187" s="54">
        <f xml:space="preserve"> RTD("cqg.rtd",,"StudyData", $Z$2, "Bar", "", "Open", $Y$2, -$P187, $AD$2,$AC$2,,$AA$2,$AB$2)</f>
        <v>53.35</v>
      </c>
      <c r="T187" s="54">
        <f xml:space="preserve"> RTD("cqg.rtd",,"StudyData", $Z$2, "Bar", "", "High", $Y$2, -$P187, $AD$2,$AC$2,,$AA$2,$AB$2)</f>
        <v>53.55</v>
      </c>
      <c r="U187" s="54">
        <f xml:space="preserve"> RTD("cqg.rtd",,"StudyData", $Z$2, "Bar", "", "Low", $Y$2, -$P187, $AD$2,$AC$2,,$AA$2,$AB$2)</f>
        <v>53</v>
      </c>
      <c r="V187" s="54">
        <f xml:space="preserve"> RTD("cqg.rtd",,"StudyData", $Z$2, "Bar", "", "Close", $Y$2, -$P187, $AD$2,$AC$2,,$AA$2,$AB$2)</f>
        <v>53.49</v>
      </c>
    </row>
    <row r="188" spans="1:22" x14ac:dyDescent="0.3">
      <c r="A188" s="51">
        <f t="shared" si="8"/>
        <v>186</v>
      </c>
      <c r="B188" s="52">
        <f xml:space="preserve"> RTD("cqg.rtd",,"StudyData", $K$2, "Bar", "", "Time", $J$2,-$A188, $O$2, "", "","False")</f>
        <v>42261</v>
      </c>
      <c r="C188" s="53">
        <f xml:space="preserve"> RTD("cqg.rtd",,"StudyData", $K$2, "Bar", "", "Time", $J$2, -$A188,$O$2,$N$2, "","False")</f>
        <v>42261</v>
      </c>
      <c r="D188" s="54">
        <f xml:space="preserve"> RTD("cqg.rtd",,"StudyData", $K$2, "Bar", "", "Open", $J$2, -$A188, $O$2,$N$2,,$L$2,$M$2)</f>
        <v>196.95</v>
      </c>
      <c r="E188" s="54">
        <f xml:space="preserve"> RTD("cqg.rtd",,"StudyData", $K$2, "Bar", "", "High", $J$2, -$A188, $O$2,$N$2,,$L$2,$M$2)</f>
        <v>197.01</v>
      </c>
      <c r="F188" s="54">
        <f xml:space="preserve"> RTD("cqg.rtd",,"StudyData", $K$2, "Bar", "", "Low", $J$2, -$A188, $O$2,$N$2,,$L$2,$M$2)</f>
        <v>195.43</v>
      </c>
      <c r="G188" s="54">
        <f xml:space="preserve"> RTD("cqg.rtd",,"StudyData", $K$2, "Bar", "", "Close", $J$2, -$A188, $O$2,$N$2,,$L$2,$M$2)</f>
        <v>196.01</v>
      </c>
      <c r="P188" s="51">
        <f t="shared" si="9"/>
        <v>186</v>
      </c>
      <c r="Q188" s="52">
        <f xml:space="preserve"> RTD("cqg.rtd",,"StudyData", $Z$2, "Bar", "", "Time", $Y$2,-$P188, $AD$2, "", "","False")</f>
        <v>42261</v>
      </c>
      <c r="R188" s="53">
        <f xml:space="preserve"> RTD("cqg.rtd",,"StudyData", $Z$2, "Bar", "", "Time", $Y$2, -$P188,$AD$2,$AC$2, "","False")</f>
        <v>42261</v>
      </c>
      <c r="S188" s="54">
        <f xml:space="preserve"> RTD("cqg.rtd",,"StudyData", $Z$2, "Bar", "", "Open", $Y$2, -$P188, $AD$2,$AC$2,,$AA$2,$AB$2)</f>
        <v>53.34</v>
      </c>
      <c r="T188" s="54">
        <f xml:space="preserve"> RTD("cqg.rtd",,"StudyData", $Z$2, "Bar", "", "High", $Y$2, -$P188, $AD$2,$AC$2,,$AA$2,$AB$2)</f>
        <v>53.43</v>
      </c>
      <c r="U188" s="54">
        <f xml:space="preserve"> RTD("cqg.rtd",,"StudyData", $Z$2, "Bar", "", "Low", $Y$2, -$P188, $AD$2,$AC$2,,$AA$2,$AB$2)</f>
        <v>52.99</v>
      </c>
      <c r="V188" s="54">
        <f xml:space="preserve"> RTD("cqg.rtd",,"StudyData", $Z$2, "Bar", "", "Close", $Y$2, -$P188, $AD$2,$AC$2,,$AA$2,$AB$2)</f>
        <v>53.09</v>
      </c>
    </row>
    <row r="189" spans="1:22" x14ac:dyDescent="0.3">
      <c r="A189" s="51">
        <f t="shared" si="8"/>
        <v>187</v>
      </c>
      <c r="B189" s="52">
        <f xml:space="preserve"> RTD("cqg.rtd",,"StudyData", $K$2, "Bar", "", "Time", $J$2,-$A189, $O$2, "", "","False")</f>
        <v>42258</v>
      </c>
      <c r="C189" s="53">
        <f xml:space="preserve"> RTD("cqg.rtd",,"StudyData", $K$2, "Bar", "", "Time", $J$2, -$A189,$O$2,$N$2, "","False")</f>
        <v>42258</v>
      </c>
      <c r="D189" s="54">
        <f xml:space="preserve"> RTD("cqg.rtd",,"StudyData", $K$2, "Bar", "", "Open", $J$2, -$A189, $O$2,$N$2,,$L$2,$M$2)</f>
        <v>195.37</v>
      </c>
      <c r="E189" s="54">
        <f xml:space="preserve"> RTD("cqg.rtd",,"StudyData", $K$2, "Bar", "", "High", $J$2, -$A189, $O$2,$N$2,,$L$2,$M$2)</f>
        <v>196.92</v>
      </c>
      <c r="F189" s="54">
        <f xml:space="preserve"> RTD("cqg.rtd",,"StudyData", $K$2, "Bar", "", "Low", $J$2, -$A189, $O$2,$N$2,,$L$2,$M$2)</f>
        <v>194.53</v>
      </c>
      <c r="G189" s="54">
        <f xml:space="preserve"> RTD("cqg.rtd",,"StudyData", $K$2, "Bar", "", "Close", $J$2, -$A189, $O$2,$N$2,,$L$2,$M$2)</f>
        <v>196.74</v>
      </c>
      <c r="P189" s="51">
        <f t="shared" si="9"/>
        <v>187</v>
      </c>
      <c r="Q189" s="52">
        <f xml:space="preserve"> RTD("cqg.rtd",,"StudyData", $Z$2, "Bar", "", "Time", $Y$2,-$P189, $AD$2, "", "","False")</f>
        <v>42258</v>
      </c>
      <c r="R189" s="53">
        <f xml:space="preserve"> RTD("cqg.rtd",,"StudyData", $Z$2, "Bar", "", "Time", $Y$2, -$P189,$AD$2,$AC$2, "","False")</f>
        <v>42258</v>
      </c>
      <c r="S189" s="54">
        <f xml:space="preserve"> RTD("cqg.rtd",,"StudyData", $Z$2, "Bar", "", "Open", $Y$2, -$P189, $AD$2,$AC$2,,$AA$2,$AB$2)</f>
        <v>53.24</v>
      </c>
      <c r="T189" s="54">
        <f xml:space="preserve"> RTD("cqg.rtd",,"StudyData", $Z$2, "Bar", "", "High", $Y$2, -$P189, $AD$2,$AC$2,,$AA$2,$AB$2)</f>
        <v>53.33</v>
      </c>
      <c r="U189" s="54">
        <f xml:space="preserve"> RTD("cqg.rtd",,"StudyData", $Z$2, "Bar", "", "Low", $Y$2, -$P189, $AD$2,$AC$2,,$AA$2,$AB$2)</f>
        <v>52.92</v>
      </c>
      <c r="V189" s="54">
        <f xml:space="preserve"> RTD("cqg.rtd",,"StudyData", $Z$2, "Bar", "", "Close", $Y$2, -$P189, $AD$2,$AC$2,,$AA$2,$AB$2)</f>
        <v>53.32</v>
      </c>
    </row>
    <row r="190" spans="1:22" x14ac:dyDescent="0.3">
      <c r="A190" s="51">
        <f t="shared" si="8"/>
        <v>188</v>
      </c>
      <c r="B190" s="52">
        <f xml:space="preserve"> RTD("cqg.rtd",,"StudyData", $K$2, "Bar", "", "Time", $J$2,-$A190, $O$2, "", "","False")</f>
        <v>42257</v>
      </c>
      <c r="C190" s="53">
        <f xml:space="preserve"> RTD("cqg.rtd",,"StudyData", $K$2, "Bar", "", "Time", $J$2, -$A190,$O$2,$N$2, "","False")</f>
        <v>42257</v>
      </c>
      <c r="D190" s="54">
        <f xml:space="preserve"> RTD("cqg.rtd",,"StudyData", $K$2, "Bar", "", "Open", $J$2, -$A190, $O$2,$N$2,,$L$2,$M$2)</f>
        <v>194.56</v>
      </c>
      <c r="E190" s="54">
        <f xml:space="preserve"> RTD("cqg.rtd",,"StudyData", $K$2, "Bar", "", "High", $J$2, -$A190, $O$2,$N$2,,$L$2,$M$2)</f>
        <v>197.22</v>
      </c>
      <c r="F190" s="54">
        <f xml:space="preserve"> RTD("cqg.rtd",,"StudyData", $K$2, "Bar", "", "Low", $J$2, -$A190, $O$2,$N$2,,$L$2,$M$2)</f>
        <v>194.25</v>
      </c>
      <c r="G190" s="54">
        <f xml:space="preserve"> RTD("cqg.rtd",,"StudyData", $K$2, "Bar", "", "Close", $J$2, -$A190, $O$2,$N$2,,$L$2,$M$2)</f>
        <v>195.85</v>
      </c>
      <c r="P190" s="51">
        <f t="shared" si="9"/>
        <v>188</v>
      </c>
      <c r="Q190" s="52">
        <f xml:space="preserve"> RTD("cqg.rtd",,"StudyData", $Z$2, "Bar", "", "Time", $Y$2,-$P190, $AD$2, "", "","False")</f>
        <v>42257</v>
      </c>
      <c r="R190" s="53">
        <f xml:space="preserve"> RTD("cqg.rtd",,"StudyData", $Z$2, "Bar", "", "Time", $Y$2, -$P190,$AD$2,$AC$2, "","False")</f>
        <v>42257</v>
      </c>
      <c r="S190" s="54">
        <f xml:space="preserve"> RTD("cqg.rtd",,"StudyData", $Z$2, "Bar", "", "Open", $Y$2, -$P190, $AD$2,$AC$2,,$AA$2,$AB$2)</f>
        <v>53.2</v>
      </c>
      <c r="T190" s="54">
        <f xml:space="preserve"> RTD("cqg.rtd",,"StudyData", $Z$2, "Bar", "", "High", $Y$2, -$P190, $AD$2,$AC$2,,$AA$2,$AB$2)</f>
        <v>53.2</v>
      </c>
      <c r="U190" s="54">
        <f xml:space="preserve"> RTD("cqg.rtd",,"StudyData", $Z$2, "Bar", "", "Low", $Y$2, -$P190, $AD$2,$AC$2,,$AA$2,$AB$2)</f>
        <v>53.2</v>
      </c>
      <c r="V190" s="54">
        <f xml:space="preserve"> RTD("cqg.rtd",,"StudyData", $Z$2, "Bar", "", "Close", $Y$2, -$P190, $AD$2,$AC$2,,$AA$2,$AB$2)</f>
        <v>53.2</v>
      </c>
    </row>
    <row r="191" spans="1:22" x14ac:dyDescent="0.3">
      <c r="A191" s="51">
        <f t="shared" si="8"/>
        <v>189</v>
      </c>
      <c r="B191" s="52">
        <f xml:space="preserve"> RTD("cqg.rtd",,"StudyData", $K$2, "Bar", "", "Time", $J$2,-$A191, $O$2, "", "","False")</f>
        <v>42256</v>
      </c>
      <c r="C191" s="53">
        <f xml:space="preserve"> RTD("cqg.rtd",,"StudyData", $K$2, "Bar", "", "Time", $J$2, -$A191,$O$2,$N$2, "","False")</f>
        <v>42256</v>
      </c>
      <c r="D191" s="54">
        <f xml:space="preserve"> RTD("cqg.rtd",,"StudyData", $K$2, "Bar", "", "Open", $J$2, -$A191, $O$2,$N$2,,$L$2,$M$2)</f>
        <v>199.32</v>
      </c>
      <c r="E191" s="54">
        <f xml:space="preserve"> RTD("cqg.rtd",,"StudyData", $K$2, "Bar", "", "High", $J$2, -$A191, $O$2,$N$2,,$L$2,$M$2)</f>
        <v>199.47</v>
      </c>
      <c r="F191" s="54">
        <f xml:space="preserve"> RTD("cqg.rtd",,"StudyData", $K$2, "Bar", "", "Low", $J$2, -$A191, $O$2,$N$2,,$L$2,$M$2)</f>
        <v>194.35</v>
      </c>
      <c r="G191" s="54">
        <f xml:space="preserve"> RTD("cqg.rtd",,"StudyData", $K$2, "Bar", "", "Close", $J$2, -$A191, $O$2,$N$2,,$L$2,$M$2)</f>
        <v>194.79</v>
      </c>
      <c r="P191" s="51">
        <f t="shared" si="9"/>
        <v>189</v>
      </c>
      <c r="Q191" s="52">
        <f xml:space="preserve"> RTD("cqg.rtd",,"StudyData", $Z$2, "Bar", "", "Time", $Y$2,-$P191, $AD$2, "", "","False")</f>
        <v>42256</v>
      </c>
      <c r="R191" s="53">
        <f xml:space="preserve"> RTD("cqg.rtd",,"StudyData", $Z$2, "Bar", "", "Time", $Y$2, -$P191,$AD$2,$AC$2, "","False")</f>
        <v>42256</v>
      </c>
      <c r="S191" s="54" t="str">
        <f xml:space="preserve"> RTD("cqg.rtd",,"StudyData", $Z$2, "Bar", "", "Open", $Y$2, -$P191, $AD$2,$AC$2,,$AA$2,$AB$2)</f>
        <v/>
      </c>
      <c r="T191" s="54" t="str">
        <f xml:space="preserve"> RTD("cqg.rtd",,"StudyData", $Z$2, "Bar", "", "High", $Y$2, -$P191, $AD$2,$AC$2,,$AA$2,$AB$2)</f>
        <v/>
      </c>
      <c r="U191" s="54" t="str">
        <f xml:space="preserve"> RTD("cqg.rtd",,"StudyData", $Z$2, "Bar", "", "Low", $Y$2, -$P191, $AD$2,$AC$2,,$AA$2,$AB$2)</f>
        <v/>
      </c>
      <c r="V191" s="54" t="str">
        <f xml:space="preserve"> RTD("cqg.rtd",,"StudyData", $Z$2, "Bar", "", "Close", $Y$2, -$P191, $AD$2,$AC$2,,$AA$2,$AB$2)</f>
        <v/>
      </c>
    </row>
    <row r="192" spans="1:22" x14ac:dyDescent="0.3">
      <c r="A192" s="51">
        <f t="shared" si="8"/>
        <v>190</v>
      </c>
      <c r="B192" s="52">
        <f xml:space="preserve"> RTD("cqg.rtd",,"StudyData", $K$2, "Bar", "", "Time", $J$2,-$A192, $O$2, "", "","False")</f>
        <v>42255</v>
      </c>
      <c r="C192" s="53">
        <f xml:space="preserve"> RTD("cqg.rtd",,"StudyData", $K$2, "Bar", "", "Time", $J$2, -$A192,$O$2,$N$2, "","False")</f>
        <v>42255</v>
      </c>
      <c r="D192" s="54">
        <f xml:space="preserve"> RTD("cqg.rtd",,"StudyData", $K$2, "Bar", "", "Open", $J$2, -$A192, $O$2,$N$2,,$L$2,$M$2)</f>
        <v>195.94</v>
      </c>
      <c r="E192" s="54">
        <f xml:space="preserve"> RTD("cqg.rtd",,"StudyData", $K$2, "Bar", "", "High", $J$2, -$A192, $O$2,$N$2,,$L$2,$M$2)</f>
        <v>197.61</v>
      </c>
      <c r="F192" s="54">
        <f xml:space="preserve"> RTD("cqg.rtd",,"StudyData", $K$2, "Bar", "", "Low", $J$2, -$A192, $O$2,$N$2,,$L$2,$M$2)</f>
        <v>195.17</v>
      </c>
      <c r="G192" s="54">
        <f xml:space="preserve"> RTD("cqg.rtd",,"StudyData", $K$2, "Bar", "", "Close", $J$2, -$A192, $O$2,$N$2,,$L$2,$M$2)</f>
        <v>197.43</v>
      </c>
      <c r="P192" s="51">
        <f t="shared" si="9"/>
        <v>190</v>
      </c>
      <c r="Q192" s="52">
        <f xml:space="preserve"> RTD("cqg.rtd",,"StudyData", $Z$2, "Bar", "", "Time", $Y$2,-$P192, $AD$2, "", "","False")</f>
        <v>42255</v>
      </c>
      <c r="R192" s="53">
        <f xml:space="preserve"> RTD("cqg.rtd",,"StudyData", $Z$2, "Bar", "", "Time", $Y$2, -$P192,$AD$2,$AC$2, "","False")</f>
        <v>42255</v>
      </c>
      <c r="S192" s="54" t="str">
        <f xml:space="preserve"> RTD("cqg.rtd",,"StudyData", $Z$2, "Bar", "", "Open", $Y$2, -$P192, $AD$2,$AC$2,,$AA$2,$AB$2)</f>
        <v/>
      </c>
      <c r="T192" s="54" t="str">
        <f xml:space="preserve"> RTD("cqg.rtd",,"StudyData", $Z$2, "Bar", "", "High", $Y$2, -$P192, $AD$2,$AC$2,,$AA$2,$AB$2)</f>
        <v/>
      </c>
      <c r="U192" s="54" t="str">
        <f xml:space="preserve"> RTD("cqg.rtd",,"StudyData", $Z$2, "Bar", "", "Low", $Y$2, -$P192, $AD$2,$AC$2,,$AA$2,$AB$2)</f>
        <v/>
      </c>
      <c r="V192" s="54" t="str">
        <f xml:space="preserve"> RTD("cqg.rtd",,"StudyData", $Z$2, "Bar", "", "Close", $Y$2, -$P192, $AD$2,$AC$2,,$AA$2,$AB$2)</f>
        <v/>
      </c>
    </row>
    <row r="193" spans="1:22" x14ac:dyDescent="0.3">
      <c r="A193" s="51">
        <f t="shared" si="8"/>
        <v>191</v>
      </c>
      <c r="B193" s="52">
        <f xml:space="preserve"> RTD("cqg.rtd",,"StudyData", $K$2, "Bar", "", "Time", $J$2,-$A193, $O$2, "", "","False")</f>
        <v>42251</v>
      </c>
      <c r="C193" s="53">
        <f xml:space="preserve"> RTD("cqg.rtd",,"StudyData", $K$2, "Bar", "", "Time", $J$2, -$A193,$O$2,$N$2, "","False")</f>
        <v>42251</v>
      </c>
      <c r="D193" s="54">
        <f xml:space="preserve"> RTD("cqg.rtd",,"StudyData", $K$2, "Bar", "", "Open", $J$2, -$A193, $O$2,$N$2,,$L$2,$M$2)</f>
        <v>192.85</v>
      </c>
      <c r="E193" s="54">
        <f xml:space="preserve"> RTD("cqg.rtd",,"StudyData", $K$2, "Bar", "", "High", $J$2, -$A193, $O$2,$N$2,,$L$2,$M$2)</f>
        <v>193.86</v>
      </c>
      <c r="F193" s="54">
        <f xml:space="preserve"> RTD("cqg.rtd",,"StudyData", $K$2, "Bar", "", "Low", $J$2, -$A193, $O$2,$N$2,,$L$2,$M$2)</f>
        <v>191.61</v>
      </c>
      <c r="G193" s="54">
        <f xml:space="preserve"> RTD("cqg.rtd",,"StudyData", $K$2, "Bar", "", "Close", $J$2, -$A193, $O$2,$N$2,,$L$2,$M$2)</f>
        <v>192.59</v>
      </c>
      <c r="P193" s="51">
        <f t="shared" si="9"/>
        <v>191</v>
      </c>
      <c r="Q193" s="52">
        <f xml:space="preserve"> RTD("cqg.rtd",,"StudyData", $Z$2, "Bar", "", "Time", $Y$2,-$P193, $AD$2, "", "","False")</f>
        <v>42251</v>
      </c>
      <c r="R193" s="53">
        <f xml:space="preserve"> RTD("cqg.rtd",,"StudyData", $Z$2, "Bar", "", "Time", $Y$2, -$P193,$AD$2,$AC$2, "","False")</f>
        <v>42251</v>
      </c>
      <c r="S193" s="54" t="str">
        <f xml:space="preserve"> RTD("cqg.rtd",,"StudyData", $Z$2, "Bar", "", "Open", $Y$2, -$P193, $AD$2,$AC$2,,$AA$2,$AB$2)</f>
        <v/>
      </c>
      <c r="T193" s="54" t="str">
        <f xml:space="preserve"> RTD("cqg.rtd",,"StudyData", $Z$2, "Bar", "", "High", $Y$2, -$P193, $AD$2,$AC$2,,$AA$2,$AB$2)</f>
        <v/>
      </c>
      <c r="U193" s="54" t="str">
        <f xml:space="preserve"> RTD("cqg.rtd",,"StudyData", $Z$2, "Bar", "", "Low", $Y$2, -$P193, $AD$2,$AC$2,,$AA$2,$AB$2)</f>
        <v/>
      </c>
      <c r="V193" s="54" t="str">
        <f xml:space="preserve"> RTD("cqg.rtd",,"StudyData", $Z$2, "Bar", "", "Close", $Y$2, -$P193, $AD$2,$AC$2,,$AA$2,$AB$2)</f>
        <v/>
      </c>
    </row>
    <row r="194" spans="1:22" x14ac:dyDescent="0.3">
      <c r="A194" s="51">
        <f t="shared" si="8"/>
        <v>192</v>
      </c>
      <c r="B194" s="52">
        <f xml:space="preserve"> RTD("cqg.rtd",,"StudyData", $K$2, "Bar", "", "Time", $J$2,-$A194, $O$2, "", "","False")</f>
        <v>42250</v>
      </c>
      <c r="C194" s="53">
        <f xml:space="preserve"> RTD("cqg.rtd",,"StudyData", $K$2, "Bar", "", "Time", $J$2, -$A194,$O$2,$N$2, "","False")</f>
        <v>42250</v>
      </c>
      <c r="D194" s="54">
        <f xml:space="preserve"> RTD("cqg.rtd",,"StudyData", $K$2, "Bar", "", "Open", $J$2, -$A194, $O$2,$N$2,,$L$2,$M$2)</f>
        <v>196.26</v>
      </c>
      <c r="E194" s="54">
        <f xml:space="preserve"> RTD("cqg.rtd",,"StudyData", $K$2, "Bar", "", "High", $J$2, -$A194, $O$2,$N$2,,$L$2,$M$2)</f>
        <v>198.05</v>
      </c>
      <c r="F194" s="54">
        <f xml:space="preserve"> RTD("cqg.rtd",,"StudyData", $K$2, "Bar", "", "Low", $J$2, -$A194, $O$2,$N$2,,$L$2,$M$2)</f>
        <v>194.96</v>
      </c>
      <c r="G194" s="54">
        <f xml:space="preserve"> RTD("cqg.rtd",,"StudyData", $K$2, "Bar", "", "Close", $J$2, -$A194, $O$2,$N$2,,$L$2,$M$2)</f>
        <v>195.55</v>
      </c>
      <c r="P194" s="51">
        <f t="shared" si="9"/>
        <v>192</v>
      </c>
      <c r="Q194" s="52">
        <f xml:space="preserve"> RTD("cqg.rtd",,"StudyData", $Z$2, "Bar", "", "Time", $Y$2,-$P194, $AD$2, "", "","False")</f>
        <v>42250</v>
      </c>
      <c r="R194" s="53">
        <f xml:space="preserve"> RTD("cqg.rtd",,"StudyData", $Z$2, "Bar", "", "Time", $Y$2, -$P194,$AD$2,$AC$2, "","False")</f>
        <v>42250</v>
      </c>
      <c r="S194" s="54" t="str">
        <f xml:space="preserve"> RTD("cqg.rtd",,"StudyData", $Z$2, "Bar", "", "Open", $Y$2, -$P194, $AD$2,$AC$2,,$AA$2,$AB$2)</f>
        <v/>
      </c>
      <c r="T194" s="54" t="str">
        <f xml:space="preserve"> RTD("cqg.rtd",,"StudyData", $Z$2, "Bar", "", "High", $Y$2, -$P194, $AD$2,$AC$2,,$AA$2,$AB$2)</f>
        <v/>
      </c>
      <c r="U194" s="54" t="str">
        <f xml:space="preserve"> RTD("cqg.rtd",,"StudyData", $Z$2, "Bar", "", "Low", $Y$2, -$P194, $AD$2,$AC$2,,$AA$2,$AB$2)</f>
        <v/>
      </c>
      <c r="V194" s="54" t="str">
        <f xml:space="preserve"> RTD("cqg.rtd",,"StudyData", $Z$2, "Bar", "", "Close", $Y$2, -$P194, $AD$2,$AC$2,,$AA$2,$AB$2)</f>
        <v/>
      </c>
    </row>
    <row r="195" spans="1:22" x14ac:dyDescent="0.3">
      <c r="A195" s="51">
        <f t="shared" si="8"/>
        <v>193</v>
      </c>
      <c r="B195" s="52">
        <f xml:space="preserve"> RTD("cqg.rtd",,"StudyData", $K$2, "Bar", "", "Time", $J$2,-$A195, $O$2, "", "","False")</f>
        <v>42249</v>
      </c>
      <c r="C195" s="53">
        <f xml:space="preserve"> RTD("cqg.rtd",,"StudyData", $K$2, "Bar", "", "Time", $J$2, -$A195,$O$2,$N$2, "","False")</f>
        <v>42249</v>
      </c>
      <c r="D195" s="54">
        <f xml:space="preserve"> RTD("cqg.rtd",,"StudyData", $K$2, "Bar", "", "Open", $J$2, -$A195, $O$2,$N$2,,$L$2,$M$2)</f>
        <v>194.62</v>
      </c>
      <c r="E195" s="54">
        <f xml:space="preserve"> RTD("cqg.rtd",,"StudyData", $K$2, "Bar", "", "High", $J$2, -$A195, $O$2,$N$2,,$L$2,$M$2)</f>
        <v>195.58</v>
      </c>
      <c r="F195" s="54">
        <f xml:space="preserve"> RTD("cqg.rtd",,"StudyData", $K$2, "Bar", "", "Low", $J$2, -$A195, $O$2,$N$2,,$L$2,$M$2)</f>
        <v>192.42</v>
      </c>
      <c r="G195" s="54">
        <f xml:space="preserve"> RTD("cqg.rtd",,"StudyData", $K$2, "Bar", "", "Close", $J$2, -$A195, $O$2,$N$2,,$L$2,$M$2)</f>
        <v>195.41</v>
      </c>
      <c r="P195" s="51">
        <f t="shared" si="9"/>
        <v>193</v>
      </c>
      <c r="Q195" s="52">
        <f xml:space="preserve"> RTD("cqg.rtd",,"StudyData", $Z$2, "Bar", "", "Time", $Y$2,-$P195, $AD$2, "", "","False")</f>
        <v>42249</v>
      </c>
      <c r="R195" s="53">
        <f xml:space="preserve"> RTD("cqg.rtd",,"StudyData", $Z$2, "Bar", "", "Time", $Y$2, -$P195,$AD$2,$AC$2, "","False")</f>
        <v>42249</v>
      </c>
      <c r="S195" s="54" t="str">
        <f xml:space="preserve"> RTD("cqg.rtd",,"StudyData", $Z$2, "Bar", "", "Open", $Y$2, -$P195, $AD$2,$AC$2,,$AA$2,$AB$2)</f>
        <v/>
      </c>
      <c r="T195" s="54" t="str">
        <f xml:space="preserve"> RTD("cqg.rtd",,"StudyData", $Z$2, "Bar", "", "High", $Y$2, -$P195, $AD$2,$AC$2,,$AA$2,$AB$2)</f>
        <v/>
      </c>
      <c r="U195" s="54" t="str">
        <f xml:space="preserve"> RTD("cqg.rtd",,"StudyData", $Z$2, "Bar", "", "Low", $Y$2, -$P195, $AD$2,$AC$2,,$AA$2,$AB$2)</f>
        <v/>
      </c>
      <c r="V195" s="54" t="str">
        <f xml:space="preserve"> RTD("cqg.rtd",,"StudyData", $Z$2, "Bar", "", "Close", $Y$2, -$P195, $AD$2,$AC$2,,$AA$2,$AB$2)</f>
        <v/>
      </c>
    </row>
    <row r="196" spans="1:22" x14ac:dyDescent="0.3">
      <c r="A196" s="51">
        <f t="shared" ref="A196:A259" si="10">A195+1</f>
        <v>194</v>
      </c>
      <c r="B196" s="52">
        <f xml:space="preserve"> RTD("cqg.rtd",,"StudyData", $K$2, "Bar", "", "Time", $J$2,-$A196, $O$2, "", "","False")</f>
        <v>42248</v>
      </c>
      <c r="C196" s="53">
        <f xml:space="preserve"> RTD("cqg.rtd",,"StudyData", $K$2, "Bar", "", "Time", $J$2, -$A196,$O$2,$N$2, "","False")</f>
        <v>42248</v>
      </c>
      <c r="D196" s="54">
        <f xml:space="preserve"> RTD("cqg.rtd",,"StudyData", $K$2, "Bar", "", "Open", $J$2, -$A196, $O$2,$N$2,,$L$2,$M$2)</f>
        <v>193.12</v>
      </c>
      <c r="E196" s="54">
        <f xml:space="preserve"> RTD("cqg.rtd",,"StudyData", $K$2, "Bar", "", "High", $J$2, -$A196, $O$2,$N$2,,$L$2,$M$2)</f>
        <v>194.77</v>
      </c>
      <c r="F196" s="54">
        <f xml:space="preserve"> RTD("cqg.rtd",,"StudyData", $K$2, "Bar", "", "Low", $J$2, -$A196, $O$2,$N$2,,$L$2,$M$2)</f>
        <v>190.73</v>
      </c>
      <c r="G196" s="54">
        <f xml:space="preserve"> RTD("cqg.rtd",,"StudyData", $K$2, "Bar", "", "Close", $J$2, -$A196, $O$2,$N$2,,$L$2,$M$2)</f>
        <v>191.77</v>
      </c>
      <c r="P196" s="51">
        <f t="shared" ref="P196:P259" si="11">P195+1</f>
        <v>194</v>
      </c>
      <c r="Q196" s="52">
        <f xml:space="preserve"> RTD("cqg.rtd",,"StudyData", $Z$2, "Bar", "", "Time", $Y$2,-$P196, $AD$2, "", "","False")</f>
        <v>42248</v>
      </c>
      <c r="R196" s="53">
        <f xml:space="preserve"> RTD("cqg.rtd",,"StudyData", $Z$2, "Bar", "", "Time", $Y$2, -$P196,$AD$2,$AC$2, "","False")</f>
        <v>42248</v>
      </c>
      <c r="S196" s="54" t="str">
        <f xml:space="preserve"> RTD("cqg.rtd",,"StudyData", $Z$2, "Bar", "", "Open", $Y$2, -$P196, $AD$2,$AC$2,,$AA$2,$AB$2)</f>
        <v/>
      </c>
      <c r="T196" s="54" t="str">
        <f xml:space="preserve"> RTD("cqg.rtd",,"StudyData", $Z$2, "Bar", "", "High", $Y$2, -$P196, $AD$2,$AC$2,,$AA$2,$AB$2)</f>
        <v/>
      </c>
      <c r="U196" s="54" t="str">
        <f xml:space="preserve"> RTD("cqg.rtd",,"StudyData", $Z$2, "Bar", "", "Low", $Y$2, -$P196, $AD$2,$AC$2,,$AA$2,$AB$2)</f>
        <v/>
      </c>
      <c r="V196" s="54" t="str">
        <f xml:space="preserve"> RTD("cqg.rtd",,"StudyData", $Z$2, "Bar", "", "Close", $Y$2, -$P196, $AD$2,$AC$2,,$AA$2,$AB$2)</f>
        <v/>
      </c>
    </row>
    <row r="197" spans="1:22" x14ac:dyDescent="0.3">
      <c r="A197" s="51">
        <f t="shared" si="10"/>
        <v>195</v>
      </c>
      <c r="B197" s="52">
        <f xml:space="preserve"> RTD("cqg.rtd",,"StudyData", $K$2, "Bar", "", "Time", $J$2,-$A197, $O$2, "", "","False")</f>
        <v>42247</v>
      </c>
      <c r="C197" s="53">
        <f xml:space="preserve"> RTD("cqg.rtd",,"StudyData", $K$2, "Bar", "", "Time", $J$2, -$A197,$O$2,$N$2, "","False")</f>
        <v>42247</v>
      </c>
      <c r="D197" s="54">
        <f xml:space="preserve"> RTD("cqg.rtd",,"StudyData", $K$2, "Bar", "", "Open", $J$2, -$A197, $O$2,$N$2,,$L$2,$M$2)</f>
        <v>198.11</v>
      </c>
      <c r="E197" s="54">
        <f xml:space="preserve"> RTD("cqg.rtd",,"StudyData", $K$2, "Bar", "", "High", $J$2, -$A197, $O$2,$N$2,,$L$2,$M$2)</f>
        <v>199.12</v>
      </c>
      <c r="F197" s="54">
        <f xml:space="preserve"> RTD("cqg.rtd",,"StudyData", $K$2, "Bar", "", "Low", $J$2, -$A197, $O$2,$N$2,,$L$2,$M$2)</f>
        <v>197.01</v>
      </c>
      <c r="G197" s="54">
        <f xml:space="preserve"> RTD("cqg.rtd",,"StudyData", $K$2, "Bar", "", "Close", $J$2, -$A197, $O$2,$N$2,,$L$2,$M$2)</f>
        <v>197.67</v>
      </c>
      <c r="P197" s="51">
        <f t="shared" si="11"/>
        <v>195</v>
      </c>
      <c r="Q197" s="52">
        <f xml:space="preserve"> RTD("cqg.rtd",,"StudyData", $Z$2, "Bar", "", "Time", $Y$2,-$P197, $AD$2, "", "","False")</f>
        <v>42247</v>
      </c>
      <c r="R197" s="53">
        <f xml:space="preserve"> RTD("cqg.rtd",,"StudyData", $Z$2, "Bar", "", "Time", $Y$2, -$P197,$AD$2,$AC$2, "","False")</f>
        <v>42247</v>
      </c>
      <c r="S197" s="54" t="str">
        <f xml:space="preserve"> RTD("cqg.rtd",,"StudyData", $Z$2, "Bar", "", "Open", $Y$2, -$P197, $AD$2,$AC$2,,$AA$2,$AB$2)</f>
        <v/>
      </c>
      <c r="T197" s="54" t="str">
        <f xml:space="preserve"> RTD("cqg.rtd",,"StudyData", $Z$2, "Bar", "", "High", $Y$2, -$P197, $AD$2,$AC$2,,$AA$2,$AB$2)</f>
        <v/>
      </c>
      <c r="U197" s="54" t="str">
        <f xml:space="preserve"> RTD("cqg.rtd",,"StudyData", $Z$2, "Bar", "", "Low", $Y$2, -$P197, $AD$2,$AC$2,,$AA$2,$AB$2)</f>
        <v/>
      </c>
      <c r="V197" s="54" t="str">
        <f xml:space="preserve"> RTD("cqg.rtd",,"StudyData", $Z$2, "Bar", "", "Close", $Y$2, -$P197, $AD$2,$AC$2,,$AA$2,$AB$2)</f>
        <v/>
      </c>
    </row>
    <row r="198" spans="1:22" x14ac:dyDescent="0.3">
      <c r="A198" s="51">
        <f t="shared" si="10"/>
        <v>196</v>
      </c>
      <c r="B198" s="52">
        <f xml:space="preserve"> RTD("cqg.rtd",,"StudyData", $K$2, "Bar", "", "Time", $J$2,-$A198, $O$2, "", "","False")</f>
        <v>42244</v>
      </c>
      <c r="C198" s="53">
        <f xml:space="preserve"> RTD("cqg.rtd",,"StudyData", $K$2, "Bar", "", "Time", $J$2, -$A198,$O$2,$N$2, "","False")</f>
        <v>42244</v>
      </c>
      <c r="D198" s="54">
        <f xml:space="preserve"> RTD("cqg.rtd",,"StudyData", $K$2, "Bar", "", "Open", $J$2, -$A198, $O$2,$N$2,,$L$2,$M$2)</f>
        <v>198.5</v>
      </c>
      <c r="E198" s="54">
        <f xml:space="preserve"> RTD("cqg.rtd",,"StudyData", $K$2, "Bar", "", "High", $J$2, -$A198, $O$2,$N$2,,$L$2,$M$2)</f>
        <v>199.83</v>
      </c>
      <c r="F198" s="54">
        <f xml:space="preserve"> RTD("cqg.rtd",,"StudyData", $K$2, "Bar", "", "Low", $J$2, -$A198, $O$2,$N$2,,$L$2,$M$2)</f>
        <v>197.92</v>
      </c>
      <c r="G198" s="54">
        <f xml:space="preserve"> RTD("cqg.rtd",,"StudyData", $K$2, "Bar", "", "Close", $J$2, -$A198, $O$2,$N$2,,$L$2,$M$2)</f>
        <v>199.28</v>
      </c>
      <c r="P198" s="51">
        <f t="shared" si="11"/>
        <v>196</v>
      </c>
      <c r="Q198" s="52">
        <f xml:space="preserve"> RTD("cqg.rtd",,"StudyData", $Z$2, "Bar", "", "Time", $Y$2,-$P198, $AD$2, "", "","False")</f>
        <v>42244</v>
      </c>
      <c r="R198" s="53">
        <f xml:space="preserve"> RTD("cqg.rtd",,"StudyData", $Z$2, "Bar", "", "Time", $Y$2, -$P198,$AD$2,$AC$2, "","False")</f>
        <v>42244</v>
      </c>
      <c r="S198" s="54" t="str">
        <f xml:space="preserve"> RTD("cqg.rtd",,"StudyData", $Z$2, "Bar", "", "Open", $Y$2, -$P198, $AD$2,$AC$2,,$AA$2,$AB$2)</f>
        <v/>
      </c>
      <c r="T198" s="54" t="str">
        <f xml:space="preserve"> RTD("cqg.rtd",,"StudyData", $Z$2, "Bar", "", "High", $Y$2, -$P198, $AD$2,$AC$2,,$AA$2,$AB$2)</f>
        <v/>
      </c>
      <c r="U198" s="54" t="str">
        <f xml:space="preserve"> RTD("cqg.rtd",,"StudyData", $Z$2, "Bar", "", "Low", $Y$2, -$P198, $AD$2,$AC$2,,$AA$2,$AB$2)</f>
        <v/>
      </c>
      <c r="V198" s="54" t="str">
        <f xml:space="preserve"> RTD("cqg.rtd",,"StudyData", $Z$2, "Bar", "", "Close", $Y$2, -$P198, $AD$2,$AC$2,,$AA$2,$AB$2)</f>
        <v/>
      </c>
    </row>
    <row r="199" spans="1:22" x14ac:dyDescent="0.3">
      <c r="A199" s="51">
        <f t="shared" si="10"/>
        <v>197</v>
      </c>
      <c r="B199" s="52">
        <f xml:space="preserve"> RTD("cqg.rtd",,"StudyData", $K$2, "Bar", "", "Time", $J$2,-$A199, $O$2, "", "","False")</f>
        <v>42243</v>
      </c>
      <c r="C199" s="53">
        <f xml:space="preserve"> RTD("cqg.rtd",,"StudyData", $K$2, "Bar", "", "Time", $J$2, -$A199,$O$2,$N$2, "","False")</f>
        <v>42243</v>
      </c>
      <c r="D199" s="54">
        <f xml:space="preserve"> RTD("cqg.rtd",,"StudyData", $K$2, "Bar", "", "Open", $J$2, -$A199, $O$2,$N$2,,$L$2,$M$2)</f>
        <v>197.02</v>
      </c>
      <c r="E199" s="54">
        <f xml:space="preserve"> RTD("cqg.rtd",,"StudyData", $K$2, "Bar", "", "High", $J$2, -$A199, $O$2,$N$2,,$L$2,$M$2)</f>
        <v>199.77</v>
      </c>
      <c r="F199" s="54">
        <f xml:space="preserve"> RTD("cqg.rtd",,"StudyData", $K$2, "Bar", "", "Low", $J$2, -$A199, $O$2,$N$2,,$L$2,$M$2)</f>
        <v>195.21</v>
      </c>
      <c r="G199" s="54">
        <f xml:space="preserve"> RTD("cqg.rtd",,"StudyData", $K$2, "Bar", "", "Close", $J$2, -$A199, $O$2,$N$2,,$L$2,$M$2)</f>
        <v>199.27</v>
      </c>
      <c r="P199" s="51">
        <f t="shared" si="11"/>
        <v>197</v>
      </c>
      <c r="Q199" s="52">
        <f xml:space="preserve"> RTD("cqg.rtd",,"StudyData", $Z$2, "Bar", "", "Time", $Y$2,-$P199, $AD$2, "", "","False")</f>
        <v>42243</v>
      </c>
      <c r="R199" s="53">
        <f xml:space="preserve"> RTD("cqg.rtd",,"StudyData", $Z$2, "Bar", "", "Time", $Y$2, -$P199,$AD$2,$AC$2, "","False")</f>
        <v>42243</v>
      </c>
      <c r="S199" s="54" t="str">
        <f xml:space="preserve"> RTD("cqg.rtd",,"StudyData", $Z$2, "Bar", "", "Open", $Y$2, -$P199, $AD$2,$AC$2,,$AA$2,$AB$2)</f>
        <v/>
      </c>
      <c r="T199" s="54" t="str">
        <f xml:space="preserve"> RTD("cqg.rtd",,"StudyData", $Z$2, "Bar", "", "High", $Y$2, -$P199, $AD$2,$AC$2,,$AA$2,$AB$2)</f>
        <v/>
      </c>
      <c r="U199" s="54" t="str">
        <f xml:space="preserve"> RTD("cqg.rtd",,"StudyData", $Z$2, "Bar", "", "Low", $Y$2, -$P199, $AD$2,$AC$2,,$AA$2,$AB$2)</f>
        <v/>
      </c>
      <c r="V199" s="54" t="str">
        <f xml:space="preserve"> RTD("cqg.rtd",,"StudyData", $Z$2, "Bar", "", "Close", $Y$2, -$P199, $AD$2,$AC$2,,$AA$2,$AB$2)</f>
        <v/>
      </c>
    </row>
    <row r="200" spans="1:22" x14ac:dyDescent="0.3">
      <c r="A200" s="51">
        <f t="shared" si="10"/>
        <v>198</v>
      </c>
      <c r="B200" s="52">
        <f xml:space="preserve"> RTD("cqg.rtd",,"StudyData", $K$2, "Bar", "", "Time", $J$2,-$A200, $O$2, "", "","False")</f>
        <v>42242</v>
      </c>
      <c r="C200" s="53">
        <f xml:space="preserve"> RTD("cqg.rtd",,"StudyData", $K$2, "Bar", "", "Time", $J$2, -$A200,$O$2,$N$2, "","False")</f>
        <v>42242</v>
      </c>
      <c r="D200" s="54">
        <f xml:space="preserve"> RTD("cqg.rtd",,"StudyData", $K$2, "Bar", "", "Open", $J$2, -$A200, $O$2,$N$2,,$L$2,$M$2)</f>
        <v>192.08</v>
      </c>
      <c r="E200" s="54">
        <f xml:space="preserve"> RTD("cqg.rtd",,"StudyData", $K$2, "Bar", "", "High", $J$2, -$A200, $O$2,$N$2,,$L$2,$M$2)</f>
        <v>195.04</v>
      </c>
      <c r="F200" s="54">
        <f xml:space="preserve"> RTD("cqg.rtd",,"StudyData", $K$2, "Bar", "", "Low", $J$2, -$A200, $O$2,$N$2,,$L$2,$M$2)</f>
        <v>188.37</v>
      </c>
      <c r="G200" s="54">
        <f xml:space="preserve"> RTD("cqg.rtd",,"StudyData", $K$2, "Bar", "", "Close", $J$2, -$A200, $O$2,$N$2,,$L$2,$M$2)</f>
        <v>194.46</v>
      </c>
      <c r="P200" s="51">
        <f t="shared" si="11"/>
        <v>198</v>
      </c>
      <c r="Q200" s="52">
        <f xml:space="preserve"> RTD("cqg.rtd",,"StudyData", $Z$2, "Bar", "", "Time", $Y$2,-$P200, $AD$2, "", "","False")</f>
        <v>42242</v>
      </c>
      <c r="R200" s="53">
        <f xml:space="preserve"> RTD("cqg.rtd",,"StudyData", $Z$2, "Bar", "", "Time", $Y$2, -$P200,$AD$2,$AC$2, "","False")</f>
        <v>42242</v>
      </c>
      <c r="S200" s="54" t="str">
        <f xml:space="preserve"> RTD("cqg.rtd",,"StudyData", $Z$2, "Bar", "", "Open", $Y$2, -$P200, $AD$2,$AC$2,,$AA$2,$AB$2)</f>
        <v/>
      </c>
      <c r="T200" s="54" t="str">
        <f xml:space="preserve"> RTD("cqg.rtd",,"StudyData", $Z$2, "Bar", "", "High", $Y$2, -$P200, $AD$2,$AC$2,,$AA$2,$AB$2)</f>
        <v/>
      </c>
      <c r="U200" s="54" t="str">
        <f xml:space="preserve"> RTD("cqg.rtd",,"StudyData", $Z$2, "Bar", "", "Low", $Y$2, -$P200, $AD$2,$AC$2,,$AA$2,$AB$2)</f>
        <v/>
      </c>
      <c r="V200" s="54" t="str">
        <f xml:space="preserve"> RTD("cqg.rtd",,"StudyData", $Z$2, "Bar", "", "Close", $Y$2, -$P200, $AD$2,$AC$2,,$AA$2,$AB$2)</f>
        <v/>
      </c>
    </row>
    <row r="201" spans="1:22" x14ac:dyDescent="0.3">
      <c r="A201" s="51">
        <f t="shared" si="10"/>
        <v>199</v>
      </c>
      <c r="B201" s="52">
        <f xml:space="preserve"> RTD("cqg.rtd",,"StudyData", $K$2, "Bar", "", "Time", $J$2,-$A201, $O$2, "", "","False")</f>
        <v>42241</v>
      </c>
      <c r="C201" s="53">
        <f xml:space="preserve"> RTD("cqg.rtd",,"StudyData", $K$2, "Bar", "", "Time", $J$2, -$A201,$O$2,$N$2, "","False")</f>
        <v>42241</v>
      </c>
      <c r="D201" s="54">
        <f xml:space="preserve"> RTD("cqg.rtd",,"StudyData", $K$2, "Bar", "", "Open", $J$2, -$A201, $O$2,$N$2,,$L$2,$M$2)</f>
        <v>195.43</v>
      </c>
      <c r="E201" s="54">
        <f xml:space="preserve"> RTD("cqg.rtd",,"StudyData", $K$2, "Bar", "", "High", $J$2, -$A201, $O$2,$N$2,,$L$2,$M$2)</f>
        <v>195.45</v>
      </c>
      <c r="F201" s="54">
        <f xml:space="preserve"> RTD("cqg.rtd",,"StudyData", $K$2, "Bar", "", "Low", $J$2, -$A201, $O$2,$N$2,,$L$2,$M$2)</f>
        <v>186.82</v>
      </c>
      <c r="G201" s="54">
        <f xml:space="preserve"> RTD("cqg.rtd",,"StudyData", $K$2, "Bar", "", "Close", $J$2, -$A201, $O$2,$N$2,,$L$2,$M$2)</f>
        <v>187.27</v>
      </c>
      <c r="P201" s="51">
        <f t="shared" si="11"/>
        <v>199</v>
      </c>
      <c r="Q201" s="52">
        <f xml:space="preserve"> RTD("cqg.rtd",,"StudyData", $Z$2, "Bar", "", "Time", $Y$2,-$P201, $AD$2, "", "","False")</f>
        <v>42241</v>
      </c>
      <c r="R201" s="53">
        <f xml:space="preserve"> RTD("cqg.rtd",,"StudyData", $Z$2, "Bar", "", "Time", $Y$2, -$P201,$AD$2,$AC$2, "","False")</f>
        <v>42241</v>
      </c>
      <c r="S201" s="54" t="str">
        <f xml:space="preserve"> RTD("cqg.rtd",,"StudyData", $Z$2, "Bar", "", "Open", $Y$2, -$P201, $AD$2,$AC$2,,$AA$2,$AB$2)</f>
        <v/>
      </c>
      <c r="T201" s="54" t="str">
        <f xml:space="preserve"> RTD("cqg.rtd",,"StudyData", $Z$2, "Bar", "", "High", $Y$2, -$P201, $AD$2,$AC$2,,$AA$2,$AB$2)</f>
        <v/>
      </c>
      <c r="U201" s="54" t="str">
        <f xml:space="preserve"> RTD("cqg.rtd",,"StudyData", $Z$2, "Bar", "", "Low", $Y$2, -$P201, $AD$2,$AC$2,,$AA$2,$AB$2)</f>
        <v/>
      </c>
      <c r="V201" s="54" t="str">
        <f xml:space="preserve"> RTD("cqg.rtd",,"StudyData", $Z$2, "Bar", "", "Close", $Y$2, -$P201, $AD$2,$AC$2,,$AA$2,$AB$2)</f>
        <v/>
      </c>
    </row>
    <row r="202" spans="1:22" x14ac:dyDescent="0.3">
      <c r="A202" s="51">
        <f t="shared" si="10"/>
        <v>200</v>
      </c>
      <c r="B202" s="52">
        <f xml:space="preserve"> RTD("cqg.rtd",,"StudyData", $K$2, "Bar", "", "Time", $J$2,-$A202, $O$2, "", "","False")</f>
        <v>42240</v>
      </c>
      <c r="C202" s="53">
        <f xml:space="preserve"> RTD("cqg.rtd",,"StudyData", $K$2, "Bar", "", "Time", $J$2, -$A202,$O$2,$N$2, "","False")</f>
        <v>42240</v>
      </c>
      <c r="D202" s="54">
        <f xml:space="preserve"> RTD("cqg.rtd",,"StudyData", $K$2, "Bar", "", "Open", $J$2, -$A202, $O$2,$N$2,,$L$2,$M$2)</f>
        <v>187.49</v>
      </c>
      <c r="E202" s="54">
        <f xml:space="preserve"> RTD("cqg.rtd",,"StudyData", $K$2, "Bar", "", "High", $J$2, -$A202, $O$2,$N$2,,$L$2,$M$2)</f>
        <v>195.84</v>
      </c>
      <c r="F202" s="54">
        <f xml:space="preserve"> RTD("cqg.rtd",,"StudyData", $K$2, "Bar", "", "Low", $J$2, -$A202, $O$2,$N$2,,$L$2,$M$2)</f>
        <v>182.4</v>
      </c>
      <c r="G202" s="54">
        <f xml:space="preserve"> RTD("cqg.rtd",,"StudyData", $K$2, "Bar", "", "Close", $J$2, -$A202, $O$2,$N$2,,$L$2,$M$2)</f>
        <v>189.55</v>
      </c>
      <c r="P202" s="51">
        <f t="shared" si="11"/>
        <v>200</v>
      </c>
      <c r="Q202" s="52">
        <f xml:space="preserve"> RTD("cqg.rtd",,"StudyData", $Z$2, "Bar", "", "Time", $Y$2,-$P202, $AD$2, "", "","False")</f>
        <v>42240</v>
      </c>
      <c r="R202" s="53">
        <f xml:space="preserve"> RTD("cqg.rtd",,"StudyData", $Z$2, "Bar", "", "Time", $Y$2, -$P202,$AD$2,$AC$2, "","False")</f>
        <v>42240</v>
      </c>
      <c r="S202" s="54" t="str">
        <f xml:space="preserve"> RTD("cqg.rtd",,"StudyData", $Z$2, "Bar", "", "Open", $Y$2, -$P202, $AD$2,$AC$2,,$AA$2,$AB$2)</f>
        <v/>
      </c>
      <c r="T202" s="54" t="str">
        <f xml:space="preserve"> RTD("cqg.rtd",,"StudyData", $Z$2, "Bar", "", "High", $Y$2, -$P202, $AD$2,$AC$2,,$AA$2,$AB$2)</f>
        <v/>
      </c>
      <c r="U202" s="54" t="str">
        <f xml:space="preserve"> RTD("cqg.rtd",,"StudyData", $Z$2, "Bar", "", "Low", $Y$2, -$P202, $AD$2,$AC$2,,$AA$2,$AB$2)</f>
        <v/>
      </c>
      <c r="V202" s="54" t="str">
        <f xml:space="preserve"> RTD("cqg.rtd",,"StudyData", $Z$2, "Bar", "", "Close", $Y$2, -$P202, $AD$2,$AC$2,,$AA$2,$AB$2)</f>
        <v/>
      </c>
    </row>
    <row r="203" spans="1:22" x14ac:dyDescent="0.3">
      <c r="A203" s="51">
        <f t="shared" si="10"/>
        <v>201</v>
      </c>
      <c r="B203" s="52">
        <f xml:space="preserve"> RTD("cqg.rtd",,"StudyData", $K$2, "Bar", "", "Time", $J$2,-$A203, $O$2, "", "","False")</f>
        <v>42237</v>
      </c>
      <c r="C203" s="53">
        <f xml:space="preserve"> RTD("cqg.rtd",,"StudyData", $K$2, "Bar", "", "Time", $J$2, -$A203,$O$2,$N$2, "","False")</f>
        <v>42237</v>
      </c>
      <c r="D203" s="54">
        <f xml:space="preserve"> RTD("cqg.rtd",,"StudyData", $K$2, "Bar", "", "Open", $J$2, -$A203, $O$2,$N$2,,$L$2,$M$2)</f>
        <v>201.73</v>
      </c>
      <c r="E203" s="54">
        <f xml:space="preserve"> RTD("cqg.rtd",,"StudyData", $K$2, "Bar", "", "High", $J$2, -$A203, $O$2,$N$2,,$L$2,$M$2)</f>
        <v>202.92</v>
      </c>
      <c r="F203" s="54">
        <f xml:space="preserve"> RTD("cqg.rtd",,"StudyData", $K$2, "Bar", "", "Low", $J$2, -$A203, $O$2,$N$2,,$L$2,$M$2)</f>
        <v>197.52</v>
      </c>
      <c r="G203" s="54">
        <f xml:space="preserve"> RTD("cqg.rtd",,"StudyData", $K$2, "Bar", "", "Close", $J$2, -$A203, $O$2,$N$2,,$L$2,$M$2)</f>
        <v>197.63</v>
      </c>
      <c r="P203" s="51">
        <f t="shared" si="11"/>
        <v>201</v>
      </c>
      <c r="Q203" s="52">
        <f xml:space="preserve"> RTD("cqg.rtd",,"StudyData", $Z$2, "Bar", "", "Time", $Y$2,-$P203, $AD$2, "", "","False")</f>
        <v>42237</v>
      </c>
      <c r="R203" s="53">
        <f xml:space="preserve"> RTD("cqg.rtd",,"StudyData", $Z$2, "Bar", "", "Time", $Y$2, -$P203,$AD$2,$AC$2, "","False")</f>
        <v>42237</v>
      </c>
      <c r="S203" s="54" t="str">
        <f xml:space="preserve"> RTD("cqg.rtd",,"StudyData", $Z$2, "Bar", "", "Open", $Y$2, -$P203, $AD$2,$AC$2,,$AA$2,$AB$2)</f>
        <v/>
      </c>
      <c r="T203" s="54" t="str">
        <f xml:space="preserve"> RTD("cqg.rtd",,"StudyData", $Z$2, "Bar", "", "High", $Y$2, -$P203, $AD$2,$AC$2,,$AA$2,$AB$2)</f>
        <v/>
      </c>
      <c r="U203" s="54" t="str">
        <f xml:space="preserve"> RTD("cqg.rtd",,"StudyData", $Z$2, "Bar", "", "Low", $Y$2, -$P203, $AD$2,$AC$2,,$AA$2,$AB$2)</f>
        <v/>
      </c>
      <c r="V203" s="54" t="str">
        <f xml:space="preserve"> RTD("cqg.rtd",,"StudyData", $Z$2, "Bar", "", "Close", $Y$2, -$P203, $AD$2,$AC$2,,$AA$2,$AB$2)</f>
        <v/>
      </c>
    </row>
    <row r="204" spans="1:22" x14ac:dyDescent="0.3">
      <c r="A204" s="51">
        <f t="shared" si="10"/>
        <v>202</v>
      </c>
      <c r="B204" s="52">
        <f xml:space="preserve"> RTD("cqg.rtd",,"StudyData", $K$2, "Bar", "", "Time", $J$2,-$A204, $O$2, "", "","False")</f>
        <v>42236</v>
      </c>
      <c r="C204" s="53">
        <f xml:space="preserve"> RTD("cqg.rtd",,"StudyData", $K$2, "Bar", "", "Time", $J$2, -$A204,$O$2,$N$2, "","False")</f>
        <v>42236</v>
      </c>
      <c r="D204" s="54">
        <f xml:space="preserve"> RTD("cqg.rtd",,"StudyData", $K$2, "Bar", "", "Open", $J$2, -$A204, $O$2,$N$2,,$L$2,$M$2)</f>
        <v>206.51</v>
      </c>
      <c r="E204" s="54">
        <f xml:space="preserve"> RTD("cqg.rtd",,"StudyData", $K$2, "Bar", "", "High", $J$2, -$A204, $O$2,$N$2,,$L$2,$M$2)</f>
        <v>207.17</v>
      </c>
      <c r="F204" s="54">
        <f xml:space="preserve"> RTD("cqg.rtd",,"StudyData", $K$2, "Bar", "", "Low", $J$2, -$A204, $O$2,$N$2,,$L$2,$M$2)</f>
        <v>203.17</v>
      </c>
      <c r="G204" s="54">
        <f xml:space="preserve"> RTD("cqg.rtd",,"StudyData", $K$2, "Bar", "", "Close", $J$2, -$A204, $O$2,$N$2,,$L$2,$M$2)</f>
        <v>203.97</v>
      </c>
      <c r="P204" s="51">
        <f t="shared" si="11"/>
        <v>202</v>
      </c>
      <c r="Q204" s="52">
        <f xml:space="preserve"> RTD("cqg.rtd",,"StudyData", $Z$2, "Bar", "", "Time", $Y$2,-$P204, $AD$2, "", "","False")</f>
        <v>42236</v>
      </c>
      <c r="R204" s="53">
        <f xml:space="preserve"> RTD("cqg.rtd",,"StudyData", $Z$2, "Bar", "", "Time", $Y$2, -$P204,$AD$2,$AC$2, "","False")</f>
        <v>42236</v>
      </c>
      <c r="S204" s="54" t="str">
        <f xml:space="preserve"> RTD("cqg.rtd",,"StudyData", $Z$2, "Bar", "", "Open", $Y$2, -$P204, $AD$2,$AC$2,,$AA$2,$AB$2)</f>
        <v/>
      </c>
      <c r="T204" s="54" t="str">
        <f xml:space="preserve"> RTD("cqg.rtd",,"StudyData", $Z$2, "Bar", "", "High", $Y$2, -$P204, $AD$2,$AC$2,,$AA$2,$AB$2)</f>
        <v/>
      </c>
      <c r="U204" s="54" t="str">
        <f xml:space="preserve"> RTD("cqg.rtd",,"StudyData", $Z$2, "Bar", "", "Low", $Y$2, -$P204, $AD$2,$AC$2,,$AA$2,$AB$2)</f>
        <v/>
      </c>
      <c r="V204" s="54" t="str">
        <f xml:space="preserve"> RTD("cqg.rtd",,"StudyData", $Z$2, "Bar", "", "Close", $Y$2, -$P204, $AD$2,$AC$2,,$AA$2,$AB$2)</f>
        <v/>
      </c>
    </row>
    <row r="205" spans="1:22" x14ac:dyDescent="0.3">
      <c r="A205" s="51">
        <f t="shared" si="10"/>
        <v>203</v>
      </c>
      <c r="B205" s="52">
        <f xml:space="preserve"> RTD("cqg.rtd",,"StudyData", $K$2, "Bar", "", "Time", $J$2,-$A205, $O$2, "", "","False")</f>
        <v>42235</v>
      </c>
      <c r="C205" s="53">
        <f xml:space="preserve"> RTD("cqg.rtd",,"StudyData", $K$2, "Bar", "", "Time", $J$2, -$A205,$O$2,$N$2, "","False")</f>
        <v>42235</v>
      </c>
      <c r="D205" s="54">
        <f xml:space="preserve"> RTD("cqg.rtd",,"StudyData", $K$2, "Bar", "", "Open", $J$2, -$A205, $O$2,$N$2,,$L$2,$M$2)</f>
        <v>209.09</v>
      </c>
      <c r="E205" s="54">
        <f xml:space="preserve"> RTD("cqg.rtd",,"StudyData", $K$2, "Bar", "", "High", $J$2, -$A205, $O$2,$N$2,,$L$2,$M$2)</f>
        <v>210.01</v>
      </c>
      <c r="F205" s="54">
        <f xml:space="preserve"> RTD("cqg.rtd",,"StudyData", $K$2, "Bar", "", "Low", $J$2, -$A205, $O$2,$N$2,,$L$2,$M$2)</f>
        <v>207.35</v>
      </c>
      <c r="G205" s="54">
        <f xml:space="preserve"> RTD("cqg.rtd",,"StudyData", $K$2, "Bar", "", "Close", $J$2, -$A205, $O$2,$N$2,,$L$2,$M$2)</f>
        <v>208.32</v>
      </c>
      <c r="P205" s="51">
        <f t="shared" si="11"/>
        <v>203</v>
      </c>
      <c r="Q205" s="52">
        <f xml:space="preserve"> RTD("cqg.rtd",,"StudyData", $Z$2, "Bar", "", "Time", $Y$2,-$P205, $AD$2, "", "","False")</f>
        <v>42235</v>
      </c>
      <c r="R205" s="53">
        <f xml:space="preserve"> RTD("cqg.rtd",,"StudyData", $Z$2, "Bar", "", "Time", $Y$2, -$P205,$AD$2,$AC$2, "","False")</f>
        <v>42235</v>
      </c>
      <c r="S205" s="54" t="str">
        <f xml:space="preserve"> RTD("cqg.rtd",,"StudyData", $Z$2, "Bar", "", "Open", $Y$2, -$P205, $AD$2,$AC$2,,$AA$2,$AB$2)</f>
        <v/>
      </c>
      <c r="T205" s="54" t="str">
        <f xml:space="preserve"> RTD("cqg.rtd",,"StudyData", $Z$2, "Bar", "", "High", $Y$2, -$P205, $AD$2,$AC$2,,$AA$2,$AB$2)</f>
        <v/>
      </c>
      <c r="U205" s="54" t="str">
        <f xml:space="preserve"> RTD("cqg.rtd",,"StudyData", $Z$2, "Bar", "", "Low", $Y$2, -$P205, $AD$2,$AC$2,,$AA$2,$AB$2)</f>
        <v/>
      </c>
      <c r="V205" s="54" t="str">
        <f xml:space="preserve"> RTD("cqg.rtd",,"StudyData", $Z$2, "Bar", "", "Close", $Y$2, -$P205, $AD$2,$AC$2,,$AA$2,$AB$2)</f>
        <v/>
      </c>
    </row>
    <row r="206" spans="1:22" x14ac:dyDescent="0.3">
      <c r="A206" s="51">
        <f t="shared" si="10"/>
        <v>204</v>
      </c>
      <c r="B206" s="52">
        <f xml:space="preserve"> RTD("cqg.rtd",,"StudyData", $K$2, "Bar", "", "Time", $J$2,-$A206, $O$2, "", "","False")</f>
        <v>42234</v>
      </c>
      <c r="C206" s="53">
        <f xml:space="preserve"> RTD("cqg.rtd",,"StudyData", $K$2, "Bar", "", "Time", $J$2, -$A206,$O$2,$N$2, "","False")</f>
        <v>42234</v>
      </c>
      <c r="D206" s="54">
        <f xml:space="preserve"> RTD("cqg.rtd",,"StudyData", $K$2, "Bar", "", "Open", $J$2, -$A206, $O$2,$N$2,,$L$2,$M$2)</f>
        <v>210.26</v>
      </c>
      <c r="E206" s="54">
        <f xml:space="preserve"> RTD("cqg.rtd",,"StudyData", $K$2, "Bar", "", "High", $J$2, -$A206, $O$2,$N$2,,$L$2,$M$2)</f>
        <v>210.68</v>
      </c>
      <c r="F206" s="54">
        <f xml:space="preserve"> RTD("cqg.rtd",,"StudyData", $K$2, "Bar", "", "Low", $J$2, -$A206, $O$2,$N$2,,$L$2,$M$2)</f>
        <v>209.69</v>
      </c>
      <c r="G206" s="54">
        <f xml:space="preserve"> RTD("cqg.rtd",,"StudyData", $K$2, "Bar", "", "Close", $J$2, -$A206, $O$2,$N$2,,$L$2,$M$2)</f>
        <v>209.98</v>
      </c>
      <c r="P206" s="51">
        <f t="shared" si="11"/>
        <v>204</v>
      </c>
      <c r="Q206" s="52">
        <f xml:space="preserve"> RTD("cqg.rtd",,"StudyData", $Z$2, "Bar", "", "Time", $Y$2,-$P206, $AD$2, "", "","False")</f>
        <v>42234</v>
      </c>
      <c r="R206" s="53">
        <f xml:space="preserve"> RTD("cqg.rtd",,"StudyData", $Z$2, "Bar", "", "Time", $Y$2, -$P206,$AD$2,$AC$2, "","False")</f>
        <v>42234</v>
      </c>
      <c r="S206" s="54" t="str">
        <f xml:space="preserve"> RTD("cqg.rtd",,"StudyData", $Z$2, "Bar", "", "Open", $Y$2, -$P206, $AD$2,$AC$2,,$AA$2,$AB$2)</f>
        <v/>
      </c>
      <c r="T206" s="54" t="str">
        <f xml:space="preserve"> RTD("cqg.rtd",,"StudyData", $Z$2, "Bar", "", "High", $Y$2, -$P206, $AD$2,$AC$2,,$AA$2,$AB$2)</f>
        <v/>
      </c>
      <c r="U206" s="54" t="str">
        <f xml:space="preserve"> RTD("cqg.rtd",,"StudyData", $Z$2, "Bar", "", "Low", $Y$2, -$P206, $AD$2,$AC$2,,$AA$2,$AB$2)</f>
        <v/>
      </c>
      <c r="V206" s="54" t="str">
        <f xml:space="preserve"> RTD("cqg.rtd",,"StudyData", $Z$2, "Bar", "", "Close", $Y$2, -$P206, $AD$2,$AC$2,,$AA$2,$AB$2)</f>
        <v/>
      </c>
    </row>
    <row r="207" spans="1:22" x14ac:dyDescent="0.3">
      <c r="A207" s="51">
        <f t="shared" si="10"/>
        <v>205</v>
      </c>
      <c r="B207" s="52">
        <f xml:space="preserve"> RTD("cqg.rtd",,"StudyData", $K$2, "Bar", "", "Time", $J$2,-$A207, $O$2, "", "","False")</f>
        <v>42233</v>
      </c>
      <c r="C207" s="53">
        <f xml:space="preserve"> RTD("cqg.rtd",,"StudyData", $K$2, "Bar", "", "Time", $J$2, -$A207,$O$2,$N$2, "","False")</f>
        <v>42233</v>
      </c>
      <c r="D207" s="54">
        <f xml:space="preserve"> RTD("cqg.rtd",,"StudyData", $K$2, "Bar", "", "Open", $J$2, -$A207, $O$2,$N$2,,$L$2,$M$2)</f>
        <v>208.71</v>
      </c>
      <c r="E207" s="54">
        <f xml:space="preserve"> RTD("cqg.rtd",,"StudyData", $K$2, "Bar", "", "High", $J$2, -$A207, $O$2,$N$2,,$L$2,$M$2)</f>
        <v>210.69</v>
      </c>
      <c r="F207" s="54">
        <f xml:space="preserve"> RTD("cqg.rtd",,"StudyData", $K$2, "Bar", "", "Low", $J$2, -$A207, $O$2,$N$2,,$L$2,$M$2)</f>
        <v>208.16</v>
      </c>
      <c r="G207" s="54">
        <f xml:space="preserve"> RTD("cqg.rtd",,"StudyData", $K$2, "Bar", "", "Close", $J$2, -$A207, $O$2,$N$2,,$L$2,$M$2)</f>
        <v>210.59</v>
      </c>
      <c r="P207" s="51">
        <f t="shared" si="11"/>
        <v>205</v>
      </c>
      <c r="Q207" s="52">
        <f xml:space="preserve"> RTD("cqg.rtd",,"StudyData", $Z$2, "Bar", "", "Time", $Y$2,-$P207, $AD$2, "", "","False")</f>
        <v>42233</v>
      </c>
      <c r="R207" s="53">
        <f xml:space="preserve"> RTD("cqg.rtd",,"StudyData", $Z$2, "Bar", "", "Time", $Y$2, -$P207,$AD$2,$AC$2, "","False")</f>
        <v>42233</v>
      </c>
      <c r="S207" s="54" t="str">
        <f xml:space="preserve"> RTD("cqg.rtd",,"StudyData", $Z$2, "Bar", "", "Open", $Y$2, -$P207, $AD$2,$AC$2,,$AA$2,$AB$2)</f>
        <v/>
      </c>
      <c r="T207" s="54" t="str">
        <f xml:space="preserve"> RTD("cqg.rtd",,"StudyData", $Z$2, "Bar", "", "High", $Y$2, -$P207, $AD$2,$AC$2,,$AA$2,$AB$2)</f>
        <v/>
      </c>
      <c r="U207" s="54" t="str">
        <f xml:space="preserve"> RTD("cqg.rtd",,"StudyData", $Z$2, "Bar", "", "Low", $Y$2, -$P207, $AD$2,$AC$2,,$AA$2,$AB$2)</f>
        <v/>
      </c>
      <c r="V207" s="54" t="str">
        <f xml:space="preserve"> RTD("cqg.rtd",,"StudyData", $Z$2, "Bar", "", "Close", $Y$2, -$P207, $AD$2,$AC$2,,$AA$2,$AB$2)</f>
        <v/>
      </c>
    </row>
    <row r="208" spans="1:22" x14ac:dyDescent="0.3">
      <c r="A208" s="51">
        <f t="shared" si="10"/>
        <v>206</v>
      </c>
      <c r="B208" s="52">
        <f xml:space="preserve"> RTD("cqg.rtd",,"StudyData", $K$2, "Bar", "", "Time", $J$2,-$A208, $O$2, "", "","False")</f>
        <v>42230</v>
      </c>
      <c r="C208" s="53">
        <f xml:space="preserve"> RTD("cqg.rtd",,"StudyData", $K$2, "Bar", "", "Time", $J$2, -$A208,$O$2,$N$2, "","False")</f>
        <v>42230</v>
      </c>
      <c r="D208" s="54">
        <f xml:space="preserve"> RTD("cqg.rtd",,"StudyData", $K$2, "Bar", "", "Open", $J$2, -$A208, $O$2,$N$2,,$L$2,$M$2)</f>
        <v>208.43</v>
      </c>
      <c r="E208" s="54">
        <f xml:space="preserve"> RTD("cqg.rtd",,"StudyData", $K$2, "Bar", "", "High", $J$2, -$A208, $O$2,$N$2,,$L$2,$M$2)</f>
        <v>209.61</v>
      </c>
      <c r="F208" s="54">
        <f xml:space="preserve"> RTD("cqg.rtd",,"StudyData", $K$2, "Bar", "", "Low", $J$2, -$A208, $O$2,$N$2,,$L$2,$M$2)</f>
        <v>208.26</v>
      </c>
      <c r="G208" s="54">
        <f xml:space="preserve"> RTD("cqg.rtd",,"StudyData", $K$2, "Bar", "", "Close", $J$2, -$A208, $O$2,$N$2,,$L$2,$M$2)</f>
        <v>209.42</v>
      </c>
      <c r="P208" s="51">
        <f t="shared" si="11"/>
        <v>206</v>
      </c>
      <c r="Q208" s="52">
        <f xml:space="preserve"> RTD("cqg.rtd",,"StudyData", $Z$2, "Bar", "", "Time", $Y$2,-$P208, $AD$2, "", "","False")</f>
        <v>42230</v>
      </c>
      <c r="R208" s="53">
        <f xml:space="preserve"> RTD("cqg.rtd",,"StudyData", $Z$2, "Bar", "", "Time", $Y$2, -$P208,$AD$2,$AC$2, "","False")</f>
        <v>42230</v>
      </c>
      <c r="S208" s="54" t="str">
        <f xml:space="preserve"> RTD("cqg.rtd",,"StudyData", $Z$2, "Bar", "", "Open", $Y$2, -$P208, $AD$2,$AC$2,,$AA$2,$AB$2)</f>
        <v/>
      </c>
      <c r="T208" s="54" t="str">
        <f xml:space="preserve"> RTD("cqg.rtd",,"StudyData", $Z$2, "Bar", "", "High", $Y$2, -$P208, $AD$2,$AC$2,,$AA$2,$AB$2)</f>
        <v/>
      </c>
      <c r="U208" s="54" t="str">
        <f xml:space="preserve"> RTD("cqg.rtd",,"StudyData", $Z$2, "Bar", "", "Low", $Y$2, -$P208, $AD$2,$AC$2,,$AA$2,$AB$2)</f>
        <v/>
      </c>
      <c r="V208" s="54" t="str">
        <f xml:space="preserve"> RTD("cqg.rtd",,"StudyData", $Z$2, "Bar", "", "Close", $Y$2, -$P208, $AD$2,$AC$2,,$AA$2,$AB$2)</f>
        <v/>
      </c>
    </row>
    <row r="209" spans="1:22" x14ac:dyDescent="0.3">
      <c r="A209" s="51">
        <f t="shared" si="10"/>
        <v>207</v>
      </c>
      <c r="B209" s="52">
        <f xml:space="preserve"> RTD("cqg.rtd",,"StudyData", $K$2, "Bar", "", "Time", $J$2,-$A209, $O$2, "", "","False")</f>
        <v>42229</v>
      </c>
      <c r="C209" s="53">
        <f xml:space="preserve"> RTD("cqg.rtd",,"StudyData", $K$2, "Bar", "", "Time", $J$2, -$A209,$O$2,$N$2, "","False")</f>
        <v>42229</v>
      </c>
      <c r="D209" s="54">
        <f xml:space="preserve"> RTD("cqg.rtd",,"StudyData", $K$2, "Bar", "", "Open", $J$2, -$A209, $O$2,$N$2,,$L$2,$M$2)</f>
        <v>208.73</v>
      </c>
      <c r="E209" s="54">
        <f xml:space="preserve"> RTD("cqg.rtd",,"StudyData", $K$2, "Bar", "", "High", $J$2, -$A209, $O$2,$N$2,,$L$2,$M$2)</f>
        <v>209.55</v>
      </c>
      <c r="F209" s="54">
        <f xml:space="preserve"> RTD("cqg.rtd",,"StudyData", $K$2, "Bar", "", "Low", $J$2, -$A209, $O$2,$N$2,,$L$2,$M$2)</f>
        <v>208.01</v>
      </c>
      <c r="G209" s="54">
        <f xml:space="preserve"> RTD("cqg.rtd",,"StudyData", $K$2, "Bar", "", "Close", $J$2, -$A209, $O$2,$N$2,,$L$2,$M$2)</f>
        <v>208.66</v>
      </c>
      <c r="P209" s="51">
        <f t="shared" si="11"/>
        <v>207</v>
      </c>
      <c r="Q209" s="52">
        <f xml:space="preserve"> RTD("cqg.rtd",,"StudyData", $Z$2, "Bar", "", "Time", $Y$2,-$P209, $AD$2, "", "","False")</f>
        <v>42229</v>
      </c>
      <c r="R209" s="53">
        <f xml:space="preserve"> RTD("cqg.rtd",,"StudyData", $Z$2, "Bar", "", "Time", $Y$2, -$P209,$AD$2,$AC$2, "","False")</f>
        <v>42229</v>
      </c>
      <c r="S209" s="54" t="str">
        <f xml:space="preserve"> RTD("cqg.rtd",,"StudyData", $Z$2, "Bar", "", "Open", $Y$2, -$P209, $AD$2,$AC$2,,$AA$2,$AB$2)</f>
        <v/>
      </c>
      <c r="T209" s="54" t="str">
        <f xml:space="preserve"> RTD("cqg.rtd",,"StudyData", $Z$2, "Bar", "", "High", $Y$2, -$P209, $AD$2,$AC$2,,$AA$2,$AB$2)</f>
        <v/>
      </c>
      <c r="U209" s="54" t="str">
        <f xml:space="preserve"> RTD("cqg.rtd",,"StudyData", $Z$2, "Bar", "", "Low", $Y$2, -$P209, $AD$2,$AC$2,,$AA$2,$AB$2)</f>
        <v/>
      </c>
      <c r="V209" s="54" t="str">
        <f xml:space="preserve"> RTD("cqg.rtd",,"StudyData", $Z$2, "Bar", "", "Close", $Y$2, -$P209, $AD$2,$AC$2,,$AA$2,$AB$2)</f>
        <v/>
      </c>
    </row>
    <row r="210" spans="1:22" x14ac:dyDescent="0.3">
      <c r="A210" s="51">
        <f t="shared" si="10"/>
        <v>208</v>
      </c>
      <c r="B210" s="52">
        <f xml:space="preserve"> RTD("cqg.rtd",,"StudyData", $K$2, "Bar", "", "Time", $J$2,-$A210, $O$2, "", "","False")</f>
        <v>42228</v>
      </c>
      <c r="C210" s="53">
        <f xml:space="preserve"> RTD("cqg.rtd",,"StudyData", $K$2, "Bar", "", "Time", $J$2, -$A210,$O$2,$N$2, "","False")</f>
        <v>42228</v>
      </c>
      <c r="D210" s="54">
        <f xml:space="preserve"> RTD("cqg.rtd",,"StudyData", $K$2, "Bar", "", "Open", $J$2, -$A210, $O$2,$N$2,,$L$2,$M$2)</f>
        <v>207.11</v>
      </c>
      <c r="E210" s="54">
        <f xml:space="preserve"> RTD("cqg.rtd",,"StudyData", $K$2, "Bar", "", "High", $J$2, -$A210, $O$2,$N$2,,$L$2,$M$2)</f>
        <v>209.14</v>
      </c>
      <c r="F210" s="54">
        <f xml:space="preserve"> RTD("cqg.rtd",,"StudyData", $K$2, "Bar", "", "Low", $J$2, -$A210, $O$2,$N$2,,$L$2,$M$2)</f>
        <v>205.36</v>
      </c>
      <c r="G210" s="54">
        <f xml:space="preserve"> RTD("cqg.rtd",,"StudyData", $K$2, "Bar", "", "Close", $J$2, -$A210, $O$2,$N$2,,$L$2,$M$2)</f>
        <v>208.92</v>
      </c>
      <c r="P210" s="51">
        <f t="shared" si="11"/>
        <v>208</v>
      </c>
      <c r="Q210" s="52">
        <f xml:space="preserve"> RTD("cqg.rtd",,"StudyData", $Z$2, "Bar", "", "Time", $Y$2,-$P210, $AD$2, "", "","False")</f>
        <v>42228</v>
      </c>
      <c r="R210" s="53">
        <f xml:space="preserve"> RTD("cqg.rtd",,"StudyData", $Z$2, "Bar", "", "Time", $Y$2, -$P210,$AD$2,$AC$2, "","False")</f>
        <v>42228</v>
      </c>
      <c r="S210" s="54" t="str">
        <f xml:space="preserve"> RTD("cqg.rtd",,"StudyData", $Z$2, "Bar", "", "Open", $Y$2, -$P210, $AD$2,$AC$2,,$AA$2,$AB$2)</f>
        <v/>
      </c>
      <c r="T210" s="54" t="str">
        <f xml:space="preserve"> RTD("cqg.rtd",,"StudyData", $Z$2, "Bar", "", "High", $Y$2, -$P210, $AD$2,$AC$2,,$AA$2,$AB$2)</f>
        <v/>
      </c>
      <c r="U210" s="54" t="str">
        <f xml:space="preserve"> RTD("cqg.rtd",,"StudyData", $Z$2, "Bar", "", "Low", $Y$2, -$P210, $AD$2,$AC$2,,$AA$2,$AB$2)</f>
        <v/>
      </c>
      <c r="V210" s="54" t="str">
        <f xml:space="preserve"> RTD("cqg.rtd",,"StudyData", $Z$2, "Bar", "", "Close", $Y$2, -$P210, $AD$2,$AC$2,,$AA$2,$AB$2)</f>
        <v/>
      </c>
    </row>
    <row r="211" spans="1:22" x14ac:dyDescent="0.3">
      <c r="A211" s="51">
        <f t="shared" si="10"/>
        <v>209</v>
      </c>
      <c r="B211" s="52">
        <f xml:space="preserve"> RTD("cqg.rtd",,"StudyData", $K$2, "Bar", "", "Time", $J$2,-$A211, $O$2, "", "","False")</f>
        <v>42227</v>
      </c>
      <c r="C211" s="53">
        <f xml:space="preserve"> RTD("cqg.rtd",,"StudyData", $K$2, "Bar", "", "Time", $J$2, -$A211,$O$2,$N$2, "","False")</f>
        <v>42227</v>
      </c>
      <c r="D211" s="54">
        <f xml:space="preserve"> RTD("cqg.rtd",,"StudyData", $K$2, "Bar", "", "Open", $J$2, -$A211, $O$2,$N$2,,$L$2,$M$2)</f>
        <v>208.97</v>
      </c>
      <c r="E211" s="54">
        <f xml:space="preserve"> RTD("cqg.rtd",,"StudyData", $K$2, "Bar", "", "High", $J$2, -$A211, $O$2,$N$2,,$L$2,$M$2)</f>
        <v>209.47</v>
      </c>
      <c r="F211" s="54">
        <f xml:space="preserve"> RTD("cqg.rtd",,"StudyData", $K$2, "Bar", "", "Low", $J$2, -$A211, $O$2,$N$2,,$L$2,$M$2)</f>
        <v>207.76</v>
      </c>
      <c r="G211" s="54">
        <f xml:space="preserve"> RTD("cqg.rtd",,"StudyData", $K$2, "Bar", "", "Close", $J$2, -$A211, $O$2,$N$2,,$L$2,$M$2)</f>
        <v>208.67</v>
      </c>
      <c r="P211" s="51">
        <f t="shared" si="11"/>
        <v>209</v>
      </c>
      <c r="Q211" s="52">
        <f xml:space="preserve"> RTD("cqg.rtd",,"StudyData", $Z$2, "Bar", "", "Time", $Y$2,-$P211, $AD$2, "", "","False")</f>
        <v>42227</v>
      </c>
      <c r="R211" s="53">
        <f xml:space="preserve"> RTD("cqg.rtd",,"StudyData", $Z$2, "Bar", "", "Time", $Y$2, -$P211,$AD$2,$AC$2, "","False")</f>
        <v>42227</v>
      </c>
      <c r="S211" s="54" t="str">
        <f xml:space="preserve"> RTD("cqg.rtd",,"StudyData", $Z$2, "Bar", "", "Open", $Y$2, -$P211, $AD$2,$AC$2,,$AA$2,$AB$2)</f>
        <v/>
      </c>
      <c r="T211" s="54" t="str">
        <f xml:space="preserve"> RTD("cqg.rtd",,"StudyData", $Z$2, "Bar", "", "High", $Y$2, -$P211, $AD$2,$AC$2,,$AA$2,$AB$2)</f>
        <v/>
      </c>
      <c r="U211" s="54" t="str">
        <f xml:space="preserve"> RTD("cqg.rtd",,"StudyData", $Z$2, "Bar", "", "Low", $Y$2, -$P211, $AD$2,$AC$2,,$AA$2,$AB$2)</f>
        <v/>
      </c>
      <c r="V211" s="54" t="str">
        <f xml:space="preserve"> RTD("cqg.rtd",,"StudyData", $Z$2, "Bar", "", "Close", $Y$2, -$P211, $AD$2,$AC$2,,$AA$2,$AB$2)</f>
        <v/>
      </c>
    </row>
    <row r="212" spans="1:22" x14ac:dyDescent="0.3">
      <c r="A212" s="51">
        <f t="shared" si="10"/>
        <v>210</v>
      </c>
      <c r="B212" s="52">
        <f xml:space="preserve"> RTD("cqg.rtd",,"StudyData", $K$2, "Bar", "", "Time", $J$2,-$A212, $O$2, "", "","False")</f>
        <v>42226</v>
      </c>
      <c r="C212" s="53">
        <f xml:space="preserve"> RTD("cqg.rtd",,"StudyData", $K$2, "Bar", "", "Time", $J$2, -$A212,$O$2,$N$2, "","False")</f>
        <v>42226</v>
      </c>
      <c r="D212" s="54">
        <f xml:space="preserve"> RTD("cqg.rtd",,"StudyData", $K$2, "Bar", "", "Open", $J$2, -$A212, $O$2,$N$2,,$L$2,$M$2)</f>
        <v>209.28</v>
      </c>
      <c r="E212" s="54">
        <f xml:space="preserve"> RTD("cqg.rtd",,"StudyData", $K$2, "Bar", "", "High", $J$2, -$A212, $O$2,$N$2,,$L$2,$M$2)</f>
        <v>210.71</v>
      </c>
      <c r="F212" s="54">
        <f xml:space="preserve"> RTD("cqg.rtd",,"StudyData", $K$2, "Bar", "", "Low", $J$2, -$A212, $O$2,$N$2,,$L$2,$M$2)</f>
        <v>209.28</v>
      </c>
      <c r="G212" s="54">
        <f xml:space="preserve"> RTD("cqg.rtd",,"StudyData", $K$2, "Bar", "", "Close", $J$2, -$A212, $O$2,$N$2,,$L$2,$M$2)</f>
        <v>210.57</v>
      </c>
      <c r="P212" s="51">
        <f t="shared" si="11"/>
        <v>210</v>
      </c>
      <c r="Q212" s="52">
        <f xml:space="preserve"> RTD("cqg.rtd",,"StudyData", $Z$2, "Bar", "", "Time", $Y$2,-$P212, $AD$2, "", "","False")</f>
        <v>42226</v>
      </c>
      <c r="R212" s="53">
        <f xml:space="preserve"> RTD("cqg.rtd",,"StudyData", $Z$2, "Bar", "", "Time", $Y$2, -$P212,$AD$2,$AC$2, "","False")</f>
        <v>42226</v>
      </c>
      <c r="S212" s="54" t="str">
        <f xml:space="preserve"> RTD("cqg.rtd",,"StudyData", $Z$2, "Bar", "", "Open", $Y$2, -$P212, $AD$2,$AC$2,,$AA$2,$AB$2)</f>
        <v/>
      </c>
      <c r="T212" s="54" t="str">
        <f xml:space="preserve"> RTD("cqg.rtd",,"StudyData", $Z$2, "Bar", "", "High", $Y$2, -$P212, $AD$2,$AC$2,,$AA$2,$AB$2)</f>
        <v/>
      </c>
      <c r="U212" s="54" t="str">
        <f xml:space="preserve"> RTD("cqg.rtd",,"StudyData", $Z$2, "Bar", "", "Low", $Y$2, -$P212, $AD$2,$AC$2,,$AA$2,$AB$2)</f>
        <v/>
      </c>
      <c r="V212" s="54" t="str">
        <f xml:space="preserve"> RTD("cqg.rtd",,"StudyData", $Z$2, "Bar", "", "Close", $Y$2, -$P212, $AD$2,$AC$2,,$AA$2,$AB$2)</f>
        <v/>
      </c>
    </row>
    <row r="213" spans="1:22" x14ac:dyDescent="0.3">
      <c r="A213" s="51">
        <f t="shared" si="10"/>
        <v>211</v>
      </c>
      <c r="B213" s="52">
        <f xml:space="preserve"> RTD("cqg.rtd",,"StudyData", $K$2, "Bar", "", "Time", $J$2,-$A213, $O$2, "", "","False")</f>
        <v>42223</v>
      </c>
      <c r="C213" s="53">
        <f xml:space="preserve"> RTD("cqg.rtd",,"StudyData", $K$2, "Bar", "", "Time", $J$2, -$A213,$O$2,$N$2, "","False")</f>
        <v>42223</v>
      </c>
      <c r="D213" s="54">
        <f xml:space="preserve"> RTD("cqg.rtd",,"StudyData", $K$2, "Bar", "", "Open", $J$2, -$A213, $O$2,$N$2,,$L$2,$M$2)</f>
        <v>208.16</v>
      </c>
      <c r="E213" s="54">
        <f xml:space="preserve"> RTD("cqg.rtd",,"StudyData", $K$2, "Bar", "", "High", $J$2, -$A213, $O$2,$N$2,,$L$2,$M$2)</f>
        <v>208.34</v>
      </c>
      <c r="F213" s="54">
        <f xml:space="preserve"> RTD("cqg.rtd",,"StudyData", $K$2, "Bar", "", "Low", $J$2, -$A213, $O$2,$N$2,,$L$2,$M$2)</f>
        <v>206.87</v>
      </c>
      <c r="G213" s="54">
        <f xml:space="preserve"> RTD("cqg.rtd",,"StudyData", $K$2, "Bar", "", "Close", $J$2, -$A213, $O$2,$N$2,,$L$2,$M$2)</f>
        <v>207.95</v>
      </c>
      <c r="P213" s="51">
        <f t="shared" si="11"/>
        <v>211</v>
      </c>
      <c r="Q213" s="52">
        <f xml:space="preserve"> RTD("cqg.rtd",,"StudyData", $Z$2, "Bar", "", "Time", $Y$2,-$P213, $AD$2, "", "","False")</f>
        <v>42223</v>
      </c>
      <c r="R213" s="53">
        <f xml:space="preserve"> RTD("cqg.rtd",,"StudyData", $Z$2, "Bar", "", "Time", $Y$2, -$P213,$AD$2,$AC$2, "","False")</f>
        <v>42223</v>
      </c>
      <c r="S213" s="54" t="str">
        <f xml:space="preserve"> RTD("cqg.rtd",,"StudyData", $Z$2, "Bar", "", "Open", $Y$2, -$P213, $AD$2,$AC$2,,$AA$2,$AB$2)</f>
        <v/>
      </c>
      <c r="T213" s="54" t="str">
        <f xml:space="preserve"> RTD("cqg.rtd",,"StudyData", $Z$2, "Bar", "", "High", $Y$2, -$P213, $AD$2,$AC$2,,$AA$2,$AB$2)</f>
        <v/>
      </c>
      <c r="U213" s="54" t="str">
        <f xml:space="preserve"> RTD("cqg.rtd",,"StudyData", $Z$2, "Bar", "", "Low", $Y$2, -$P213, $AD$2,$AC$2,,$AA$2,$AB$2)</f>
        <v/>
      </c>
      <c r="V213" s="54" t="str">
        <f xml:space="preserve"> RTD("cqg.rtd",,"StudyData", $Z$2, "Bar", "", "Close", $Y$2, -$P213, $AD$2,$AC$2,,$AA$2,$AB$2)</f>
        <v/>
      </c>
    </row>
    <row r="214" spans="1:22" x14ac:dyDescent="0.3">
      <c r="A214" s="51">
        <f t="shared" si="10"/>
        <v>212</v>
      </c>
      <c r="B214" s="52">
        <f xml:space="preserve"> RTD("cqg.rtd",,"StudyData", $K$2, "Bar", "", "Time", $J$2,-$A214, $O$2, "", "","False")</f>
        <v>42222</v>
      </c>
      <c r="C214" s="53">
        <f xml:space="preserve"> RTD("cqg.rtd",,"StudyData", $K$2, "Bar", "", "Time", $J$2, -$A214,$O$2,$N$2, "","False")</f>
        <v>42222</v>
      </c>
      <c r="D214" s="54">
        <f xml:space="preserve"> RTD("cqg.rtd",,"StudyData", $K$2, "Bar", "", "Open", $J$2, -$A214, $O$2,$N$2,,$L$2,$M$2)</f>
        <v>210.29</v>
      </c>
      <c r="E214" s="54">
        <f xml:space="preserve"> RTD("cqg.rtd",,"StudyData", $K$2, "Bar", "", "High", $J$2, -$A214, $O$2,$N$2,,$L$2,$M$2)</f>
        <v>210.41</v>
      </c>
      <c r="F214" s="54">
        <f xml:space="preserve"> RTD("cqg.rtd",,"StudyData", $K$2, "Bar", "", "Low", $J$2, -$A214, $O$2,$N$2,,$L$2,$M$2)</f>
        <v>207.65</v>
      </c>
      <c r="G214" s="54">
        <f xml:space="preserve"> RTD("cqg.rtd",,"StudyData", $K$2, "Bar", "", "Close", $J$2, -$A214, $O$2,$N$2,,$L$2,$M$2)</f>
        <v>208.35</v>
      </c>
      <c r="P214" s="51">
        <f t="shared" si="11"/>
        <v>212</v>
      </c>
      <c r="Q214" s="52">
        <f xml:space="preserve"> RTD("cqg.rtd",,"StudyData", $Z$2, "Bar", "", "Time", $Y$2,-$P214, $AD$2, "", "","False")</f>
        <v>42222</v>
      </c>
      <c r="R214" s="53">
        <f xml:space="preserve"> RTD("cqg.rtd",,"StudyData", $Z$2, "Bar", "", "Time", $Y$2, -$P214,$AD$2,$AC$2, "","False")</f>
        <v>42222</v>
      </c>
      <c r="S214" s="54" t="str">
        <f xml:space="preserve"> RTD("cqg.rtd",,"StudyData", $Z$2, "Bar", "", "Open", $Y$2, -$P214, $AD$2,$AC$2,,$AA$2,$AB$2)</f>
        <v/>
      </c>
      <c r="T214" s="54" t="str">
        <f xml:space="preserve"> RTD("cqg.rtd",,"StudyData", $Z$2, "Bar", "", "High", $Y$2, -$P214, $AD$2,$AC$2,,$AA$2,$AB$2)</f>
        <v/>
      </c>
      <c r="U214" s="54" t="str">
        <f xml:space="preserve"> RTD("cqg.rtd",,"StudyData", $Z$2, "Bar", "", "Low", $Y$2, -$P214, $AD$2,$AC$2,,$AA$2,$AB$2)</f>
        <v/>
      </c>
      <c r="V214" s="54" t="str">
        <f xml:space="preserve"> RTD("cqg.rtd",,"StudyData", $Z$2, "Bar", "", "Close", $Y$2, -$P214, $AD$2,$AC$2,,$AA$2,$AB$2)</f>
        <v/>
      </c>
    </row>
    <row r="215" spans="1:22" x14ac:dyDescent="0.3">
      <c r="A215" s="51">
        <f t="shared" si="10"/>
        <v>213</v>
      </c>
      <c r="B215" s="52">
        <f xml:space="preserve"> RTD("cqg.rtd",,"StudyData", $K$2, "Bar", "", "Time", $J$2,-$A215, $O$2, "", "","False")</f>
        <v>42221</v>
      </c>
      <c r="C215" s="53">
        <f xml:space="preserve"> RTD("cqg.rtd",,"StudyData", $K$2, "Bar", "", "Time", $J$2, -$A215,$O$2,$N$2, "","False")</f>
        <v>42221</v>
      </c>
      <c r="D215" s="54">
        <f xml:space="preserve"> RTD("cqg.rtd",,"StudyData", $K$2, "Bar", "", "Open", $J$2, -$A215, $O$2,$N$2,,$L$2,$M$2)</f>
        <v>210.45</v>
      </c>
      <c r="E215" s="54">
        <f xml:space="preserve"> RTD("cqg.rtd",,"StudyData", $K$2, "Bar", "", "High", $J$2, -$A215, $O$2,$N$2,,$L$2,$M$2)</f>
        <v>211.31</v>
      </c>
      <c r="F215" s="54">
        <f xml:space="preserve"> RTD("cqg.rtd",,"StudyData", $K$2, "Bar", "", "Low", $J$2, -$A215, $O$2,$N$2,,$L$2,$M$2)</f>
        <v>209.73</v>
      </c>
      <c r="G215" s="54">
        <f xml:space="preserve"> RTD("cqg.rtd",,"StudyData", $K$2, "Bar", "", "Close", $J$2, -$A215, $O$2,$N$2,,$L$2,$M$2)</f>
        <v>210.07</v>
      </c>
      <c r="P215" s="51">
        <f t="shared" si="11"/>
        <v>213</v>
      </c>
      <c r="Q215" s="52">
        <f xml:space="preserve"> RTD("cqg.rtd",,"StudyData", $Z$2, "Bar", "", "Time", $Y$2,-$P215, $AD$2, "", "","False")</f>
        <v>42221</v>
      </c>
      <c r="R215" s="53">
        <f xml:space="preserve"> RTD("cqg.rtd",,"StudyData", $Z$2, "Bar", "", "Time", $Y$2, -$P215,$AD$2,$AC$2, "","False")</f>
        <v>42221</v>
      </c>
      <c r="S215" s="54" t="str">
        <f xml:space="preserve"> RTD("cqg.rtd",,"StudyData", $Z$2, "Bar", "", "Open", $Y$2, -$P215, $AD$2,$AC$2,,$AA$2,$AB$2)</f>
        <v/>
      </c>
      <c r="T215" s="54" t="str">
        <f xml:space="preserve"> RTD("cqg.rtd",,"StudyData", $Z$2, "Bar", "", "High", $Y$2, -$P215, $AD$2,$AC$2,,$AA$2,$AB$2)</f>
        <v/>
      </c>
      <c r="U215" s="54" t="str">
        <f xml:space="preserve"> RTD("cqg.rtd",,"StudyData", $Z$2, "Bar", "", "Low", $Y$2, -$P215, $AD$2,$AC$2,,$AA$2,$AB$2)</f>
        <v/>
      </c>
      <c r="V215" s="54" t="str">
        <f xml:space="preserve"> RTD("cqg.rtd",,"StudyData", $Z$2, "Bar", "", "Close", $Y$2, -$P215, $AD$2,$AC$2,,$AA$2,$AB$2)</f>
        <v/>
      </c>
    </row>
    <row r="216" spans="1:22" x14ac:dyDescent="0.3">
      <c r="A216" s="51">
        <f t="shared" si="10"/>
        <v>214</v>
      </c>
      <c r="B216" s="52">
        <f xml:space="preserve"> RTD("cqg.rtd",,"StudyData", $K$2, "Bar", "", "Time", $J$2,-$A216, $O$2, "", "","False")</f>
        <v>42220</v>
      </c>
      <c r="C216" s="53">
        <f xml:space="preserve"> RTD("cqg.rtd",,"StudyData", $K$2, "Bar", "", "Time", $J$2, -$A216,$O$2,$N$2, "","False")</f>
        <v>42220</v>
      </c>
      <c r="D216" s="54">
        <f xml:space="preserve"> RTD("cqg.rtd",,"StudyData", $K$2, "Bar", "", "Open", $J$2, -$A216, $O$2,$N$2,,$L$2,$M$2)</f>
        <v>209.7</v>
      </c>
      <c r="E216" s="54">
        <f xml:space="preserve"> RTD("cqg.rtd",,"StudyData", $K$2, "Bar", "", "High", $J$2, -$A216, $O$2,$N$2,,$L$2,$M$2)</f>
        <v>210.24</v>
      </c>
      <c r="F216" s="54">
        <f xml:space="preserve"> RTD("cqg.rtd",,"StudyData", $K$2, "Bar", "", "Low", $J$2, -$A216, $O$2,$N$2,,$L$2,$M$2)</f>
        <v>208.8</v>
      </c>
      <c r="G216" s="54">
        <f xml:space="preserve"> RTD("cqg.rtd",,"StudyData", $K$2, "Bar", "", "Close", $J$2, -$A216, $O$2,$N$2,,$L$2,$M$2)</f>
        <v>209.38</v>
      </c>
      <c r="P216" s="51">
        <f t="shared" si="11"/>
        <v>214</v>
      </c>
      <c r="Q216" s="52">
        <f xml:space="preserve"> RTD("cqg.rtd",,"StudyData", $Z$2, "Bar", "", "Time", $Y$2,-$P216, $AD$2, "", "","False")</f>
        <v>42220</v>
      </c>
      <c r="R216" s="53">
        <f xml:space="preserve"> RTD("cqg.rtd",,"StudyData", $Z$2, "Bar", "", "Time", $Y$2, -$P216,$AD$2,$AC$2, "","False")</f>
        <v>42220</v>
      </c>
      <c r="S216" s="54" t="str">
        <f xml:space="preserve"> RTD("cqg.rtd",,"StudyData", $Z$2, "Bar", "", "Open", $Y$2, -$P216, $AD$2,$AC$2,,$AA$2,$AB$2)</f>
        <v/>
      </c>
      <c r="T216" s="54" t="str">
        <f xml:space="preserve"> RTD("cqg.rtd",,"StudyData", $Z$2, "Bar", "", "High", $Y$2, -$P216, $AD$2,$AC$2,,$AA$2,$AB$2)</f>
        <v/>
      </c>
      <c r="U216" s="54" t="str">
        <f xml:space="preserve"> RTD("cqg.rtd",,"StudyData", $Z$2, "Bar", "", "Low", $Y$2, -$P216, $AD$2,$AC$2,,$AA$2,$AB$2)</f>
        <v/>
      </c>
      <c r="V216" s="54" t="str">
        <f xml:space="preserve"> RTD("cqg.rtd",,"StudyData", $Z$2, "Bar", "", "Close", $Y$2, -$P216, $AD$2,$AC$2,,$AA$2,$AB$2)</f>
        <v/>
      </c>
    </row>
    <row r="217" spans="1:22" x14ac:dyDescent="0.3">
      <c r="A217" s="51">
        <f t="shared" si="10"/>
        <v>215</v>
      </c>
      <c r="B217" s="52">
        <f xml:space="preserve"> RTD("cqg.rtd",,"StudyData", $K$2, "Bar", "", "Time", $J$2,-$A217, $O$2, "", "","False")</f>
        <v>42219</v>
      </c>
      <c r="C217" s="53">
        <f xml:space="preserve"> RTD("cqg.rtd",,"StudyData", $K$2, "Bar", "", "Time", $J$2, -$A217,$O$2,$N$2, "","False")</f>
        <v>42219</v>
      </c>
      <c r="D217" s="54">
        <f xml:space="preserve"> RTD("cqg.rtd",,"StudyData", $K$2, "Bar", "", "Open", $J$2, -$A217, $O$2,$N$2,,$L$2,$M$2)</f>
        <v>210.46</v>
      </c>
      <c r="E217" s="54">
        <f xml:space="preserve"> RTD("cqg.rtd",,"StudyData", $K$2, "Bar", "", "High", $J$2, -$A217, $O$2,$N$2,,$L$2,$M$2)</f>
        <v>210.53</v>
      </c>
      <c r="F217" s="54">
        <f xml:space="preserve"> RTD("cqg.rtd",,"StudyData", $K$2, "Bar", "", "Low", $J$2, -$A217, $O$2,$N$2,,$L$2,$M$2)</f>
        <v>208.65</v>
      </c>
      <c r="G217" s="54">
        <f xml:space="preserve"> RTD("cqg.rtd",,"StudyData", $K$2, "Bar", "", "Close", $J$2, -$A217, $O$2,$N$2,,$L$2,$M$2)</f>
        <v>209.79</v>
      </c>
      <c r="P217" s="51">
        <f t="shared" si="11"/>
        <v>215</v>
      </c>
      <c r="Q217" s="52">
        <f xml:space="preserve"> RTD("cqg.rtd",,"StudyData", $Z$2, "Bar", "", "Time", $Y$2,-$P217, $AD$2, "", "","False")</f>
        <v>42219</v>
      </c>
      <c r="R217" s="53">
        <f xml:space="preserve"> RTD("cqg.rtd",,"StudyData", $Z$2, "Bar", "", "Time", $Y$2, -$P217,$AD$2,$AC$2, "","False")</f>
        <v>42219</v>
      </c>
      <c r="S217" s="54" t="str">
        <f xml:space="preserve"> RTD("cqg.rtd",,"StudyData", $Z$2, "Bar", "", "Open", $Y$2, -$P217, $AD$2,$AC$2,,$AA$2,$AB$2)</f>
        <v/>
      </c>
      <c r="T217" s="54" t="str">
        <f xml:space="preserve"> RTD("cqg.rtd",,"StudyData", $Z$2, "Bar", "", "High", $Y$2, -$P217, $AD$2,$AC$2,,$AA$2,$AB$2)</f>
        <v/>
      </c>
      <c r="U217" s="54" t="str">
        <f xml:space="preserve"> RTD("cqg.rtd",,"StudyData", $Z$2, "Bar", "", "Low", $Y$2, -$P217, $AD$2,$AC$2,,$AA$2,$AB$2)</f>
        <v/>
      </c>
      <c r="V217" s="54" t="str">
        <f xml:space="preserve"> RTD("cqg.rtd",,"StudyData", $Z$2, "Bar", "", "Close", $Y$2, -$P217, $AD$2,$AC$2,,$AA$2,$AB$2)</f>
        <v/>
      </c>
    </row>
    <row r="218" spans="1:22" x14ac:dyDescent="0.3">
      <c r="A218" s="51">
        <f t="shared" si="10"/>
        <v>216</v>
      </c>
      <c r="B218" s="52">
        <f xml:space="preserve"> RTD("cqg.rtd",,"StudyData", $K$2, "Bar", "", "Time", $J$2,-$A218, $O$2, "", "","False")</f>
        <v>42216</v>
      </c>
      <c r="C218" s="53">
        <f xml:space="preserve"> RTD("cqg.rtd",,"StudyData", $K$2, "Bar", "", "Time", $J$2, -$A218,$O$2,$N$2, "","False")</f>
        <v>42216</v>
      </c>
      <c r="D218" s="54">
        <f xml:space="preserve"> RTD("cqg.rtd",,"StudyData", $K$2, "Bar", "", "Open", $J$2, -$A218, $O$2,$N$2,,$L$2,$M$2)</f>
        <v>211.42</v>
      </c>
      <c r="E218" s="54">
        <f xml:space="preserve"> RTD("cqg.rtd",,"StudyData", $K$2, "Bar", "", "High", $J$2, -$A218, $O$2,$N$2,,$L$2,$M$2)</f>
        <v>211.45</v>
      </c>
      <c r="F218" s="54">
        <f xml:space="preserve"> RTD("cqg.rtd",,"StudyData", $K$2, "Bar", "", "Low", $J$2, -$A218, $O$2,$N$2,,$L$2,$M$2)</f>
        <v>210.16</v>
      </c>
      <c r="G218" s="54">
        <f xml:space="preserve"> RTD("cqg.rtd",,"StudyData", $K$2, "Bar", "", "Close", $J$2, -$A218, $O$2,$N$2,,$L$2,$M$2)</f>
        <v>210.5</v>
      </c>
      <c r="P218" s="51">
        <f t="shared" si="11"/>
        <v>216</v>
      </c>
      <c r="Q218" s="52">
        <f xml:space="preserve"> RTD("cqg.rtd",,"StudyData", $Z$2, "Bar", "", "Time", $Y$2,-$P218, $AD$2, "", "","False")</f>
        <v>42216</v>
      </c>
      <c r="R218" s="53">
        <f xml:space="preserve"> RTD("cqg.rtd",,"StudyData", $Z$2, "Bar", "", "Time", $Y$2, -$P218,$AD$2,$AC$2, "","False")</f>
        <v>42216</v>
      </c>
      <c r="S218" s="54" t="str">
        <f xml:space="preserve"> RTD("cqg.rtd",,"StudyData", $Z$2, "Bar", "", "Open", $Y$2, -$P218, $AD$2,$AC$2,,$AA$2,$AB$2)</f>
        <v/>
      </c>
      <c r="T218" s="54" t="str">
        <f xml:space="preserve"> RTD("cqg.rtd",,"StudyData", $Z$2, "Bar", "", "High", $Y$2, -$P218, $AD$2,$AC$2,,$AA$2,$AB$2)</f>
        <v/>
      </c>
      <c r="U218" s="54" t="str">
        <f xml:space="preserve"> RTD("cqg.rtd",,"StudyData", $Z$2, "Bar", "", "Low", $Y$2, -$P218, $AD$2,$AC$2,,$AA$2,$AB$2)</f>
        <v/>
      </c>
      <c r="V218" s="54" t="str">
        <f xml:space="preserve"> RTD("cqg.rtd",,"StudyData", $Z$2, "Bar", "", "Close", $Y$2, -$P218, $AD$2,$AC$2,,$AA$2,$AB$2)</f>
        <v/>
      </c>
    </row>
    <row r="219" spans="1:22" x14ac:dyDescent="0.3">
      <c r="A219" s="51">
        <f t="shared" si="10"/>
        <v>217</v>
      </c>
      <c r="B219" s="52">
        <f xml:space="preserve"> RTD("cqg.rtd",,"StudyData", $K$2, "Bar", "", "Time", $J$2,-$A219, $O$2, "", "","False")</f>
        <v>42215</v>
      </c>
      <c r="C219" s="53">
        <f xml:space="preserve"> RTD("cqg.rtd",,"StudyData", $K$2, "Bar", "", "Time", $J$2, -$A219,$O$2,$N$2, "","False")</f>
        <v>42215</v>
      </c>
      <c r="D219" s="54">
        <f xml:space="preserve"> RTD("cqg.rtd",,"StudyData", $K$2, "Bar", "", "Open", $J$2, -$A219, $O$2,$N$2,,$L$2,$M$2)</f>
        <v>210.16</v>
      </c>
      <c r="E219" s="54">
        <f xml:space="preserve"> RTD("cqg.rtd",,"StudyData", $K$2, "Bar", "", "High", $J$2, -$A219, $O$2,$N$2,,$L$2,$M$2)</f>
        <v>211.02</v>
      </c>
      <c r="F219" s="54">
        <f xml:space="preserve"> RTD("cqg.rtd",,"StudyData", $K$2, "Bar", "", "Low", $J$2, -$A219, $O$2,$N$2,,$L$2,$M$2)</f>
        <v>209.42</v>
      </c>
      <c r="G219" s="54">
        <f xml:space="preserve"> RTD("cqg.rtd",,"StudyData", $K$2, "Bar", "", "Close", $J$2, -$A219, $O$2,$N$2,,$L$2,$M$2)</f>
        <v>210.82</v>
      </c>
      <c r="P219" s="51">
        <f t="shared" si="11"/>
        <v>217</v>
      </c>
      <c r="Q219" s="52">
        <f xml:space="preserve"> RTD("cqg.rtd",,"StudyData", $Z$2, "Bar", "", "Time", $Y$2,-$P219, $AD$2, "", "","False")</f>
        <v>42215</v>
      </c>
      <c r="R219" s="53">
        <f xml:space="preserve"> RTD("cqg.rtd",,"StudyData", $Z$2, "Bar", "", "Time", $Y$2, -$P219,$AD$2,$AC$2, "","False")</f>
        <v>42215</v>
      </c>
      <c r="S219" s="54" t="str">
        <f xml:space="preserve"> RTD("cqg.rtd",,"StudyData", $Z$2, "Bar", "", "Open", $Y$2, -$P219, $AD$2,$AC$2,,$AA$2,$AB$2)</f>
        <v/>
      </c>
      <c r="T219" s="54" t="str">
        <f xml:space="preserve"> RTD("cqg.rtd",,"StudyData", $Z$2, "Bar", "", "High", $Y$2, -$P219, $AD$2,$AC$2,,$AA$2,$AB$2)</f>
        <v/>
      </c>
      <c r="U219" s="54" t="str">
        <f xml:space="preserve"> RTD("cqg.rtd",,"StudyData", $Z$2, "Bar", "", "Low", $Y$2, -$P219, $AD$2,$AC$2,,$AA$2,$AB$2)</f>
        <v/>
      </c>
      <c r="V219" s="54" t="str">
        <f xml:space="preserve"> RTD("cqg.rtd",,"StudyData", $Z$2, "Bar", "", "Close", $Y$2, -$P219, $AD$2,$AC$2,,$AA$2,$AB$2)</f>
        <v/>
      </c>
    </row>
    <row r="220" spans="1:22" x14ac:dyDescent="0.3">
      <c r="A220" s="51">
        <f t="shared" si="10"/>
        <v>218</v>
      </c>
      <c r="B220" s="52">
        <f xml:space="preserve"> RTD("cqg.rtd",,"StudyData", $K$2, "Bar", "", "Time", $J$2,-$A220, $O$2, "", "","False")</f>
        <v>42214</v>
      </c>
      <c r="C220" s="53">
        <f xml:space="preserve"> RTD("cqg.rtd",,"StudyData", $K$2, "Bar", "", "Time", $J$2, -$A220,$O$2,$N$2, "","False")</f>
        <v>42214</v>
      </c>
      <c r="D220" s="54">
        <f xml:space="preserve"> RTD("cqg.rtd",,"StudyData", $K$2, "Bar", "", "Open", $J$2, -$A220, $O$2,$N$2,,$L$2,$M$2)</f>
        <v>209.48</v>
      </c>
      <c r="E220" s="54">
        <f xml:space="preserve"> RTD("cqg.rtd",,"StudyData", $K$2, "Bar", "", "High", $J$2, -$A220, $O$2,$N$2,,$L$2,$M$2)</f>
        <v>211.04</v>
      </c>
      <c r="F220" s="54">
        <f xml:space="preserve"> RTD("cqg.rtd",,"StudyData", $K$2, "Bar", "", "Low", $J$2, -$A220, $O$2,$N$2,,$L$2,$M$2)</f>
        <v>209.31</v>
      </c>
      <c r="G220" s="54">
        <f xml:space="preserve"> RTD("cqg.rtd",,"StudyData", $K$2, "Bar", "", "Close", $J$2, -$A220, $O$2,$N$2,,$L$2,$M$2)</f>
        <v>210.77</v>
      </c>
      <c r="P220" s="51">
        <f t="shared" si="11"/>
        <v>218</v>
      </c>
      <c r="Q220" s="52">
        <f xml:space="preserve"> RTD("cqg.rtd",,"StudyData", $Z$2, "Bar", "", "Time", $Y$2,-$P220, $AD$2, "", "","False")</f>
        <v>42214</v>
      </c>
      <c r="R220" s="53">
        <f xml:space="preserve"> RTD("cqg.rtd",,"StudyData", $Z$2, "Bar", "", "Time", $Y$2, -$P220,$AD$2,$AC$2, "","False")</f>
        <v>42214</v>
      </c>
      <c r="S220" s="54" t="str">
        <f xml:space="preserve"> RTD("cqg.rtd",,"StudyData", $Z$2, "Bar", "", "Open", $Y$2, -$P220, $AD$2,$AC$2,,$AA$2,$AB$2)</f>
        <v/>
      </c>
      <c r="T220" s="54" t="str">
        <f xml:space="preserve"> RTD("cqg.rtd",,"StudyData", $Z$2, "Bar", "", "High", $Y$2, -$P220, $AD$2,$AC$2,,$AA$2,$AB$2)</f>
        <v/>
      </c>
      <c r="U220" s="54" t="str">
        <f xml:space="preserve"> RTD("cqg.rtd",,"StudyData", $Z$2, "Bar", "", "Low", $Y$2, -$P220, $AD$2,$AC$2,,$AA$2,$AB$2)</f>
        <v/>
      </c>
      <c r="V220" s="54" t="str">
        <f xml:space="preserve"> RTD("cqg.rtd",,"StudyData", $Z$2, "Bar", "", "Close", $Y$2, -$P220, $AD$2,$AC$2,,$AA$2,$AB$2)</f>
        <v/>
      </c>
    </row>
    <row r="221" spans="1:22" x14ac:dyDescent="0.3">
      <c r="A221" s="51">
        <f t="shared" si="10"/>
        <v>219</v>
      </c>
      <c r="B221" s="52">
        <f xml:space="preserve"> RTD("cqg.rtd",,"StudyData", $K$2, "Bar", "", "Time", $J$2,-$A221, $O$2, "", "","False")</f>
        <v>42213</v>
      </c>
      <c r="C221" s="53">
        <f xml:space="preserve"> RTD("cqg.rtd",,"StudyData", $K$2, "Bar", "", "Time", $J$2, -$A221,$O$2,$N$2, "","False")</f>
        <v>42213</v>
      </c>
      <c r="D221" s="54">
        <f xml:space="preserve"> RTD("cqg.rtd",,"StudyData", $K$2, "Bar", "", "Open", $J$2, -$A221, $O$2,$N$2,,$L$2,$M$2)</f>
        <v>207.79</v>
      </c>
      <c r="E221" s="54">
        <f xml:space="preserve"> RTD("cqg.rtd",,"StudyData", $K$2, "Bar", "", "High", $J$2, -$A221, $O$2,$N$2,,$L$2,$M$2)</f>
        <v>209.5</v>
      </c>
      <c r="F221" s="54">
        <f xml:space="preserve"> RTD("cqg.rtd",,"StudyData", $K$2, "Bar", "", "Low", $J$2, -$A221, $O$2,$N$2,,$L$2,$M$2)</f>
        <v>206.8</v>
      </c>
      <c r="G221" s="54">
        <f xml:space="preserve"> RTD("cqg.rtd",,"StudyData", $K$2, "Bar", "", "Close", $J$2, -$A221, $O$2,$N$2,,$L$2,$M$2)</f>
        <v>209.33</v>
      </c>
      <c r="P221" s="51">
        <f t="shared" si="11"/>
        <v>219</v>
      </c>
      <c r="Q221" s="52">
        <f xml:space="preserve"> RTD("cqg.rtd",,"StudyData", $Z$2, "Bar", "", "Time", $Y$2,-$P221, $AD$2, "", "","False")</f>
        <v>42213</v>
      </c>
      <c r="R221" s="53">
        <f xml:space="preserve"> RTD("cqg.rtd",,"StudyData", $Z$2, "Bar", "", "Time", $Y$2, -$P221,$AD$2,$AC$2, "","False")</f>
        <v>42213</v>
      </c>
      <c r="S221" s="54" t="str">
        <f xml:space="preserve"> RTD("cqg.rtd",,"StudyData", $Z$2, "Bar", "", "Open", $Y$2, -$P221, $AD$2,$AC$2,,$AA$2,$AB$2)</f>
        <v/>
      </c>
      <c r="T221" s="54" t="str">
        <f xml:space="preserve"> RTD("cqg.rtd",,"StudyData", $Z$2, "Bar", "", "High", $Y$2, -$P221, $AD$2,$AC$2,,$AA$2,$AB$2)</f>
        <v/>
      </c>
      <c r="U221" s="54" t="str">
        <f xml:space="preserve"> RTD("cqg.rtd",,"StudyData", $Z$2, "Bar", "", "Low", $Y$2, -$P221, $AD$2,$AC$2,,$AA$2,$AB$2)</f>
        <v/>
      </c>
      <c r="V221" s="54" t="str">
        <f xml:space="preserve"> RTD("cqg.rtd",,"StudyData", $Z$2, "Bar", "", "Close", $Y$2, -$P221, $AD$2,$AC$2,,$AA$2,$AB$2)</f>
        <v/>
      </c>
    </row>
    <row r="222" spans="1:22" x14ac:dyDescent="0.3">
      <c r="A222" s="51">
        <f t="shared" si="10"/>
        <v>220</v>
      </c>
      <c r="B222" s="52">
        <f xml:space="preserve"> RTD("cqg.rtd",,"StudyData", $K$2, "Bar", "", "Time", $J$2,-$A222, $O$2, "", "","False")</f>
        <v>42212</v>
      </c>
      <c r="C222" s="53">
        <f xml:space="preserve"> RTD("cqg.rtd",,"StudyData", $K$2, "Bar", "", "Time", $J$2, -$A222,$O$2,$N$2, "","False")</f>
        <v>42212</v>
      </c>
      <c r="D222" s="54">
        <f xml:space="preserve"> RTD("cqg.rtd",,"StudyData", $K$2, "Bar", "", "Open", $J$2, -$A222, $O$2,$N$2,,$L$2,$M$2)</f>
        <v>206.94</v>
      </c>
      <c r="E222" s="54">
        <f xml:space="preserve"> RTD("cqg.rtd",,"StudyData", $K$2, "Bar", "", "High", $J$2, -$A222, $O$2,$N$2,,$L$2,$M$2)</f>
        <v>207.55</v>
      </c>
      <c r="F222" s="54">
        <f xml:space="preserve"> RTD("cqg.rtd",,"StudyData", $K$2, "Bar", "", "Low", $J$2, -$A222, $O$2,$N$2,,$L$2,$M$2)</f>
        <v>206.26</v>
      </c>
      <c r="G222" s="54">
        <f xml:space="preserve"> RTD("cqg.rtd",,"StudyData", $K$2, "Bar", "", "Close", $J$2, -$A222, $O$2,$N$2,,$L$2,$M$2)</f>
        <v>206.79</v>
      </c>
      <c r="P222" s="51">
        <f t="shared" si="11"/>
        <v>220</v>
      </c>
      <c r="Q222" s="52">
        <f xml:space="preserve"> RTD("cqg.rtd",,"StudyData", $Z$2, "Bar", "", "Time", $Y$2,-$P222, $AD$2, "", "","False")</f>
        <v>42212</v>
      </c>
      <c r="R222" s="53">
        <f xml:space="preserve"> RTD("cqg.rtd",,"StudyData", $Z$2, "Bar", "", "Time", $Y$2, -$P222,$AD$2,$AC$2, "","False")</f>
        <v>42212</v>
      </c>
      <c r="S222" s="54" t="str">
        <f xml:space="preserve"> RTD("cqg.rtd",,"StudyData", $Z$2, "Bar", "", "Open", $Y$2, -$P222, $AD$2,$AC$2,,$AA$2,$AB$2)</f>
        <v/>
      </c>
      <c r="T222" s="54" t="str">
        <f xml:space="preserve"> RTD("cqg.rtd",,"StudyData", $Z$2, "Bar", "", "High", $Y$2, -$P222, $AD$2,$AC$2,,$AA$2,$AB$2)</f>
        <v/>
      </c>
      <c r="U222" s="54" t="str">
        <f xml:space="preserve"> RTD("cqg.rtd",,"StudyData", $Z$2, "Bar", "", "Low", $Y$2, -$P222, $AD$2,$AC$2,,$AA$2,$AB$2)</f>
        <v/>
      </c>
      <c r="V222" s="54" t="str">
        <f xml:space="preserve"> RTD("cqg.rtd",,"StudyData", $Z$2, "Bar", "", "Close", $Y$2, -$P222, $AD$2,$AC$2,,$AA$2,$AB$2)</f>
        <v/>
      </c>
    </row>
    <row r="223" spans="1:22" x14ac:dyDescent="0.3">
      <c r="A223" s="51">
        <f t="shared" si="10"/>
        <v>221</v>
      </c>
      <c r="B223" s="52">
        <f xml:space="preserve"> RTD("cqg.rtd",,"StudyData", $K$2, "Bar", "", "Time", $J$2,-$A223, $O$2, "", "","False")</f>
        <v>42209</v>
      </c>
      <c r="C223" s="53">
        <f xml:space="preserve"> RTD("cqg.rtd",,"StudyData", $K$2, "Bar", "", "Time", $J$2, -$A223,$O$2,$N$2, "","False")</f>
        <v>42209</v>
      </c>
      <c r="D223" s="54">
        <f xml:space="preserve"> RTD("cqg.rtd",,"StudyData", $K$2, "Bar", "", "Open", $J$2, -$A223, $O$2,$N$2,,$L$2,$M$2)</f>
        <v>210.3</v>
      </c>
      <c r="E223" s="54">
        <f xml:space="preserve"> RTD("cqg.rtd",,"StudyData", $K$2, "Bar", "", "High", $J$2, -$A223, $O$2,$N$2,,$L$2,$M$2)</f>
        <v>210.37</v>
      </c>
      <c r="F223" s="54">
        <f xml:space="preserve"> RTD("cqg.rtd",,"StudyData", $K$2, "Bar", "", "Low", $J$2, -$A223, $O$2,$N$2,,$L$2,$M$2)</f>
        <v>207.6</v>
      </c>
      <c r="G223" s="54">
        <f xml:space="preserve"> RTD("cqg.rtd",,"StudyData", $K$2, "Bar", "", "Close", $J$2, -$A223, $O$2,$N$2,,$L$2,$M$2)</f>
        <v>208</v>
      </c>
      <c r="P223" s="51">
        <f t="shared" si="11"/>
        <v>221</v>
      </c>
      <c r="Q223" s="52">
        <f xml:space="preserve"> RTD("cqg.rtd",,"StudyData", $Z$2, "Bar", "", "Time", $Y$2,-$P223, $AD$2, "", "","False")</f>
        <v>42209</v>
      </c>
      <c r="R223" s="53">
        <f xml:space="preserve"> RTD("cqg.rtd",,"StudyData", $Z$2, "Bar", "", "Time", $Y$2, -$P223,$AD$2,$AC$2, "","False")</f>
        <v>42209</v>
      </c>
      <c r="S223" s="54" t="str">
        <f xml:space="preserve"> RTD("cqg.rtd",,"StudyData", $Z$2, "Bar", "", "Open", $Y$2, -$P223, $AD$2,$AC$2,,$AA$2,$AB$2)</f>
        <v/>
      </c>
      <c r="T223" s="54" t="str">
        <f xml:space="preserve"> RTD("cqg.rtd",,"StudyData", $Z$2, "Bar", "", "High", $Y$2, -$P223, $AD$2,$AC$2,,$AA$2,$AB$2)</f>
        <v/>
      </c>
      <c r="U223" s="54" t="str">
        <f xml:space="preserve"> RTD("cqg.rtd",,"StudyData", $Z$2, "Bar", "", "Low", $Y$2, -$P223, $AD$2,$AC$2,,$AA$2,$AB$2)</f>
        <v/>
      </c>
      <c r="V223" s="54" t="str">
        <f xml:space="preserve"> RTD("cqg.rtd",,"StudyData", $Z$2, "Bar", "", "Close", $Y$2, -$P223, $AD$2,$AC$2,,$AA$2,$AB$2)</f>
        <v/>
      </c>
    </row>
    <row r="224" spans="1:22" x14ac:dyDescent="0.3">
      <c r="A224" s="51">
        <f t="shared" si="10"/>
        <v>222</v>
      </c>
      <c r="B224" s="52">
        <f xml:space="preserve"> RTD("cqg.rtd",,"StudyData", $K$2, "Bar", "", "Time", $J$2,-$A224, $O$2, "", "","False")</f>
        <v>42208</v>
      </c>
      <c r="C224" s="53">
        <f xml:space="preserve"> RTD("cqg.rtd",,"StudyData", $K$2, "Bar", "", "Time", $J$2, -$A224,$O$2,$N$2, "","False")</f>
        <v>42208</v>
      </c>
      <c r="D224" s="54">
        <f xml:space="preserve"> RTD("cqg.rtd",,"StudyData", $K$2, "Bar", "", "Open", $J$2, -$A224, $O$2,$N$2,,$L$2,$M$2)</f>
        <v>211.53</v>
      </c>
      <c r="E224" s="54">
        <f xml:space="preserve"> RTD("cqg.rtd",,"StudyData", $K$2, "Bar", "", "High", $J$2, -$A224, $O$2,$N$2,,$L$2,$M$2)</f>
        <v>211.65</v>
      </c>
      <c r="F224" s="54">
        <f xml:space="preserve"> RTD("cqg.rtd",,"StudyData", $K$2, "Bar", "", "Low", $J$2, -$A224, $O$2,$N$2,,$L$2,$M$2)</f>
        <v>209.75</v>
      </c>
      <c r="G224" s="54">
        <f xml:space="preserve"> RTD("cqg.rtd",,"StudyData", $K$2, "Bar", "", "Close", $J$2, -$A224, $O$2,$N$2,,$L$2,$M$2)</f>
        <v>210.18</v>
      </c>
      <c r="P224" s="51">
        <f t="shared" si="11"/>
        <v>222</v>
      </c>
      <c r="Q224" s="52">
        <f xml:space="preserve"> RTD("cqg.rtd",,"StudyData", $Z$2, "Bar", "", "Time", $Y$2,-$P224, $AD$2, "", "","False")</f>
        <v>42208</v>
      </c>
      <c r="R224" s="53">
        <f xml:space="preserve"> RTD("cqg.rtd",,"StudyData", $Z$2, "Bar", "", "Time", $Y$2, -$P224,$AD$2,$AC$2, "","False")</f>
        <v>42208</v>
      </c>
      <c r="S224" s="54" t="str">
        <f xml:space="preserve"> RTD("cqg.rtd",,"StudyData", $Z$2, "Bar", "", "Open", $Y$2, -$P224, $AD$2,$AC$2,,$AA$2,$AB$2)</f>
        <v/>
      </c>
      <c r="T224" s="54" t="str">
        <f xml:space="preserve"> RTD("cqg.rtd",,"StudyData", $Z$2, "Bar", "", "High", $Y$2, -$P224, $AD$2,$AC$2,,$AA$2,$AB$2)</f>
        <v/>
      </c>
      <c r="U224" s="54" t="str">
        <f xml:space="preserve"> RTD("cqg.rtd",,"StudyData", $Z$2, "Bar", "", "Low", $Y$2, -$P224, $AD$2,$AC$2,,$AA$2,$AB$2)</f>
        <v/>
      </c>
      <c r="V224" s="54" t="str">
        <f xml:space="preserve"> RTD("cqg.rtd",,"StudyData", $Z$2, "Bar", "", "Close", $Y$2, -$P224, $AD$2,$AC$2,,$AA$2,$AB$2)</f>
        <v/>
      </c>
    </row>
    <row r="225" spans="1:22" x14ac:dyDescent="0.3">
      <c r="A225" s="51">
        <f t="shared" si="10"/>
        <v>223</v>
      </c>
      <c r="B225" s="52">
        <f xml:space="preserve"> RTD("cqg.rtd",,"StudyData", $K$2, "Bar", "", "Time", $J$2,-$A225, $O$2, "", "","False")</f>
        <v>42207</v>
      </c>
      <c r="C225" s="53">
        <f xml:space="preserve"> RTD("cqg.rtd",,"StudyData", $K$2, "Bar", "", "Time", $J$2, -$A225,$O$2,$N$2, "","False")</f>
        <v>42207</v>
      </c>
      <c r="D225" s="54">
        <f xml:space="preserve"> RTD("cqg.rtd",,"StudyData", $K$2, "Bar", "", "Open", $J$2, -$A225, $O$2,$N$2,,$L$2,$M$2)</f>
        <v>210.93</v>
      </c>
      <c r="E225" s="54">
        <f xml:space="preserve"> RTD("cqg.rtd",,"StudyData", $K$2, "Bar", "", "High", $J$2, -$A225, $O$2,$N$2,,$L$2,$M$2)</f>
        <v>211.77</v>
      </c>
      <c r="F225" s="54">
        <f xml:space="preserve"> RTD("cqg.rtd",,"StudyData", $K$2, "Bar", "", "Low", $J$2, -$A225, $O$2,$N$2,,$L$2,$M$2)</f>
        <v>210.89</v>
      </c>
      <c r="G225" s="54">
        <f xml:space="preserve"> RTD("cqg.rtd",,"StudyData", $K$2, "Bar", "", "Close", $J$2, -$A225, $O$2,$N$2,,$L$2,$M$2)</f>
        <v>211.37</v>
      </c>
      <c r="P225" s="51">
        <f t="shared" si="11"/>
        <v>223</v>
      </c>
      <c r="Q225" s="52">
        <f xml:space="preserve"> RTD("cqg.rtd",,"StudyData", $Z$2, "Bar", "", "Time", $Y$2,-$P225, $AD$2, "", "","False")</f>
        <v>42207</v>
      </c>
      <c r="R225" s="53">
        <f xml:space="preserve"> RTD("cqg.rtd",,"StudyData", $Z$2, "Bar", "", "Time", $Y$2, -$P225,$AD$2,$AC$2, "","False")</f>
        <v>42207</v>
      </c>
      <c r="S225" s="54" t="str">
        <f xml:space="preserve"> RTD("cqg.rtd",,"StudyData", $Z$2, "Bar", "", "Open", $Y$2, -$P225, $AD$2,$AC$2,,$AA$2,$AB$2)</f>
        <v/>
      </c>
      <c r="T225" s="54" t="str">
        <f xml:space="preserve"> RTD("cqg.rtd",,"StudyData", $Z$2, "Bar", "", "High", $Y$2, -$P225, $AD$2,$AC$2,,$AA$2,$AB$2)</f>
        <v/>
      </c>
      <c r="U225" s="54" t="str">
        <f xml:space="preserve"> RTD("cqg.rtd",,"StudyData", $Z$2, "Bar", "", "Low", $Y$2, -$P225, $AD$2,$AC$2,,$AA$2,$AB$2)</f>
        <v/>
      </c>
      <c r="V225" s="54" t="str">
        <f xml:space="preserve"> RTD("cqg.rtd",,"StudyData", $Z$2, "Bar", "", "Close", $Y$2, -$P225, $AD$2,$AC$2,,$AA$2,$AB$2)</f>
        <v/>
      </c>
    </row>
    <row r="226" spans="1:22" x14ac:dyDescent="0.3">
      <c r="A226" s="51">
        <f t="shared" si="10"/>
        <v>224</v>
      </c>
      <c r="B226" s="52">
        <f xml:space="preserve"> RTD("cqg.rtd",,"StudyData", $K$2, "Bar", "", "Time", $J$2,-$A226, $O$2, "", "","False")</f>
        <v>42206</v>
      </c>
      <c r="C226" s="53">
        <f xml:space="preserve"> RTD("cqg.rtd",,"StudyData", $K$2, "Bar", "", "Time", $J$2, -$A226,$O$2,$N$2, "","False")</f>
        <v>42206</v>
      </c>
      <c r="D226" s="54">
        <f xml:space="preserve"> RTD("cqg.rtd",,"StudyData", $K$2, "Bar", "", "Open", $J$2, -$A226, $O$2,$N$2,,$L$2,$M$2)</f>
        <v>212.43</v>
      </c>
      <c r="E226" s="54">
        <f xml:space="preserve"> RTD("cqg.rtd",,"StudyData", $K$2, "Bar", "", "High", $J$2, -$A226, $O$2,$N$2,,$L$2,$M$2)</f>
        <v>212.74</v>
      </c>
      <c r="F226" s="54">
        <f xml:space="preserve"> RTD("cqg.rtd",,"StudyData", $K$2, "Bar", "", "Low", $J$2, -$A226, $O$2,$N$2,,$L$2,$M$2)</f>
        <v>211.39</v>
      </c>
      <c r="G226" s="54">
        <f xml:space="preserve"> RTD("cqg.rtd",,"StudyData", $K$2, "Bar", "", "Close", $J$2, -$A226, $O$2,$N$2,,$L$2,$M$2)</f>
        <v>211.75</v>
      </c>
      <c r="P226" s="51">
        <f t="shared" si="11"/>
        <v>224</v>
      </c>
      <c r="Q226" s="52">
        <f xml:space="preserve"> RTD("cqg.rtd",,"StudyData", $Z$2, "Bar", "", "Time", $Y$2,-$P226, $AD$2, "", "","False")</f>
        <v>42206</v>
      </c>
      <c r="R226" s="53">
        <f xml:space="preserve"> RTD("cqg.rtd",,"StudyData", $Z$2, "Bar", "", "Time", $Y$2, -$P226,$AD$2,$AC$2, "","False")</f>
        <v>42206</v>
      </c>
      <c r="S226" s="54" t="str">
        <f xml:space="preserve"> RTD("cqg.rtd",,"StudyData", $Z$2, "Bar", "", "Open", $Y$2, -$P226, $AD$2,$AC$2,,$AA$2,$AB$2)</f>
        <v/>
      </c>
      <c r="T226" s="54" t="str">
        <f xml:space="preserve"> RTD("cqg.rtd",,"StudyData", $Z$2, "Bar", "", "High", $Y$2, -$P226, $AD$2,$AC$2,,$AA$2,$AB$2)</f>
        <v/>
      </c>
      <c r="U226" s="54" t="str">
        <f xml:space="preserve"> RTD("cqg.rtd",,"StudyData", $Z$2, "Bar", "", "Low", $Y$2, -$P226, $AD$2,$AC$2,,$AA$2,$AB$2)</f>
        <v/>
      </c>
      <c r="V226" s="54" t="str">
        <f xml:space="preserve"> RTD("cqg.rtd",,"StudyData", $Z$2, "Bar", "", "Close", $Y$2, -$P226, $AD$2,$AC$2,,$AA$2,$AB$2)</f>
        <v/>
      </c>
    </row>
    <row r="227" spans="1:22" x14ac:dyDescent="0.3">
      <c r="A227" s="51">
        <f t="shared" si="10"/>
        <v>225</v>
      </c>
      <c r="B227" s="52">
        <f xml:space="preserve"> RTD("cqg.rtd",,"StudyData", $K$2, "Bar", "", "Time", $J$2,-$A227, $O$2, "", "","False")</f>
        <v>42205</v>
      </c>
      <c r="C227" s="53">
        <f xml:space="preserve"> RTD("cqg.rtd",,"StudyData", $K$2, "Bar", "", "Time", $J$2, -$A227,$O$2,$N$2, "","False")</f>
        <v>42205</v>
      </c>
      <c r="D227" s="54">
        <f xml:space="preserve"> RTD("cqg.rtd",,"StudyData", $K$2, "Bar", "", "Open", $J$2, -$A227, $O$2,$N$2,,$L$2,$M$2)</f>
        <v>212.75</v>
      </c>
      <c r="E227" s="54">
        <f xml:space="preserve"> RTD("cqg.rtd",,"StudyData", $K$2, "Bar", "", "High", $J$2, -$A227, $O$2,$N$2,,$L$2,$M$2)</f>
        <v>213.18</v>
      </c>
      <c r="F227" s="54">
        <f xml:space="preserve"> RTD("cqg.rtd",,"StudyData", $K$2, "Bar", "", "Low", $J$2, -$A227, $O$2,$N$2,,$L$2,$M$2)</f>
        <v>212.21</v>
      </c>
      <c r="G227" s="54">
        <f xml:space="preserve"> RTD("cqg.rtd",,"StudyData", $K$2, "Bar", "", "Close", $J$2, -$A227, $O$2,$N$2,,$L$2,$M$2)</f>
        <v>212.59</v>
      </c>
      <c r="P227" s="51">
        <f t="shared" si="11"/>
        <v>225</v>
      </c>
      <c r="Q227" s="52">
        <f xml:space="preserve"> RTD("cqg.rtd",,"StudyData", $Z$2, "Bar", "", "Time", $Y$2,-$P227, $AD$2, "", "","False")</f>
        <v>42205</v>
      </c>
      <c r="R227" s="53">
        <f xml:space="preserve"> RTD("cqg.rtd",,"StudyData", $Z$2, "Bar", "", "Time", $Y$2, -$P227,$AD$2,$AC$2, "","False")</f>
        <v>42205</v>
      </c>
      <c r="S227" s="54" t="str">
        <f xml:space="preserve"> RTD("cqg.rtd",,"StudyData", $Z$2, "Bar", "", "Open", $Y$2, -$P227, $AD$2,$AC$2,,$AA$2,$AB$2)</f>
        <v/>
      </c>
      <c r="T227" s="54" t="str">
        <f xml:space="preserve"> RTD("cqg.rtd",,"StudyData", $Z$2, "Bar", "", "High", $Y$2, -$P227, $AD$2,$AC$2,,$AA$2,$AB$2)</f>
        <v/>
      </c>
      <c r="U227" s="54" t="str">
        <f xml:space="preserve"> RTD("cqg.rtd",,"StudyData", $Z$2, "Bar", "", "Low", $Y$2, -$P227, $AD$2,$AC$2,,$AA$2,$AB$2)</f>
        <v/>
      </c>
      <c r="V227" s="54" t="str">
        <f xml:space="preserve"> RTD("cqg.rtd",,"StudyData", $Z$2, "Bar", "", "Close", $Y$2, -$P227, $AD$2,$AC$2,,$AA$2,$AB$2)</f>
        <v/>
      </c>
    </row>
    <row r="228" spans="1:22" x14ac:dyDescent="0.3">
      <c r="A228" s="51">
        <f t="shared" si="10"/>
        <v>226</v>
      </c>
      <c r="B228" s="52">
        <f xml:space="preserve"> RTD("cqg.rtd",,"StudyData", $K$2, "Bar", "", "Time", $J$2,-$A228, $O$2, "", "","False")</f>
        <v>42202</v>
      </c>
      <c r="C228" s="53">
        <f xml:space="preserve"> RTD("cqg.rtd",,"StudyData", $K$2, "Bar", "", "Time", $J$2, -$A228,$O$2,$N$2, "","False")</f>
        <v>42202</v>
      </c>
      <c r="D228" s="54">
        <f xml:space="preserve"> RTD("cqg.rtd",,"StudyData", $K$2, "Bar", "", "Open", $J$2, -$A228, $O$2,$N$2,,$L$2,$M$2)</f>
        <v>212.29</v>
      </c>
      <c r="E228" s="54">
        <f xml:space="preserve"> RTD("cqg.rtd",,"StudyData", $K$2, "Bar", "", "High", $J$2, -$A228, $O$2,$N$2,,$L$2,$M$2)</f>
        <v>212.55</v>
      </c>
      <c r="F228" s="54">
        <f xml:space="preserve"> RTD("cqg.rtd",,"StudyData", $K$2, "Bar", "", "Low", $J$2, -$A228, $O$2,$N$2,,$L$2,$M$2)</f>
        <v>211.8</v>
      </c>
      <c r="G228" s="54">
        <f xml:space="preserve"> RTD("cqg.rtd",,"StudyData", $K$2, "Bar", "", "Close", $J$2, -$A228, $O$2,$N$2,,$L$2,$M$2)</f>
        <v>212.48</v>
      </c>
      <c r="P228" s="51">
        <f t="shared" si="11"/>
        <v>226</v>
      </c>
      <c r="Q228" s="52">
        <f xml:space="preserve"> RTD("cqg.rtd",,"StudyData", $Z$2, "Bar", "", "Time", $Y$2,-$P228, $AD$2, "", "","False")</f>
        <v>42202</v>
      </c>
      <c r="R228" s="53">
        <f xml:space="preserve"> RTD("cqg.rtd",,"StudyData", $Z$2, "Bar", "", "Time", $Y$2, -$P228,$AD$2,$AC$2, "","False")</f>
        <v>42202</v>
      </c>
      <c r="S228" s="54" t="str">
        <f xml:space="preserve"> RTD("cqg.rtd",,"StudyData", $Z$2, "Bar", "", "Open", $Y$2, -$P228, $AD$2,$AC$2,,$AA$2,$AB$2)</f>
        <v/>
      </c>
      <c r="T228" s="54" t="str">
        <f xml:space="preserve"> RTD("cqg.rtd",,"StudyData", $Z$2, "Bar", "", "High", $Y$2, -$P228, $AD$2,$AC$2,,$AA$2,$AB$2)</f>
        <v/>
      </c>
      <c r="U228" s="54" t="str">
        <f xml:space="preserve"> RTD("cqg.rtd",,"StudyData", $Z$2, "Bar", "", "Low", $Y$2, -$P228, $AD$2,$AC$2,,$AA$2,$AB$2)</f>
        <v/>
      </c>
      <c r="V228" s="54" t="str">
        <f xml:space="preserve"> RTD("cqg.rtd",,"StudyData", $Z$2, "Bar", "", "Close", $Y$2, -$P228, $AD$2,$AC$2,,$AA$2,$AB$2)</f>
        <v/>
      </c>
    </row>
    <row r="229" spans="1:22" x14ac:dyDescent="0.3">
      <c r="A229" s="51">
        <f t="shared" si="10"/>
        <v>227</v>
      </c>
      <c r="B229" s="52">
        <f xml:space="preserve"> RTD("cqg.rtd",,"StudyData", $K$2, "Bar", "", "Time", $J$2,-$A229, $O$2, "", "","False")</f>
        <v>42201</v>
      </c>
      <c r="C229" s="53">
        <f xml:space="preserve"> RTD("cqg.rtd",,"StudyData", $K$2, "Bar", "", "Time", $J$2, -$A229,$O$2,$N$2, "","False")</f>
        <v>42201</v>
      </c>
      <c r="D229" s="54">
        <f xml:space="preserve"> RTD("cqg.rtd",,"StudyData", $K$2, "Bar", "", "Open", $J$2, -$A229, $O$2,$N$2,,$L$2,$M$2)</f>
        <v>211.87</v>
      </c>
      <c r="E229" s="54">
        <f xml:space="preserve"> RTD("cqg.rtd",,"StudyData", $K$2, "Bar", "", "High", $J$2, -$A229, $O$2,$N$2,,$L$2,$M$2)</f>
        <v>212.36</v>
      </c>
      <c r="F229" s="54">
        <f xml:space="preserve"> RTD("cqg.rtd",,"StudyData", $K$2, "Bar", "", "Low", $J$2, -$A229, $O$2,$N$2,,$L$2,$M$2)</f>
        <v>211.58</v>
      </c>
      <c r="G229" s="54">
        <f xml:space="preserve"> RTD("cqg.rtd",,"StudyData", $K$2, "Bar", "", "Close", $J$2, -$A229, $O$2,$N$2,,$L$2,$M$2)</f>
        <v>212.3</v>
      </c>
      <c r="P229" s="51">
        <f t="shared" si="11"/>
        <v>227</v>
      </c>
      <c r="Q229" s="52">
        <f xml:space="preserve"> RTD("cqg.rtd",,"StudyData", $Z$2, "Bar", "", "Time", $Y$2,-$P229, $AD$2, "", "","False")</f>
        <v>42201</v>
      </c>
      <c r="R229" s="53">
        <f xml:space="preserve"> RTD("cqg.rtd",,"StudyData", $Z$2, "Bar", "", "Time", $Y$2, -$P229,$AD$2,$AC$2, "","False")</f>
        <v>42201</v>
      </c>
      <c r="S229" s="54" t="str">
        <f xml:space="preserve"> RTD("cqg.rtd",,"StudyData", $Z$2, "Bar", "", "Open", $Y$2, -$P229, $AD$2,$AC$2,,$AA$2,$AB$2)</f>
        <v/>
      </c>
      <c r="T229" s="54" t="str">
        <f xml:space="preserve"> RTD("cqg.rtd",,"StudyData", $Z$2, "Bar", "", "High", $Y$2, -$P229, $AD$2,$AC$2,,$AA$2,$AB$2)</f>
        <v/>
      </c>
      <c r="U229" s="54" t="str">
        <f xml:space="preserve"> RTD("cqg.rtd",,"StudyData", $Z$2, "Bar", "", "Low", $Y$2, -$P229, $AD$2,$AC$2,,$AA$2,$AB$2)</f>
        <v/>
      </c>
      <c r="V229" s="54" t="str">
        <f xml:space="preserve"> RTD("cqg.rtd",,"StudyData", $Z$2, "Bar", "", "Close", $Y$2, -$P229, $AD$2,$AC$2,,$AA$2,$AB$2)</f>
        <v/>
      </c>
    </row>
    <row r="230" spans="1:22" x14ac:dyDescent="0.3">
      <c r="A230" s="51">
        <f t="shared" si="10"/>
        <v>228</v>
      </c>
      <c r="B230" s="52">
        <f xml:space="preserve"> RTD("cqg.rtd",,"StudyData", $K$2, "Bar", "", "Time", $J$2,-$A230, $O$2, "", "","False")</f>
        <v>42200</v>
      </c>
      <c r="C230" s="53">
        <f xml:space="preserve"> RTD("cqg.rtd",,"StudyData", $K$2, "Bar", "", "Time", $J$2, -$A230,$O$2,$N$2, "","False")</f>
        <v>42200</v>
      </c>
      <c r="D230" s="54">
        <f xml:space="preserve"> RTD("cqg.rtd",,"StudyData", $K$2, "Bar", "", "Open", $J$2, -$A230, $O$2,$N$2,,$L$2,$M$2)</f>
        <v>210.73</v>
      </c>
      <c r="E230" s="54">
        <f xml:space="preserve"> RTD("cqg.rtd",,"StudyData", $K$2, "Bar", "", "High", $J$2, -$A230, $O$2,$N$2,,$L$2,$M$2)</f>
        <v>211.28</v>
      </c>
      <c r="F230" s="54">
        <f xml:space="preserve"> RTD("cqg.rtd",,"StudyData", $K$2, "Bar", "", "Low", $J$2, -$A230, $O$2,$N$2,,$L$2,$M$2)</f>
        <v>210.04</v>
      </c>
      <c r="G230" s="54">
        <f xml:space="preserve"> RTD("cqg.rtd",,"StudyData", $K$2, "Bar", "", "Close", $J$2, -$A230, $O$2,$N$2,,$L$2,$M$2)</f>
        <v>210.61</v>
      </c>
      <c r="P230" s="51">
        <f t="shared" si="11"/>
        <v>228</v>
      </c>
      <c r="Q230" s="52">
        <f xml:space="preserve"> RTD("cqg.rtd",,"StudyData", $Z$2, "Bar", "", "Time", $Y$2,-$P230, $AD$2, "", "","False")</f>
        <v>42200</v>
      </c>
      <c r="R230" s="53">
        <f xml:space="preserve"> RTD("cqg.rtd",,"StudyData", $Z$2, "Bar", "", "Time", $Y$2, -$P230,$AD$2,$AC$2, "","False")</f>
        <v>42200</v>
      </c>
      <c r="S230" s="54" t="str">
        <f xml:space="preserve"> RTD("cqg.rtd",,"StudyData", $Z$2, "Bar", "", "Open", $Y$2, -$P230, $AD$2,$AC$2,,$AA$2,$AB$2)</f>
        <v/>
      </c>
      <c r="T230" s="54" t="str">
        <f xml:space="preserve"> RTD("cqg.rtd",,"StudyData", $Z$2, "Bar", "", "High", $Y$2, -$P230, $AD$2,$AC$2,,$AA$2,$AB$2)</f>
        <v/>
      </c>
      <c r="U230" s="54" t="str">
        <f xml:space="preserve"> RTD("cqg.rtd",,"StudyData", $Z$2, "Bar", "", "Low", $Y$2, -$P230, $AD$2,$AC$2,,$AA$2,$AB$2)</f>
        <v/>
      </c>
      <c r="V230" s="54" t="str">
        <f xml:space="preserve"> RTD("cqg.rtd",,"StudyData", $Z$2, "Bar", "", "Close", $Y$2, -$P230, $AD$2,$AC$2,,$AA$2,$AB$2)</f>
        <v/>
      </c>
    </row>
    <row r="231" spans="1:22" x14ac:dyDescent="0.3">
      <c r="A231" s="51">
        <f t="shared" si="10"/>
        <v>229</v>
      </c>
      <c r="B231" s="52">
        <f xml:space="preserve"> RTD("cqg.rtd",,"StudyData", $K$2, "Bar", "", "Time", $J$2,-$A231, $O$2, "", "","False")</f>
        <v>42199</v>
      </c>
      <c r="C231" s="53">
        <f xml:space="preserve"> RTD("cqg.rtd",,"StudyData", $K$2, "Bar", "", "Time", $J$2, -$A231,$O$2,$N$2, "","False")</f>
        <v>42199</v>
      </c>
      <c r="D231" s="54">
        <f xml:space="preserve"> RTD("cqg.rtd",,"StudyData", $K$2, "Bar", "", "Open", $J$2, -$A231, $O$2,$N$2,,$L$2,$M$2)</f>
        <v>209.72</v>
      </c>
      <c r="E231" s="54">
        <f xml:space="preserve"> RTD("cqg.rtd",,"StudyData", $K$2, "Bar", "", "High", $J$2, -$A231, $O$2,$N$2,,$L$2,$M$2)</f>
        <v>211.05</v>
      </c>
      <c r="F231" s="54">
        <f xml:space="preserve"> RTD("cqg.rtd",,"StudyData", $K$2, "Bar", "", "Low", $J$2, -$A231, $O$2,$N$2,,$L$2,$M$2)</f>
        <v>209.65</v>
      </c>
      <c r="G231" s="54">
        <f xml:space="preserve"> RTD("cqg.rtd",,"StudyData", $K$2, "Bar", "", "Close", $J$2, -$A231, $O$2,$N$2,,$L$2,$M$2)</f>
        <v>210.68</v>
      </c>
      <c r="P231" s="51">
        <f t="shared" si="11"/>
        <v>229</v>
      </c>
      <c r="Q231" s="52">
        <f xml:space="preserve"> RTD("cqg.rtd",,"StudyData", $Z$2, "Bar", "", "Time", $Y$2,-$P231, $AD$2, "", "","False")</f>
        <v>42199</v>
      </c>
      <c r="R231" s="53">
        <f xml:space="preserve"> RTD("cqg.rtd",,"StudyData", $Z$2, "Bar", "", "Time", $Y$2, -$P231,$AD$2,$AC$2, "","False")</f>
        <v>42199</v>
      </c>
      <c r="S231" s="54" t="str">
        <f xml:space="preserve"> RTD("cqg.rtd",,"StudyData", $Z$2, "Bar", "", "Open", $Y$2, -$P231, $AD$2,$AC$2,,$AA$2,$AB$2)</f>
        <v/>
      </c>
      <c r="T231" s="54" t="str">
        <f xml:space="preserve"> RTD("cqg.rtd",,"StudyData", $Z$2, "Bar", "", "High", $Y$2, -$P231, $AD$2,$AC$2,,$AA$2,$AB$2)</f>
        <v/>
      </c>
      <c r="U231" s="54" t="str">
        <f xml:space="preserve"> RTD("cqg.rtd",,"StudyData", $Z$2, "Bar", "", "Low", $Y$2, -$P231, $AD$2,$AC$2,,$AA$2,$AB$2)</f>
        <v/>
      </c>
      <c r="V231" s="54" t="str">
        <f xml:space="preserve"> RTD("cqg.rtd",,"StudyData", $Z$2, "Bar", "", "Close", $Y$2, -$P231, $AD$2,$AC$2,,$AA$2,$AB$2)</f>
        <v/>
      </c>
    </row>
    <row r="232" spans="1:22" x14ac:dyDescent="0.3">
      <c r="A232" s="51">
        <f t="shared" si="10"/>
        <v>230</v>
      </c>
      <c r="B232" s="52">
        <f xml:space="preserve"> RTD("cqg.rtd",,"StudyData", $K$2, "Bar", "", "Time", $J$2,-$A232, $O$2, "", "","False")</f>
        <v>42198</v>
      </c>
      <c r="C232" s="53">
        <f xml:space="preserve"> RTD("cqg.rtd",,"StudyData", $K$2, "Bar", "", "Time", $J$2, -$A232,$O$2,$N$2, "","False")</f>
        <v>42198</v>
      </c>
      <c r="D232" s="54">
        <f xml:space="preserve"> RTD("cqg.rtd",,"StudyData", $K$2, "Bar", "", "Open", $J$2, -$A232, $O$2,$N$2,,$L$2,$M$2)</f>
        <v>208.99</v>
      </c>
      <c r="E232" s="54">
        <f xml:space="preserve"> RTD("cqg.rtd",,"StudyData", $K$2, "Bar", "", "High", $J$2, -$A232, $O$2,$N$2,,$L$2,$M$2)</f>
        <v>209.97</v>
      </c>
      <c r="F232" s="54">
        <f xml:space="preserve"> RTD("cqg.rtd",,"StudyData", $K$2, "Bar", "", "Low", $J$2, -$A232, $O$2,$N$2,,$L$2,$M$2)</f>
        <v>208.94</v>
      </c>
      <c r="G232" s="54">
        <f xml:space="preserve"> RTD("cqg.rtd",,"StudyData", $K$2, "Bar", "", "Close", $J$2, -$A232, $O$2,$N$2,,$L$2,$M$2)</f>
        <v>209.77</v>
      </c>
      <c r="P232" s="51">
        <f t="shared" si="11"/>
        <v>230</v>
      </c>
      <c r="Q232" s="52">
        <f xml:space="preserve"> RTD("cqg.rtd",,"StudyData", $Z$2, "Bar", "", "Time", $Y$2,-$P232, $AD$2, "", "","False")</f>
        <v>42198</v>
      </c>
      <c r="R232" s="53">
        <f xml:space="preserve"> RTD("cqg.rtd",,"StudyData", $Z$2, "Bar", "", "Time", $Y$2, -$P232,$AD$2,$AC$2, "","False")</f>
        <v>42198</v>
      </c>
      <c r="S232" s="54" t="str">
        <f xml:space="preserve"> RTD("cqg.rtd",,"StudyData", $Z$2, "Bar", "", "Open", $Y$2, -$P232, $AD$2,$AC$2,,$AA$2,$AB$2)</f>
        <v/>
      </c>
      <c r="T232" s="54" t="str">
        <f xml:space="preserve"> RTD("cqg.rtd",,"StudyData", $Z$2, "Bar", "", "High", $Y$2, -$P232, $AD$2,$AC$2,,$AA$2,$AB$2)</f>
        <v/>
      </c>
      <c r="U232" s="54" t="str">
        <f xml:space="preserve"> RTD("cqg.rtd",,"StudyData", $Z$2, "Bar", "", "Low", $Y$2, -$P232, $AD$2,$AC$2,,$AA$2,$AB$2)</f>
        <v/>
      </c>
      <c r="V232" s="54" t="str">
        <f xml:space="preserve"> RTD("cqg.rtd",,"StudyData", $Z$2, "Bar", "", "Close", $Y$2, -$P232, $AD$2,$AC$2,,$AA$2,$AB$2)</f>
        <v/>
      </c>
    </row>
    <row r="233" spans="1:22" x14ac:dyDescent="0.3">
      <c r="A233" s="51">
        <f t="shared" si="10"/>
        <v>231</v>
      </c>
      <c r="B233" s="52">
        <f xml:space="preserve"> RTD("cqg.rtd",,"StudyData", $K$2, "Bar", "", "Time", $J$2,-$A233, $O$2, "", "","False")</f>
        <v>42195</v>
      </c>
      <c r="C233" s="53">
        <f xml:space="preserve"> RTD("cqg.rtd",,"StudyData", $K$2, "Bar", "", "Time", $J$2, -$A233,$O$2,$N$2, "","False")</f>
        <v>42195</v>
      </c>
      <c r="D233" s="54">
        <f xml:space="preserve"> RTD("cqg.rtd",,"StudyData", $K$2, "Bar", "", "Open", $J$2, -$A233, $O$2,$N$2,,$L$2,$M$2)</f>
        <v>207.29</v>
      </c>
      <c r="E233" s="54">
        <f xml:space="preserve"> RTD("cqg.rtd",,"StudyData", $K$2, "Bar", "", "High", $J$2, -$A233, $O$2,$N$2,,$L$2,$M$2)</f>
        <v>207.98</v>
      </c>
      <c r="F233" s="54">
        <f xml:space="preserve"> RTD("cqg.rtd",,"StudyData", $K$2, "Bar", "", "Low", $J$2, -$A233, $O$2,$N$2,,$L$2,$M$2)</f>
        <v>206.49</v>
      </c>
      <c r="G233" s="54">
        <f xml:space="preserve"> RTD("cqg.rtd",,"StudyData", $K$2, "Bar", "", "Close", $J$2, -$A233, $O$2,$N$2,,$L$2,$M$2)</f>
        <v>207.48</v>
      </c>
      <c r="P233" s="51">
        <f t="shared" si="11"/>
        <v>231</v>
      </c>
      <c r="Q233" s="52">
        <f xml:space="preserve"> RTD("cqg.rtd",,"StudyData", $Z$2, "Bar", "", "Time", $Y$2,-$P233, $AD$2, "", "","False")</f>
        <v>42195</v>
      </c>
      <c r="R233" s="53">
        <f xml:space="preserve"> RTD("cqg.rtd",,"StudyData", $Z$2, "Bar", "", "Time", $Y$2, -$P233,$AD$2,$AC$2, "","False")</f>
        <v>42195</v>
      </c>
      <c r="S233" s="54" t="str">
        <f xml:space="preserve"> RTD("cqg.rtd",,"StudyData", $Z$2, "Bar", "", "Open", $Y$2, -$P233, $AD$2,$AC$2,,$AA$2,$AB$2)</f>
        <v/>
      </c>
      <c r="T233" s="54" t="str">
        <f xml:space="preserve"> RTD("cqg.rtd",,"StudyData", $Z$2, "Bar", "", "High", $Y$2, -$P233, $AD$2,$AC$2,,$AA$2,$AB$2)</f>
        <v/>
      </c>
      <c r="U233" s="54" t="str">
        <f xml:space="preserve"> RTD("cqg.rtd",,"StudyData", $Z$2, "Bar", "", "Low", $Y$2, -$P233, $AD$2,$AC$2,,$AA$2,$AB$2)</f>
        <v/>
      </c>
      <c r="V233" s="54" t="str">
        <f xml:space="preserve"> RTD("cqg.rtd",,"StudyData", $Z$2, "Bar", "", "Close", $Y$2, -$P233, $AD$2,$AC$2,,$AA$2,$AB$2)</f>
        <v/>
      </c>
    </row>
    <row r="234" spans="1:22" x14ac:dyDescent="0.3">
      <c r="A234" s="51">
        <f t="shared" si="10"/>
        <v>232</v>
      </c>
      <c r="B234" s="52">
        <f xml:space="preserve"> RTD("cqg.rtd",,"StudyData", $K$2, "Bar", "", "Time", $J$2,-$A234, $O$2, "", "","False")</f>
        <v>42194</v>
      </c>
      <c r="C234" s="53">
        <f xml:space="preserve"> RTD("cqg.rtd",,"StudyData", $K$2, "Bar", "", "Time", $J$2, -$A234,$O$2,$N$2, "","False")</f>
        <v>42194</v>
      </c>
      <c r="D234" s="54">
        <f xml:space="preserve"> RTD("cqg.rtd",,"StudyData", $K$2, "Bar", "", "Open", $J$2, -$A234, $O$2,$N$2,,$L$2,$M$2)</f>
        <v>207.04</v>
      </c>
      <c r="E234" s="54">
        <f xml:space="preserve"> RTD("cqg.rtd",,"StudyData", $K$2, "Bar", "", "High", $J$2, -$A234, $O$2,$N$2,,$L$2,$M$2)</f>
        <v>207.35</v>
      </c>
      <c r="F234" s="54">
        <f xml:space="preserve"> RTD("cqg.rtd",,"StudyData", $K$2, "Bar", "", "Low", $J$2, -$A234, $O$2,$N$2,,$L$2,$M$2)</f>
        <v>204.49</v>
      </c>
      <c r="G234" s="54">
        <f xml:space="preserve"> RTD("cqg.rtd",,"StudyData", $K$2, "Bar", "", "Close", $J$2, -$A234, $O$2,$N$2,,$L$2,$M$2)</f>
        <v>204.9</v>
      </c>
      <c r="P234" s="51">
        <f t="shared" si="11"/>
        <v>232</v>
      </c>
      <c r="Q234" s="52">
        <f xml:space="preserve"> RTD("cqg.rtd",,"StudyData", $Z$2, "Bar", "", "Time", $Y$2,-$P234, $AD$2, "", "","False")</f>
        <v>42194</v>
      </c>
      <c r="R234" s="53">
        <f xml:space="preserve"> RTD("cqg.rtd",,"StudyData", $Z$2, "Bar", "", "Time", $Y$2, -$P234,$AD$2,$AC$2, "","False")</f>
        <v>42194</v>
      </c>
      <c r="S234" s="54" t="str">
        <f xml:space="preserve"> RTD("cqg.rtd",,"StudyData", $Z$2, "Bar", "", "Open", $Y$2, -$P234, $AD$2,$AC$2,,$AA$2,$AB$2)</f>
        <v/>
      </c>
      <c r="T234" s="54" t="str">
        <f xml:space="preserve"> RTD("cqg.rtd",,"StudyData", $Z$2, "Bar", "", "High", $Y$2, -$P234, $AD$2,$AC$2,,$AA$2,$AB$2)</f>
        <v/>
      </c>
      <c r="U234" s="54" t="str">
        <f xml:space="preserve"> RTD("cqg.rtd",,"StudyData", $Z$2, "Bar", "", "Low", $Y$2, -$P234, $AD$2,$AC$2,,$AA$2,$AB$2)</f>
        <v/>
      </c>
      <c r="V234" s="54" t="str">
        <f xml:space="preserve"> RTD("cqg.rtd",,"StudyData", $Z$2, "Bar", "", "Close", $Y$2, -$P234, $AD$2,$AC$2,,$AA$2,$AB$2)</f>
        <v/>
      </c>
    </row>
    <row r="235" spans="1:22" x14ac:dyDescent="0.3">
      <c r="A235" s="51">
        <f t="shared" si="10"/>
        <v>233</v>
      </c>
      <c r="B235" s="52">
        <f xml:space="preserve"> RTD("cqg.rtd",,"StudyData", $K$2, "Bar", "", "Time", $J$2,-$A235, $O$2, "", "","False")</f>
        <v>42193</v>
      </c>
      <c r="C235" s="53">
        <f xml:space="preserve"> RTD("cqg.rtd",,"StudyData", $K$2, "Bar", "", "Time", $J$2, -$A235,$O$2,$N$2, "","False")</f>
        <v>42193</v>
      </c>
      <c r="D235" s="54">
        <f xml:space="preserve"> RTD("cqg.rtd",,"StudyData", $K$2, "Bar", "", "Open", $J$2, -$A235, $O$2,$N$2,,$L$2,$M$2)</f>
        <v>206.42</v>
      </c>
      <c r="E235" s="54">
        <f xml:space="preserve"> RTD("cqg.rtd",,"StudyData", $K$2, "Bar", "", "High", $J$2, -$A235, $O$2,$N$2,,$L$2,$M$2)</f>
        <v>206.76</v>
      </c>
      <c r="F235" s="54">
        <f xml:space="preserve"> RTD("cqg.rtd",,"StudyData", $K$2, "Bar", "", "Low", $J$2, -$A235, $O$2,$N$2,,$L$2,$M$2)</f>
        <v>204.25</v>
      </c>
      <c r="G235" s="54">
        <f xml:space="preserve"> RTD("cqg.rtd",,"StudyData", $K$2, "Bar", "", "Close", $J$2, -$A235, $O$2,$N$2,,$L$2,$M$2)</f>
        <v>204.53</v>
      </c>
      <c r="P235" s="51">
        <f t="shared" si="11"/>
        <v>233</v>
      </c>
      <c r="Q235" s="52">
        <f xml:space="preserve"> RTD("cqg.rtd",,"StudyData", $Z$2, "Bar", "", "Time", $Y$2,-$P235, $AD$2, "", "","False")</f>
        <v>42193</v>
      </c>
      <c r="R235" s="53">
        <f xml:space="preserve"> RTD("cqg.rtd",,"StudyData", $Z$2, "Bar", "", "Time", $Y$2, -$P235,$AD$2,$AC$2, "","False")</f>
        <v>42193</v>
      </c>
      <c r="S235" s="54" t="str">
        <f xml:space="preserve"> RTD("cqg.rtd",,"StudyData", $Z$2, "Bar", "", "Open", $Y$2, -$P235, $AD$2,$AC$2,,$AA$2,$AB$2)</f>
        <v/>
      </c>
      <c r="T235" s="54" t="str">
        <f xml:space="preserve"> RTD("cqg.rtd",,"StudyData", $Z$2, "Bar", "", "High", $Y$2, -$P235, $AD$2,$AC$2,,$AA$2,$AB$2)</f>
        <v/>
      </c>
      <c r="U235" s="54" t="str">
        <f xml:space="preserve"> RTD("cqg.rtd",,"StudyData", $Z$2, "Bar", "", "Low", $Y$2, -$P235, $AD$2,$AC$2,,$AA$2,$AB$2)</f>
        <v/>
      </c>
      <c r="V235" s="54" t="str">
        <f xml:space="preserve"> RTD("cqg.rtd",,"StudyData", $Z$2, "Bar", "", "Close", $Y$2, -$P235, $AD$2,$AC$2,,$AA$2,$AB$2)</f>
        <v/>
      </c>
    </row>
    <row r="236" spans="1:22" x14ac:dyDescent="0.3">
      <c r="A236" s="51">
        <f t="shared" si="10"/>
        <v>234</v>
      </c>
      <c r="B236" s="52">
        <f xml:space="preserve"> RTD("cqg.rtd",,"StudyData", $K$2, "Bar", "", "Time", $J$2,-$A236, $O$2, "", "","False")</f>
        <v>42192</v>
      </c>
      <c r="C236" s="53">
        <f xml:space="preserve"> RTD("cqg.rtd",,"StudyData", $K$2, "Bar", "", "Time", $J$2, -$A236,$O$2,$N$2, "","False")</f>
        <v>42192</v>
      </c>
      <c r="D236" s="54">
        <f xml:space="preserve"> RTD("cqg.rtd",,"StudyData", $K$2, "Bar", "", "Open", $J$2, -$A236, $O$2,$N$2,,$L$2,$M$2)</f>
        <v>206.96</v>
      </c>
      <c r="E236" s="54">
        <f xml:space="preserve"> RTD("cqg.rtd",,"StudyData", $K$2, "Bar", "", "High", $J$2, -$A236, $O$2,$N$2,,$L$2,$M$2)</f>
        <v>208.19</v>
      </c>
      <c r="F236" s="54">
        <f xml:space="preserve"> RTD("cqg.rtd",,"StudyData", $K$2, "Bar", "", "Low", $J$2, -$A236, $O$2,$N$2,,$L$2,$M$2)</f>
        <v>204.11</v>
      </c>
      <c r="G236" s="54">
        <f xml:space="preserve"> RTD("cqg.rtd",,"StudyData", $K$2, "Bar", "", "Close", $J$2, -$A236, $O$2,$N$2,,$L$2,$M$2)</f>
        <v>208.02</v>
      </c>
      <c r="P236" s="51">
        <f t="shared" si="11"/>
        <v>234</v>
      </c>
      <c r="Q236" s="52">
        <f xml:space="preserve"> RTD("cqg.rtd",,"StudyData", $Z$2, "Bar", "", "Time", $Y$2,-$P236, $AD$2, "", "","False")</f>
        <v>42192</v>
      </c>
      <c r="R236" s="53">
        <f xml:space="preserve"> RTD("cqg.rtd",,"StudyData", $Z$2, "Bar", "", "Time", $Y$2, -$P236,$AD$2,$AC$2, "","False")</f>
        <v>42192</v>
      </c>
      <c r="S236" s="54" t="str">
        <f xml:space="preserve"> RTD("cqg.rtd",,"StudyData", $Z$2, "Bar", "", "Open", $Y$2, -$P236, $AD$2,$AC$2,,$AA$2,$AB$2)</f>
        <v/>
      </c>
      <c r="T236" s="54" t="str">
        <f xml:space="preserve"> RTD("cqg.rtd",,"StudyData", $Z$2, "Bar", "", "High", $Y$2, -$P236, $AD$2,$AC$2,,$AA$2,$AB$2)</f>
        <v/>
      </c>
      <c r="U236" s="54" t="str">
        <f xml:space="preserve"> RTD("cqg.rtd",,"StudyData", $Z$2, "Bar", "", "Low", $Y$2, -$P236, $AD$2,$AC$2,,$AA$2,$AB$2)</f>
        <v/>
      </c>
      <c r="V236" s="54" t="str">
        <f xml:space="preserve"> RTD("cqg.rtd",,"StudyData", $Z$2, "Bar", "", "Close", $Y$2, -$P236, $AD$2,$AC$2,,$AA$2,$AB$2)</f>
        <v/>
      </c>
    </row>
    <row r="237" spans="1:22" x14ac:dyDescent="0.3">
      <c r="A237" s="51">
        <f t="shared" si="10"/>
        <v>235</v>
      </c>
      <c r="B237" s="52">
        <f xml:space="preserve"> RTD("cqg.rtd",,"StudyData", $K$2, "Bar", "", "Time", $J$2,-$A237, $O$2, "", "","False")</f>
        <v>42191</v>
      </c>
      <c r="C237" s="53">
        <f xml:space="preserve"> RTD("cqg.rtd",,"StudyData", $K$2, "Bar", "", "Time", $J$2, -$A237,$O$2,$N$2, "","False")</f>
        <v>42191</v>
      </c>
      <c r="D237" s="54">
        <f xml:space="preserve"> RTD("cqg.rtd",,"StudyData", $K$2, "Bar", "", "Open", $J$2, -$A237, $O$2,$N$2,,$L$2,$M$2)</f>
        <v>205.77</v>
      </c>
      <c r="E237" s="54">
        <f xml:space="preserve"> RTD("cqg.rtd",,"StudyData", $K$2, "Bar", "", "High", $J$2, -$A237, $O$2,$N$2,,$L$2,$M$2)</f>
        <v>207.65</v>
      </c>
      <c r="F237" s="54">
        <f xml:space="preserve"> RTD("cqg.rtd",,"StudyData", $K$2, "Bar", "", "Low", $J$2, -$A237, $O$2,$N$2,,$L$2,$M$2)</f>
        <v>205.53</v>
      </c>
      <c r="G237" s="54">
        <f xml:space="preserve"> RTD("cqg.rtd",,"StudyData", $K$2, "Bar", "", "Close", $J$2, -$A237, $O$2,$N$2,,$L$2,$M$2)</f>
        <v>206.72</v>
      </c>
      <c r="P237" s="51">
        <f t="shared" si="11"/>
        <v>235</v>
      </c>
      <c r="Q237" s="52">
        <f xml:space="preserve"> RTD("cqg.rtd",,"StudyData", $Z$2, "Bar", "", "Time", $Y$2,-$P237, $AD$2, "", "","False")</f>
        <v>42191</v>
      </c>
      <c r="R237" s="53">
        <f xml:space="preserve"> RTD("cqg.rtd",,"StudyData", $Z$2, "Bar", "", "Time", $Y$2, -$P237,$AD$2,$AC$2, "","False")</f>
        <v>42191</v>
      </c>
      <c r="S237" s="54" t="str">
        <f xml:space="preserve"> RTD("cqg.rtd",,"StudyData", $Z$2, "Bar", "", "Open", $Y$2, -$P237, $AD$2,$AC$2,,$AA$2,$AB$2)</f>
        <v/>
      </c>
      <c r="T237" s="54" t="str">
        <f xml:space="preserve"> RTD("cqg.rtd",,"StudyData", $Z$2, "Bar", "", "High", $Y$2, -$P237, $AD$2,$AC$2,,$AA$2,$AB$2)</f>
        <v/>
      </c>
      <c r="U237" s="54" t="str">
        <f xml:space="preserve"> RTD("cqg.rtd",,"StudyData", $Z$2, "Bar", "", "Low", $Y$2, -$P237, $AD$2,$AC$2,,$AA$2,$AB$2)</f>
        <v/>
      </c>
      <c r="V237" s="54" t="str">
        <f xml:space="preserve"> RTD("cqg.rtd",,"StudyData", $Z$2, "Bar", "", "Close", $Y$2, -$P237, $AD$2,$AC$2,,$AA$2,$AB$2)</f>
        <v/>
      </c>
    </row>
    <row r="238" spans="1:22" x14ac:dyDescent="0.3">
      <c r="A238" s="51">
        <f t="shared" si="10"/>
        <v>236</v>
      </c>
      <c r="B238" s="52">
        <f xml:space="preserve"> RTD("cqg.rtd",,"StudyData", $K$2, "Bar", "", "Time", $J$2,-$A238, $O$2, "", "","False")</f>
        <v>42187</v>
      </c>
      <c r="C238" s="53">
        <f xml:space="preserve"> RTD("cqg.rtd",,"StudyData", $K$2, "Bar", "", "Time", $J$2, -$A238,$O$2,$N$2, "","False")</f>
        <v>42187</v>
      </c>
      <c r="D238" s="54">
        <f xml:space="preserve"> RTD("cqg.rtd",,"StudyData", $K$2, "Bar", "", "Open", $J$2, -$A238, $O$2,$N$2,,$L$2,$M$2)</f>
        <v>208.07</v>
      </c>
      <c r="E238" s="54">
        <f xml:space="preserve"> RTD("cqg.rtd",,"StudyData", $K$2, "Bar", "", "High", $J$2, -$A238, $O$2,$N$2,,$L$2,$M$2)</f>
        <v>208.27</v>
      </c>
      <c r="F238" s="54">
        <f xml:space="preserve"> RTD("cqg.rtd",,"StudyData", $K$2, "Bar", "", "Low", $J$2, -$A238, $O$2,$N$2,,$L$2,$M$2)</f>
        <v>206.81</v>
      </c>
      <c r="G238" s="54">
        <f xml:space="preserve"> RTD("cqg.rtd",,"StudyData", $K$2, "Bar", "", "Close", $J$2, -$A238, $O$2,$N$2,,$L$2,$M$2)</f>
        <v>207.31</v>
      </c>
      <c r="P238" s="51">
        <f t="shared" si="11"/>
        <v>236</v>
      </c>
      <c r="Q238" s="52">
        <f xml:space="preserve"> RTD("cqg.rtd",,"StudyData", $Z$2, "Bar", "", "Time", $Y$2,-$P238, $AD$2, "", "","False")</f>
        <v>42187</v>
      </c>
      <c r="R238" s="53">
        <f xml:space="preserve"> RTD("cqg.rtd",,"StudyData", $Z$2, "Bar", "", "Time", $Y$2, -$P238,$AD$2,$AC$2, "","False")</f>
        <v>42187</v>
      </c>
      <c r="S238" s="54" t="str">
        <f xml:space="preserve"> RTD("cqg.rtd",,"StudyData", $Z$2, "Bar", "", "Open", $Y$2, -$P238, $AD$2,$AC$2,,$AA$2,$AB$2)</f>
        <v/>
      </c>
      <c r="T238" s="54" t="str">
        <f xml:space="preserve"> RTD("cqg.rtd",,"StudyData", $Z$2, "Bar", "", "High", $Y$2, -$P238, $AD$2,$AC$2,,$AA$2,$AB$2)</f>
        <v/>
      </c>
      <c r="U238" s="54" t="str">
        <f xml:space="preserve"> RTD("cqg.rtd",,"StudyData", $Z$2, "Bar", "", "Low", $Y$2, -$P238, $AD$2,$AC$2,,$AA$2,$AB$2)</f>
        <v/>
      </c>
      <c r="V238" s="54" t="str">
        <f xml:space="preserve"> RTD("cqg.rtd",,"StudyData", $Z$2, "Bar", "", "Close", $Y$2, -$P238, $AD$2,$AC$2,,$AA$2,$AB$2)</f>
        <v/>
      </c>
    </row>
    <row r="239" spans="1:22" x14ac:dyDescent="0.3">
      <c r="A239" s="51">
        <f t="shared" si="10"/>
        <v>237</v>
      </c>
      <c r="B239" s="52">
        <f xml:space="preserve"> RTD("cqg.rtd",,"StudyData", $K$2, "Bar", "", "Time", $J$2,-$A239, $O$2, "", "","False")</f>
        <v>42186</v>
      </c>
      <c r="C239" s="53">
        <f xml:space="preserve"> RTD("cqg.rtd",,"StudyData", $K$2, "Bar", "", "Time", $J$2, -$A239,$O$2,$N$2, "","False")</f>
        <v>42186</v>
      </c>
      <c r="D239" s="54">
        <f xml:space="preserve"> RTD("cqg.rtd",,"StudyData", $K$2, "Bar", "", "Open", $J$2, -$A239, $O$2,$N$2,,$L$2,$M$2)</f>
        <v>207.73</v>
      </c>
      <c r="E239" s="54">
        <f xml:space="preserve"> RTD("cqg.rtd",,"StudyData", $K$2, "Bar", "", "High", $J$2, -$A239, $O$2,$N$2,,$L$2,$M$2)</f>
        <v>208.03</v>
      </c>
      <c r="F239" s="54">
        <f xml:space="preserve"> RTD("cqg.rtd",,"StudyData", $K$2, "Bar", "", "Low", $J$2, -$A239, $O$2,$N$2,,$L$2,$M$2)</f>
        <v>206.56</v>
      </c>
      <c r="G239" s="54">
        <f xml:space="preserve"> RTD("cqg.rtd",,"StudyData", $K$2, "Bar", "", "Close", $J$2, -$A239, $O$2,$N$2,,$L$2,$M$2)</f>
        <v>207.5</v>
      </c>
      <c r="P239" s="51">
        <f t="shared" si="11"/>
        <v>237</v>
      </c>
      <c r="Q239" s="52">
        <f xml:space="preserve"> RTD("cqg.rtd",,"StudyData", $Z$2, "Bar", "", "Time", $Y$2,-$P239, $AD$2, "", "","False")</f>
        <v>42186</v>
      </c>
      <c r="R239" s="53">
        <f xml:space="preserve"> RTD("cqg.rtd",,"StudyData", $Z$2, "Bar", "", "Time", $Y$2, -$P239,$AD$2,$AC$2, "","False")</f>
        <v>42186</v>
      </c>
      <c r="S239" s="54" t="str">
        <f xml:space="preserve"> RTD("cqg.rtd",,"StudyData", $Z$2, "Bar", "", "Open", $Y$2, -$P239, $AD$2,$AC$2,,$AA$2,$AB$2)</f>
        <v/>
      </c>
      <c r="T239" s="54" t="str">
        <f xml:space="preserve"> RTD("cqg.rtd",,"StudyData", $Z$2, "Bar", "", "High", $Y$2, -$P239, $AD$2,$AC$2,,$AA$2,$AB$2)</f>
        <v/>
      </c>
      <c r="U239" s="54" t="str">
        <f xml:space="preserve"> RTD("cqg.rtd",,"StudyData", $Z$2, "Bar", "", "Low", $Y$2, -$P239, $AD$2,$AC$2,,$AA$2,$AB$2)</f>
        <v/>
      </c>
      <c r="V239" s="54" t="str">
        <f xml:space="preserve"> RTD("cqg.rtd",,"StudyData", $Z$2, "Bar", "", "Close", $Y$2, -$P239, $AD$2,$AC$2,,$AA$2,$AB$2)</f>
        <v/>
      </c>
    </row>
    <row r="240" spans="1:22" x14ac:dyDescent="0.3">
      <c r="A240" s="51">
        <f t="shared" si="10"/>
        <v>238</v>
      </c>
      <c r="B240" s="52">
        <f xml:space="preserve"> RTD("cqg.rtd",,"StudyData", $K$2, "Bar", "", "Time", $J$2,-$A240, $O$2, "", "","False")</f>
        <v>42185</v>
      </c>
      <c r="C240" s="53">
        <f xml:space="preserve"> RTD("cqg.rtd",,"StudyData", $K$2, "Bar", "", "Time", $J$2, -$A240,$O$2,$N$2, "","False")</f>
        <v>42185</v>
      </c>
      <c r="D240" s="54">
        <f xml:space="preserve"> RTD("cqg.rtd",,"StudyData", $K$2, "Bar", "", "Open", $J$2, -$A240, $O$2,$N$2,,$L$2,$M$2)</f>
        <v>207.26</v>
      </c>
      <c r="E240" s="54">
        <f xml:space="preserve"> RTD("cqg.rtd",,"StudyData", $K$2, "Bar", "", "High", $J$2, -$A240, $O$2,$N$2,,$L$2,$M$2)</f>
        <v>207.27</v>
      </c>
      <c r="F240" s="54">
        <f xml:space="preserve"> RTD("cqg.rtd",,"StudyData", $K$2, "Bar", "", "Low", $J$2, -$A240, $O$2,$N$2,,$L$2,$M$2)</f>
        <v>205.28</v>
      </c>
      <c r="G240" s="54">
        <f xml:space="preserve"> RTD("cqg.rtd",,"StudyData", $K$2, "Bar", "", "Close", $J$2, -$A240, $O$2,$N$2,,$L$2,$M$2)</f>
        <v>205.85</v>
      </c>
      <c r="P240" s="51">
        <f t="shared" si="11"/>
        <v>238</v>
      </c>
      <c r="Q240" s="52">
        <f xml:space="preserve"> RTD("cqg.rtd",,"StudyData", $Z$2, "Bar", "", "Time", $Y$2,-$P240, $AD$2, "", "","False")</f>
        <v>42185</v>
      </c>
      <c r="R240" s="53">
        <f xml:space="preserve"> RTD("cqg.rtd",,"StudyData", $Z$2, "Bar", "", "Time", $Y$2, -$P240,$AD$2,$AC$2, "","False")</f>
        <v>42185</v>
      </c>
      <c r="S240" s="54" t="str">
        <f xml:space="preserve"> RTD("cqg.rtd",,"StudyData", $Z$2, "Bar", "", "Open", $Y$2, -$P240, $AD$2,$AC$2,,$AA$2,$AB$2)</f>
        <v/>
      </c>
      <c r="T240" s="54" t="str">
        <f xml:space="preserve"> RTD("cqg.rtd",,"StudyData", $Z$2, "Bar", "", "High", $Y$2, -$P240, $AD$2,$AC$2,,$AA$2,$AB$2)</f>
        <v/>
      </c>
      <c r="U240" s="54" t="str">
        <f xml:space="preserve"> RTD("cqg.rtd",,"StudyData", $Z$2, "Bar", "", "Low", $Y$2, -$P240, $AD$2,$AC$2,,$AA$2,$AB$2)</f>
        <v/>
      </c>
      <c r="V240" s="54" t="str">
        <f xml:space="preserve"> RTD("cqg.rtd",,"StudyData", $Z$2, "Bar", "", "Close", $Y$2, -$P240, $AD$2,$AC$2,,$AA$2,$AB$2)</f>
        <v/>
      </c>
    </row>
    <row r="241" spans="1:22" x14ac:dyDescent="0.3">
      <c r="A241" s="51">
        <f t="shared" si="10"/>
        <v>239</v>
      </c>
      <c r="B241" s="52">
        <f xml:space="preserve"> RTD("cqg.rtd",,"StudyData", $K$2, "Bar", "", "Time", $J$2,-$A241, $O$2, "", "","False")</f>
        <v>42184</v>
      </c>
      <c r="C241" s="53">
        <f xml:space="preserve"> RTD("cqg.rtd",,"StudyData", $K$2, "Bar", "", "Time", $J$2, -$A241,$O$2,$N$2, "","False")</f>
        <v>42184</v>
      </c>
      <c r="D241" s="54">
        <f xml:space="preserve"> RTD("cqg.rtd",,"StudyData", $K$2, "Bar", "", "Open", $J$2, -$A241, $O$2,$N$2,,$L$2,$M$2)</f>
        <v>208.04</v>
      </c>
      <c r="E241" s="54">
        <f xml:space="preserve"> RTD("cqg.rtd",,"StudyData", $K$2, "Bar", "", "High", $J$2, -$A241, $O$2,$N$2,,$L$2,$M$2)</f>
        <v>208.82</v>
      </c>
      <c r="F241" s="54">
        <f xml:space="preserve"> RTD("cqg.rtd",,"StudyData", $K$2, "Bar", "", "Low", $J$2, -$A241, $O$2,$N$2,,$L$2,$M$2)</f>
        <v>205.33</v>
      </c>
      <c r="G241" s="54">
        <f xml:space="preserve"> RTD("cqg.rtd",,"StudyData", $K$2, "Bar", "", "Close", $J$2, -$A241, $O$2,$N$2,,$L$2,$M$2)</f>
        <v>205.42</v>
      </c>
      <c r="P241" s="51">
        <f t="shared" si="11"/>
        <v>239</v>
      </c>
      <c r="Q241" s="52">
        <f xml:space="preserve"> RTD("cqg.rtd",,"StudyData", $Z$2, "Bar", "", "Time", $Y$2,-$P241, $AD$2, "", "","False")</f>
        <v>42184</v>
      </c>
      <c r="R241" s="53">
        <f xml:space="preserve"> RTD("cqg.rtd",,"StudyData", $Z$2, "Bar", "", "Time", $Y$2, -$P241,$AD$2,$AC$2, "","False")</f>
        <v>42184</v>
      </c>
      <c r="S241" s="54" t="str">
        <f xml:space="preserve"> RTD("cqg.rtd",,"StudyData", $Z$2, "Bar", "", "Open", $Y$2, -$P241, $AD$2,$AC$2,,$AA$2,$AB$2)</f>
        <v/>
      </c>
      <c r="T241" s="54" t="str">
        <f xml:space="preserve"> RTD("cqg.rtd",,"StudyData", $Z$2, "Bar", "", "High", $Y$2, -$P241, $AD$2,$AC$2,,$AA$2,$AB$2)</f>
        <v/>
      </c>
      <c r="U241" s="54" t="str">
        <f xml:space="preserve"> RTD("cqg.rtd",,"StudyData", $Z$2, "Bar", "", "Low", $Y$2, -$P241, $AD$2,$AC$2,,$AA$2,$AB$2)</f>
        <v/>
      </c>
      <c r="V241" s="54" t="str">
        <f xml:space="preserve"> RTD("cqg.rtd",,"StudyData", $Z$2, "Bar", "", "Close", $Y$2, -$P241, $AD$2,$AC$2,,$AA$2,$AB$2)</f>
        <v/>
      </c>
    </row>
    <row r="242" spans="1:22" x14ac:dyDescent="0.3">
      <c r="A242" s="51">
        <f t="shared" si="10"/>
        <v>240</v>
      </c>
      <c r="B242" s="52">
        <f xml:space="preserve"> RTD("cqg.rtd",,"StudyData", $K$2, "Bar", "", "Time", $J$2,-$A242, $O$2, "", "","False")</f>
        <v>42181</v>
      </c>
      <c r="C242" s="53">
        <f xml:space="preserve"> RTD("cqg.rtd",,"StudyData", $K$2, "Bar", "", "Time", $J$2, -$A242,$O$2,$N$2, "","False")</f>
        <v>42181</v>
      </c>
      <c r="D242" s="54">
        <f xml:space="preserve"> RTD("cqg.rtd",,"StudyData", $K$2, "Bar", "", "Open", $J$2, -$A242, $O$2,$N$2,,$L$2,$M$2)</f>
        <v>210.29</v>
      </c>
      <c r="E242" s="54">
        <f xml:space="preserve"> RTD("cqg.rtd",,"StudyData", $K$2, "Bar", "", "High", $J$2, -$A242, $O$2,$N$2,,$L$2,$M$2)</f>
        <v>210.58</v>
      </c>
      <c r="F242" s="54">
        <f xml:space="preserve"> RTD("cqg.rtd",,"StudyData", $K$2, "Bar", "", "Low", $J$2, -$A242, $O$2,$N$2,,$L$2,$M$2)</f>
        <v>209.16</v>
      </c>
      <c r="G242" s="54">
        <f xml:space="preserve"> RTD("cqg.rtd",,"StudyData", $K$2, "Bar", "", "Close", $J$2, -$A242, $O$2,$N$2,,$L$2,$M$2)</f>
        <v>209.82</v>
      </c>
      <c r="P242" s="51">
        <f t="shared" si="11"/>
        <v>240</v>
      </c>
      <c r="Q242" s="52">
        <f xml:space="preserve"> RTD("cqg.rtd",,"StudyData", $Z$2, "Bar", "", "Time", $Y$2,-$P242, $AD$2, "", "","False")</f>
        <v>42181</v>
      </c>
      <c r="R242" s="53">
        <f xml:space="preserve"> RTD("cqg.rtd",,"StudyData", $Z$2, "Bar", "", "Time", $Y$2, -$P242,$AD$2,$AC$2, "","False")</f>
        <v>42181</v>
      </c>
      <c r="S242" s="54" t="str">
        <f xml:space="preserve"> RTD("cqg.rtd",,"StudyData", $Z$2, "Bar", "", "Open", $Y$2, -$P242, $AD$2,$AC$2,,$AA$2,$AB$2)</f>
        <v/>
      </c>
      <c r="T242" s="54" t="str">
        <f xml:space="preserve"> RTD("cqg.rtd",,"StudyData", $Z$2, "Bar", "", "High", $Y$2, -$P242, $AD$2,$AC$2,,$AA$2,$AB$2)</f>
        <v/>
      </c>
      <c r="U242" s="54" t="str">
        <f xml:space="preserve"> RTD("cqg.rtd",,"StudyData", $Z$2, "Bar", "", "Low", $Y$2, -$P242, $AD$2,$AC$2,,$AA$2,$AB$2)</f>
        <v/>
      </c>
      <c r="V242" s="54" t="str">
        <f xml:space="preserve"> RTD("cqg.rtd",,"StudyData", $Z$2, "Bar", "", "Close", $Y$2, -$P242, $AD$2,$AC$2,,$AA$2,$AB$2)</f>
        <v/>
      </c>
    </row>
    <row r="243" spans="1:22" x14ac:dyDescent="0.3">
      <c r="A243" s="51">
        <f t="shared" si="10"/>
        <v>241</v>
      </c>
      <c r="B243" s="52">
        <f xml:space="preserve"> RTD("cqg.rtd",,"StudyData", $K$2, "Bar", "", "Time", $J$2,-$A243, $O$2, "", "","False")</f>
        <v>42180</v>
      </c>
      <c r="C243" s="53">
        <f xml:space="preserve"> RTD("cqg.rtd",,"StudyData", $K$2, "Bar", "", "Time", $J$2, -$A243,$O$2,$N$2, "","False")</f>
        <v>42180</v>
      </c>
      <c r="D243" s="54">
        <f xml:space="preserve"> RTD("cqg.rtd",,"StudyData", $K$2, "Bar", "", "Open", $J$2, -$A243, $O$2,$N$2,,$L$2,$M$2)</f>
        <v>211.1</v>
      </c>
      <c r="E243" s="54">
        <f xml:space="preserve"> RTD("cqg.rtd",,"StudyData", $K$2, "Bar", "", "High", $J$2, -$A243, $O$2,$N$2,,$L$2,$M$2)</f>
        <v>211.25</v>
      </c>
      <c r="F243" s="54">
        <f xml:space="preserve"> RTD("cqg.rtd",,"StudyData", $K$2, "Bar", "", "Low", $J$2, -$A243, $O$2,$N$2,,$L$2,$M$2)</f>
        <v>209.73</v>
      </c>
      <c r="G243" s="54">
        <f xml:space="preserve"> RTD("cqg.rtd",,"StudyData", $K$2, "Bar", "", "Close", $J$2, -$A243, $O$2,$N$2,,$L$2,$M$2)</f>
        <v>209.86</v>
      </c>
      <c r="P243" s="51">
        <f t="shared" si="11"/>
        <v>241</v>
      </c>
      <c r="Q243" s="52">
        <f xml:space="preserve"> RTD("cqg.rtd",,"StudyData", $Z$2, "Bar", "", "Time", $Y$2,-$P243, $AD$2, "", "","False")</f>
        <v>42180</v>
      </c>
      <c r="R243" s="53">
        <f xml:space="preserve"> RTD("cqg.rtd",,"StudyData", $Z$2, "Bar", "", "Time", $Y$2, -$P243,$AD$2,$AC$2, "","False")</f>
        <v>42180</v>
      </c>
      <c r="S243" s="54" t="str">
        <f xml:space="preserve"> RTD("cqg.rtd",,"StudyData", $Z$2, "Bar", "", "Open", $Y$2, -$P243, $AD$2,$AC$2,,$AA$2,$AB$2)</f>
        <v/>
      </c>
      <c r="T243" s="54" t="str">
        <f xml:space="preserve"> RTD("cqg.rtd",,"StudyData", $Z$2, "Bar", "", "High", $Y$2, -$P243, $AD$2,$AC$2,,$AA$2,$AB$2)</f>
        <v/>
      </c>
      <c r="U243" s="54" t="str">
        <f xml:space="preserve"> RTD("cqg.rtd",,"StudyData", $Z$2, "Bar", "", "Low", $Y$2, -$P243, $AD$2,$AC$2,,$AA$2,$AB$2)</f>
        <v/>
      </c>
      <c r="V243" s="54" t="str">
        <f xml:space="preserve"> RTD("cqg.rtd",,"StudyData", $Z$2, "Bar", "", "Close", $Y$2, -$P243, $AD$2,$AC$2,,$AA$2,$AB$2)</f>
        <v/>
      </c>
    </row>
    <row r="244" spans="1:22" x14ac:dyDescent="0.3">
      <c r="A244" s="51">
        <f t="shared" si="10"/>
        <v>242</v>
      </c>
      <c r="B244" s="52">
        <f xml:space="preserve"> RTD("cqg.rtd",,"StudyData", $K$2, "Bar", "", "Time", $J$2,-$A244, $O$2, "", "","False")</f>
        <v>42179</v>
      </c>
      <c r="C244" s="53">
        <f xml:space="preserve"> RTD("cqg.rtd",,"StudyData", $K$2, "Bar", "", "Time", $J$2, -$A244,$O$2,$N$2, "","False")</f>
        <v>42179</v>
      </c>
      <c r="D244" s="54">
        <f xml:space="preserve"> RTD("cqg.rtd",,"StudyData", $K$2, "Bar", "", "Open", $J$2, -$A244, $O$2,$N$2,,$L$2,$M$2)</f>
        <v>211.72</v>
      </c>
      <c r="E244" s="54">
        <f xml:space="preserve"> RTD("cqg.rtd",,"StudyData", $K$2, "Bar", "", "High", $J$2, -$A244, $O$2,$N$2,,$L$2,$M$2)</f>
        <v>212.17</v>
      </c>
      <c r="F244" s="54">
        <f xml:space="preserve"> RTD("cqg.rtd",,"StudyData", $K$2, "Bar", "", "Low", $J$2, -$A244, $O$2,$N$2,,$L$2,$M$2)</f>
        <v>210.36</v>
      </c>
      <c r="G244" s="54">
        <f xml:space="preserve"> RTD("cqg.rtd",,"StudyData", $K$2, "Bar", "", "Close", $J$2, -$A244, $O$2,$N$2,,$L$2,$M$2)</f>
        <v>210.5</v>
      </c>
      <c r="P244" s="51">
        <f t="shared" si="11"/>
        <v>242</v>
      </c>
      <c r="Q244" s="52">
        <f xml:space="preserve"> RTD("cqg.rtd",,"StudyData", $Z$2, "Bar", "", "Time", $Y$2,-$P244, $AD$2, "", "","False")</f>
        <v>42179</v>
      </c>
      <c r="R244" s="53">
        <f xml:space="preserve"> RTD("cqg.rtd",,"StudyData", $Z$2, "Bar", "", "Time", $Y$2, -$P244,$AD$2,$AC$2, "","False")</f>
        <v>42179</v>
      </c>
      <c r="S244" s="54" t="str">
        <f xml:space="preserve"> RTD("cqg.rtd",,"StudyData", $Z$2, "Bar", "", "Open", $Y$2, -$P244, $AD$2,$AC$2,,$AA$2,$AB$2)</f>
        <v/>
      </c>
      <c r="T244" s="54" t="str">
        <f xml:space="preserve"> RTD("cqg.rtd",,"StudyData", $Z$2, "Bar", "", "High", $Y$2, -$P244, $AD$2,$AC$2,,$AA$2,$AB$2)</f>
        <v/>
      </c>
      <c r="U244" s="54" t="str">
        <f xml:space="preserve"> RTD("cqg.rtd",,"StudyData", $Z$2, "Bar", "", "Low", $Y$2, -$P244, $AD$2,$AC$2,,$AA$2,$AB$2)</f>
        <v/>
      </c>
      <c r="V244" s="54" t="str">
        <f xml:space="preserve"> RTD("cqg.rtd",,"StudyData", $Z$2, "Bar", "", "Close", $Y$2, -$P244, $AD$2,$AC$2,,$AA$2,$AB$2)</f>
        <v/>
      </c>
    </row>
    <row r="245" spans="1:22" x14ac:dyDescent="0.3">
      <c r="A245" s="51">
        <f t="shared" si="10"/>
        <v>243</v>
      </c>
      <c r="B245" s="52">
        <f xml:space="preserve"> RTD("cqg.rtd",,"StudyData", $K$2, "Bar", "", "Time", $J$2,-$A245, $O$2, "", "","False")</f>
        <v>42178</v>
      </c>
      <c r="C245" s="53">
        <f xml:space="preserve"> RTD("cqg.rtd",,"StudyData", $K$2, "Bar", "", "Time", $J$2, -$A245,$O$2,$N$2, "","False")</f>
        <v>42178</v>
      </c>
      <c r="D245" s="54">
        <f xml:space="preserve"> RTD("cqg.rtd",,"StudyData", $K$2, "Bar", "", "Open", $J$2, -$A245, $O$2,$N$2,,$L$2,$M$2)</f>
        <v>212.14</v>
      </c>
      <c r="E245" s="54">
        <f xml:space="preserve"> RTD("cqg.rtd",,"StudyData", $K$2, "Bar", "", "High", $J$2, -$A245, $O$2,$N$2,,$L$2,$M$2)</f>
        <v>212.44</v>
      </c>
      <c r="F245" s="54">
        <f xml:space="preserve"> RTD("cqg.rtd",,"StudyData", $K$2, "Bar", "", "Low", $J$2, -$A245, $O$2,$N$2,,$L$2,$M$2)</f>
        <v>211.57</v>
      </c>
      <c r="G245" s="54">
        <f xml:space="preserve"> RTD("cqg.rtd",,"StudyData", $K$2, "Bar", "", "Close", $J$2, -$A245, $O$2,$N$2,,$L$2,$M$2)</f>
        <v>212.04</v>
      </c>
      <c r="P245" s="51">
        <f t="shared" si="11"/>
        <v>243</v>
      </c>
      <c r="Q245" s="52">
        <f xml:space="preserve"> RTD("cqg.rtd",,"StudyData", $Z$2, "Bar", "", "Time", $Y$2,-$P245, $AD$2, "", "","False")</f>
        <v>42178</v>
      </c>
      <c r="R245" s="53">
        <f xml:space="preserve"> RTD("cqg.rtd",,"StudyData", $Z$2, "Bar", "", "Time", $Y$2, -$P245,$AD$2,$AC$2, "","False")</f>
        <v>42178</v>
      </c>
      <c r="S245" s="54" t="str">
        <f xml:space="preserve"> RTD("cqg.rtd",,"StudyData", $Z$2, "Bar", "", "Open", $Y$2, -$P245, $AD$2,$AC$2,,$AA$2,$AB$2)</f>
        <v/>
      </c>
      <c r="T245" s="54" t="str">
        <f xml:space="preserve"> RTD("cqg.rtd",,"StudyData", $Z$2, "Bar", "", "High", $Y$2, -$P245, $AD$2,$AC$2,,$AA$2,$AB$2)</f>
        <v/>
      </c>
      <c r="U245" s="54" t="str">
        <f xml:space="preserve"> RTD("cqg.rtd",,"StudyData", $Z$2, "Bar", "", "Low", $Y$2, -$P245, $AD$2,$AC$2,,$AA$2,$AB$2)</f>
        <v/>
      </c>
      <c r="V245" s="54" t="str">
        <f xml:space="preserve"> RTD("cqg.rtd",,"StudyData", $Z$2, "Bar", "", "Close", $Y$2, -$P245, $AD$2,$AC$2,,$AA$2,$AB$2)</f>
        <v/>
      </c>
    </row>
    <row r="246" spans="1:22" x14ac:dyDescent="0.3">
      <c r="A246" s="51">
        <f t="shared" si="10"/>
        <v>244</v>
      </c>
      <c r="B246" s="52">
        <f xml:space="preserve"> RTD("cqg.rtd",,"StudyData", $K$2, "Bar", "", "Time", $J$2,-$A246, $O$2, "", "","False")</f>
        <v>42177</v>
      </c>
      <c r="C246" s="53">
        <f xml:space="preserve"> RTD("cqg.rtd",,"StudyData", $K$2, "Bar", "", "Time", $J$2, -$A246,$O$2,$N$2, "","False")</f>
        <v>42177</v>
      </c>
      <c r="D246" s="54">
        <f xml:space="preserve"> RTD("cqg.rtd",,"StudyData", $K$2, "Bar", "", "Open", $J$2, -$A246, $O$2,$N$2,,$L$2,$M$2)</f>
        <v>211.9</v>
      </c>
      <c r="E246" s="54">
        <f xml:space="preserve"> RTD("cqg.rtd",,"StudyData", $K$2, "Bar", "", "High", $J$2, -$A246, $O$2,$N$2,,$L$2,$M$2)</f>
        <v>212.59</v>
      </c>
      <c r="F246" s="54">
        <f xml:space="preserve"> RTD("cqg.rtd",,"StudyData", $K$2, "Bar", "", "Low", $J$2, -$A246, $O$2,$N$2,,$L$2,$M$2)</f>
        <v>211.55</v>
      </c>
      <c r="G246" s="54">
        <f xml:space="preserve"> RTD("cqg.rtd",,"StudyData", $K$2, "Bar", "", "Close", $J$2, -$A246, $O$2,$N$2,,$L$2,$M$2)</f>
        <v>211.89</v>
      </c>
      <c r="P246" s="51">
        <f t="shared" si="11"/>
        <v>244</v>
      </c>
      <c r="Q246" s="52">
        <f xml:space="preserve"> RTD("cqg.rtd",,"StudyData", $Z$2, "Bar", "", "Time", $Y$2,-$P246, $AD$2, "", "","False")</f>
        <v>42177</v>
      </c>
      <c r="R246" s="53">
        <f xml:space="preserve"> RTD("cqg.rtd",,"StudyData", $Z$2, "Bar", "", "Time", $Y$2, -$P246,$AD$2,$AC$2, "","False")</f>
        <v>42177</v>
      </c>
      <c r="S246" s="54" t="str">
        <f xml:space="preserve"> RTD("cqg.rtd",,"StudyData", $Z$2, "Bar", "", "Open", $Y$2, -$P246, $AD$2,$AC$2,,$AA$2,$AB$2)</f>
        <v/>
      </c>
      <c r="T246" s="54" t="str">
        <f xml:space="preserve"> RTD("cqg.rtd",,"StudyData", $Z$2, "Bar", "", "High", $Y$2, -$P246, $AD$2,$AC$2,,$AA$2,$AB$2)</f>
        <v/>
      </c>
      <c r="U246" s="54" t="str">
        <f xml:space="preserve"> RTD("cqg.rtd",,"StudyData", $Z$2, "Bar", "", "Low", $Y$2, -$P246, $AD$2,$AC$2,,$AA$2,$AB$2)</f>
        <v/>
      </c>
      <c r="V246" s="54" t="str">
        <f xml:space="preserve"> RTD("cqg.rtd",,"StudyData", $Z$2, "Bar", "", "Close", $Y$2, -$P246, $AD$2,$AC$2,,$AA$2,$AB$2)</f>
        <v/>
      </c>
    </row>
    <row r="247" spans="1:22" x14ac:dyDescent="0.3">
      <c r="A247" s="51">
        <f t="shared" si="10"/>
        <v>245</v>
      </c>
      <c r="B247" s="52">
        <f xml:space="preserve"> RTD("cqg.rtd",,"StudyData", $K$2, "Bar", "", "Time", $J$2,-$A247, $O$2, "", "","False")</f>
        <v>42174</v>
      </c>
      <c r="C247" s="53">
        <f xml:space="preserve"> RTD("cqg.rtd",,"StudyData", $K$2, "Bar", "", "Time", $J$2, -$A247,$O$2,$N$2, "","False")</f>
        <v>42174</v>
      </c>
      <c r="D247" s="54">
        <f xml:space="preserve"> RTD("cqg.rtd",,"StudyData", $K$2, "Bar", "", "Open", $J$2, -$A247, $O$2,$N$2,,$L$2,$M$2)</f>
        <v>211.46</v>
      </c>
      <c r="E247" s="54">
        <f xml:space="preserve"> RTD("cqg.rtd",,"StudyData", $K$2, "Bar", "", "High", $J$2, -$A247, $O$2,$N$2,,$L$2,$M$2)</f>
        <v>211.55</v>
      </c>
      <c r="F247" s="54">
        <f xml:space="preserve"> RTD("cqg.rtd",,"StudyData", $K$2, "Bar", "", "Low", $J$2, -$A247, $O$2,$N$2,,$L$2,$M$2)</f>
        <v>210.2</v>
      </c>
      <c r="G247" s="54">
        <f xml:space="preserve"> RTD("cqg.rtd",,"StudyData", $K$2, "Bar", "", "Close", $J$2, -$A247, $O$2,$N$2,,$L$2,$M$2)</f>
        <v>210.81</v>
      </c>
      <c r="P247" s="51">
        <f t="shared" si="11"/>
        <v>245</v>
      </c>
      <c r="Q247" s="52">
        <f xml:space="preserve"> RTD("cqg.rtd",,"StudyData", $Z$2, "Bar", "", "Time", $Y$2,-$P247, $AD$2, "", "","False")</f>
        <v>42174</v>
      </c>
      <c r="R247" s="53">
        <f xml:space="preserve"> RTD("cqg.rtd",,"StudyData", $Z$2, "Bar", "", "Time", $Y$2, -$P247,$AD$2,$AC$2, "","False")</f>
        <v>42174</v>
      </c>
      <c r="S247" s="54" t="str">
        <f xml:space="preserve"> RTD("cqg.rtd",,"StudyData", $Z$2, "Bar", "", "Open", $Y$2, -$P247, $AD$2,$AC$2,,$AA$2,$AB$2)</f>
        <v/>
      </c>
      <c r="T247" s="54" t="str">
        <f xml:space="preserve"> RTD("cqg.rtd",,"StudyData", $Z$2, "Bar", "", "High", $Y$2, -$P247, $AD$2,$AC$2,,$AA$2,$AB$2)</f>
        <v/>
      </c>
      <c r="U247" s="54" t="str">
        <f xml:space="preserve"> RTD("cqg.rtd",,"StudyData", $Z$2, "Bar", "", "Low", $Y$2, -$P247, $AD$2,$AC$2,,$AA$2,$AB$2)</f>
        <v/>
      </c>
      <c r="V247" s="54" t="str">
        <f xml:space="preserve"> RTD("cqg.rtd",,"StudyData", $Z$2, "Bar", "", "Close", $Y$2, -$P247, $AD$2,$AC$2,,$AA$2,$AB$2)</f>
        <v/>
      </c>
    </row>
    <row r="248" spans="1:22" x14ac:dyDescent="0.3">
      <c r="A248" s="51">
        <f t="shared" si="10"/>
        <v>246</v>
      </c>
      <c r="B248" s="52">
        <f xml:space="preserve"> RTD("cqg.rtd",,"StudyData", $K$2, "Bar", "", "Time", $J$2,-$A248, $O$2, "", "","False")</f>
        <v>42173</v>
      </c>
      <c r="C248" s="53">
        <f xml:space="preserve"> RTD("cqg.rtd",,"StudyData", $K$2, "Bar", "", "Time", $J$2, -$A248,$O$2,$N$2, "","False")</f>
        <v>42173</v>
      </c>
      <c r="D248" s="54">
        <f xml:space="preserve"> RTD("cqg.rtd",,"StudyData", $K$2, "Bar", "", "Open", $J$2, -$A248, $O$2,$N$2,,$L$2,$M$2)</f>
        <v>211.31</v>
      </c>
      <c r="E248" s="54">
        <f xml:space="preserve"> RTD("cqg.rtd",,"StudyData", $K$2, "Bar", "", "High", $J$2, -$A248, $O$2,$N$2,,$L$2,$M$2)</f>
        <v>213.34</v>
      </c>
      <c r="F248" s="54">
        <f xml:space="preserve"> RTD("cqg.rtd",,"StudyData", $K$2, "Bar", "", "Low", $J$2, -$A248, $O$2,$N$2,,$L$2,$M$2)</f>
        <v>211.17</v>
      </c>
      <c r="G248" s="54">
        <f xml:space="preserve"> RTD("cqg.rtd",,"StudyData", $K$2, "Bar", "", "Close", $J$2, -$A248, $O$2,$N$2,,$L$2,$M$2)</f>
        <v>212.78</v>
      </c>
      <c r="P248" s="51">
        <f t="shared" si="11"/>
        <v>246</v>
      </c>
      <c r="Q248" s="52">
        <f xml:space="preserve"> RTD("cqg.rtd",,"StudyData", $Z$2, "Bar", "", "Time", $Y$2,-$P248, $AD$2, "", "","False")</f>
        <v>42173</v>
      </c>
      <c r="R248" s="53">
        <f xml:space="preserve"> RTD("cqg.rtd",,"StudyData", $Z$2, "Bar", "", "Time", $Y$2, -$P248,$AD$2,$AC$2, "","False")</f>
        <v>42173</v>
      </c>
      <c r="S248" s="54" t="str">
        <f xml:space="preserve"> RTD("cqg.rtd",,"StudyData", $Z$2, "Bar", "", "Open", $Y$2, -$P248, $AD$2,$AC$2,,$AA$2,$AB$2)</f>
        <v/>
      </c>
      <c r="T248" s="54" t="str">
        <f xml:space="preserve"> RTD("cqg.rtd",,"StudyData", $Z$2, "Bar", "", "High", $Y$2, -$P248, $AD$2,$AC$2,,$AA$2,$AB$2)</f>
        <v/>
      </c>
      <c r="U248" s="54" t="str">
        <f xml:space="preserve"> RTD("cqg.rtd",,"StudyData", $Z$2, "Bar", "", "Low", $Y$2, -$P248, $AD$2,$AC$2,,$AA$2,$AB$2)</f>
        <v/>
      </c>
      <c r="V248" s="54" t="str">
        <f xml:space="preserve"> RTD("cqg.rtd",,"StudyData", $Z$2, "Bar", "", "Close", $Y$2, -$P248, $AD$2,$AC$2,,$AA$2,$AB$2)</f>
        <v/>
      </c>
    </row>
    <row r="249" spans="1:22" x14ac:dyDescent="0.3">
      <c r="A249" s="51">
        <f t="shared" si="10"/>
        <v>247</v>
      </c>
      <c r="B249" s="52">
        <f xml:space="preserve"> RTD("cqg.rtd",,"StudyData", $K$2, "Bar", "", "Time", $J$2,-$A249, $O$2, "", "","False")</f>
        <v>42172</v>
      </c>
      <c r="C249" s="53">
        <f xml:space="preserve"> RTD("cqg.rtd",,"StudyData", $K$2, "Bar", "", "Time", $J$2, -$A249,$O$2,$N$2, "","False")</f>
        <v>42172</v>
      </c>
      <c r="D249" s="54">
        <f xml:space="preserve"> RTD("cqg.rtd",,"StudyData", $K$2, "Bar", "", "Open", $J$2, -$A249, $O$2,$N$2,,$L$2,$M$2)</f>
        <v>210.59</v>
      </c>
      <c r="E249" s="54">
        <f xml:space="preserve"> RTD("cqg.rtd",,"StudyData", $K$2, "Bar", "", "High", $J$2, -$A249, $O$2,$N$2,,$L$2,$M$2)</f>
        <v>211.32</v>
      </c>
      <c r="F249" s="54">
        <f xml:space="preserve"> RTD("cqg.rtd",,"StudyData", $K$2, "Bar", "", "Low", $J$2, -$A249, $O$2,$N$2,,$L$2,$M$2)</f>
        <v>209.36</v>
      </c>
      <c r="G249" s="54">
        <f xml:space="preserve"> RTD("cqg.rtd",,"StudyData", $K$2, "Bar", "", "Close", $J$2, -$A249, $O$2,$N$2,,$L$2,$M$2)</f>
        <v>210.59</v>
      </c>
      <c r="P249" s="51">
        <f t="shared" si="11"/>
        <v>247</v>
      </c>
      <c r="Q249" s="52">
        <f xml:space="preserve"> RTD("cqg.rtd",,"StudyData", $Z$2, "Bar", "", "Time", $Y$2,-$P249, $AD$2, "", "","False")</f>
        <v>42172</v>
      </c>
      <c r="R249" s="53">
        <f xml:space="preserve"> RTD("cqg.rtd",,"StudyData", $Z$2, "Bar", "", "Time", $Y$2, -$P249,$AD$2,$AC$2, "","False")</f>
        <v>42172</v>
      </c>
      <c r="S249" s="54" t="str">
        <f xml:space="preserve"> RTD("cqg.rtd",,"StudyData", $Z$2, "Bar", "", "Open", $Y$2, -$P249, $AD$2,$AC$2,,$AA$2,$AB$2)</f>
        <v/>
      </c>
      <c r="T249" s="54" t="str">
        <f xml:space="preserve"> RTD("cqg.rtd",,"StudyData", $Z$2, "Bar", "", "High", $Y$2, -$P249, $AD$2,$AC$2,,$AA$2,$AB$2)</f>
        <v/>
      </c>
      <c r="U249" s="54" t="str">
        <f xml:space="preserve"> RTD("cqg.rtd",,"StudyData", $Z$2, "Bar", "", "Low", $Y$2, -$P249, $AD$2,$AC$2,,$AA$2,$AB$2)</f>
        <v/>
      </c>
      <c r="V249" s="54" t="str">
        <f xml:space="preserve"> RTD("cqg.rtd",,"StudyData", $Z$2, "Bar", "", "Close", $Y$2, -$P249, $AD$2,$AC$2,,$AA$2,$AB$2)</f>
        <v/>
      </c>
    </row>
    <row r="250" spans="1:22" x14ac:dyDescent="0.3">
      <c r="A250" s="51">
        <f t="shared" si="10"/>
        <v>248</v>
      </c>
      <c r="B250" s="52">
        <f xml:space="preserve"> RTD("cqg.rtd",,"StudyData", $K$2, "Bar", "", "Time", $J$2,-$A250, $O$2, "", "","False")</f>
        <v>42171</v>
      </c>
      <c r="C250" s="53">
        <f xml:space="preserve"> RTD("cqg.rtd",,"StudyData", $K$2, "Bar", "", "Time", $J$2, -$A250,$O$2,$N$2, "","False")</f>
        <v>42171</v>
      </c>
      <c r="D250" s="54">
        <f xml:space="preserve"> RTD("cqg.rtd",,"StudyData", $K$2, "Bar", "", "Open", $J$2, -$A250, $O$2,$N$2,,$L$2,$M$2)</f>
        <v>208.93</v>
      </c>
      <c r="E250" s="54">
        <f xml:space="preserve"> RTD("cqg.rtd",,"StudyData", $K$2, "Bar", "", "High", $J$2, -$A250, $O$2,$N$2,,$L$2,$M$2)</f>
        <v>210.39</v>
      </c>
      <c r="F250" s="54">
        <f xml:space="preserve"> RTD("cqg.rtd",,"StudyData", $K$2, "Bar", "", "Low", $J$2, -$A250, $O$2,$N$2,,$L$2,$M$2)</f>
        <v>208.72</v>
      </c>
      <c r="G250" s="54">
        <f xml:space="preserve"> RTD("cqg.rtd",,"StudyData", $K$2, "Bar", "", "Close", $J$2, -$A250, $O$2,$N$2,,$L$2,$M$2)</f>
        <v>210.25</v>
      </c>
      <c r="P250" s="51">
        <f t="shared" si="11"/>
        <v>248</v>
      </c>
      <c r="Q250" s="52">
        <f xml:space="preserve"> RTD("cqg.rtd",,"StudyData", $Z$2, "Bar", "", "Time", $Y$2,-$P250, $AD$2, "", "","False")</f>
        <v>42171</v>
      </c>
      <c r="R250" s="53">
        <f xml:space="preserve"> RTD("cqg.rtd",,"StudyData", $Z$2, "Bar", "", "Time", $Y$2, -$P250,$AD$2,$AC$2, "","False")</f>
        <v>42171</v>
      </c>
      <c r="S250" s="54" t="str">
        <f xml:space="preserve"> RTD("cqg.rtd",,"StudyData", $Z$2, "Bar", "", "Open", $Y$2, -$P250, $AD$2,$AC$2,,$AA$2,$AB$2)</f>
        <v/>
      </c>
      <c r="T250" s="54" t="str">
        <f xml:space="preserve"> RTD("cqg.rtd",,"StudyData", $Z$2, "Bar", "", "High", $Y$2, -$P250, $AD$2,$AC$2,,$AA$2,$AB$2)</f>
        <v/>
      </c>
      <c r="U250" s="54" t="str">
        <f xml:space="preserve"> RTD("cqg.rtd",,"StudyData", $Z$2, "Bar", "", "Low", $Y$2, -$P250, $AD$2,$AC$2,,$AA$2,$AB$2)</f>
        <v/>
      </c>
      <c r="V250" s="54" t="str">
        <f xml:space="preserve"> RTD("cqg.rtd",,"StudyData", $Z$2, "Bar", "", "Close", $Y$2, -$P250, $AD$2,$AC$2,,$AA$2,$AB$2)</f>
        <v/>
      </c>
    </row>
    <row r="251" spans="1:22" x14ac:dyDescent="0.3">
      <c r="A251" s="51">
        <f t="shared" si="10"/>
        <v>249</v>
      </c>
      <c r="B251" s="52">
        <f xml:space="preserve"> RTD("cqg.rtd",,"StudyData", $K$2, "Bar", "", "Time", $J$2,-$A251, $O$2, "", "","False")</f>
        <v>42170</v>
      </c>
      <c r="C251" s="53">
        <f xml:space="preserve"> RTD("cqg.rtd",,"StudyData", $K$2, "Bar", "", "Time", $J$2, -$A251,$O$2,$N$2, "","False")</f>
        <v>42170</v>
      </c>
      <c r="D251" s="54">
        <f xml:space="preserve"> RTD("cqg.rtd",,"StudyData", $K$2, "Bar", "", "Open", $J$2, -$A251, $O$2,$N$2,,$L$2,$M$2)</f>
        <v>208.64</v>
      </c>
      <c r="E251" s="54">
        <f xml:space="preserve"> RTD("cqg.rtd",,"StudyData", $K$2, "Bar", "", "High", $J$2, -$A251, $O$2,$N$2,,$L$2,$M$2)</f>
        <v>209.45</v>
      </c>
      <c r="F251" s="54">
        <f xml:space="preserve"> RTD("cqg.rtd",,"StudyData", $K$2, "Bar", "", "Low", $J$2, -$A251, $O$2,$N$2,,$L$2,$M$2)</f>
        <v>207.79</v>
      </c>
      <c r="G251" s="54">
        <f xml:space="preserve"> RTD("cqg.rtd",,"StudyData", $K$2, "Bar", "", "Close", $J$2, -$A251, $O$2,$N$2,,$L$2,$M$2)</f>
        <v>209.11</v>
      </c>
      <c r="P251" s="51">
        <f t="shared" si="11"/>
        <v>249</v>
      </c>
      <c r="Q251" s="52">
        <f xml:space="preserve"> RTD("cqg.rtd",,"StudyData", $Z$2, "Bar", "", "Time", $Y$2,-$P251, $AD$2, "", "","False")</f>
        <v>42170</v>
      </c>
      <c r="R251" s="53">
        <f xml:space="preserve"> RTD("cqg.rtd",,"StudyData", $Z$2, "Bar", "", "Time", $Y$2, -$P251,$AD$2,$AC$2, "","False")</f>
        <v>42170</v>
      </c>
      <c r="S251" s="54" t="str">
        <f xml:space="preserve"> RTD("cqg.rtd",,"StudyData", $Z$2, "Bar", "", "Open", $Y$2, -$P251, $AD$2,$AC$2,,$AA$2,$AB$2)</f>
        <v/>
      </c>
      <c r="T251" s="54" t="str">
        <f xml:space="preserve"> RTD("cqg.rtd",,"StudyData", $Z$2, "Bar", "", "High", $Y$2, -$P251, $AD$2,$AC$2,,$AA$2,$AB$2)</f>
        <v/>
      </c>
      <c r="U251" s="54" t="str">
        <f xml:space="preserve"> RTD("cqg.rtd",,"StudyData", $Z$2, "Bar", "", "Low", $Y$2, -$P251, $AD$2,$AC$2,,$AA$2,$AB$2)</f>
        <v/>
      </c>
      <c r="V251" s="54" t="str">
        <f xml:space="preserve"> RTD("cqg.rtd",,"StudyData", $Z$2, "Bar", "", "Close", $Y$2, -$P251, $AD$2,$AC$2,,$AA$2,$AB$2)</f>
        <v/>
      </c>
    </row>
    <row r="252" spans="1:22" x14ac:dyDescent="0.3">
      <c r="A252" s="51">
        <f t="shared" si="10"/>
        <v>250</v>
      </c>
      <c r="B252" s="52">
        <f xml:space="preserve"> RTD("cqg.rtd",,"StudyData", $K$2, "Bar", "", "Time", $J$2,-$A252, $O$2, "", "","False")</f>
        <v>42167</v>
      </c>
      <c r="C252" s="53">
        <f xml:space="preserve"> RTD("cqg.rtd",,"StudyData", $K$2, "Bar", "", "Time", $J$2, -$A252,$O$2,$N$2, "","False")</f>
        <v>42167</v>
      </c>
      <c r="D252" s="54">
        <f xml:space="preserve"> RTD("cqg.rtd",,"StudyData", $K$2, "Bar", "", "Open", $J$2, -$A252, $O$2,$N$2,,$L$2,$M$2)</f>
        <v>210.64</v>
      </c>
      <c r="E252" s="54">
        <f xml:space="preserve"> RTD("cqg.rtd",,"StudyData", $K$2, "Bar", "", "High", $J$2, -$A252, $O$2,$N$2,,$L$2,$M$2)</f>
        <v>210.84</v>
      </c>
      <c r="F252" s="54">
        <f xml:space="preserve"> RTD("cqg.rtd",,"StudyData", $K$2, "Bar", "", "Low", $J$2, -$A252, $O$2,$N$2,,$L$2,$M$2)</f>
        <v>209.68</v>
      </c>
      <c r="G252" s="54">
        <f xml:space="preserve"> RTD("cqg.rtd",,"StudyData", $K$2, "Bar", "", "Close", $J$2, -$A252, $O$2,$N$2,,$L$2,$M$2)</f>
        <v>210.01</v>
      </c>
      <c r="P252" s="51">
        <f t="shared" si="11"/>
        <v>250</v>
      </c>
      <c r="Q252" s="52">
        <f xml:space="preserve"> RTD("cqg.rtd",,"StudyData", $Z$2, "Bar", "", "Time", $Y$2,-$P252, $AD$2, "", "","False")</f>
        <v>42167</v>
      </c>
      <c r="R252" s="53">
        <f xml:space="preserve"> RTD("cqg.rtd",,"StudyData", $Z$2, "Bar", "", "Time", $Y$2, -$P252,$AD$2,$AC$2, "","False")</f>
        <v>42167</v>
      </c>
      <c r="S252" s="54" t="str">
        <f xml:space="preserve"> RTD("cqg.rtd",,"StudyData", $Z$2, "Bar", "", "Open", $Y$2, -$P252, $AD$2,$AC$2,,$AA$2,$AB$2)</f>
        <v/>
      </c>
      <c r="T252" s="54" t="str">
        <f xml:space="preserve"> RTD("cqg.rtd",,"StudyData", $Z$2, "Bar", "", "High", $Y$2, -$P252, $AD$2,$AC$2,,$AA$2,$AB$2)</f>
        <v/>
      </c>
      <c r="U252" s="54" t="str">
        <f xml:space="preserve"> RTD("cqg.rtd",,"StudyData", $Z$2, "Bar", "", "Low", $Y$2, -$P252, $AD$2,$AC$2,,$AA$2,$AB$2)</f>
        <v/>
      </c>
      <c r="V252" s="54" t="str">
        <f xml:space="preserve"> RTD("cqg.rtd",,"StudyData", $Z$2, "Bar", "", "Close", $Y$2, -$P252, $AD$2,$AC$2,,$AA$2,$AB$2)</f>
        <v/>
      </c>
    </row>
    <row r="253" spans="1:22" x14ac:dyDescent="0.3">
      <c r="A253" s="51">
        <f t="shared" si="10"/>
        <v>251</v>
      </c>
      <c r="B253" s="52">
        <f xml:space="preserve"> RTD("cqg.rtd",,"StudyData", $K$2, "Bar", "", "Time", $J$2,-$A253, $O$2, "", "","False")</f>
        <v>42166</v>
      </c>
      <c r="C253" s="53">
        <f xml:space="preserve"> RTD("cqg.rtd",,"StudyData", $K$2, "Bar", "", "Time", $J$2, -$A253,$O$2,$N$2, "","False")</f>
        <v>42166</v>
      </c>
      <c r="D253" s="54">
        <f xml:space="preserve"> RTD("cqg.rtd",,"StudyData", $K$2, "Bar", "", "Open", $J$2, -$A253, $O$2,$N$2,,$L$2,$M$2)</f>
        <v>211.48</v>
      </c>
      <c r="E253" s="54">
        <f xml:space="preserve"> RTD("cqg.rtd",,"StudyData", $K$2, "Bar", "", "High", $J$2, -$A253, $O$2,$N$2,,$L$2,$M$2)</f>
        <v>212.09</v>
      </c>
      <c r="F253" s="54">
        <f xml:space="preserve"> RTD("cqg.rtd",,"StudyData", $K$2, "Bar", "", "Low", $J$2, -$A253, $O$2,$N$2,,$L$2,$M$2)</f>
        <v>211.2</v>
      </c>
      <c r="G253" s="54">
        <f xml:space="preserve"> RTD("cqg.rtd",,"StudyData", $K$2, "Bar", "", "Close", $J$2, -$A253, $O$2,$N$2,,$L$2,$M$2)</f>
        <v>211.63</v>
      </c>
      <c r="P253" s="51">
        <f t="shared" si="11"/>
        <v>251</v>
      </c>
      <c r="Q253" s="52">
        <f xml:space="preserve"> RTD("cqg.rtd",,"StudyData", $Z$2, "Bar", "", "Time", $Y$2,-$P253, $AD$2, "", "","False")</f>
        <v>42166</v>
      </c>
      <c r="R253" s="53">
        <f xml:space="preserve"> RTD("cqg.rtd",,"StudyData", $Z$2, "Bar", "", "Time", $Y$2, -$P253,$AD$2,$AC$2, "","False")</f>
        <v>42166</v>
      </c>
      <c r="S253" s="54" t="str">
        <f xml:space="preserve"> RTD("cqg.rtd",,"StudyData", $Z$2, "Bar", "", "Open", $Y$2, -$P253, $AD$2,$AC$2,,$AA$2,$AB$2)</f>
        <v/>
      </c>
      <c r="T253" s="54" t="str">
        <f xml:space="preserve"> RTD("cqg.rtd",,"StudyData", $Z$2, "Bar", "", "High", $Y$2, -$P253, $AD$2,$AC$2,,$AA$2,$AB$2)</f>
        <v/>
      </c>
      <c r="U253" s="54" t="str">
        <f xml:space="preserve"> RTD("cqg.rtd",,"StudyData", $Z$2, "Bar", "", "Low", $Y$2, -$P253, $AD$2,$AC$2,,$AA$2,$AB$2)</f>
        <v/>
      </c>
      <c r="V253" s="54" t="str">
        <f xml:space="preserve"> RTD("cqg.rtd",,"StudyData", $Z$2, "Bar", "", "Close", $Y$2, -$P253, $AD$2,$AC$2,,$AA$2,$AB$2)</f>
        <v/>
      </c>
    </row>
    <row r="254" spans="1:22" x14ac:dyDescent="0.3">
      <c r="A254" s="51">
        <f t="shared" si="10"/>
        <v>252</v>
      </c>
      <c r="B254" s="52">
        <f xml:space="preserve"> RTD("cqg.rtd",,"StudyData", $K$2, "Bar", "", "Time", $J$2,-$A254, $O$2, "", "","False")</f>
        <v>42165</v>
      </c>
      <c r="C254" s="53">
        <f xml:space="preserve"> RTD("cqg.rtd",,"StudyData", $K$2, "Bar", "", "Time", $J$2, -$A254,$O$2,$N$2, "","False")</f>
        <v>42165</v>
      </c>
      <c r="D254" s="54">
        <f xml:space="preserve"> RTD("cqg.rtd",,"StudyData", $K$2, "Bar", "", "Open", $J$2, -$A254, $O$2,$N$2,,$L$2,$M$2)</f>
        <v>209.37</v>
      </c>
      <c r="E254" s="54">
        <f xml:space="preserve"> RTD("cqg.rtd",,"StudyData", $K$2, "Bar", "", "High", $J$2, -$A254, $O$2,$N$2,,$L$2,$M$2)</f>
        <v>211.41</v>
      </c>
      <c r="F254" s="54">
        <f xml:space="preserve"> RTD("cqg.rtd",,"StudyData", $K$2, "Bar", "", "Low", $J$2, -$A254, $O$2,$N$2,,$L$2,$M$2)</f>
        <v>209.31</v>
      </c>
      <c r="G254" s="54">
        <f xml:space="preserve"> RTD("cqg.rtd",,"StudyData", $K$2, "Bar", "", "Close", $J$2, -$A254, $O$2,$N$2,,$L$2,$M$2)</f>
        <v>210.95</v>
      </c>
      <c r="P254" s="51">
        <f t="shared" si="11"/>
        <v>252</v>
      </c>
      <c r="Q254" s="52">
        <f xml:space="preserve"> RTD("cqg.rtd",,"StudyData", $Z$2, "Bar", "", "Time", $Y$2,-$P254, $AD$2, "", "","False")</f>
        <v>42165</v>
      </c>
      <c r="R254" s="53">
        <f xml:space="preserve"> RTD("cqg.rtd",,"StudyData", $Z$2, "Bar", "", "Time", $Y$2, -$P254,$AD$2,$AC$2, "","False")</f>
        <v>42165</v>
      </c>
      <c r="S254" s="54" t="str">
        <f xml:space="preserve"> RTD("cqg.rtd",,"StudyData", $Z$2, "Bar", "", "Open", $Y$2, -$P254, $AD$2,$AC$2,,$AA$2,$AB$2)</f>
        <v/>
      </c>
      <c r="T254" s="54" t="str">
        <f xml:space="preserve"> RTD("cqg.rtd",,"StudyData", $Z$2, "Bar", "", "High", $Y$2, -$P254, $AD$2,$AC$2,,$AA$2,$AB$2)</f>
        <v/>
      </c>
      <c r="U254" s="54" t="str">
        <f xml:space="preserve"> RTD("cqg.rtd",,"StudyData", $Z$2, "Bar", "", "Low", $Y$2, -$P254, $AD$2,$AC$2,,$AA$2,$AB$2)</f>
        <v/>
      </c>
      <c r="V254" s="54" t="str">
        <f xml:space="preserve"> RTD("cqg.rtd",,"StudyData", $Z$2, "Bar", "", "Close", $Y$2, -$P254, $AD$2,$AC$2,,$AA$2,$AB$2)</f>
        <v/>
      </c>
    </row>
    <row r="255" spans="1:22" x14ac:dyDescent="0.3">
      <c r="A255" s="51">
        <f t="shared" si="10"/>
        <v>253</v>
      </c>
      <c r="B255" s="52">
        <f xml:space="preserve"> RTD("cqg.rtd",,"StudyData", $K$2, "Bar", "", "Time", $J$2,-$A255, $O$2, "", "","False")</f>
        <v>42164</v>
      </c>
      <c r="C255" s="53">
        <f xml:space="preserve"> RTD("cqg.rtd",,"StudyData", $K$2, "Bar", "", "Time", $J$2, -$A255,$O$2,$N$2, "","False")</f>
        <v>42164</v>
      </c>
      <c r="D255" s="54">
        <f xml:space="preserve"> RTD("cqg.rtd",,"StudyData", $K$2, "Bar", "", "Open", $J$2, -$A255, $O$2,$N$2,,$L$2,$M$2)</f>
        <v>208.45</v>
      </c>
      <c r="E255" s="54">
        <f xml:space="preserve"> RTD("cqg.rtd",,"StudyData", $K$2, "Bar", "", "High", $J$2, -$A255, $O$2,$N$2,,$L$2,$M$2)</f>
        <v>209.1</v>
      </c>
      <c r="F255" s="54">
        <f xml:space="preserve"> RTD("cqg.rtd",,"StudyData", $K$2, "Bar", "", "Low", $J$2, -$A255, $O$2,$N$2,,$L$2,$M$2)</f>
        <v>207.69</v>
      </c>
      <c r="G255" s="54">
        <f xml:space="preserve"> RTD("cqg.rtd",,"StudyData", $K$2, "Bar", "", "Close", $J$2, -$A255, $O$2,$N$2,,$L$2,$M$2)</f>
        <v>208.45</v>
      </c>
      <c r="P255" s="51">
        <f t="shared" si="11"/>
        <v>253</v>
      </c>
      <c r="Q255" s="52">
        <f xml:space="preserve"> RTD("cqg.rtd",,"StudyData", $Z$2, "Bar", "", "Time", $Y$2,-$P255, $AD$2, "", "","False")</f>
        <v>42164</v>
      </c>
      <c r="R255" s="53">
        <f xml:space="preserve"> RTD("cqg.rtd",,"StudyData", $Z$2, "Bar", "", "Time", $Y$2, -$P255,$AD$2,$AC$2, "","False")</f>
        <v>42164</v>
      </c>
      <c r="S255" s="54" t="str">
        <f xml:space="preserve"> RTD("cqg.rtd",,"StudyData", $Z$2, "Bar", "", "Open", $Y$2, -$P255, $AD$2,$AC$2,,$AA$2,$AB$2)</f>
        <v/>
      </c>
      <c r="T255" s="54" t="str">
        <f xml:space="preserve"> RTD("cqg.rtd",,"StudyData", $Z$2, "Bar", "", "High", $Y$2, -$P255, $AD$2,$AC$2,,$AA$2,$AB$2)</f>
        <v/>
      </c>
      <c r="U255" s="54" t="str">
        <f xml:space="preserve"> RTD("cqg.rtd",,"StudyData", $Z$2, "Bar", "", "Low", $Y$2, -$P255, $AD$2,$AC$2,,$AA$2,$AB$2)</f>
        <v/>
      </c>
      <c r="V255" s="54" t="str">
        <f xml:space="preserve"> RTD("cqg.rtd",,"StudyData", $Z$2, "Bar", "", "Close", $Y$2, -$P255, $AD$2,$AC$2,,$AA$2,$AB$2)</f>
        <v/>
      </c>
    </row>
    <row r="256" spans="1:22" x14ac:dyDescent="0.3">
      <c r="A256" s="51">
        <f t="shared" si="10"/>
        <v>254</v>
      </c>
      <c r="B256" s="52">
        <f xml:space="preserve"> RTD("cqg.rtd",,"StudyData", $K$2, "Bar", "", "Time", $J$2,-$A256, $O$2, "", "","False")</f>
        <v>42163</v>
      </c>
      <c r="C256" s="53">
        <f xml:space="preserve"> RTD("cqg.rtd",,"StudyData", $K$2, "Bar", "", "Time", $J$2, -$A256,$O$2,$N$2, "","False")</f>
        <v>42163</v>
      </c>
      <c r="D256" s="54">
        <f xml:space="preserve"> RTD("cqg.rtd",,"StudyData", $K$2, "Bar", "", "Open", $J$2, -$A256, $O$2,$N$2,,$L$2,$M$2)</f>
        <v>209.64</v>
      </c>
      <c r="E256" s="54">
        <f xml:space="preserve"> RTD("cqg.rtd",,"StudyData", $K$2, "Bar", "", "High", $J$2, -$A256, $O$2,$N$2,,$L$2,$M$2)</f>
        <v>209.82</v>
      </c>
      <c r="F256" s="54">
        <f xml:space="preserve"> RTD("cqg.rtd",,"StudyData", $K$2, "Bar", "", "Low", $J$2, -$A256, $O$2,$N$2,,$L$2,$M$2)</f>
        <v>208.27</v>
      </c>
      <c r="G256" s="54">
        <f xml:space="preserve"> RTD("cqg.rtd",,"StudyData", $K$2, "Bar", "", "Close", $J$2, -$A256, $O$2,$N$2,,$L$2,$M$2)</f>
        <v>208.48</v>
      </c>
      <c r="P256" s="51">
        <f t="shared" si="11"/>
        <v>254</v>
      </c>
      <c r="Q256" s="52">
        <f xml:space="preserve"> RTD("cqg.rtd",,"StudyData", $Z$2, "Bar", "", "Time", $Y$2,-$P256, $AD$2, "", "","False")</f>
        <v>42163</v>
      </c>
      <c r="R256" s="53">
        <f xml:space="preserve"> RTD("cqg.rtd",,"StudyData", $Z$2, "Bar", "", "Time", $Y$2, -$P256,$AD$2,$AC$2, "","False")</f>
        <v>42163</v>
      </c>
      <c r="S256" s="54" t="str">
        <f xml:space="preserve"> RTD("cqg.rtd",,"StudyData", $Z$2, "Bar", "", "Open", $Y$2, -$P256, $AD$2,$AC$2,,$AA$2,$AB$2)</f>
        <v/>
      </c>
      <c r="T256" s="54" t="str">
        <f xml:space="preserve"> RTD("cqg.rtd",,"StudyData", $Z$2, "Bar", "", "High", $Y$2, -$P256, $AD$2,$AC$2,,$AA$2,$AB$2)</f>
        <v/>
      </c>
      <c r="U256" s="54" t="str">
        <f xml:space="preserve"> RTD("cqg.rtd",,"StudyData", $Z$2, "Bar", "", "Low", $Y$2, -$P256, $AD$2,$AC$2,,$AA$2,$AB$2)</f>
        <v/>
      </c>
      <c r="V256" s="54" t="str">
        <f xml:space="preserve"> RTD("cqg.rtd",,"StudyData", $Z$2, "Bar", "", "Close", $Y$2, -$P256, $AD$2,$AC$2,,$AA$2,$AB$2)</f>
        <v/>
      </c>
    </row>
    <row r="257" spans="1:22" x14ac:dyDescent="0.3">
      <c r="A257" s="51">
        <f t="shared" si="10"/>
        <v>255</v>
      </c>
      <c r="B257" s="52">
        <f xml:space="preserve"> RTD("cqg.rtd",,"StudyData", $K$2, "Bar", "", "Time", $J$2,-$A257, $O$2, "", "","False")</f>
        <v>42160</v>
      </c>
      <c r="C257" s="53">
        <f xml:space="preserve"> RTD("cqg.rtd",,"StudyData", $K$2, "Bar", "", "Time", $J$2, -$A257,$O$2,$N$2, "","False")</f>
        <v>42160</v>
      </c>
      <c r="D257" s="54">
        <f xml:space="preserve"> RTD("cqg.rtd",,"StudyData", $K$2, "Bar", "", "Open", $J$2, -$A257, $O$2,$N$2,,$L$2,$M$2)</f>
        <v>209.95</v>
      </c>
      <c r="E257" s="54">
        <f xml:space="preserve"> RTD("cqg.rtd",,"StudyData", $K$2, "Bar", "", "High", $J$2, -$A257, $O$2,$N$2,,$L$2,$M$2)</f>
        <v>210.58</v>
      </c>
      <c r="F257" s="54">
        <f xml:space="preserve"> RTD("cqg.rtd",,"StudyData", $K$2, "Bar", "", "Low", $J$2, -$A257, $O$2,$N$2,,$L$2,$M$2)</f>
        <v>208.98</v>
      </c>
      <c r="G257" s="54">
        <f xml:space="preserve"> RTD("cqg.rtd",,"StudyData", $K$2, "Bar", "", "Close", $J$2, -$A257, $O$2,$N$2,,$L$2,$M$2)</f>
        <v>209.77</v>
      </c>
      <c r="P257" s="51">
        <f t="shared" si="11"/>
        <v>255</v>
      </c>
      <c r="Q257" s="52">
        <f xml:space="preserve"> RTD("cqg.rtd",,"StudyData", $Z$2, "Bar", "", "Time", $Y$2,-$P257, $AD$2, "", "","False")</f>
        <v>42160</v>
      </c>
      <c r="R257" s="53">
        <f xml:space="preserve"> RTD("cqg.rtd",,"StudyData", $Z$2, "Bar", "", "Time", $Y$2, -$P257,$AD$2,$AC$2, "","False")</f>
        <v>42160</v>
      </c>
      <c r="S257" s="54" t="str">
        <f xml:space="preserve"> RTD("cqg.rtd",,"StudyData", $Z$2, "Bar", "", "Open", $Y$2, -$P257, $AD$2,$AC$2,,$AA$2,$AB$2)</f>
        <v/>
      </c>
      <c r="T257" s="54" t="str">
        <f xml:space="preserve"> RTD("cqg.rtd",,"StudyData", $Z$2, "Bar", "", "High", $Y$2, -$P257, $AD$2,$AC$2,,$AA$2,$AB$2)</f>
        <v/>
      </c>
      <c r="U257" s="54" t="str">
        <f xml:space="preserve"> RTD("cqg.rtd",,"StudyData", $Z$2, "Bar", "", "Low", $Y$2, -$P257, $AD$2,$AC$2,,$AA$2,$AB$2)</f>
        <v/>
      </c>
      <c r="V257" s="54" t="str">
        <f xml:space="preserve"> RTD("cqg.rtd",,"StudyData", $Z$2, "Bar", "", "Close", $Y$2, -$P257, $AD$2,$AC$2,,$AA$2,$AB$2)</f>
        <v/>
      </c>
    </row>
    <row r="258" spans="1:22" x14ac:dyDescent="0.3">
      <c r="A258" s="51">
        <f t="shared" si="10"/>
        <v>256</v>
      </c>
      <c r="B258" s="52">
        <f xml:space="preserve"> RTD("cqg.rtd",,"StudyData", $K$2, "Bar", "", "Time", $J$2,-$A258, $O$2, "", "","False")</f>
        <v>42159</v>
      </c>
      <c r="C258" s="53">
        <f xml:space="preserve"> RTD("cqg.rtd",,"StudyData", $K$2, "Bar", "", "Time", $J$2, -$A258,$O$2,$N$2, "","False")</f>
        <v>42159</v>
      </c>
      <c r="D258" s="54">
        <f xml:space="preserve"> RTD("cqg.rtd",,"StudyData", $K$2, "Bar", "", "Open", $J$2, -$A258, $O$2,$N$2,,$L$2,$M$2)</f>
        <v>211.07</v>
      </c>
      <c r="E258" s="54">
        <f xml:space="preserve"> RTD("cqg.rtd",,"StudyData", $K$2, "Bar", "", "High", $J$2, -$A258, $O$2,$N$2,,$L$2,$M$2)</f>
        <v>211.78</v>
      </c>
      <c r="F258" s="54">
        <f xml:space="preserve"> RTD("cqg.rtd",,"StudyData", $K$2, "Bar", "", "Low", $J$2, -$A258, $O$2,$N$2,,$L$2,$M$2)</f>
        <v>209.75</v>
      </c>
      <c r="G258" s="54">
        <f xml:space="preserve"> RTD("cqg.rtd",,"StudyData", $K$2, "Bar", "", "Close", $J$2, -$A258, $O$2,$N$2,,$L$2,$M$2)</f>
        <v>210.12</v>
      </c>
      <c r="P258" s="51">
        <f t="shared" si="11"/>
        <v>256</v>
      </c>
      <c r="Q258" s="52">
        <f xml:space="preserve"> RTD("cqg.rtd",,"StudyData", $Z$2, "Bar", "", "Time", $Y$2,-$P258, $AD$2, "", "","False")</f>
        <v>42159</v>
      </c>
      <c r="R258" s="53">
        <f xml:space="preserve"> RTD("cqg.rtd",,"StudyData", $Z$2, "Bar", "", "Time", $Y$2, -$P258,$AD$2,$AC$2, "","False")</f>
        <v>42159</v>
      </c>
      <c r="S258" s="54" t="str">
        <f xml:space="preserve"> RTD("cqg.rtd",,"StudyData", $Z$2, "Bar", "", "Open", $Y$2, -$P258, $AD$2,$AC$2,,$AA$2,$AB$2)</f>
        <v/>
      </c>
      <c r="T258" s="54" t="str">
        <f xml:space="preserve"> RTD("cqg.rtd",,"StudyData", $Z$2, "Bar", "", "High", $Y$2, -$P258, $AD$2,$AC$2,,$AA$2,$AB$2)</f>
        <v/>
      </c>
      <c r="U258" s="54" t="str">
        <f xml:space="preserve"> RTD("cqg.rtd",,"StudyData", $Z$2, "Bar", "", "Low", $Y$2, -$P258, $AD$2,$AC$2,,$AA$2,$AB$2)</f>
        <v/>
      </c>
      <c r="V258" s="54" t="str">
        <f xml:space="preserve"> RTD("cqg.rtd",,"StudyData", $Z$2, "Bar", "", "Close", $Y$2, -$P258, $AD$2,$AC$2,,$AA$2,$AB$2)</f>
        <v/>
      </c>
    </row>
    <row r="259" spans="1:22" x14ac:dyDescent="0.3">
      <c r="A259" s="51">
        <f t="shared" si="10"/>
        <v>257</v>
      </c>
      <c r="B259" s="52">
        <f xml:space="preserve"> RTD("cqg.rtd",,"StudyData", $K$2, "Bar", "", "Time", $J$2,-$A259, $O$2, "", "","False")</f>
        <v>42158</v>
      </c>
      <c r="C259" s="53">
        <f xml:space="preserve"> RTD("cqg.rtd",,"StudyData", $K$2, "Bar", "", "Time", $J$2, -$A259,$O$2,$N$2, "","False")</f>
        <v>42158</v>
      </c>
      <c r="D259" s="54">
        <f xml:space="preserve"> RTD("cqg.rtd",,"StudyData", $K$2, "Bar", "", "Open", $J$2, -$A259, $O$2,$N$2,,$L$2,$M$2)</f>
        <v>212</v>
      </c>
      <c r="E259" s="54">
        <f xml:space="preserve"> RTD("cqg.rtd",,"StudyData", $K$2, "Bar", "", "High", $J$2, -$A259, $O$2,$N$2,,$L$2,$M$2)</f>
        <v>212.67</v>
      </c>
      <c r="F259" s="54">
        <f xml:space="preserve"> RTD("cqg.rtd",,"StudyData", $K$2, "Bar", "", "Low", $J$2, -$A259, $O$2,$N$2,,$L$2,$M$2)</f>
        <v>211.33</v>
      </c>
      <c r="G259" s="54">
        <f xml:space="preserve"> RTD("cqg.rtd",,"StudyData", $K$2, "Bar", "", "Close", $J$2, -$A259, $O$2,$N$2,,$L$2,$M$2)</f>
        <v>211.92</v>
      </c>
      <c r="P259" s="51">
        <f t="shared" si="11"/>
        <v>257</v>
      </c>
      <c r="Q259" s="52">
        <f xml:space="preserve"> RTD("cqg.rtd",,"StudyData", $Z$2, "Bar", "", "Time", $Y$2,-$P259, $AD$2, "", "","False")</f>
        <v>42158</v>
      </c>
      <c r="R259" s="53">
        <f xml:space="preserve"> RTD("cqg.rtd",,"StudyData", $Z$2, "Bar", "", "Time", $Y$2, -$P259,$AD$2,$AC$2, "","False")</f>
        <v>42158</v>
      </c>
      <c r="S259" s="54" t="str">
        <f xml:space="preserve"> RTD("cqg.rtd",,"StudyData", $Z$2, "Bar", "", "Open", $Y$2, -$P259, $AD$2,$AC$2,,$AA$2,$AB$2)</f>
        <v/>
      </c>
      <c r="T259" s="54" t="str">
        <f xml:space="preserve"> RTD("cqg.rtd",,"StudyData", $Z$2, "Bar", "", "High", $Y$2, -$P259, $AD$2,$AC$2,,$AA$2,$AB$2)</f>
        <v/>
      </c>
      <c r="U259" s="54" t="str">
        <f xml:space="preserve"> RTD("cqg.rtd",,"StudyData", $Z$2, "Bar", "", "Low", $Y$2, -$P259, $AD$2,$AC$2,,$AA$2,$AB$2)</f>
        <v/>
      </c>
      <c r="V259" s="54" t="str">
        <f xml:space="preserve"> RTD("cqg.rtd",,"StudyData", $Z$2, "Bar", "", "Close", $Y$2, -$P259, $AD$2,$AC$2,,$AA$2,$AB$2)</f>
        <v/>
      </c>
    </row>
    <row r="260" spans="1:22" x14ac:dyDescent="0.3">
      <c r="A260" s="51">
        <f t="shared" ref="A260:A302" si="12">A259+1</f>
        <v>258</v>
      </c>
      <c r="B260" s="52">
        <f xml:space="preserve"> RTD("cqg.rtd",,"StudyData", $K$2, "Bar", "", "Time", $J$2,-$A260, $O$2, "", "","False")</f>
        <v>42157</v>
      </c>
      <c r="C260" s="53">
        <f xml:space="preserve"> RTD("cqg.rtd",,"StudyData", $K$2, "Bar", "", "Time", $J$2, -$A260,$O$2,$N$2, "","False")</f>
        <v>42157</v>
      </c>
      <c r="D260" s="54">
        <f xml:space="preserve"> RTD("cqg.rtd",,"StudyData", $K$2, "Bar", "", "Open", $J$2, -$A260, $O$2,$N$2,,$L$2,$M$2)</f>
        <v>211.02</v>
      </c>
      <c r="E260" s="54">
        <f xml:space="preserve"> RTD("cqg.rtd",,"StudyData", $K$2, "Bar", "", "High", $J$2, -$A260, $O$2,$N$2,,$L$2,$M$2)</f>
        <v>212.19</v>
      </c>
      <c r="F260" s="54">
        <f xml:space="preserve"> RTD("cqg.rtd",,"StudyData", $K$2, "Bar", "", "Low", $J$2, -$A260, $O$2,$N$2,,$L$2,$M$2)</f>
        <v>210.27</v>
      </c>
      <c r="G260" s="54">
        <f xml:space="preserve"> RTD("cqg.rtd",,"StudyData", $K$2, "Bar", "", "Close", $J$2, -$A260, $O$2,$N$2,,$L$2,$M$2)</f>
        <v>211.36</v>
      </c>
      <c r="P260" s="51">
        <f t="shared" ref="P260:P302" si="13">P259+1</f>
        <v>258</v>
      </c>
      <c r="Q260" s="52">
        <f xml:space="preserve"> RTD("cqg.rtd",,"StudyData", $Z$2, "Bar", "", "Time", $Y$2,-$P260, $AD$2, "", "","False")</f>
        <v>42157</v>
      </c>
      <c r="R260" s="53">
        <f xml:space="preserve"> RTD("cqg.rtd",,"StudyData", $Z$2, "Bar", "", "Time", $Y$2, -$P260,$AD$2,$AC$2, "","False")</f>
        <v>42157</v>
      </c>
      <c r="S260" s="54" t="str">
        <f xml:space="preserve"> RTD("cqg.rtd",,"StudyData", $Z$2, "Bar", "", "Open", $Y$2, -$P260, $AD$2,$AC$2,,$AA$2,$AB$2)</f>
        <v/>
      </c>
      <c r="T260" s="54" t="str">
        <f xml:space="preserve"> RTD("cqg.rtd",,"StudyData", $Z$2, "Bar", "", "High", $Y$2, -$P260, $AD$2,$AC$2,,$AA$2,$AB$2)</f>
        <v/>
      </c>
      <c r="U260" s="54" t="str">
        <f xml:space="preserve"> RTD("cqg.rtd",,"StudyData", $Z$2, "Bar", "", "Low", $Y$2, -$P260, $AD$2,$AC$2,,$AA$2,$AB$2)</f>
        <v/>
      </c>
      <c r="V260" s="54" t="str">
        <f xml:space="preserve"> RTD("cqg.rtd",,"StudyData", $Z$2, "Bar", "", "Close", $Y$2, -$P260, $AD$2,$AC$2,,$AA$2,$AB$2)</f>
        <v/>
      </c>
    </row>
    <row r="261" spans="1:22" x14ac:dyDescent="0.3">
      <c r="A261" s="51">
        <f t="shared" si="12"/>
        <v>259</v>
      </c>
      <c r="B261" s="52">
        <f xml:space="preserve"> RTD("cqg.rtd",,"StudyData", $K$2, "Bar", "", "Time", $J$2,-$A261, $O$2, "", "","False")</f>
        <v>42156</v>
      </c>
      <c r="C261" s="53">
        <f xml:space="preserve"> RTD("cqg.rtd",,"StudyData", $K$2, "Bar", "", "Time", $J$2, -$A261,$O$2,$N$2, "","False")</f>
        <v>42156</v>
      </c>
      <c r="D261" s="54">
        <f xml:space="preserve"> RTD("cqg.rtd",,"StudyData", $K$2, "Bar", "", "Open", $J$2, -$A261, $O$2,$N$2,,$L$2,$M$2)</f>
        <v>211.94</v>
      </c>
      <c r="E261" s="54">
        <f xml:space="preserve"> RTD("cqg.rtd",,"StudyData", $K$2, "Bar", "", "High", $J$2, -$A261, $O$2,$N$2,,$L$2,$M$2)</f>
        <v>212.34</v>
      </c>
      <c r="F261" s="54">
        <f xml:space="preserve"> RTD("cqg.rtd",,"StudyData", $K$2, "Bar", "", "Low", $J$2, -$A261, $O$2,$N$2,,$L$2,$M$2)</f>
        <v>210.62</v>
      </c>
      <c r="G261" s="54">
        <f xml:space="preserve"> RTD("cqg.rtd",,"StudyData", $K$2, "Bar", "", "Close", $J$2, -$A261, $O$2,$N$2,,$L$2,$M$2)</f>
        <v>211.57</v>
      </c>
      <c r="P261" s="51">
        <f t="shared" si="13"/>
        <v>259</v>
      </c>
      <c r="Q261" s="52">
        <f xml:space="preserve"> RTD("cqg.rtd",,"StudyData", $Z$2, "Bar", "", "Time", $Y$2,-$P261, $AD$2, "", "","False")</f>
        <v>42156</v>
      </c>
      <c r="R261" s="53">
        <f xml:space="preserve"> RTD("cqg.rtd",,"StudyData", $Z$2, "Bar", "", "Time", $Y$2, -$P261,$AD$2,$AC$2, "","False")</f>
        <v>42156</v>
      </c>
      <c r="S261" s="54" t="str">
        <f xml:space="preserve"> RTD("cqg.rtd",,"StudyData", $Z$2, "Bar", "", "Open", $Y$2, -$P261, $AD$2,$AC$2,,$AA$2,$AB$2)</f>
        <v/>
      </c>
      <c r="T261" s="54" t="str">
        <f xml:space="preserve"> RTD("cqg.rtd",,"StudyData", $Z$2, "Bar", "", "High", $Y$2, -$P261, $AD$2,$AC$2,,$AA$2,$AB$2)</f>
        <v/>
      </c>
      <c r="U261" s="54" t="str">
        <f xml:space="preserve"> RTD("cqg.rtd",,"StudyData", $Z$2, "Bar", "", "Low", $Y$2, -$P261, $AD$2,$AC$2,,$AA$2,$AB$2)</f>
        <v/>
      </c>
      <c r="V261" s="54" t="str">
        <f xml:space="preserve"> RTD("cqg.rtd",,"StudyData", $Z$2, "Bar", "", "Close", $Y$2, -$P261, $AD$2,$AC$2,,$AA$2,$AB$2)</f>
        <v/>
      </c>
    </row>
    <row r="262" spans="1:22" x14ac:dyDescent="0.3">
      <c r="A262" s="51">
        <f t="shared" si="12"/>
        <v>260</v>
      </c>
      <c r="B262" s="52">
        <f xml:space="preserve"> RTD("cqg.rtd",,"StudyData", $K$2, "Bar", "", "Time", $J$2,-$A262, $O$2, "", "","False")</f>
        <v>42153</v>
      </c>
      <c r="C262" s="53">
        <f xml:space="preserve"> RTD("cqg.rtd",,"StudyData", $K$2, "Bar", "", "Time", $J$2, -$A262,$O$2,$N$2, "","False")</f>
        <v>42153</v>
      </c>
      <c r="D262" s="54">
        <f xml:space="preserve"> RTD("cqg.rtd",,"StudyData", $K$2, "Bar", "", "Open", $J$2, -$A262, $O$2,$N$2,,$L$2,$M$2)</f>
        <v>212.38</v>
      </c>
      <c r="E262" s="54">
        <f xml:space="preserve"> RTD("cqg.rtd",,"StudyData", $K$2, "Bar", "", "High", $J$2, -$A262, $O$2,$N$2,,$L$2,$M$2)</f>
        <v>212.43</v>
      </c>
      <c r="F262" s="54">
        <f xml:space="preserve"> RTD("cqg.rtd",,"StudyData", $K$2, "Bar", "", "Low", $J$2, -$A262, $O$2,$N$2,,$L$2,$M$2)</f>
        <v>210.82</v>
      </c>
      <c r="G262" s="54">
        <f xml:space="preserve"> RTD("cqg.rtd",,"StudyData", $K$2, "Bar", "", "Close", $J$2, -$A262, $O$2,$N$2,,$L$2,$M$2)</f>
        <v>211.14</v>
      </c>
      <c r="P262" s="51">
        <f t="shared" si="13"/>
        <v>260</v>
      </c>
      <c r="Q262" s="52">
        <f xml:space="preserve"> RTD("cqg.rtd",,"StudyData", $Z$2, "Bar", "", "Time", $Y$2,-$P262, $AD$2, "", "","False")</f>
        <v>42153</v>
      </c>
      <c r="R262" s="53">
        <f xml:space="preserve"> RTD("cqg.rtd",,"StudyData", $Z$2, "Bar", "", "Time", $Y$2, -$P262,$AD$2,$AC$2, "","False")</f>
        <v>42153</v>
      </c>
      <c r="S262" s="54" t="str">
        <f xml:space="preserve"> RTD("cqg.rtd",,"StudyData", $Z$2, "Bar", "", "Open", $Y$2, -$P262, $AD$2,$AC$2,,$AA$2,$AB$2)</f>
        <v/>
      </c>
      <c r="T262" s="54" t="str">
        <f xml:space="preserve"> RTD("cqg.rtd",,"StudyData", $Z$2, "Bar", "", "High", $Y$2, -$P262, $AD$2,$AC$2,,$AA$2,$AB$2)</f>
        <v/>
      </c>
      <c r="U262" s="54" t="str">
        <f xml:space="preserve"> RTD("cqg.rtd",,"StudyData", $Z$2, "Bar", "", "Low", $Y$2, -$P262, $AD$2,$AC$2,,$AA$2,$AB$2)</f>
        <v/>
      </c>
      <c r="V262" s="54" t="str">
        <f xml:space="preserve"> RTD("cqg.rtd",,"StudyData", $Z$2, "Bar", "", "Close", $Y$2, -$P262, $AD$2,$AC$2,,$AA$2,$AB$2)</f>
        <v/>
      </c>
    </row>
    <row r="263" spans="1:22" x14ac:dyDescent="0.3">
      <c r="A263" s="51">
        <f t="shared" si="12"/>
        <v>261</v>
      </c>
      <c r="B263" s="52">
        <f xml:space="preserve"> RTD("cqg.rtd",,"StudyData", $K$2, "Bar", "", "Time", $J$2,-$A263, $O$2, "", "","False")</f>
        <v>42152</v>
      </c>
      <c r="C263" s="53">
        <f xml:space="preserve"> RTD("cqg.rtd",,"StudyData", $K$2, "Bar", "", "Time", $J$2, -$A263,$O$2,$N$2, "","False")</f>
        <v>42152</v>
      </c>
      <c r="D263" s="54">
        <f xml:space="preserve"> RTD("cqg.rtd",,"StudyData", $K$2, "Bar", "", "Open", $J$2, -$A263, $O$2,$N$2,,$L$2,$M$2)</f>
        <v>212.33</v>
      </c>
      <c r="E263" s="54">
        <f xml:space="preserve"> RTD("cqg.rtd",,"StudyData", $K$2, "Bar", "", "High", $J$2, -$A263, $O$2,$N$2,,$L$2,$M$2)</f>
        <v>212.77</v>
      </c>
      <c r="F263" s="54">
        <f xml:space="preserve"> RTD("cqg.rtd",,"StudyData", $K$2, "Bar", "", "Low", $J$2, -$A263, $O$2,$N$2,,$L$2,$M$2)</f>
        <v>211.63</v>
      </c>
      <c r="G263" s="54">
        <f xml:space="preserve"> RTD("cqg.rtd",,"StudyData", $K$2, "Bar", "", "Close", $J$2, -$A263, $O$2,$N$2,,$L$2,$M$2)</f>
        <v>212.46</v>
      </c>
      <c r="P263" s="51">
        <f t="shared" si="13"/>
        <v>261</v>
      </c>
      <c r="Q263" s="52">
        <f xml:space="preserve"> RTD("cqg.rtd",,"StudyData", $Z$2, "Bar", "", "Time", $Y$2,-$P263, $AD$2, "", "","False")</f>
        <v>42152</v>
      </c>
      <c r="R263" s="53">
        <f xml:space="preserve"> RTD("cqg.rtd",,"StudyData", $Z$2, "Bar", "", "Time", $Y$2, -$P263,$AD$2,$AC$2, "","False")</f>
        <v>42152</v>
      </c>
      <c r="S263" s="54" t="str">
        <f xml:space="preserve"> RTD("cqg.rtd",,"StudyData", $Z$2, "Bar", "", "Open", $Y$2, -$P263, $AD$2,$AC$2,,$AA$2,$AB$2)</f>
        <v/>
      </c>
      <c r="T263" s="54" t="str">
        <f xml:space="preserve"> RTD("cqg.rtd",,"StudyData", $Z$2, "Bar", "", "High", $Y$2, -$P263, $AD$2,$AC$2,,$AA$2,$AB$2)</f>
        <v/>
      </c>
      <c r="U263" s="54" t="str">
        <f xml:space="preserve"> RTD("cqg.rtd",,"StudyData", $Z$2, "Bar", "", "Low", $Y$2, -$P263, $AD$2,$AC$2,,$AA$2,$AB$2)</f>
        <v/>
      </c>
      <c r="V263" s="54" t="str">
        <f xml:space="preserve"> RTD("cqg.rtd",,"StudyData", $Z$2, "Bar", "", "Close", $Y$2, -$P263, $AD$2,$AC$2,,$AA$2,$AB$2)</f>
        <v/>
      </c>
    </row>
    <row r="264" spans="1:22" x14ac:dyDescent="0.3">
      <c r="A264" s="51">
        <f t="shared" si="12"/>
        <v>262</v>
      </c>
      <c r="B264" s="52">
        <f xml:space="preserve"> RTD("cqg.rtd",,"StudyData", $K$2, "Bar", "", "Time", $J$2,-$A264, $O$2, "", "","False")</f>
        <v>42151</v>
      </c>
      <c r="C264" s="53">
        <f xml:space="preserve"> RTD("cqg.rtd",,"StudyData", $K$2, "Bar", "", "Time", $J$2, -$A264,$O$2,$N$2, "","False")</f>
        <v>42151</v>
      </c>
      <c r="D264" s="54">
        <f xml:space="preserve"> RTD("cqg.rtd",,"StudyData", $K$2, "Bar", "", "Open", $J$2, -$A264, $O$2,$N$2,,$L$2,$M$2)</f>
        <v>211.25</v>
      </c>
      <c r="E264" s="54">
        <f xml:space="preserve"> RTD("cqg.rtd",,"StudyData", $K$2, "Bar", "", "High", $J$2, -$A264, $O$2,$N$2,,$L$2,$M$2)</f>
        <v>212.98</v>
      </c>
      <c r="F264" s="54">
        <f xml:space="preserve"> RTD("cqg.rtd",,"StudyData", $K$2, "Bar", "", "Low", $J$2, -$A264, $O$2,$N$2,,$L$2,$M$2)</f>
        <v>210.85</v>
      </c>
      <c r="G264" s="54">
        <f xml:space="preserve"> RTD("cqg.rtd",,"StudyData", $K$2, "Bar", "", "Close", $J$2, -$A264, $O$2,$N$2,,$L$2,$M$2)</f>
        <v>212.7</v>
      </c>
      <c r="P264" s="51">
        <f t="shared" si="13"/>
        <v>262</v>
      </c>
      <c r="Q264" s="52">
        <f xml:space="preserve"> RTD("cqg.rtd",,"StudyData", $Z$2, "Bar", "", "Time", $Y$2,-$P264, $AD$2, "", "","False")</f>
        <v>42151</v>
      </c>
      <c r="R264" s="53">
        <f xml:space="preserve"> RTD("cqg.rtd",,"StudyData", $Z$2, "Bar", "", "Time", $Y$2, -$P264,$AD$2,$AC$2, "","False")</f>
        <v>42151</v>
      </c>
      <c r="S264" s="54" t="str">
        <f xml:space="preserve"> RTD("cqg.rtd",,"StudyData", $Z$2, "Bar", "", "Open", $Y$2, -$P264, $AD$2,$AC$2,,$AA$2,$AB$2)</f>
        <v/>
      </c>
      <c r="T264" s="54" t="str">
        <f xml:space="preserve"> RTD("cqg.rtd",,"StudyData", $Z$2, "Bar", "", "High", $Y$2, -$P264, $AD$2,$AC$2,,$AA$2,$AB$2)</f>
        <v/>
      </c>
      <c r="U264" s="54" t="str">
        <f xml:space="preserve"> RTD("cqg.rtd",,"StudyData", $Z$2, "Bar", "", "Low", $Y$2, -$P264, $AD$2,$AC$2,,$AA$2,$AB$2)</f>
        <v/>
      </c>
      <c r="V264" s="54" t="str">
        <f xml:space="preserve"> RTD("cqg.rtd",,"StudyData", $Z$2, "Bar", "", "Close", $Y$2, -$P264, $AD$2,$AC$2,,$AA$2,$AB$2)</f>
        <v/>
      </c>
    </row>
    <row r="265" spans="1:22" x14ac:dyDescent="0.3">
      <c r="A265" s="51">
        <f t="shared" si="12"/>
        <v>263</v>
      </c>
      <c r="B265" s="52">
        <f xml:space="preserve"> RTD("cqg.rtd",,"StudyData", $K$2, "Bar", "", "Time", $J$2,-$A265, $O$2, "", "","False")</f>
        <v>42150</v>
      </c>
      <c r="C265" s="53">
        <f xml:space="preserve"> RTD("cqg.rtd",,"StudyData", $K$2, "Bar", "", "Time", $J$2, -$A265,$O$2,$N$2, "","False")</f>
        <v>42150</v>
      </c>
      <c r="D265" s="54">
        <f xml:space="preserve"> RTD("cqg.rtd",,"StudyData", $K$2, "Bar", "", "Open", $J$2, -$A265, $O$2,$N$2,,$L$2,$M$2)</f>
        <v>212.4</v>
      </c>
      <c r="E265" s="54">
        <f xml:space="preserve"> RTD("cqg.rtd",,"StudyData", $K$2, "Bar", "", "High", $J$2, -$A265, $O$2,$N$2,,$L$2,$M$2)</f>
        <v>212.5</v>
      </c>
      <c r="F265" s="54">
        <f xml:space="preserve"> RTD("cqg.rtd",,"StudyData", $K$2, "Bar", "", "Low", $J$2, -$A265, $O$2,$N$2,,$L$2,$M$2)</f>
        <v>210.2</v>
      </c>
      <c r="G265" s="54">
        <f xml:space="preserve"> RTD("cqg.rtd",,"StudyData", $K$2, "Bar", "", "Close", $J$2, -$A265, $O$2,$N$2,,$L$2,$M$2)</f>
        <v>210.7</v>
      </c>
      <c r="P265" s="51">
        <f t="shared" si="13"/>
        <v>263</v>
      </c>
      <c r="Q265" s="52">
        <f xml:space="preserve"> RTD("cqg.rtd",,"StudyData", $Z$2, "Bar", "", "Time", $Y$2,-$P265, $AD$2, "", "","False")</f>
        <v>42150</v>
      </c>
      <c r="R265" s="53">
        <f xml:space="preserve"> RTD("cqg.rtd",,"StudyData", $Z$2, "Bar", "", "Time", $Y$2, -$P265,$AD$2,$AC$2, "","False")</f>
        <v>42150</v>
      </c>
      <c r="S265" s="54" t="str">
        <f xml:space="preserve"> RTD("cqg.rtd",,"StudyData", $Z$2, "Bar", "", "Open", $Y$2, -$P265, $AD$2,$AC$2,,$AA$2,$AB$2)</f>
        <v/>
      </c>
      <c r="T265" s="54" t="str">
        <f xml:space="preserve"> RTD("cqg.rtd",,"StudyData", $Z$2, "Bar", "", "High", $Y$2, -$P265, $AD$2,$AC$2,,$AA$2,$AB$2)</f>
        <v/>
      </c>
      <c r="U265" s="54" t="str">
        <f xml:space="preserve"> RTD("cqg.rtd",,"StudyData", $Z$2, "Bar", "", "Low", $Y$2, -$P265, $AD$2,$AC$2,,$AA$2,$AB$2)</f>
        <v/>
      </c>
      <c r="V265" s="54" t="str">
        <f xml:space="preserve"> RTD("cqg.rtd",,"StudyData", $Z$2, "Bar", "", "Close", $Y$2, -$P265, $AD$2,$AC$2,,$AA$2,$AB$2)</f>
        <v/>
      </c>
    </row>
    <row r="266" spans="1:22" x14ac:dyDescent="0.3">
      <c r="A266" s="51">
        <f t="shared" si="12"/>
        <v>264</v>
      </c>
      <c r="B266" s="52">
        <f xml:space="preserve"> RTD("cqg.rtd",,"StudyData", $K$2, "Bar", "", "Time", $J$2,-$A266, $O$2, "", "","False")</f>
        <v>42146</v>
      </c>
      <c r="C266" s="53">
        <f xml:space="preserve"> RTD("cqg.rtd",,"StudyData", $K$2, "Bar", "", "Time", $J$2, -$A266,$O$2,$N$2, "","False")</f>
        <v>42146</v>
      </c>
      <c r="D266" s="54">
        <f xml:space="preserve"> RTD("cqg.rtd",,"StudyData", $K$2, "Bar", "", "Open", $J$2, -$A266, $O$2,$N$2,,$L$2,$M$2)</f>
        <v>213.04</v>
      </c>
      <c r="E266" s="54">
        <f xml:space="preserve"> RTD("cqg.rtd",,"StudyData", $K$2, "Bar", "", "High", $J$2, -$A266, $O$2,$N$2,,$L$2,$M$2)</f>
        <v>213.54</v>
      </c>
      <c r="F266" s="54">
        <f xml:space="preserve"> RTD("cqg.rtd",,"StudyData", $K$2, "Bar", "", "Low", $J$2, -$A266, $O$2,$N$2,,$L$2,$M$2)</f>
        <v>212.85</v>
      </c>
      <c r="G266" s="54">
        <f xml:space="preserve"> RTD("cqg.rtd",,"StudyData", $K$2, "Bar", "", "Close", $J$2, -$A266, $O$2,$N$2,,$L$2,$M$2)</f>
        <v>212.99</v>
      </c>
      <c r="P266" s="51">
        <f t="shared" si="13"/>
        <v>264</v>
      </c>
      <c r="Q266" s="52">
        <f xml:space="preserve"> RTD("cqg.rtd",,"StudyData", $Z$2, "Bar", "", "Time", $Y$2,-$P266, $AD$2, "", "","False")</f>
        <v>42146</v>
      </c>
      <c r="R266" s="53">
        <f xml:space="preserve"> RTD("cqg.rtd",,"StudyData", $Z$2, "Bar", "", "Time", $Y$2, -$P266,$AD$2,$AC$2, "","False")</f>
        <v>42146</v>
      </c>
      <c r="S266" s="54" t="str">
        <f xml:space="preserve"> RTD("cqg.rtd",,"StudyData", $Z$2, "Bar", "", "Open", $Y$2, -$P266, $AD$2,$AC$2,,$AA$2,$AB$2)</f>
        <v/>
      </c>
      <c r="T266" s="54" t="str">
        <f xml:space="preserve"> RTD("cqg.rtd",,"StudyData", $Z$2, "Bar", "", "High", $Y$2, -$P266, $AD$2,$AC$2,,$AA$2,$AB$2)</f>
        <v/>
      </c>
      <c r="U266" s="54" t="str">
        <f xml:space="preserve"> RTD("cqg.rtd",,"StudyData", $Z$2, "Bar", "", "Low", $Y$2, -$P266, $AD$2,$AC$2,,$AA$2,$AB$2)</f>
        <v/>
      </c>
      <c r="V266" s="54" t="str">
        <f xml:space="preserve"> RTD("cqg.rtd",,"StudyData", $Z$2, "Bar", "", "Close", $Y$2, -$P266, $AD$2,$AC$2,,$AA$2,$AB$2)</f>
        <v/>
      </c>
    </row>
    <row r="267" spans="1:22" x14ac:dyDescent="0.3">
      <c r="A267" s="51">
        <f t="shared" si="12"/>
        <v>265</v>
      </c>
      <c r="B267" s="52">
        <f xml:space="preserve"> RTD("cqg.rtd",,"StudyData", $K$2, "Bar", "", "Time", $J$2,-$A267, $O$2, "", "","False")</f>
        <v>42145</v>
      </c>
      <c r="C267" s="53">
        <f xml:space="preserve"> RTD("cqg.rtd",,"StudyData", $K$2, "Bar", "", "Time", $J$2, -$A267,$O$2,$N$2, "","False")</f>
        <v>42145</v>
      </c>
      <c r="D267" s="54">
        <f xml:space="preserve"> RTD("cqg.rtd",,"StudyData", $K$2, "Bar", "", "Open", $J$2, -$A267, $O$2,$N$2,,$L$2,$M$2)</f>
        <v>212.71</v>
      </c>
      <c r="E267" s="54">
        <f xml:space="preserve"> RTD("cqg.rtd",,"StudyData", $K$2, "Bar", "", "High", $J$2, -$A267, $O$2,$N$2,,$L$2,$M$2)</f>
        <v>213.75</v>
      </c>
      <c r="F267" s="54">
        <f xml:space="preserve"> RTD("cqg.rtd",,"StudyData", $K$2, "Bar", "", "Low", $J$2, -$A267, $O$2,$N$2,,$L$2,$M$2)</f>
        <v>212.51</v>
      </c>
      <c r="G267" s="54">
        <f xml:space="preserve"> RTD("cqg.rtd",,"StudyData", $K$2, "Bar", "", "Close", $J$2, -$A267, $O$2,$N$2,,$L$2,$M$2)</f>
        <v>213.5</v>
      </c>
      <c r="P267" s="51">
        <f t="shared" si="13"/>
        <v>265</v>
      </c>
      <c r="Q267" s="52">
        <f xml:space="preserve"> RTD("cqg.rtd",,"StudyData", $Z$2, "Bar", "", "Time", $Y$2,-$P267, $AD$2, "", "","False")</f>
        <v>42145</v>
      </c>
      <c r="R267" s="53">
        <f xml:space="preserve"> RTD("cqg.rtd",,"StudyData", $Z$2, "Bar", "", "Time", $Y$2, -$P267,$AD$2,$AC$2, "","False")</f>
        <v>42145</v>
      </c>
      <c r="S267" s="54" t="str">
        <f xml:space="preserve"> RTD("cqg.rtd",,"StudyData", $Z$2, "Bar", "", "Open", $Y$2, -$P267, $AD$2,$AC$2,,$AA$2,$AB$2)</f>
        <v/>
      </c>
      <c r="T267" s="54" t="str">
        <f xml:space="preserve"> RTD("cqg.rtd",,"StudyData", $Z$2, "Bar", "", "High", $Y$2, -$P267, $AD$2,$AC$2,,$AA$2,$AB$2)</f>
        <v/>
      </c>
      <c r="U267" s="54" t="str">
        <f xml:space="preserve"> RTD("cqg.rtd",,"StudyData", $Z$2, "Bar", "", "Low", $Y$2, -$P267, $AD$2,$AC$2,,$AA$2,$AB$2)</f>
        <v/>
      </c>
      <c r="V267" s="54" t="str">
        <f xml:space="preserve"> RTD("cqg.rtd",,"StudyData", $Z$2, "Bar", "", "Close", $Y$2, -$P267, $AD$2,$AC$2,,$AA$2,$AB$2)</f>
        <v/>
      </c>
    </row>
    <row r="268" spans="1:22" x14ac:dyDescent="0.3">
      <c r="A268" s="51">
        <f t="shared" si="12"/>
        <v>266</v>
      </c>
      <c r="B268" s="52">
        <f xml:space="preserve"> RTD("cqg.rtd",,"StudyData", $K$2, "Bar", "", "Time", $J$2,-$A268, $O$2, "", "","False")</f>
        <v>42144</v>
      </c>
      <c r="C268" s="53">
        <f xml:space="preserve"> RTD("cqg.rtd",,"StudyData", $K$2, "Bar", "", "Time", $J$2, -$A268,$O$2,$N$2, "","False")</f>
        <v>42144</v>
      </c>
      <c r="D268" s="54">
        <f xml:space="preserve"> RTD("cqg.rtd",,"StudyData", $K$2, "Bar", "", "Open", $J$2, -$A268, $O$2,$N$2,,$L$2,$M$2)</f>
        <v>213.15</v>
      </c>
      <c r="E268" s="54">
        <f xml:space="preserve"> RTD("cqg.rtd",,"StudyData", $K$2, "Bar", "", "High", $J$2, -$A268, $O$2,$N$2,,$L$2,$M$2)</f>
        <v>213.78</v>
      </c>
      <c r="F268" s="54">
        <f xml:space="preserve"> RTD("cqg.rtd",,"StudyData", $K$2, "Bar", "", "Low", $J$2, -$A268, $O$2,$N$2,,$L$2,$M$2)</f>
        <v>212.5</v>
      </c>
      <c r="G268" s="54">
        <f xml:space="preserve"> RTD("cqg.rtd",,"StudyData", $K$2, "Bar", "", "Close", $J$2, -$A268, $O$2,$N$2,,$L$2,$M$2)</f>
        <v>212.88</v>
      </c>
      <c r="P268" s="51">
        <f t="shared" si="13"/>
        <v>266</v>
      </c>
      <c r="Q268" s="52">
        <f xml:space="preserve"> RTD("cqg.rtd",,"StudyData", $Z$2, "Bar", "", "Time", $Y$2,-$P268, $AD$2, "", "","False")</f>
        <v>42144</v>
      </c>
      <c r="R268" s="53">
        <f xml:space="preserve"> RTD("cqg.rtd",,"StudyData", $Z$2, "Bar", "", "Time", $Y$2, -$P268,$AD$2,$AC$2, "","False")</f>
        <v>42144</v>
      </c>
      <c r="S268" s="54" t="str">
        <f xml:space="preserve"> RTD("cqg.rtd",,"StudyData", $Z$2, "Bar", "", "Open", $Y$2, -$P268, $AD$2,$AC$2,,$AA$2,$AB$2)</f>
        <v/>
      </c>
      <c r="T268" s="54" t="str">
        <f xml:space="preserve"> RTD("cqg.rtd",,"StudyData", $Z$2, "Bar", "", "High", $Y$2, -$P268, $AD$2,$AC$2,,$AA$2,$AB$2)</f>
        <v/>
      </c>
      <c r="U268" s="54" t="str">
        <f xml:space="preserve"> RTD("cqg.rtd",,"StudyData", $Z$2, "Bar", "", "Low", $Y$2, -$P268, $AD$2,$AC$2,,$AA$2,$AB$2)</f>
        <v/>
      </c>
      <c r="V268" s="54" t="str">
        <f xml:space="preserve"> RTD("cqg.rtd",,"StudyData", $Z$2, "Bar", "", "Close", $Y$2, -$P268, $AD$2,$AC$2,,$AA$2,$AB$2)</f>
        <v/>
      </c>
    </row>
    <row r="269" spans="1:22" x14ac:dyDescent="0.3">
      <c r="A269" s="51">
        <f t="shared" si="12"/>
        <v>267</v>
      </c>
      <c r="B269" s="52">
        <f xml:space="preserve"> RTD("cqg.rtd",,"StudyData", $K$2, "Bar", "", "Time", $J$2,-$A269, $O$2, "", "","False")</f>
        <v>42143</v>
      </c>
      <c r="C269" s="53">
        <f xml:space="preserve"> RTD("cqg.rtd",,"StudyData", $K$2, "Bar", "", "Time", $J$2, -$A269,$O$2,$N$2, "","False")</f>
        <v>42143</v>
      </c>
      <c r="D269" s="54">
        <f xml:space="preserve"> RTD("cqg.rtd",,"StudyData", $K$2, "Bar", "", "Open", $J$2, -$A269, $O$2,$N$2,,$L$2,$M$2)</f>
        <v>213.24</v>
      </c>
      <c r="E269" s="54">
        <f xml:space="preserve"> RTD("cqg.rtd",,"StudyData", $K$2, "Bar", "", "High", $J$2, -$A269, $O$2,$N$2,,$L$2,$M$2)</f>
        <v>213.57</v>
      </c>
      <c r="F269" s="54">
        <f xml:space="preserve"> RTD("cqg.rtd",,"StudyData", $K$2, "Bar", "", "Low", $J$2, -$A269, $O$2,$N$2,,$L$2,$M$2)</f>
        <v>212.69</v>
      </c>
      <c r="G269" s="54">
        <f xml:space="preserve"> RTD("cqg.rtd",,"StudyData", $K$2, "Bar", "", "Close", $J$2, -$A269, $O$2,$N$2,,$L$2,$M$2)</f>
        <v>213.03</v>
      </c>
      <c r="P269" s="51">
        <f t="shared" si="13"/>
        <v>267</v>
      </c>
      <c r="Q269" s="52">
        <f xml:space="preserve"> RTD("cqg.rtd",,"StudyData", $Z$2, "Bar", "", "Time", $Y$2,-$P269, $AD$2, "", "","False")</f>
        <v>42143</v>
      </c>
      <c r="R269" s="53">
        <f xml:space="preserve"> RTD("cqg.rtd",,"StudyData", $Z$2, "Bar", "", "Time", $Y$2, -$P269,$AD$2,$AC$2, "","False")</f>
        <v>42143</v>
      </c>
      <c r="S269" s="54" t="str">
        <f xml:space="preserve"> RTD("cqg.rtd",,"StudyData", $Z$2, "Bar", "", "Open", $Y$2, -$P269, $AD$2,$AC$2,,$AA$2,$AB$2)</f>
        <v/>
      </c>
      <c r="T269" s="54" t="str">
        <f xml:space="preserve"> RTD("cqg.rtd",,"StudyData", $Z$2, "Bar", "", "High", $Y$2, -$P269, $AD$2,$AC$2,,$AA$2,$AB$2)</f>
        <v/>
      </c>
      <c r="U269" s="54" t="str">
        <f xml:space="preserve"> RTD("cqg.rtd",,"StudyData", $Z$2, "Bar", "", "Low", $Y$2, -$P269, $AD$2,$AC$2,,$AA$2,$AB$2)</f>
        <v/>
      </c>
      <c r="V269" s="54" t="str">
        <f xml:space="preserve"> RTD("cqg.rtd",,"StudyData", $Z$2, "Bar", "", "Close", $Y$2, -$P269, $AD$2,$AC$2,,$AA$2,$AB$2)</f>
        <v/>
      </c>
    </row>
    <row r="270" spans="1:22" x14ac:dyDescent="0.3">
      <c r="A270" s="51">
        <f t="shared" si="12"/>
        <v>268</v>
      </c>
      <c r="B270" s="52">
        <f xml:space="preserve"> RTD("cqg.rtd",,"StudyData", $K$2, "Bar", "", "Time", $J$2,-$A270, $O$2, "", "","False")</f>
        <v>42142</v>
      </c>
      <c r="C270" s="53">
        <f xml:space="preserve"> RTD("cqg.rtd",,"StudyData", $K$2, "Bar", "", "Time", $J$2, -$A270,$O$2,$N$2, "","False")</f>
        <v>42142</v>
      </c>
      <c r="D270" s="54">
        <f xml:space="preserve"> RTD("cqg.rtd",,"StudyData", $K$2, "Bar", "", "Open", $J$2, -$A270, $O$2,$N$2,,$L$2,$M$2)</f>
        <v>212.24</v>
      </c>
      <c r="E270" s="54">
        <f xml:space="preserve"> RTD("cqg.rtd",,"StudyData", $K$2, "Bar", "", "High", $J$2, -$A270, $O$2,$N$2,,$L$2,$M$2)</f>
        <v>213.4</v>
      </c>
      <c r="F270" s="54">
        <f xml:space="preserve"> RTD("cqg.rtd",,"StudyData", $K$2, "Bar", "", "Low", $J$2, -$A270, $O$2,$N$2,,$L$2,$M$2)</f>
        <v>212.16</v>
      </c>
      <c r="G270" s="54">
        <f xml:space="preserve"> RTD("cqg.rtd",,"StudyData", $K$2, "Bar", "", "Close", $J$2, -$A270, $O$2,$N$2,,$L$2,$M$2)</f>
        <v>213.1</v>
      </c>
      <c r="P270" s="51">
        <f t="shared" si="13"/>
        <v>268</v>
      </c>
      <c r="Q270" s="52">
        <f xml:space="preserve"> RTD("cqg.rtd",,"StudyData", $Z$2, "Bar", "", "Time", $Y$2,-$P270, $AD$2, "", "","False")</f>
        <v>42142</v>
      </c>
      <c r="R270" s="53">
        <f xml:space="preserve"> RTD("cqg.rtd",,"StudyData", $Z$2, "Bar", "", "Time", $Y$2, -$P270,$AD$2,$AC$2, "","False")</f>
        <v>42142</v>
      </c>
      <c r="S270" s="54" t="str">
        <f xml:space="preserve"> RTD("cqg.rtd",,"StudyData", $Z$2, "Bar", "", "Open", $Y$2, -$P270, $AD$2,$AC$2,,$AA$2,$AB$2)</f>
        <v/>
      </c>
      <c r="T270" s="54" t="str">
        <f xml:space="preserve"> RTD("cqg.rtd",,"StudyData", $Z$2, "Bar", "", "High", $Y$2, -$P270, $AD$2,$AC$2,,$AA$2,$AB$2)</f>
        <v/>
      </c>
      <c r="U270" s="54" t="str">
        <f xml:space="preserve"> RTD("cqg.rtd",,"StudyData", $Z$2, "Bar", "", "Low", $Y$2, -$P270, $AD$2,$AC$2,,$AA$2,$AB$2)</f>
        <v/>
      </c>
      <c r="V270" s="54" t="str">
        <f xml:space="preserve"> RTD("cqg.rtd",,"StudyData", $Z$2, "Bar", "", "Close", $Y$2, -$P270, $AD$2,$AC$2,,$AA$2,$AB$2)</f>
        <v/>
      </c>
    </row>
    <row r="271" spans="1:22" x14ac:dyDescent="0.3">
      <c r="A271" s="51">
        <f t="shared" si="12"/>
        <v>269</v>
      </c>
      <c r="B271" s="52">
        <f xml:space="preserve"> RTD("cqg.rtd",,"StudyData", $K$2, "Bar", "", "Time", $J$2,-$A271, $O$2, "", "","False")</f>
        <v>42139</v>
      </c>
      <c r="C271" s="53">
        <f xml:space="preserve"> RTD("cqg.rtd",,"StudyData", $K$2, "Bar", "", "Time", $J$2, -$A271,$O$2,$N$2, "","False")</f>
        <v>42139</v>
      </c>
      <c r="D271" s="54">
        <f xml:space="preserve"> RTD("cqg.rtd",,"StudyData", $K$2, "Bar", "", "Open", $J$2, -$A271, $O$2,$N$2,,$L$2,$M$2)</f>
        <v>212.44</v>
      </c>
      <c r="E271" s="54">
        <f xml:space="preserve"> RTD("cqg.rtd",,"StudyData", $K$2, "Bar", "", "High", $J$2, -$A271, $O$2,$N$2,,$L$2,$M$2)</f>
        <v>212.61</v>
      </c>
      <c r="F271" s="54">
        <f xml:space="preserve"> RTD("cqg.rtd",,"StudyData", $K$2, "Bar", "", "Low", $J$2, -$A271, $O$2,$N$2,,$L$2,$M$2)</f>
        <v>211.86</v>
      </c>
      <c r="G271" s="54">
        <f xml:space="preserve"> RTD("cqg.rtd",,"StudyData", $K$2, "Bar", "", "Close", $J$2, -$A271, $O$2,$N$2,,$L$2,$M$2)</f>
        <v>212.44</v>
      </c>
      <c r="P271" s="51">
        <f t="shared" si="13"/>
        <v>269</v>
      </c>
      <c r="Q271" s="52">
        <f xml:space="preserve"> RTD("cqg.rtd",,"StudyData", $Z$2, "Bar", "", "Time", $Y$2,-$P271, $AD$2, "", "","False")</f>
        <v>42139</v>
      </c>
      <c r="R271" s="53">
        <f xml:space="preserve"> RTD("cqg.rtd",,"StudyData", $Z$2, "Bar", "", "Time", $Y$2, -$P271,$AD$2,$AC$2, "","False")</f>
        <v>42139</v>
      </c>
      <c r="S271" s="54" t="str">
        <f xml:space="preserve"> RTD("cqg.rtd",,"StudyData", $Z$2, "Bar", "", "Open", $Y$2, -$P271, $AD$2,$AC$2,,$AA$2,$AB$2)</f>
        <v/>
      </c>
      <c r="T271" s="54" t="str">
        <f xml:space="preserve"> RTD("cqg.rtd",,"StudyData", $Z$2, "Bar", "", "High", $Y$2, -$P271, $AD$2,$AC$2,,$AA$2,$AB$2)</f>
        <v/>
      </c>
      <c r="U271" s="54" t="str">
        <f xml:space="preserve"> RTD("cqg.rtd",,"StudyData", $Z$2, "Bar", "", "Low", $Y$2, -$P271, $AD$2,$AC$2,,$AA$2,$AB$2)</f>
        <v/>
      </c>
      <c r="V271" s="54" t="str">
        <f xml:space="preserve"> RTD("cqg.rtd",,"StudyData", $Z$2, "Bar", "", "Close", $Y$2, -$P271, $AD$2,$AC$2,,$AA$2,$AB$2)</f>
        <v/>
      </c>
    </row>
    <row r="272" spans="1:22" x14ac:dyDescent="0.3">
      <c r="A272" s="51">
        <f t="shared" si="12"/>
        <v>270</v>
      </c>
      <c r="B272" s="52">
        <f xml:space="preserve"> RTD("cqg.rtd",,"StudyData", $K$2, "Bar", "", "Time", $J$2,-$A272, $O$2, "", "","False")</f>
        <v>42138</v>
      </c>
      <c r="C272" s="53">
        <f xml:space="preserve"> RTD("cqg.rtd",,"StudyData", $K$2, "Bar", "", "Time", $J$2, -$A272,$O$2,$N$2, "","False")</f>
        <v>42138</v>
      </c>
      <c r="D272" s="54">
        <f xml:space="preserve"> RTD("cqg.rtd",,"StudyData", $K$2, "Bar", "", "Open", $J$2, -$A272, $O$2,$N$2,,$L$2,$M$2)</f>
        <v>211.24</v>
      </c>
      <c r="E272" s="54">
        <f xml:space="preserve"> RTD("cqg.rtd",,"StudyData", $K$2, "Bar", "", "High", $J$2, -$A272, $O$2,$N$2,,$L$2,$M$2)</f>
        <v>212.37</v>
      </c>
      <c r="F272" s="54">
        <f xml:space="preserve"> RTD("cqg.rtd",,"StudyData", $K$2, "Bar", "", "Low", $J$2, -$A272, $O$2,$N$2,,$L$2,$M$2)</f>
        <v>210.91</v>
      </c>
      <c r="G272" s="54">
        <f xml:space="preserve"> RTD("cqg.rtd",,"StudyData", $K$2, "Bar", "", "Close", $J$2, -$A272, $O$2,$N$2,,$L$2,$M$2)</f>
        <v>212.21</v>
      </c>
      <c r="P272" s="51">
        <f t="shared" si="13"/>
        <v>270</v>
      </c>
      <c r="Q272" s="52">
        <f xml:space="preserve"> RTD("cqg.rtd",,"StudyData", $Z$2, "Bar", "", "Time", $Y$2,-$P272, $AD$2, "", "","False")</f>
        <v>42138</v>
      </c>
      <c r="R272" s="53">
        <f xml:space="preserve"> RTD("cqg.rtd",,"StudyData", $Z$2, "Bar", "", "Time", $Y$2, -$P272,$AD$2,$AC$2, "","False")</f>
        <v>42138</v>
      </c>
      <c r="S272" s="54" t="str">
        <f xml:space="preserve"> RTD("cqg.rtd",,"StudyData", $Z$2, "Bar", "", "Open", $Y$2, -$P272, $AD$2,$AC$2,,$AA$2,$AB$2)</f>
        <v/>
      </c>
      <c r="T272" s="54" t="str">
        <f xml:space="preserve"> RTD("cqg.rtd",,"StudyData", $Z$2, "Bar", "", "High", $Y$2, -$P272, $AD$2,$AC$2,,$AA$2,$AB$2)</f>
        <v/>
      </c>
      <c r="U272" s="54" t="str">
        <f xml:space="preserve"> RTD("cqg.rtd",,"StudyData", $Z$2, "Bar", "", "Low", $Y$2, -$P272, $AD$2,$AC$2,,$AA$2,$AB$2)</f>
        <v/>
      </c>
      <c r="V272" s="54" t="str">
        <f xml:space="preserve"> RTD("cqg.rtd",,"StudyData", $Z$2, "Bar", "", "Close", $Y$2, -$P272, $AD$2,$AC$2,,$AA$2,$AB$2)</f>
        <v/>
      </c>
    </row>
    <row r="273" spans="1:22" x14ac:dyDescent="0.3">
      <c r="A273" s="51">
        <f t="shared" si="12"/>
        <v>271</v>
      </c>
      <c r="B273" s="52">
        <f xml:space="preserve"> RTD("cqg.rtd",,"StudyData", $K$2, "Bar", "", "Time", $J$2,-$A273, $O$2, "", "","False")</f>
        <v>42137</v>
      </c>
      <c r="C273" s="53">
        <f xml:space="preserve"> RTD("cqg.rtd",,"StudyData", $K$2, "Bar", "", "Time", $J$2, -$A273,$O$2,$N$2, "","False")</f>
        <v>42137</v>
      </c>
      <c r="D273" s="54">
        <f xml:space="preserve"> RTD("cqg.rtd",,"StudyData", $K$2, "Bar", "", "Open", $J$2, -$A273, $O$2,$N$2,,$L$2,$M$2)</f>
        <v>210.47</v>
      </c>
      <c r="E273" s="54">
        <f xml:space="preserve"> RTD("cqg.rtd",,"StudyData", $K$2, "Bar", "", "High", $J$2, -$A273, $O$2,$N$2,,$L$2,$M$2)</f>
        <v>211.22</v>
      </c>
      <c r="F273" s="54">
        <f xml:space="preserve"> RTD("cqg.rtd",,"StudyData", $K$2, "Bar", "", "Low", $J$2, -$A273, $O$2,$N$2,,$L$2,$M$2)</f>
        <v>209.74</v>
      </c>
      <c r="G273" s="54">
        <f xml:space="preserve"> RTD("cqg.rtd",,"StudyData", $K$2, "Bar", "", "Close", $J$2, -$A273, $O$2,$N$2,,$L$2,$M$2)</f>
        <v>210.02</v>
      </c>
      <c r="P273" s="51">
        <f t="shared" si="13"/>
        <v>271</v>
      </c>
      <c r="Q273" s="52">
        <f xml:space="preserve"> RTD("cqg.rtd",,"StudyData", $Z$2, "Bar", "", "Time", $Y$2,-$P273, $AD$2, "", "","False")</f>
        <v>42137</v>
      </c>
      <c r="R273" s="53">
        <f xml:space="preserve"> RTD("cqg.rtd",,"StudyData", $Z$2, "Bar", "", "Time", $Y$2, -$P273,$AD$2,$AC$2, "","False")</f>
        <v>42137</v>
      </c>
      <c r="S273" s="54" t="str">
        <f xml:space="preserve"> RTD("cqg.rtd",,"StudyData", $Z$2, "Bar", "", "Open", $Y$2, -$P273, $AD$2,$AC$2,,$AA$2,$AB$2)</f>
        <v/>
      </c>
      <c r="T273" s="54" t="str">
        <f xml:space="preserve"> RTD("cqg.rtd",,"StudyData", $Z$2, "Bar", "", "High", $Y$2, -$P273, $AD$2,$AC$2,,$AA$2,$AB$2)</f>
        <v/>
      </c>
      <c r="U273" s="54" t="str">
        <f xml:space="preserve"> RTD("cqg.rtd",,"StudyData", $Z$2, "Bar", "", "Low", $Y$2, -$P273, $AD$2,$AC$2,,$AA$2,$AB$2)</f>
        <v/>
      </c>
      <c r="V273" s="54" t="str">
        <f xml:space="preserve"> RTD("cqg.rtd",,"StudyData", $Z$2, "Bar", "", "Close", $Y$2, -$P273, $AD$2,$AC$2,,$AA$2,$AB$2)</f>
        <v/>
      </c>
    </row>
    <row r="274" spans="1:22" x14ac:dyDescent="0.3">
      <c r="A274" s="51">
        <f t="shared" si="12"/>
        <v>272</v>
      </c>
      <c r="B274" s="52">
        <f xml:space="preserve"> RTD("cqg.rtd",,"StudyData", $K$2, "Bar", "", "Time", $J$2,-$A274, $O$2, "", "","False")</f>
        <v>42136</v>
      </c>
      <c r="C274" s="53">
        <f xml:space="preserve"> RTD("cqg.rtd",,"StudyData", $K$2, "Bar", "", "Time", $J$2, -$A274,$O$2,$N$2, "","False")</f>
        <v>42136</v>
      </c>
      <c r="D274" s="54">
        <f xml:space="preserve"> RTD("cqg.rtd",,"StudyData", $K$2, "Bar", "", "Open", $J$2, -$A274, $O$2,$N$2,,$L$2,$M$2)</f>
        <v>209.61</v>
      </c>
      <c r="E274" s="54">
        <f xml:space="preserve"> RTD("cqg.rtd",,"StudyData", $K$2, "Bar", "", "High", $J$2, -$A274, $O$2,$N$2,,$L$2,$M$2)</f>
        <v>210.63</v>
      </c>
      <c r="F274" s="54">
        <f xml:space="preserve"> RTD("cqg.rtd",,"StudyData", $K$2, "Bar", "", "Low", $J$2, -$A274, $O$2,$N$2,,$L$2,$M$2)</f>
        <v>208.62</v>
      </c>
      <c r="G274" s="54">
        <f xml:space="preserve"> RTD("cqg.rtd",,"StudyData", $K$2, "Bar", "", "Close", $J$2, -$A274, $O$2,$N$2,,$L$2,$M$2)</f>
        <v>209.98</v>
      </c>
      <c r="P274" s="51">
        <f t="shared" si="13"/>
        <v>272</v>
      </c>
      <c r="Q274" s="52">
        <f xml:space="preserve"> RTD("cqg.rtd",,"StudyData", $Z$2, "Bar", "", "Time", $Y$2,-$P274, $AD$2, "", "","False")</f>
        <v>42136</v>
      </c>
      <c r="R274" s="53">
        <f xml:space="preserve"> RTD("cqg.rtd",,"StudyData", $Z$2, "Bar", "", "Time", $Y$2, -$P274,$AD$2,$AC$2, "","False")</f>
        <v>42136</v>
      </c>
      <c r="S274" s="54" t="str">
        <f xml:space="preserve"> RTD("cqg.rtd",,"StudyData", $Z$2, "Bar", "", "Open", $Y$2, -$P274, $AD$2,$AC$2,,$AA$2,$AB$2)</f>
        <v/>
      </c>
      <c r="T274" s="54" t="str">
        <f xml:space="preserve"> RTD("cqg.rtd",,"StudyData", $Z$2, "Bar", "", "High", $Y$2, -$P274, $AD$2,$AC$2,,$AA$2,$AB$2)</f>
        <v/>
      </c>
      <c r="U274" s="54" t="str">
        <f xml:space="preserve"> RTD("cqg.rtd",,"StudyData", $Z$2, "Bar", "", "Low", $Y$2, -$P274, $AD$2,$AC$2,,$AA$2,$AB$2)</f>
        <v/>
      </c>
      <c r="V274" s="54" t="str">
        <f xml:space="preserve"> RTD("cqg.rtd",,"StudyData", $Z$2, "Bar", "", "Close", $Y$2, -$P274, $AD$2,$AC$2,,$AA$2,$AB$2)</f>
        <v/>
      </c>
    </row>
    <row r="275" spans="1:22" x14ac:dyDescent="0.3">
      <c r="A275" s="51">
        <f t="shared" si="12"/>
        <v>273</v>
      </c>
      <c r="B275" s="52">
        <f xml:space="preserve"> RTD("cqg.rtd",,"StudyData", $K$2, "Bar", "", "Time", $J$2,-$A275, $O$2, "", "","False")</f>
        <v>42135</v>
      </c>
      <c r="C275" s="53">
        <f xml:space="preserve"> RTD("cqg.rtd",,"StudyData", $K$2, "Bar", "", "Time", $J$2, -$A275,$O$2,$N$2, "","False")</f>
        <v>42135</v>
      </c>
      <c r="D275" s="54">
        <f xml:space="preserve"> RTD("cqg.rtd",,"StudyData", $K$2, "Bar", "", "Open", $J$2, -$A275, $O$2,$N$2,,$L$2,$M$2)</f>
        <v>211.57</v>
      </c>
      <c r="E275" s="54">
        <f xml:space="preserve"> RTD("cqg.rtd",,"StudyData", $K$2, "Bar", "", "High", $J$2, -$A275, $O$2,$N$2,,$L$2,$M$2)</f>
        <v>211.89</v>
      </c>
      <c r="F275" s="54">
        <f xml:space="preserve"> RTD("cqg.rtd",,"StudyData", $K$2, "Bar", "", "Low", $J$2, -$A275, $O$2,$N$2,,$L$2,$M$2)</f>
        <v>210.32</v>
      </c>
      <c r="G275" s="54">
        <f xml:space="preserve"> RTD("cqg.rtd",,"StudyData", $K$2, "Bar", "", "Close", $J$2, -$A275, $O$2,$N$2,,$L$2,$M$2)</f>
        <v>210.6</v>
      </c>
      <c r="P275" s="51">
        <f t="shared" si="13"/>
        <v>273</v>
      </c>
      <c r="Q275" s="52">
        <f xml:space="preserve"> RTD("cqg.rtd",,"StudyData", $Z$2, "Bar", "", "Time", $Y$2,-$P275, $AD$2, "", "","False")</f>
        <v>42135</v>
      </c>
      <c r="R275" s="53">
        <f xml:space="preserve"> RTD("cqg.rtd",,"StudyData", $Z$2, "Bar", "", "Time", $Y$2, -$P275,$AD$2,$AC$2, "","False")</f>
        <v>42135</v>
      </c>
      <c r="S275" s="54" t="str">
        <f xml:space="preserve"> RTD("cqg.rtd",,"StudyData", $Z$2, "Bar", "", "Open", $Y$2, -$P275, $AD$2,$AC$2,,$AA$2,$AB$2)</f>
        <v/>
      </c>
      <c r="T275" s="54" t="str">
        <f xml:space="preserve"> RTD("cqg.rtd",,"StudyData", $Z$2, "Bar", "", "High", $Y$2, -$P275, $AD$2,$AC$2,,$AA$2,$AB$2)</f>
        <v/>
      </c>
      <c r="U275" s="54" t="str">
        <f xml:space="preserve"> RTD("cqg.rtd",,"StudyData", $Z$2, "Bar", "", "Low", $Y$2, -$P275, $AD$2,$AC$2,,$AA$2,$AB$2)</f>
        <v/>
      </c>
      <c r="V275" s="54" t="str">
        <f xml:space="preserve"> RTD("cqg.rtd",,"StudyData", $Z$2, "Bar", "", "Close", $Y$2, -$P275, $AD$2,$AC$2,,$AA$2,$AB$2)</f>
        <v/>
      </c>
    </row>
    <row r="276" spans="1:22" x14ac:dyDescent="0.3">
      <c r="A276" s="51">
        <f t="shared" si="12"/>
        <v>274</v>
      </c>
      <c r="B276" s="52">
        <f xml:space="preserve"> RTD("cqg.rtd",,"StudyData", $K$2, "Bar", "", "Time", $J$2,-$A276, $O$2, "", "","False")</f>
        <v>42132</v>
      </c>
      <c r="C276" s="53">
        <f xml:space="preserve"> RTD("cqg.rtd",,"StudyData", $K$2, "Bar", "", "Time", $J$2, -$A276,$O$2,$N$2, "","False")</f>
        <v>42132</v>
      </c>
      <c r="D276" s="54">
        <f xml:space="preserve"> RTD("cqg.rtd",,"StudyData", $K$2, "Bar", "", "Open", $J$2, -$A276, $O$2,$N$2,,$L$2,$M$2)</f>
        <v>210.88</v>
      </c>
      <c r="E276" s="54">
        <f xml:space="preserve"> RTD("cqg.rtd",,"StudyData", $K$2, "Bar", "", "High", $J$2, -$A276, $O$2,$N$2,,$L$2,$M$2)</f>
        <v>211.86</v>
      </c>
      <c r="F276" s="54">
        <f xml:space="preserve"> RTD("cqg.rtd",,"StudyData", $K$2, "Bar", "", "Low", $J$2, -$A276, $O$2,$N$2,,$L$2,$M$2)</f>
        <v>210.78</v>
      </c>
      <c r="G276" s="54">
        <f xml:space="preserve"> RTD("cqg.rtd",,"StudyData", $K$2, "Bar", "", "Close", $J$2, -$A276, $O$2,$N$2,,$L$2,$M$2)</f>
        <v>211.62</v>
      </c>
      <c r="P276" s="51">
        <f t="shared" si="13"/>
        <v>274</v>
      </c>
      <c r="Q276" s="52">
        <f xml:space="preserve"> RTD("cqg.rtd",,"StudyData", $Z$2, "Bar", "", "Time", $Y$2,-$P276, $AD$2, "", "","False")</f>
        <v>42132</v>
      </c>
      <c r="R276" s="53">
        <f xml:space="preserve"> RTD("cqg.rtd",,"StudyData", $Z$2, "Bar", "", "Time", $Y$2, -$P276,$AD$2,$AC$2, "","False")</f>
        <v>42132</v>
      </c>
      <c r="S276" s="54" t="str">
        <f xml:space="preserve"> RTD("cqg.rtd",,"StudyData", $Z$2, "Bar", "", "Open", $Y$2, -$P276, $AD$2,$AC$2,,$AA$2,$AB$2)</f>
        <v/>
      </c>
      <c r="T276" s="54" t="str">
        <f xml:space="preserve"> RTD("cqg.rtd",,"StudyData", $Z$2, "Bar", "", "High", $Y$2, -$P276, $AD$2,$AC$2,,$AA$2,$AB$2)</f>
        <v/>
      </c>
      <c r="U276" s="54" t="str">
        <f xml:space="preserve"> RTD("cqg.rtd",,"StudyData", $Z$2, "Bar", "", "Low", $Y$2, -$P276, $AD$2,$AC$2,,$AA$2,$AB$2)</f>
        <v/>
      </c>
      <c r="V276" s="54" t="str">
        <f xml:space="preserve"> RTD("cqg.rtd",,"StudyData", $Z$2, "Bar", "", "Close", $Y$2, -$P276, $AD$2,$AC$2,,$AA$2,$AB$2)</f>
        <v/>
      </c>
    </row>
    <row r="277" spans="1:22" x14ac:dyDescent="0.3">
      <c r="A277" s="51">
        <f t="shared" si="12"/>
        <v>275</v>
      </c>
      <c r="B277" s="52">
        <f xml:space="preserve"> RTD("cqg.rtd",,"StudyData", $K$2, "Bar", "", "Time", $J$2,-$A277, $O$2, "", "","False")</f>
        <v>42131</v>
      </c>
      <c r="C277" s="53">
        <f xml:space="preserve"> RTD("cqg.rtd",,"StudyData", $K$2, "Bar", "", "Time", $J$2, -$A277,$O$2,$N$2, "","False")</f>
        <v>42131</v>
      </c>
      <c r="D277" s="54">
        <f xml:space="preserve"> RTD("cqg.rtd",,"StudyData", $K$2, "Bar", "", "Open", $J$2, -$A277, $O$2,$N$2,,$L$2,$M$2)</f>
        <v>207.92</v>
      </c>
      <c r="E277" s="54">
        <f xml:space="preserve"> RTD("cqg.rtd",,"StudyData", $K$2, "Bar", "", "High", $J$2, -$A277, $O$2,$N$2,,$L$2,$M$2)</f>
        <v>209.38</v>
      </c>
      <c r="F277" s="54">
        <f xml:space="preserve"> RTD("cqg.rtd",,"StudyData", $K$2, "Bar", "", "Low", $J$2, -$A277, $O$2,$N$2,,$L$2,$M$2)</f>
        <v>207.52</v>
      </c>
      <c r="G277" s="54">
        <f xml:space="preserve"> RTD("cqg.rtd",,"StudyData", $K$2, "Bar", "", "Close", $J$2, -$A277, $O$2,$N$2,,$L$2,$M$2)</f>
        <v>208.87</v>
      </c>
      <c r="P277" s="51">
        <f t="shared" si="13"/>
        <v>275</v>
      </c>
      <c r="Q277" s="52">
        <f xml:space="preserve"> RTD("cqg.rtd",,"StudyData", $Z$2, "Bar", "", "Time", $Y$2,-$P277, $AD$2, "", "","False")</f>
        <v>42131</v>
      </c>
      <c r="R277" s="53">
        <f xml:space="preserve"> RTD("cqg.rtd",,"StudyData", $Z$2, "Bar", "", "Time", $Y$2, -$P277,$AD$2,$AC$2, "","False")</f>
        <v>42131</v>
      </c>
      <c r="S277" s="54" t="str">
        <f xml:space="preserve"> RTD("cqg.rtd",,"StudyData", $Z$2, "Bar", "", "Open", $Y$2, -$P277, $AD$2,$AC$2,,$AA$2,$AB$2)</f>
        <v/>
      </c>
      <c r="T277" s="54" t="str">
        <f xml:space="preserve"> RTD("cqg.rtd",,"StudyData", $Z$2, "Bar", "", "High", $Y$2, -$P277, $AD$2,$AC$2,,$AA$2,$AB$2)</f>
        <v/>
      </c>
      <c r="U277" s="54" t="str">
        <f xml:space="preserve"> RTD("cqg.rtd",,"StudyData", $Z$2, "Bar", "", "Low", $Y$2, -$P277, $AD$2,$AC$2,,$AA$2,$AB$2)</f>
        <v/>
      </c>
      <c r="V277" s="54" t="str">
        <f xml:space="preserve"> RTD("cqg.rtd",,"StudyData", $Z$2, "Bar", "", "Close", $Y$2, -$P277, $AD$2,$AC$2,,$AA$2,$AB$2)</f>
        <v/>
      </c>
    </row>
    <row r="278" spans="1:22" x14ac:dyDescent="0.3">
      <c r="A278" s="51">
        <f t="shared" si="12"/>
        <v>276</v>
      </c>
      <c r="B278" s="52">
        <f xml:space="preserve"> RTD("cqg.rtd",,"StudyData", $K$2, "Bar", "", "Time", $J$2,-$A278, $O$2, "", "","False")</f>
        <v>42130</v>
      </c>
      <c r="C278" s="53">
        <f xml:space="preserve"> RTD("cqg.rtd",,"StudyData", $K$2, "Bar", "", "Time", $J$2, -$A278,$O$2,$N$2, "","False")</f>
        <v>42130</v>
      </c>
      <c r="D278" s="54">
        <f xml:space="preserve"> RTD("cqg.rtd",,"StudyData", $K$2, "Bar", "", "Open", $J$2, -$A278, $O$2,$N$2,,$L$2,$M$2)</f>
        <v>209.56</v>
      </c>
      <c r="E278" s="54">
        <f xml:space="preserve"> RTD("cqg.rtd",,"StudyData", $K$2, "Bar", "", "High", $J$2, -$A278, $O$2,$N$2,,$L$2,$M$2)</f>
        <v>209.93</v>
      </c>
      <c r="F278" s="54">
        <f xml:space="preserve"> RTD("cqg.rtd",,"StudyData", $K$2, "Bar", "", "Low", $J$2, -$A278, $O$2,$N$2,,$L$2,$M$2)</f>
        <v>206.76</v>
      </c>
      <c r="G278" s="54">
        <f xml:space="preserve"> RTD("cqg.rtd",,"StudyData", $K$2, "Bar", "", "Close", $J$2, -$A278, $O$2,$N$2,,$L$2,$M$2)</f>
        <v>208.04</v>
      </c>
      <c r="P278" s="51">
        <f t="shared" si="13"/>
        <v>276</v>
      </c>
      <c r="Q278" s="52">
        <f xml:space="preserve"> RTD("cqg.rtd",,"StudyData", $Z$2, "Bar", "", "Time", $Y$2,-$P278, $AD$2, "", "","False")</f>
        <v>42130</v>
      </c>
      <c r="R278" s="53">
        <f xml:space="preserve"> RTD("cqg.rtd",,"StudyData", $Z$2, "Bar", "", "Time", $Y$2, -$P278,$AD$2,$AC$2, "","False")</f>
        <v>42130</v>
      </c>
      <c r="S278" s="54" t="str">
        <f xml:space="preserve"> RTD("cqg.rtd",,"StudyData", $Z$2, "Bar", "", "Open", $Y$2, -$P278, $AD$2,$AC$2,,$AA$2,$AB$2)</f>
        <v/>
      </c>
      <c r="T278" s="54" t="str">
        <f xml:space="preserve"> RTD("cqg.rtd",,"StudyData", $Z$2, "Bar", "", "High", $Y$2, -$P278, $AD$2,$AC$2,,$AA$2,$AB$2)</f>
        <v/>
      </c>
      <c r="U278" s="54" t="str">
        <f xml:space="preserve"> RTD("cqg.rtd",,"StudyData", $Z$2, "Bar", "", "Low", $Y$2, -$P278, $AD$2,$AC$2,,$AA$2,$AB$2)</f>
        <v/>
      </c>
      <c r="V278" s="54" t="str">
        <f xml:space="preserve"> RTD("cqg.rtd",,"StudyData", $Z$2, "Bar", "", "Close", $Y$2, -$P278, $AD$2,$AC$2,,$AA$2,$AB$2)</f>
        <v/>
      </c>
    </row>
    <row r="279" spans="1:22" x14ac:dyDescent="0.3">
      <c r="A279" s="51">
        <f t="shared" si="12"/>
        <v>277</v>
      </c>
      <c r="B279" s="52">
        <f xml:space="preserve"> RTD("cqg.rtd",,"StudyData", $K$2, "Bar", "", "Time", $J$2,-$A279, $O$2, "", "","False")</f>
        <v>42129</v>
      </c>
      <c r="C279" s="53">
        <f xml:space="preserve"> RTD("cqg.rtd",,"StudyData", $K$2, "Bar", "", "Time", $J$2, -$A279,$O$2,$N$2, "","False")</f>
        <v>42129</v>
      </c>
      <c r="D279" s="54">
        <f xml:space="preserve"> RTD("cqg.rtd",,"StudyData", $K$2, "Bar", "", "Open", $J$2, -$A279, $O$2,$N$2,,$L$2,$M$2)</f>
        <v>211.03</v>
      </c>
      <c r="E279" s="54">
        <f xml:space="preserve"> RTD("cqg.rtd",,"StudyData", $K$2, "Bar", "", "High", $J$2, -$A279, $O$2,$N$2,,$L$2,$M$2)</f>
        <v>211.46</v>
      </c>
      <c r="F279" s="54">
        <f xml:space="preserve"> RTD("cqg.rtd",,"StudyData", $K$2, "Bar", "", "Low", $J$2, -$A279, $O$2,$N$2,,$L$2,$M$2)</f>
        <v>208.73</v>
      </c>
      <c r="G279" s="54">
        <f xml:space="preserve"> RTD("cqg.rtd",,"StudyData", $K$2, "Bar", "", "Close", $J$2, -$A279, $O$2,$N$2,,$L$2,$M$2)</f>
        <v>208.9</v>
      </c>
      <c r="P279" s="51">
        <f t="shared" si="13"/>
        <v>277</v>
      </c>
      <c r="Q279" s="52">
        <f xml:space="preserve"> RTD("cqg.rtd",,"StudyData", $Z$2, "Bar", "", "Time", $Y$2,-$P279, $AD$2, "", "","False")</f>
        <v>42129</v>
      </c>
      <c r="R279" s="53">
        <f xml:space="preserve"> RTD("cqg.rtd",,"StudyData", $Z$2, "Bar", "", "Time", $Y$2, -$P279,$AD$2,$AC$2, "","False")</f>
        <v>42129</v>
      </c>
      <c r="S279" s="54" t="str">
        <f xml:space="preserve"> RTD("cqg.rtd",,"StudyData", $Z$2, "Bar", "", "Open", $Y$2, -$P279, $AD$2,$AC$2,,$AA$2,$AB$2)</f>
        <v/>
      </c>
      <c r="T279" s="54" t="str">
        <f xml:space="preserve"> RTD("cqg.rtd",,"StudyData", $Z$2, "Bar", "", "High", $Y$2, -$P279, $AD$2,$AC$2,,$AA$2,$AB$2)</f>
        <v/>
      </c>
      <c r="U279" s="54" t="str">
        <f xml:space="preserve"> RTD("cqg.rtd",,"StudyData", $Z$2, "Bar", "", "Low", $Y$2, -$P279, $AD$2,$AC$2,,$AA$2,$AB$2)</f>
        <v/>
      </c>
      <c r="V279" s="54" t="str">
        <f xml:space="preserve"> RTD("cqg.rtd",,"StudyData", $Z$2, "Bar", "", "Close", $Y$2, -$P279, $AD$2,$AC$2,,$AA$2,$AB$2)</f>
        <v/>
      </c>
    </row>
    <row r="280" spans="1:22" x14ac:dyDescent="0.3">
      <c r="A280" s="51">
        <f t="shared" si="12"/>
        <v>278</v>
      </c>
      <c r="B280" s="52">
        <f xml:space="preserve"> RTD("cqg.rtd",,"StudyData", $K$2, "Bar", "", "Time", $J$2,-$A280, $O$2, "", "","False")</f>
        <v>42128</v>
      </c>
      <c r="C280" s="53">
        <f xml:space="preserve"> RTD("cqg.rtd",,"StudyData", $K$2, "Bar", "", "Time", $J$2, -$A280,$O$2,$N$2, "","False")</f>
        <v>42128</v>
      </c>
      <c r="D280" s="54">
        <f xml:space="preserve"> RTD("cqg.rtd",,"StudyData", $K$2, "Bar", "", "Open", $J$2, -$A280, $O$2,$N$2,,$L$2,$M$2)</f>
        <v>211.23</v>
      </c>
      <c r="E280" s="54">
        <f xml:space="preserve"> RTD("cqg.rtd",,"StudyData", $K$2, "Bar", "", "High", $J$2, -$A280, $O$2,$N$2,,$L$2,$M$2)</f>
        <v>212.02</v>
      </c>
      <c r="F280" s="54">
        <f xml:space="preserve"> RTD("cqg.rtd",,"StudyData", $K$2, "Bar", "", "Low", $J$2, -$A280, $O$2,$N$2,,$L$2,$M$2)</f>
        <v>211.1</v>
      </c>
      <c r="G280" s="54">
        <f xml:space="preserve"> RTD("cqg.rtd",,"StudyData", $K$2, "Bar", "", "Close", $J$2, -$A280, $O$2,$N$2,,$L$2,$M$2)</f>
        <v>211.32</v>
      </c>
      <c r="P280" s="51">
        <f t="shared" si="13"/>
        <v>278</v>
      </c>
      <c r="Q280" s="52">
        <f xml:space="preserve"> RTD("cqg.rtd",,"StudyData", $Z$2, "Bar", "", "Time", $Y$2,-$P280, $AD$2, "", "","False")</f>
        <v>42128</v>
      </c>
      <c r="R280" s="53">
        <f xml:space="preserve"> RTD("cqg.rtd",,"StudyData", $Z$2, "Bar", "", "Time", $Y$2, -$P280,$AD$2,$AC$2, "","False")</f>
        <v>42128</v>
      </c>
      <c r="S280" s="54" t="str">
        <f xml:space="preserve"> RTD("cqg.rtd",,"StudyData", $Z$2, "Bar", "", "Open", $Y$2, -$P280, $AD$2,$AC$2,,$AA$2,$AB$2)</f>
        <v/>
      </c>
      <c r="T280" s="54" t="str">
        <f xml:space="preserve"> RTD("cqg.rtd",,"StudyData", $Z$2, "Bar", "", "High", $Y$2, -$P280, $AD$2,$AC$2,,$AA$2,$AB$2)</f>
        <v/>
      </c>
      <c r="U280" s="54" t="str">
        <f xml:space="preserve"> RTD("cqg.rtd",,"StudyData", $Z$2, "Bar", "", "Low", $Y$2, -$P280, $AD$2,$AC$2,,$AA$2,$AB$2)</f>
        <v/>
      </c>
      <c r="V280" s="54" t="str">
        <f xml:space="preserve"> RTD("cqg.rtd",,"StudyData", $Z$2, "Bar", "", "Close", $Y$2, -$P280, $AD$2,$AC$2,,$AA$2,$AB$2)</f>
        <v/>
      </c>
    </row>
    <row r="281" spans="1:22" x14ac:dyDescent="0.3">
      <c r="A281" s="51">
        <f t="shared" si="12"/>
        <v>279</v>
      </c>
      <c r="B281" s="52">
        <f xml:space="preserve"> RTD("cqg.rtd",,"StudyData", $K$2, "Bar", "", "Time", $J$2,-$A281, $O$2, "", "","False")</f>
        <v>42125</v>
      </c>
      <c r="C281" s="53">
        <f xml:space="preserve"> RTD("cqg.rtd",,"StudyData", $K$2, "Bar", "", "Time", $J$2, -$A281,$O$2,$N$2, "","False")</f>
        <v>42125</v>
      </c>
      <c r="D281" s="54">
        <f xml:space="preserve"> RTD("cqg.rtd",,"StudyData", $K$2, "Bar", "", "Open", $J$2, -$A281, $O$2,$N$2,,$L$2,$M$2)</f>
        <v>209.4</v>
      </c>
      <c r="E281" s="54">
        <f xml:space="preserve"> RTD("cqg.rtd",,"StudyData", $K$2, "Bar", "", "High", $J$2, -$A281, $O$2,$N$2,,$L$2,$M$2)</f>
        <v>210.77</v>
      </c>
      <c r="F281" s="54">
        <f xml:space="preserve"> RTD("cqg.rtd",,"StudyData", $K$2, "Bar", "", "Low", $J$2, -$A281, $O$2,$N$2,,$L$2,$M$2)</f>
        <v>209.28</v>
      </c>
      <c r="G281" s="54">
        <f xml:space="preserve"> RTD("cqg.rtd",,"StudyData", $K$2, "Bar", "", "Close", $J$2, -$A281, $O$2,$N$2,,$L$2,$M$2)</f>
        <v>210.72</v>
      </c>
      <c r="P281" s="51">
        <f t="shared" si="13"/>
        <v>279</v>
      </c>
      <c r="Q281" s="52">
        <f xml:space="preserve"> RTD("cqg.rtd",,"StudyData", $Z$2, "Bar", "", "Time", $Y$2,-$P281, $AD$2, "", "","False")</f>
        <v>42125</v>
      </c>
      <c r="R281" s="53">
        <f xml:space="preserve"> RTD("cqg.rtd",,"StudyData", $Z$2, "Bar", "", "Time", $Y$2, -$P281,$AD$2,$AC$2, "","False")</f>
        <v>42125</v>
      </c>
      <c r="S281" s="54" t="str">
        <f xml:space="preserve"> RTD("cqg.rtd",,"StudyData", $Z$2, "Bar", "", "Open", $Y$2, -$P281, $AD$2,$AC$2,,$AA$2,$AB$2)</f>
        <v/>
      </c>
      <c r="T281" s="54" t="str">
        <f xml:space="preserve"> RTD("cqg.rtd",,"StudyData", $Z$2, "Bar", "", "High", $Y$2, -$P281, $AD$2,$AC$2,,$AA$2,$AB$2)</f>
        <v/>
      </c>
      <c r="U281" s="54" t="str">
        <f xml:space="preserve"> RTD("cqg.rtd",,"StudyData", $Z$2, "Bar", "", "Low", $Y$2, -$P281, $AD$2,$AC$2,,$AA$2,$AB$2)</f>
        <v/>
      </c>
      <c r="V281" s="54" t="str">
        <f xml:space="preserve"> RTD("cqg.rtd",,"StudyData", $Z$2, "Bar", "", "Close", $Y$2, -$P281, $AD$2,$AC$2,,$AA$2,$AB$2)</f>
        <v/>
      </c>
    </row>
    <row r="282" spans="1:22" x14ac:dyDescent="0.3">
      <c r="A282" s="51">
        <f t="shared" si="12"/>
        <v>280</v>
      </c>
      <c r="B282" s="52">
        <f xml:space="preserve"> RTD("cqg.rtd",,"StudyData", $K$2, "Bar", "", "Time", $J$2,-$A282, $O$2, "", "","False")</f>
        <v>42124</v>
      </c>
      <c r="C282" s="53">
        <f xml:space="preserve"> RTD("cqg.rtd",,"StudyData", $K$2, "Bar", "", "Time", $J$2, -$A282,$O$2,$N$2, "","False")</f>
        <v>42124</v>
      </c>
      <c r="D282" s="54">
        <f xml:space="preserve"> RTD("cqg.rtd",,"StudyData", $K$2, "Bar", "", "Open", $J$2, -$A282, $O$2,$N$2,,$L$2,$M$2)</f>
        <v>209.88</v>
      </c>
      <c r="E282" s="54">
        <f xml:space="preserve"> RTD("cqg.rtd",,"StudyData", $K$2, "Bar", "", "High", $J$2, -$A282, $O$2,$N$2,,$L$2,$M$2)</f>
        <v>210.35</v>
      </c>
      <c r="F282" s="54">
        <f xml:space="preserve"> RTD("cqg.rtd",,"StudyData", $K$2, "Bar", "", "Low", $J$2, -$A282, $O$2,$N$2,,$L$2,$M$2)</f>
        <v>207.62</v>
      </c>
      <c r="G282" s="54">
        <f xml:space="preserve"> RTD("cqg.rtd",,"StudyData", $K$2, "Bar", "", "Close", $J$2, -$A282, $O$2,$N$2,,$L$2,$M$2)</f>
        <v>208.46</v>
      </c>
      <c r="P282" s="51">
        <f t="shared" si="13"/>
        <v>280</v>
      </c>
      <c r="Q282" s="52">
        <f xml:space="preserve"> RTD("cqg.rtd",,"StudyData", $Z$2, "Bar", "", "Time", $Y$2,-$P282, $AD$2, "", "","False")</f>
        <v>42124</v>
      </c>
      <c r="R282" s="53">
        <f xml:space="preserve"> RTD("cqg.rtd",,"StudyData", $Z$2, "Bar", "", "Time", $Y$2, -$P282,$AD$2,$AC$2, "","False")</f>
        <v>42124</v>
      </c>
      <c r="S282" s="54" t="str">
        <f xml:space="preserve"> RTD("cqg.rtd",,"StudyData", $Z$2, "Bar", "", "Open", $Y$2, -$P282, $AD$2,$AC$2,,$AA$2,$AB$2)</f>
        <v/>
      </c>
      <c r="T282" s="54" t="str">
        <f xml:space="preserve"> RTD("cqg.rtd",,"StudyData", $Z$2, "Bar", "", "High", $Y$2, -$P282, $AD$2,$AC$2,,$AA$2,$AB$2)</f>
        <v/>
      </c>
      <c r="U282" s="54" t="str">
        <f xml:space="preserve"> RTD("cqg.rtd",,"StudyData", $Z$2, "Bar", "", "Low", $Y$2, -$P282, $AD$2,$AC$2,,$AA$2,$AB$2)</f>
        <v/>
      </c>
      <c r="V282" s="54" t="str">
        <f xml:space="preserve"> RTD("cqg.rtd",,"StudyData", $Z$2, "Bar", "", "Close", $Y$2, -$P282, $AD$2,$AC$2,,$AA$2,$AB$2)</f>
        <v/>
      </c>
    </row>
    <row r="283" spans="1:22" x14ac:dyDescent="0.3">
      <c r="A283" s="51">
        <f t="shared" si="12"/>
        <v>281</v>
      </c>
      <c r="B283" s="52">
        <f xml:space="preserve"> RTD("cqg.rtd",,"StudyData", $K$2, "Bar", "", "Time", $J$2,-$A283, $O$2, "", "","False")</f>
        <v>42123</v>
      </c>
      <c r="C283" s="53">
        <f xml:space="preserve"> RTD("cqg.rtd",,"StudyData", $K$2, "Bar", "", "Time", $J$2, -$A283,$O$2,$N$2, "","False")</f>
        <v>42123</v>
      </c>
      <c r="D283" s="54">
        <f xml:space="preserve"> RTD("cqg.rtd",,"StudyData", $K$2, "Bar", "", "Open", $J$2, -$A283, $O$2,$N$2,,$L$2,$M$2)</f>
        <v>210.37</v>
      </c>
      <c r="E283" s="54">
        <f xml:space="preserve"> RTD("cqg.rtd",,"StudyData", $K$2, "Bar", "", "High", $J$2, -$A283, $O$2,$N$2,,$L$2,$M$2)</f>
        <v>211.29</v>
      </c>
      <c r="F283" s="54">
        <f xml:space="preserve"> RTD("cqg.rtd",,"StudyData", $K$2, "Bar", "", "Low", $J$2, -$A283, $O$2,$N$2,,$L$2,$M$2)</f>
        <v>209.6</v>
      </c>
      <c r="G283" s="54">
        <f xml:space="preserve"> RTD("cqg.rtd",,"StudyData", $K$2, "Bar", "", "Close", $J$2, -$A283, $O$2,$N$2,,$L$2,$M$2)</f>
        <v>210.57</v>
      </c>
      <c r="P283" s="51">
        <f t="shared" si="13"/>
        <v>281</v>
      </c>
      <c r="Q283" s="52">
        <f xml:space="preserve"> RTD("cqg.rtd",,"StudyData", $Z$2, "Bar", "", "Time", $Y$2,-$P283, $AD$2, "", "","False")</f>
        <v>42123</v>
      </c>
      <c r="R283" s="53">
        <f xml:space="preserve"> RTD("cqg.rtd",,"StudyData", $Z$2, "Bar", "", "Time", $Y$2, -$P283,$AD$2,$AC$2, "","False")</f>
        <v>42123</v>
      </c>
      <c r="S283" s="54" t="str">
        <f xml:space="preserve"> RTD("cqg.rtd",,"StudyData", $Z$2, "Bar", "", "Open", $Y$2, -$P283, $AD$2,$AC$2,,$AA$2,$AB$2)</f>
        <v/>
      </c>
      <c r="T283" s="54" t="str">
        <f xml:space="preserve"> RTD("cqg.rtd",,"StudyData", $Z$2, "Bar", "", "High", $Y$2, -$P283, $AD$2,$AC$2,,$AA$2,$AB$2)</f>
        <v/>
      </c>
      <c r="U283" s="54" t="str">
        <f xml:space="preserve"> RTD("cqg.rtd",,"StudyData", $Z$2, "Bar", "", "Low", $Y$2, -$P283, $AD$2,$AC$2,,$AA$2,$AB$2)</f>
        <v/>
      </c>
      <c r="V283" s="54" t="str">
        <f xml:space="preserve"> RTD("cqg.rtd",,"StudyData", $Z$2, "Bar", "", "Close", $Y$2, -$P283, $AD$2,$AC$2,,$AA$2,$AB$2)</f>
        <v/>
      </c>
    </row>
    <row r="284" spans="1:22" x14ac:dyDescent="0.3">
      <c r="A284" s="51">
        <f t="shared" si="12"/>
        <v>282</v>
      </c>
      <c r="B284" s="52">
        <f xml:space="preserve"> RTD("cqg.rtd",,"StudyData", $K$2, "Bar", "", "Time", $J$2,-$A284, $O$2, "", "","False")</f>
        <v>42122</v>
      </c>
      <c r="C284" s="53">
        <f xml:space="preserve"> RTD("cqg.rtd",,"StudyData", $K$2, "Bar", "", "Time", $J$2, -$A284,$O$2,$N$2, "","False")</f>
        <v>42122</v>
      </c>
      <c r="D284" s="54">
        <f xml:space="preserve"> RTD("cqg.rtd",,"StudyData", $K$2, "Bar", "", "Open", $J$2, -$A284, $O$2,$N$2,,$L$2,$M$2)</f>
        <v>210.74</v>
      </c>
      <c r="E284" s="54">
        <f xml:space="preserve"> RTD("cqg.rtd",,"StudyData", $K$2, "Bar", "", "High", $J$2, -$A284, $O$2,$N$2,,$L$2,$M$2)</f>
        <v>211.7</v>
      </c>
      <c r="F284" s="54">
        <f xml:space="preserve"> RTD("cqg.rtd",,"StudyData", $K$2, "Bar", "", "Low", $J$2, -$A284, $O$2,$N$2,,$L$2,$M$2)</f>
        <v>209.33</v>
      </c>
      <c r="G284" s="54">
        <f xml:space="preserve"> RTD("cqg.rtd",,"StudyData", $K$2, "Bar", "", "Close", $J$2, -$A284, $O$2,$N$2,,$L$2,$M$2)</f>
        <v>211.44</v>
      </c>
      <c r="P284" s="51">
        <f t="shared" si="13"/>
        <v>282</v>
      </c>
      <c r="Q284" s="52">
        <f xml:space="preserve"> RTD("cqg.rtd",,"StudyData", $Z$2, "Bar", "", "Time", $Y$2,-$P284, $AD$2, "", "","False")</f>
        <v>42122</v>
      </c>
      <c r="R284" s="53">
        <f xml:space="preserve"> RTD("cqg.rtd",,"StudyData", $Z$2, "Bar", "", "Time", $Y$2, -$P284,$AD$2,$AC$2, "","False")</f>
        <v>42122</v>
      </c>
      <c r="S284" s="54" t="str">
        <f xml:space="preserve"> RTD("cqg.rtd",,"StudyData", $Z$2, "Bar", "", "Open", $Y$2, -$P284, $AD$2,$AC$2,,$AA$2,$AB$2)</f>
        <v/>
      </c>
      <c r="T284" s="54" t="str">
        <f xml:space="preserve"> RTD("cqg.rtd",,"StudyData", $Z$2, "Bar", "", "High", $Y$2, -$P284, $AD$2,$AC$2,,$AA$2,$AB$2)</f>
        <v/>
      </c>
      <c r="U284" s="54" t="str">
        <f xml:space="preserve"> RTD("cqg.rtd",,"StudyData", $Z$2, "Bar", "", "Low", $Y$2, -$P284, $AD$2,$AC$2,,$AA$2,$AB$2)</f>
        <v/>
      </c>
      <c r="V284" s="54" t="str">
        <f xml:space="preserve"> RTD("cqg.rtd",,"StudyData", $Z$2, "Bar", "", "Close", $Y$2, -$P284, $AD$2,$AC$2,,$AA$2,$AB$2)</f>
        <v/>
      </c>
    </row>
    <row r="285" spans="1:22" x14ac:dyDescent="0.3">
      <c r="A285" s="51">
        <f t="shared" si="12"/>
        <v>283</v>
      </c>
      <c r="B285" s="52">
        <f xml:space="preserve"> RTD("cqg.rtd",,"StudyData", $K$2, "Bar", "", "Time", $J$2,-$A285, $O$2, "", "","False")</f>
        <v>42121</v>
      </c>
      <c r="C285" s="53">
        <f xml:space="preserve"> RTD("cqg.rtd",,"StudyData", $K$2, "Bar", "", "Time", $J$2, -$A285,$O$2,$N$2, "","False")</f>
        <v>42121</v>
      </c>
      <c r="D285" s="54">
        <f xml:space="preserve"> RTD("cqg.rtd",,"StudyData", $K$2, "Bar", "", "Open", $J$2, -$A285, $O$2,$N$2,,$L$2,$M$2)</f>
        <v>212.33</v>
      </c>
      <c r="E285" s="54">
        <f xml:space="preserve"> RTD("cqg.rtd",,"StudyData", $K$2, "Bar", "", "High", $J$2, -$A285, $O$2,$N$2,,$L$2,$M$2)</f>
        <v>212.48</v>
      </c>
      <c r="F285" s="54">
        <f xml:space="preserve"> RTD("cqg.rtd",,"StudyData", $K$2, "Bar", "", "Low", $J$2, -$A285, $O$2,$N$2,,$L$2,$M$2)</f>
        <v>210.54</v>
      </c>
      <c r="G285" s="54">
        <f xml:space="preserve"> RTD("cqg.rtd",,"StudyData", $K$2, "Bar", "", "Close", $J$2, -$A285, $O$2,$N$2,,$L$2,$M$2)</f>
        <v>210.77</v>
      </c>
      <c r="P285" s="51">
        <f t="shared" si="13"/>
        <v>283</v>
      </c>
      <c r="Q285" s="52">
        <f xml:space="preserve"> RTD("cqg.rtd",,"StudyData", $Z$2, "Bar", "", "Time", $Y$2,-$P285, $AD$2, "", "","False")</f>
        <v>42121</v>
      </c>
      <c r="R285" s="53">
        <f xml:space="preserve"> RTD("cqg.rtd",,"StudyData", $Z$2, "Bar", "", "Time", $Y$2, -$P285,$AD$2,$AC$2, "","False")</f>
        <v>42121</v>
      </c>
      <c r="S285" s="54" t="str">
        <f xml:space="preserve"> RTD("cqg.rtd",,"StudyData", $Z$2, "Bar", "", "Open", $Y$2, -$P285, $AD$2,$AC$2,,$AA$2,$AB$2)</f>
        <v/>
      </c>
      <c r="T285" s="54" t="str">
        <f xml:space="preserve"> RTD("cqg.rtd",,"StudyData", $Z$2, "Bar", "", "High", $Y$2, -$P285, $AD$2,$AC$2,,$AA$2,$AB$2)</f>
        <v/>
      </c>
      <c r="U285" s="54" t="str">
        <f xml:space="preserve"> RTD("cqg.rtd",,"StudyData", $Z$2, "Bar", "", "Low", $Y$2, -$P285, $AD$2,$AC$2,,$AA$2,$AB$2)</f>
        <v/>
      </c>
      <c r="V285" s="54" t="str">
        <f xml:space="preserve"> RTD("cqg.rtd",,"StudyData", $Z$2, "Bar", "", "Close", $Y$2, -$P285, $AD$2,$AC$2,,$AA$2,$AB$2)</f>
        <v/>
      </c>
    </row>
    <row r="286" spans="1:22" x14ac:dyDescent="0.3">
      <c r="A286" s="51">
        <f t="shared" si="12"/>
        <v>284</v>
      </c>
      <c r="B286" s="52">
        <f xml:space="preserve"> RTD("cqg.rtd",,"StudyData", $K$2, "Bar", "", "Time", $J$2,-$A286, $O$2, "", "","False")</f>
        <v>42118</v>
      </c>
      <c r="C286" s="53">
        <f xml:space="preserve"> RTD("cqg.rtd",,"StudyData", $K$2, "Bar", "", "Time", $J$2, -$A286,$O$2,$N$2, "","False")</f>
        <v>42118</v>
      </c>
      <c r="D286" s="54">
        <f xml:space="preserve"> RTD("cqg.rtd",,"StudyData", $K$2, "Bar", "", "Open", $J$2, -$A286, $O$2,$N$2,,$L$2,$M$2)</f>
        <v>211.66</v>
      </c>
      <c r="E286" s="54">
        <f xml:space="preserve"> RTD("cqg.rtd",,"StudyData", $K$2, "Bar", "", "High", $J$2, -$A286, $O$2,$N$2,,$L$2,$M$2)</f>
        <v>211.97</v>
      </c>
      <c r="F286" s="54">
        <f xml:space="preserve"> RTD("cqg.rtd",,"StudyData", $K$2, "Bar", "", "Low", $J$2, -$A286, $O$2,$N$2,,$L$2,$M$2)</f>
        <v>211.11</v>
      </c>
      <c r="G286" s="54">
        <f xml:space="preserve"> RTD("cqg.rtd",,"StudyData", $K$2, "Bar", "", "Close", $J$2, -$A286, $O$2,$N$2,,$L$2,$M$2)</f>
        <v>211.64</v>
      </c>
      <c r="P286" s="51">
        <f t="shared" si="13"/>
        <v>284</v>
      </c>
      <c r="Q286" s="52">
        <f xml:space="preserve"> RTD("cqg.rtd",,"StudyData", $Z$2, "Bar", "", "Time", $Y$2,-$P286, $AD$2, "", "","False")</f>
        <v>42118</v>
      </c>
      <c r="R286" s="53">
        <f xml:space="preserve"> RTD("cqg.rtd",,"StudyData", $Z$2, "Bar", "", "Time", $Y$2, -$P286,$AD$2,$AC$2, "","False")</f>
        <v>42118</v>
      </c>
      <c r="S286" s="54" t="str">
        <f xml:space="preserve"> RTD("cqg.rtd",,"StudyData", $Z$2, "Bar", "", "Open", $Y$2, -$P286, $AD$2,$AC$2,,$AA$2,$AB$2)</f>
        <v/>
      </c>
      <c r="T286" s="54" t="str">
        <f xml:space="preserve"> RTD("cqg.rtd",,"StudyData", $Z$2, "Bar", "", "High", $Y$2, -$P286, $AD$2,$AC$2,,$AA$2,$AB$2)</f>
        <v/>
      </c>
      <c r="U286" s="54" t="str">
        <f xml:space="preserve"> RTD("cqg.rtd",,"StudyData", $Z$2, "Bar", "", "Low", $Y$2, -$P286, $AD$2,$AC$2,,$AA$2,$AB$2)</f>
        <v/>
      </c>
      <c r="V286" s="54" t="str">
        <f xml:space="preserve"> RTD("cqg.rtd",,"StudyData", $Z$2, "Bar", "", "Close", $Y$2, -$P286, $AD$2,$AC$2,,$AA$2,$AB$2)</f>
        <v/>
      </c>
    </row>
    <row r="287" spans="1:22" x14ac:dyDescent="0.3">
      <c r="A287" s="51">
        <f t="shared" si="12"/>
        <v>285</v>
      </c>
      <c r="B287" s="52">
        <f xml:space="preserve"> RTD("cqg.rtd",,"StudyData", $K$2, "Bar", "", "Time", $J$2,-$A287, $O$2, "", "","False")</f>
        <v>42117</v>
      </c>
      <c r="C287" s="53">
        <f xml:space="preserve"> RTD("cqg.rtd",,"StudyData", $K$2, "Bar", "", "Time", $J$2, -$A287,$O$2,$N$2, "","False")</f>
        <v>42117</v>
      </c>
      <c r="D287" s="54">
        <f xml:space="preserve"> RTD("cqg.rtd",,"StudyData", $K$2, "Bar", "", "Open", $J$2, -$A287, $O$2,$N$2,,$L$2,$M$2)</f>
        <v>210.15</v>
      </c>
      <c r="E287" s="54">
        <f xml:space="preserve"> RTD("cqg.rtd",,"StudyData", $K$2, "Bar", "", "High", $J$2, -$A287, $O$2,$N$2,,$L$2,$M$2)</f>
        <v>211.94</v>
      </c>
      <c r="F287" s="54">
        <f xml:space="preserve"> RTD("cqg.rtd",,"StudyData", $K$2, "Bar", "", "Low", $J$2, -$A287, $O$2,$N$2,,$L$2,$M$2)</f>
        <v>210.01</v>
      </c>
      <c r="G287" s="54">
        <f xml:space="preserve"> RTD("cqg.rtd",,"StudyData", $K$2, "Bar", "", "Close", $J$2, -$A287, $O$2,$N$2,,$L$2,$M$2)</f>
        <v>211.16</v>
      </c>
      <c r="P287" s="51">
        <f t="shared" si="13"/>
        <v>285</v>
      </c>
      <c r="Q287" s="52">
        <f xml:space="preserve"> RTD("cqg.rtd",,"StudyData", $Z$2, "Bar", "", "Time", $Y$2,-$P287, $AD$2, "", "","False")</f>
        <v>42117</v>
      </c>
      <c r="R287" s="53">
        <f xml:space="preserve"> RTD("cqg.rtd",,"StudyData", $Z$2, "Bar", "", "Time", $Y$2, -$P287,$AD$2,$AC$2, "","False")</f>
        <v>42117</v>
      </c>
      <c r="S287" s="54" t="str">
        <f xml:space="preserve"> RTD("cqg.rtd",,"StudyData", $Z$2, "Bar", "", "Open", $Y$2, -$P287, $AD$2,$AC$2,,$AA$2,$AB$2)</f>
        <v/>
      </c>
      <c r="T287" s="54" t="str">
        <f xml:space="preserve"> RTD("cqg.rtd",,"StudyData", $Z$2, "Bar", "", "High", $Y$2, -$P287, $AD$2,$AC$2,,$AA$2,$AB$2)</f>
        <v/>
      </c>
      <c r="U287" s="54" t="str">
        <f xml:space="preserve"> RTD("cqg.rtd",,"StudyData", $Z$2, "Bar", "", "Low", $Y$2, -$P287, $AD$2,$AC$2,,$AA$2,$AB$2)</f>
        <v/>
      </c>
      <c r="V287" s="54" t="str">
        <f xml:space="preserve"> RTD("cqg.rtd",,"StudyData", $Z$2, "Bar", "", "Close", $Y$2, -$P287, $AD$2,$AC$2,,$AA$2,$AB$2)</f>
        <v/>
      </c>
    </row>
    <row r="288" spans="1:22" x14ac:dyDescent="0.3">
      <c r="A288" s="51">
        <f t="shared" si="12"/>
        <v>286</v>
      </c>
      <c r="B288" s="52">
        <f xml:space="preserve"> RTD("cqg.rtd",,"StudyData", $K$2, "Bar", "", "Time", $J$2,-$A288, $O$2, "", "","False")</f>
        <v>42116</v>
      </c>
      <c r="C288" s="53">
        <f xml:space="preserve"> RTD("cqg.rtd",,"StudyData", $K$2, "Bar", "", "Time", $J$2, -$A288,$O$2,$N$2, "","False")</f>
        <v>42116</v>
      </c>
      <c r="D288" s="54">
        <f xml:space="preserve"> RTD("cqg.rtd",,"StudyData", $K$2, "Bar", "", "Open", $J$2, -$A288, $O$2,$N$2,,$L$2,$M$2)</f>
        <v>210.01</v>
      </c>
      <c r="E288" s="54">
        <f xml:space="preserve"> RTD("cqg.rtd",,"StudyData", $K$2, "Bar", "", "High", $J$2, -$A288, $O$2,$N$2,,$L$2,$M$2)</f>
        <v>210.85</v>
      </c>
      <c r="F288" s="54">
        <f xml:space="preserve"> RTD("cqg.rtd",,"StudyData", $K$2, "Bar", "", "Low", $J$2, -$A288, $O$2,$N$2,,$L$2,$M$2)</f>
        <v>208.9</v>
      </c>
      <c r="G288" s="54">
        <f xml:space="preserve"> RTD("cqg.rtd",,"StudyData", $K$2, "Bar", "", "Close", $J$2, -$A288, $O$2,$N$2,,$L$2,$M$2)</f>
        <v>210.63</v>
      </c>
      <c r="P288" s="51">
        <f t="shared" si="13"/>
        <v>286</v>
      </c>
      <c r="Q288" s="52">
        <f xml:space="preserve"> RTD("cqg.rtd",,"StudyData", $Z$2, "Bar", "", "Time", $Y$2,-$P288, $AD$2, "", "","False")</f>
        <v>42116</v>
      </c>
      <c r="R288" s="53">
        <f xml:space="preserve"> RTD("cqg.rtd",,"StudyData", $Z$2, "Bar", "", "Time", $Y$2, -$P288,$AD$2,$AC$2, "","False")</f>
        <v>42116</v>
      </c>
      <c r="S288" s="54" t="str">
        <f xml:space="preserve"> RTD("cqg.rtd",,"StudyData", $Z$2, "Bar", "", "Open", $Y$2, -$P288, $AD$2,$AC$2,,$AA$2,$AB$2)</f>
        <v/>
      </c>
      <c r="T288" s="54" t="str">
        <f xml:space="preserve"> RTD("cqg.rtd",,"StudyData", $Z$2, "Bar", "", "High", $Y$2, -$P288, $AD$2,$AC$2,,$AA$2,$AB$2)</f>
        <v/>
      </c>
      <c r="U288" s="54" t="str">
        <f xml:space="preserve"> RTD("cqg.rtd",,"StudyData", $Z$2, "Bar", "", "Low", $Y$2, -$P288, $AD$2,$AC$2,,$AA$2,$AB$2)</f>
        <v/>
      </c>
      <c r="V288" s="54" t="str">
        <f xml:space="preserve"> RTD("cqg.rtd",,"StudyData", $Z$2, "Bar", "", "Close", $Y$2, -$P288, $AD$2,$AC$2,,$AA$2,$AB$2)</f>
        <v/>
      </c>
    </row>
    <row r="289" spans="1:22" x14ac:dyDescent="0.3">
      <c r="A289" s="51">
        <f t="shared" si="12"/>
        <v>287</v>
      </c>
      <c r="B289" s="52">
        <f xml:space="preserve"> RTD("cqg.rtd",,"StudyData", $K$2, "Bar", "", "Time", $J$2,-$A289, $O$2, "", "","False")</f>
        <v>42115</v>
      </c>
      <c r="C289" s="53">
        <f xml:space="preserve"> RTD("cqg.rtd",,"StudyData", $K$2, "Bar", "", "Time", $J$2, -$A289,$O$2,$N$2, "","False")</f>
        <v>42115</v>
      </c>
      <c r="D289" s="54">
        <f xml:space="preserve"> RTD("cqg.rtd",,"StudyData", $K$2, "Bar", "", "Open", $J$2, -$A289, $O$2,$N$2,,$L$2,$M$2)</f>
        <v>210.67</v>
      </c>
      <c r="E289" s="54">
        <f xml:space="preserve"> RTD("cqg.rtd",,"StudyData", $K$2, "Bar", "", "High", $J$2, -$A289, $O$2,$N$2,,$L$2,$M$2)</f>
        <v>210.86</v>
      </c>
      <c r="F289" s="54">
        <f xml:space="preserve"> RTD("cqg.rtd",,"StudyData", $K$2, "Bar", "", "Low", $J$2, -$A289, $O$2,$N$2,,$L$2,$M$2)</f>
        <v>209.24</v>
      </c>
      <c r="G289" s="54">
        <f xml:space="preserve"> RTD("cqg.rtd",,"StudyData", $K$2, "Bar", "", "Close", $J$2, -$A289, $O$2,$N$2,,$L$2,$M$2)</f>
        <v>209.6</v>
      </c>
      <c r="P289" s="51">
        <f t="shared" si="13"/>
        <v>287</v>
      </c>
      <c r="Q289" s="52">
        <f xml:space="preserve"> RTD("cqg.rtd",,"StudyData", $Z$2, "Bar", "", "Time", $Y$2,-$P289, $AD$2, "", "","False")</f>
        <v>42115</v>
      </c>
      <c r="R289" s="53">
        <f xml:space="preserve"> RTD("cqg.rtd",,"StudyData", $Z$2, "Bar", "", "Time", $Y$2, -$P289,$AD$2,$AC$2, "","False")</f>
        <v>42115</v>
      </c>
      <c r="S289" s="54" t="str">
        <f xml:space="preserve"> RTD("cqg.rtd",,"StudyData", $Z$2, "Bar", "", "Open", $Y$2, -$P289, $AD$2,$AC$2,,$AA$2,$AB$2)</f>
        <v/>
      </c>
      <c r="T289" s="54" t="str">
        <f xml:space="preserve"> RTD("cqg.rtd",,"StudyData", $Z$2, "Bar", "", "High", $Y$2, -$P289, $AD$2,$AC$2,,$AA$2,$AB$2)</f>
        <v/>
      </c>
      <c r="U289" s="54" t="str">
        <f xml:space="preserve"> RTD("cqg.rtd",,"StudyData", $Z$2, "Bar", "", "Low", $Y$2, -$P289, $AD$2,$AC$2,,$AA$2,$AB$2)</f>
        <v/>
      </c>
      <c r="V289" s="54" t="str">
        <f xml:space="preserve"> RTD("cqg.rtd",,"StudyData", $Z$2, "Bar", "", "Close", $Y$2, -$P289, $AD$2,$AC$2,,$AA$2,$AB$2)</f>
        <v/>
      </c>
    </row>
    <row r="290" spans="1:22" x14ac:dyDescent="0.3">
      <c r="A290" s="51">
        <f t="shared" si="12"/>
        <v>288</v>
      </c>
      <c r="B290" s="52">
        <f xml:space="preserve"> RTD("cqg.rtd",,"StudyData", $K$2, "Bar", "", "Time", $J$2,-$A290, $O$2, "", "","False")</f>
        <v>42114</v>
      </c>
      <c r="C290" s="53">
        <f xml:space="preserve"> RTD("cqg.rtd",,"StudyData", $K$2, "Bar", "", "Time", $J$2, -$A290,$O$2,$N$2, "","False")</f>
        <v>42114</v>
      </c>
      <c r="D290" s="54">
        <f xml:space="preserve"> RTD("cqg.rtd",,"StudyData", $K$2, "Bar", "", "Open", $J$2, -$A290, $O$2,$N$2,,$L$2,$M$2)</f>
        <v>209.06</v>
      </c>
      <c r="E290" s="54">
        <f xml:space="preserve"> RTD("cqg.rtd",,"StudyData", $K$2, "Bar", "", "High", $J$2, -$A290, $O$2,$N$2,,$L$2,$M$2)</f>
        <v>210.25</v>
      </c>
      <c r="F290" s="54">
        <f xml:space="preserve"> RTD("cqg.rtd",,"StudyData", $K$2, "Bar", "", "Low", $J$2, -$A290, $O$2,$N$2,,$L$2,$M$2)</f>
        <v>208.96</v>
      </c>
      <c r="G290" s="54">
        <f xml:space="preserve"> RTD("cqg.rtd",,"StudyData", $K$2, "Bar", "", "Close", $J$2, -$A290, $O$2,$N$2,,$L$2,$M$2)</f>
        <v>209.85</v>
      </c>
      <c r="P290" s="51">
        <f t="shared" si="13"/>
        <v>288</v>
      </c>
      <c r="Q290" s="52">
        <f xml:space="preserve"> RTD("cqg.rtd",,"StudyData", $Z$2, "Bar", "", "Time", $Y$2,-$P290, $AD$2, "", "","False")</f>
        <v>42114</v>
      </c>
      <c r="R290" s="53">
        <f xml:space="preserve"> RTD("cqg.rtd",,"StudyData", $Z$2, "Bar", "", "Time", $Y$2, -$P290,$AD$2,$AC$2, "","False")</f>
        <v>42114</v>
      </c>
      <c r="S290" s="54" t="str">
        <f xml:space="preserve"> RTD("cqg.rtd",,"StudyData", $Z$2, "Bar", "", "Open", $Y$2, -$P290, $AD$2,$AC$2,,$AA$2,$AB$2)</f>
        <v/>
      </c>
      <c r="T290" s="54" t="str">
        <f xml:space="preserve"> RTD("cqg.rtd",,"StudyData", $Z$2, "Bar", "", "High", $Y$2, -$P290, $AD$2,$AC$2,,$AA$2,$AB$2)</f>
        <v/>
      </c>
      <c r="U290" s="54" t="str">
        <f xml:space="preserve"> RTD("cqg.rtd",,"StudyData", $Z$2, "Bar", "", "Low", $Y$2, -$P290, $AD$2,$AC$2,,$AA$2,$AB$2)</f>
        <v/>
      </c>
      <c r="V290" s="54" t="str">
        <f xml:space="preserve"> RTD("cqg.rtd",,"StudyData", $Z$2, "Bar", "", "Close", $Y$2, -$P290, $AD$2,$AC$2,,$AA$2,$AB$2)</f>
        <v/>
      </c>
    </row>
    <row r="291" spans="1:22" x14ac:dyDescent="0.3">
      <c r="A291" s="51">
        <f t="shared" si="12"/>
        <v>289</v>
      </c>
      <c r="B291" s="52">
        <f xml:space="preserve"> RTD("cqg.rtd",,"StudyData", $K$2, "Bar", "", "Time", $J$2,-$A291, $O$2, "", "","False")</f>
        <v>42111</v>
      </c>
      <c r="C291" s="53">
        <f xml:space="preserve"> RTD("cqg.rtd",,"StudyData", $K$2, "Bar", "", "Time", $J$2, -$A291,$O$2,$N$2, "","False")</f>
        <v>42111</v>
      </c>
      <c r="D291" s="54">
        <f xml:space="preserve"> RTD("cqg.rtd",,"StudyData", $K$2, "Bar", "", "Open", $J$2, -$A291, $O$2,$N$2,,$L$2,$M$2)</f>
        <v>208.94</v>
      </c>
      <c r="E291" s="54">
        <f xml:space="preserve"> RTD("cqg.rtd",,"StudyData", $K$2, "Bar", "", "High", $J$2, -$A291, $O$2,$N$2,,$L$2,$M$2)</f>
        <v>209.23</v>
      </c>
      <c r="F291" s="54">
        <f xml:space="preserve"> RTD("cqg.rtd",,"StudyData", $K$2, "Bar", "", "Low", $J$2, -$A291, $O$2,$N$2,,$L$2,$M$2)</f>
        <v>207.01</v>
      </c>
      <c r="G291" s="54">
        <f xml:space="preserve"> RTD("cqg.rtd",,"StudyData", $K$2, "Bar", "", "Close", $J$2, -$A291, $O$2,$N$2,,$L$2,$M$2)</f>
        <v>207.95</v>
      </c>
      <c r="P291" s="51">
        <f t="shared" si="13"/>
        <v>289</v>
      </c>
      <c r="Q291" s="52">
        <f xml:space="preserve"> RTD("cqg.rtd",,"StudyData", $Z$2, "Bar", "", "Time", $Y$2,-$P291, $AD$2, "", "","False")</f>
        <v>42111</v>
      </c>
      <c r="R291" s="53">
        <f xml:space="preserve"> RTD("cqg.rtd",,"StudyData", $Z$2, "Bar", "", "Time", $Y$2, -$P291,$AD$2,$AC$2, "","False")</f>
        <v>42111</v>
      </c>
      <c r="S291" s="54" t="str">
        <f xml:space="preserve"> RTD("cqg.rtd",,"StudyData", $Z$2, "Bar", "", "Open", $Y$2, -$P291, $AD$2,$AC$2,,$AA$2,$AB$2)</f>
        <v/>
      </c>
      <c r="T291" s="54" t="str">
        <f xml:space="preserve"> RTD("cqg.rtd",,"StudyData", $Z$2, "Bar", "", "High", $Y$2, -$P291, $AD$2,$AC$2,,$AA$2,$AB$2)</f>
        <v/>
      </c>
      <c r="U291" s="54" t="str">
        <f xml:space="preserve"> RTD("cqg.rtd",,"StudyData", $Z$2, "Bar", "", "Low", $Y$2, -$P291, $AD$2,$AC$2,,$AA$2,$AB$2)</f>
        <v/>
      </c>
      <c r="V291" s="54" t="str">
        <f xml:space="preserve"> RTD("cqg.rtd",,"StudyData", $Z$2, "Bar", "", "Close", $Y$2, -$P291, $AD$2,$AC$2,,$AA$2,$AB$2)</f>
        <v/>
      </c>
    </row>
    <row r="292" spans="1:22" x14ac:dyDescent="0.3">
      <c r="A292" s="51">
        <f t="shared" si="12"/>
        <v>290</v>
      </c>
      <c r="B292" s="52">
        <f xml:space="preserve"> RTD("cqg.rtd",,"StudyData", $K$2, "Bar", "", "Time", $J$2,-$A292, $O$2, "", "","False")</f>
        <v>42110</v>
      </c>
      <c r="C292" s="53">
        <f xml:space="preserve"> RTD("cqg.rtd",,"StudyData", $K$2, "Bar", "", "Time", $J$2, -$A292,$O$2,$N$2, "","False")</f>
        <v>42110</v>
      </c>
      <c r="D292" s="54">
        <f xml:space="preserve"> RTD("cqg.rtd",,"StudyData", $K$2, "Bar", "", "Open", $J$2, -$A292, $O$2,$N$2,,$L$2,$M$2)</f>
        <v>210.03</v>
      </c>
      <c r="E292" s="54">
        <f xml:space="preserve"> RTD("cqg.rtd",,"StudyData", $K$2, "Bar", "", "High", $J$2, -$A292, $O$2,$N$2,,$L$2,$M$2)</f>
        <v>210.98</v>
      </c>
      <c r="F292" s="54">
        <f xml:space="preserve"> RTD("cqg.rtd",,"StudyData", $K$2, "Bar", "", "Low", $J$2, -$A292, $O$2,$N$2,,$L$2,$M$2)</f>
        <v>209.79</v>
      </c>
      <c r="G292" s="54">
        <f xml:space="preserve"> RTD("cqg.rtd",,"StudyData", $K$2, "Bar", "", "Close", $J$2, -$A292, $O$2,$N$2,,$L$2,$M$2)</f>
        <v>210.37</v>
      </c>
      <c r="P292" s="51">
        <f t="shared" si="13"/>
        <v>290</v>
      </c>
      <c r="Q292" s="52">
        <f xml:space="preserve"> RTD("cqg.rtd",,"StudyData", $Z$2, "Bar", "", "Time", $Y$2,-$P292, $AD$2, "", "","False")</f>
        <v>42110</v>
      </c>
      <c r="R292" s="53">
        <f xml:space="preserve"> RTD("cqg.rtd",,"StudyData", $Z$2, "Bar", "", "Time", $Y$2, -$P292,$AD$2,$AC$2, "","False")</f>
        <v>42110</v>
      </c>
      <c r="S292" s="54" t="str">
        <f xml:space="preserve"> RTD("cqg.rtd",,"StudyData", $Z$2, "Bar", "", "Open", $Y$2, -$P292, $AD$2,$AC$2,,$AA$2,$AB$2)</f>
        <v/>
      </c>
      <c r="T292" s="54" t="str">
        <f xml:space="preserve"> RTD("cqg.rtd",,"StudyData", $Z$2, "Bar", "", "High", $Y$2, -$P292, $AD$2,$AC$2,,$AA$2,$AB$2)</f>
        <v/>
      </c>
      <c r="U292" s="54" t="str">
        <f xml:space="preserve"> RTD("cqg.rtd",,"StudyData", $Z$2, "Bar", "", "Low", $Y$2, -$P292, $AD$2,$AC$2,,$AA$2,$AB$2)</f>
        <v/>
      </c>
      <c r="V292" s="54" t="str">
        <f xml:space="preserve"> RTD("cqg.rtd",,"StudyData", $Z$2, "Bar", "", "Close", $Y$2, -$P292, $AD$2,$AC$2,,$AA$2,$AB$2)</f>
        <v/>
      </c>
    </row>
    <row r="293" spans="1:22" x14ac:dyDescent="0.3">
      <c r="A293" s="51">
        <f t="shared" si="12"/>
        <v>291</v>
      </c>
      <c r="B293" s="52">
        <f xml:space="preserve"> RTD("cqg.rtd",,"StudyData", $K$2, "Bar", "", "Time", $J$2,-$A293, $O$2, "", "","False")</f>
        <v>42109</v>
      </c>
      <c r="C293" s="53">
        <f xml:space="preserve"> RTD("cqg.rtd",,"StudyData", $K$2, "Bar", "", "Time", $J$2, -$A293,$O$2,$N$2, "","False")</f>
        <v>42109</v>
      </c>
      <c r="D293" s="54">
        <f xml:space="preserve"> RTD("cqg.rtd",,"StudyData", $K$2, "Bar", "", "Open", $J$2, -$A293, $O$2,$N$2,,$L$2,$M$2)</f>
        <v>210.05</v>
      </c>
      <c r="E293" s="54">
        <f xml:space="preserve"> RTD("cqg.rtd",,"StudyData", $K$2, "Bar", "", "High", $J$2, -$A293, $O$2,$N$2,,$L$2,$M$2)</f>
        <v>211.04</v>
      </c>
      <c r="F293" s="54">
        <f xml:space="preserve"> RTD("cqg.rtd",,"StudyData", $K$2, "Bar", "", "Low", $J$2, -$A293, $O$2,$N$2,,$L$2,$M$2)</f>
        <v>209.95</v>
      </c>
      <c r="G293" s="54">
        <f xml:space="preserve"> RTD("cqg.rtd",,"StudyData", $K$2, "Bar", "", "Close", $J$2, -$A293, $O$2,$N$2,,$L$2,$M$2)</f>
        <v>210.43</v>
      </c>
      <c r="P293" s="51">
        <f t="shared" si="13"/>
        <v>291</v>
      </c>
      <c r="Q293" s="52">
        <f xml:space="preserve"> RTD("cqg.rtd",,"StudyData", $Z$2, "Bar", "", "Time", $Y$2,-$P293, $AD$2, "", "","False")</f>
        <v>42109</v>
      </c>
      <c r="R293" s="53">
        <f xml:space="preserve"> RTD("cqg.rtd",,"StudyData", $Z$2, "Bar", "", "Time", $Y$2, -$P293,$AD$2,$AC$2, "","False")</f>
        <v>42109</v>
      </c>
      <c r="S293" s="54" t="str">
        <f xml:space="preserve"> RTD("cqg.rtd",,"StudyData", $Z$2, "Bar", "", "Open", $Y$2, -$P293, $AD$2,$AC$2,,$AA$2,$AB$2)</f>
        <v/>
      </c>
      <c r="T293" s="54" t="str">
        <f xml:space="preserve"> RTD("cqg.rtd",,"StudyData", $Z$2, "Bar", "", "High", $Y$2, -$P293, $AD$2,$AC$2,,$AA$2,$AB$2)</f>
        <v/>
      </c>
      <c r="U293" s="54" t="str">
        <f xml:space="preserve"> RTD("cqg.rtd",,"StudyData", $Z$2, "Bar", "", "Low", $Y$2, -$P293, $AD$2,$AC$2,,$AA$2,$AB$2)</f>
        <v/>
      </c>
      <c r="V293" s="54" t="str">
        <f xml:space="preserve"> RTD("cqg.rtd",,"StudyData", $Z$2, "Bar", "", "Close", $Y$2, -$P293, $AD$2,$AC$2,,$AA$2,$AB$2)</f>
        <v/>
      </c>
    </row>
    <row r="294" spans="1:22" x14ac:dyDescent="0.3">
      <c r="A294" s="51">
        <f t="shared" si="12"/>
        <v>292</v>
      </c>
      <c r="B294" s="52">
        <f xml:space="preserve"> RTD("cqg.rtd",,"StudyData", $K$2, "Bar", "", "Time", $J$2,-$A294, $O$2, "", "","False")</f>
        <v>42108</v>
      </c>
      <c r="C294" s="53">
        <f xml:space="preserve"> RTD("cqg.rtd",,"StudyData", $K$2, "Bar", "", "Time", $J$2, -$A294,$O$2,$N$2, "","False")</f>
        <v>42108</v>
      </c>
      <c r="D294" s="54">
        <f xml:space="preserve"> RTD("cqg.rtd",,"StudyData", $K$2, "Bar", "", "Open", $J$2, -$A294, $O$2,$N$2,,$L$2,$M$2)</f>
        <v>208.85</v>
      </c>
      <c r="E294" s="54">
        <f xml:space="preserve"> RTD("cqg.rtd",,"StudyData", $K$2, "Bar", "", "High", $J$2, -$A294, $O$2,$N$2,,$L$2,$M$2)</f>
        <v>209.71</v>
      </c>
      <c r="F294" s="54">
        <f xml:space="preserve"> RTD("cqg.rtd",,"StudyData", $K$2, "Bar", "", "Low", $J$2, -$A294, $O$2,$N$2,,$L$2,$M$2)</f>
        <v>208.1</v>
      </c>
      <c r="G294" s="54">
        <f xml:space="preserve"> RTD("cqg.rtd",,"StudyData", $K$2, "Bar", "", "Close", $J$2, -$A294, $O$2,$N$2,,$L$2,$M$2)</f>
        <v>209.49</v>
      </c>
      <c r="P294" s="51">
        <f t="shared" si="13"/>
        <v>292</v>
      </c>
      <c r="Q294" s="52">
        <f xml:space="preserve"> RTD("cqg.rtd",,"StudyData", $Z$2, "Bar", "", "Time", $Y$2,-$P294, $AD$2, "", "","False")</f>
        <v>42108</v>
      </c>
      <c r="R294" s="53">
        <f xml:space="preserve"> RTD("cqg.rtd",,"StudyData", $Z$2, "Bar", "", "Time", $Y$2, -$P294,$AD$2,$AC$2, "","False")</f>
        <v>42108</v>
      </c>
      <c r="S294" s="54" t="str">
        <f xml:space="preserve"> RTD("cqg.rtd",,"StudyData", $Z$2, "Bar", "", "Open", $Y$2, -$P294, $AD$2,$AC$2,,$AA$2,$AB$2)</f>
        <v/>
      </c>
      <c r="T294" s="54" t="str">
        <f xml:space="preserve"> RTD("cqg.rtd",,"StudyData", $Z$2, "Bar", "", "High", $Y$2, -$P294, $AD$2,$AC$2,,$AA$2,$AB$2)</f>
        <v/>
      </c>
      <c r="U294" s="54" t="str">
        <f xml:space="preserve"> RTD("cqg.rtd",,"StudyData", $Z$2, "Bar", "", "Low", $Y$2, -$P294, $AD$2,$AC$2,,$AA$2,$AB$2)</f>
        <v/>
      </c>
      <c r="V294" s="54" t="str">
        <f xml:space="preserve"> RTD("cqg.rtd",,"StudyData", $Z$2, "Bar", "", "Close", $Y$2, -$P294, $AD$2,$AC$2,,$AA$2,$AB$2)</f>
        <v/>
      </c>
    </row>
    <row r="295" spans="1:22" x14ac:dyDescent="0.3">
      <c r="A295" s="51">
        <f t="shared" si="12"/>
        <v>293</v>
      </c>
      <c r="B295" s="52">
        <f xml:space="preserve"> RTD("cqg.rtd",,"StudyData", $K$2, "Bar", "", "Time", $J$2,-$A295, $O$2, "", "","False")</f>
        <v>42107</v>
      </c>
      <c r="C295" s="53">
        <f xml:space="preserve"> RTD("cqg.rtd",,"StudyData", $K$2, "Bar", "", "Time", $J$2, -$A295,$O$2,$N$2, "","False")</f>
        <v>42107</v>
      </c>
      <c r="D295" s="54">
        <f xml:space="preserve"> RTD("cqg.rtd",,"StudyData", $K$2, "Bar", "", "Open", $J$2, -$A295, $O$2,$N$2,,$L$2,$M$2)</f>
        <v>209.87</v>
      </c>
      <c r="E295" s="54">
        <f xml:space="preserve"> RTD("cqg.rtd",,"StudyData", $K$2, "Bar", "", "High", $J$2, -$A295, $O$2,$N$2,,$L$2,$M$2)</f>
        <v>210.63</v>
      </c>
      <c r="F295" s="54">
        <f xml:space="preserve"> RTD("cqg.rtd",,"StudyData", $K$2, "Bar", "", "Low", $J$2, -$A295, $O$2,$N$2,,$L$2,$M$2)</f>
        <v>209.03</v>
      </c>
      <c r="G295" s="54">
        <f xml:space="preserve"> RTD("cqg.rtd",,"StudyData", $K$2, "Bar", "", "Close", $J$2, -$A295, $O$2,$N$2,,$L$2,$M$2)</f>
        <v>209.09</v>
      </c>
      <c r="P295" s="51">
        <f t="shared" si="13"/>
        <v>293</v>
      </c>
      <c r="Q295" s="52">
        <f xml:space="preserve"> RTD("cqg.rtd",,"StudyData", $Z$2, "Bar", "", "Time", $Y$2,-$P295, $AD$2, "", "","False")</f>
        <v>42107</v>
      </c>
      <c r="R295" s="53">
        <f xml:space="preserve"> RTD("cqg.rtd",,"StudyData", $Z$2, "Bar", "", "Time", $Y$2, -$P295,$AD$2,$AC$2, "","False")</f>
        <v>42107</v>
      </c>
      <c r="S295" s="54" t="str">
        <f xml:space="preserve"> RTD("cqg.rtd",,"StudyData", $Z$2, "Bar", "", "Open", $Y$2, -$P295, $AD$2,$AC$2,,$AA$2,$AB$2)</f>
        <v/>
      </c>
      <c r="T295" s="54" t="str">
        <f xml:space="preserve"> RTD("cqg.rtd",,"StudyData", $Z$2, "Bar", "", "High", $Y$2, -$P295, $AD$2,$AC$2,,$AA$2,$AB$2)</f>
        <v/>
      </c>
      <c r="U295" s="54" t="str">
        <f xml:space="preserve"> RTD("cqg.rtd",,"StudyData", $Z$2, "Bar", "", "Low", $Y$2, -$P295, $AD$2,$AC$2,,$AA$2,$AB$2)</f>
        <v/>
      </c>
      <c r="V295" s="54" t="str">
        <f xml:space="preserve"> RTD("cqg.rtd",,"StudyData", $Z$2, "Bar", "", "Close", $Y$2, -$P295, $AD$2,$AC$2,,$AA$2,$AB$2)</f>
        <v/>
      </c>
    </row>
    <row r="296" spans="1:22" x14ac:dyDescent="0.3">
      <c r="A296" s="51">
        <f t="shared" si="12"/>
        <v>294</v>
      </c>
      <c r="B296" s="52">
        <f xml:space="preserve"> RTD("cqg.rtd",,"StudyData", $K$2, "Bar", "", "Time", $J$2,-$A296, $O$2, "", "","False")</f>
        <v>42104</v>
      </c>
      <c r="C296" s="53">
        <f xml:space="preserve"> RTD("cqg.rtd",,"StudyData", $K$2, "Bar", "", "Time", $J$2, -$A296,$O$2,$N$2, "","False")</f>
        <v>42104</v>
      </c>
      <c r="D296" s="54">
        <f xml:space="preserve"> RTD("cqg.rtd",,"StudyData", $K$2, "Bar", "", "Open", $J$2, -$A296, $O$2,$N$2,,$L$2,$M$2)</f>
        <v>209.2</v>
      </c>
      <c r="E296" s="54">
        <f xml:space="preserve"> RTD("cqg.rtd",,"StudyData", $K$2, "Bar", "", "High", $J$2, -$A296, $O$2,$N$2,,$L$2,$M$2)</f>
        <v>210.09</v>
      </c>
      <c r="F296" s="54">
        <f xml:space="preserve"> RTD("cqg.rtd",,"StudyData", $K$2, "Bar", "", "Low", $J$2, -$A296, $O$2,$N$2,,$L$2,$M$2)</f>
        <v>208.96</v>
      </c>
      <c r="G296" s="54">
        <f xml:space="preserve"> RTD("cqg.rtd",,"StudyData", $K$2, "Bar", "", "Close", $J$2, -$A296, $O$2,$N$2,,$L$2,$M$2)</f>
        <v>210.04</v>
      </c>
      <c r="P296" s="51">
        <f t="shared" si="13"/>
        <v>294</v>
      </c>
      <c r="Q296" s="52">
        <f xml:space="preserve"> RTD("cqg.rtd",,"StudyData", $Z$2, "Bar", "", "Time", $Y$2,-$P296, $AD$2, "", "","False")</f>
        <v>42104</v>
      </c>
      <c r="R296" s="53">
        <f xml:space="preserve"> RTD("cqg.rtd",,"StudyData", $Z$2, "Bar", "", "Time", $Y$2, -$P296,$AD$2,$AC$2, "","False")</f>
        <v>42104</v>
      </c>
      <c r="S296" s="54" t="str">
        <f xml:space="preserve"> RTD("cqg.rtd",,"StudyData", $Z$2, "Bar", "", "Open", $Y$2, -$P296, $AD$2,$AC$2,,$AA$2,$AB$2)</f>
        <v/>
      </c>
      <c r="T296" s="54" t="str">
        <f xml:space="preserve"> RTD("cqg.rtd",,"StudyData", $Z$2, "Bar", "", "High", $Y$2, -$P296, $AD$2,$AC$2,,$AA$2,$AB$2)</f>
        <v/>
      </c>
      <c r="U296" s="54" t="str">
        <f xml:space="preserve"> RTD("cqg.rtd",,"StudyData", $Z$2, "Bar", "", "Low", $Y$2, -$P296, $AD$2,$AC$2,,$AA$2,$AB$2)</f>
        <v/>
      </c>
      <c r="V296" s="54" t="str">
        <f xml:space="preserve"> RTD("cqg.rtd",,"StudyData", $Z$2, "Bar", "", "Close", $Y$2, -$P296, $AD$2,$AC$2,,$AA$2,$AB$2)</f>
        <v/>
      </c>
    </row>
    <row r="297" spans="1:22" x14ac:dyDescent="0.3">
      <c r="A297" s="51">
        <f t="shared" si="12"/>
        <v>295</v>
      </c>
      <c r="B297" s="52">
        <f xml:space="preserve"> RTD("cqg.rtd",,"StudyData", $K$2, "Bar", "", "Time", $J$2,-$A297, $O$2, "", "","False")</f>
        <v>42103</v>
      </c>
      <c r="C297" s="53">
        <f xml:space="preserve"> RTD("cqg.rtd",,"StudyData", $K$2, "Bar", "", "Time", $J$2, -$A297,$O$2,$N$2, "","False")</f>
        <v>42103</v>
      </c>
      <c r="D297" s="54">
        <f xml:space="preserve"> RTD("cqg.rtd",,"StudyData", $K$2, "Bar", "", "Open", $J$2, -$A297, $O$2,$N$2,,$L$2,$M$2)</f>
        <v>207.78</v>
      </c>
      <c r="E297" s="54">
        <f xml:space="preserve"> RTD("cqg.rtd",,"StudyData", $K$2, "Bar", "", "High", $J$2, -$A297, $O$2,$N$2,,$L$2,$M$2)</f>
        <v>209.18</v>
      </c>
      <c r="F297" s="54">
        <f xml:space="preserve"> RTD("cqg.rtd",,"StudyData", $K$2, "Bar", "", "Low", $J$2, -$A297, $O$2,$N$2,,$L$2,$M$2)</f>
        <v>207.19</v>
      </c>
      <c r="G297" s="54">
        <f xml:space="preserve"> RTD("cqg.rtd",,"StudyData", $K$2, "Bar", "", "Close", $J$2, -$A297, $O$2,$N$2,,$L$2,$M$2)</f>
        <v>208.9</v>
      </c>
      <c r="P297" s="51">
        <f t="shared" si="13"/>
        <v>295</v>
      </c>
      <c r="Q297" s="52">
        <f xml:space="preserve"> RTD("cqg.rtd",,"StudyData", $Z$2, "Bar", "", "Time", $Y$2,-$P297, $AD$2, "", "","False")</f>
        <v>42103</v>
      </c>
      <c r="R297" s="53">
        <f xml:space="preserve"> RTD("cqg.rtd",,"StudyData", $Z$2, "Bar", "", "Time", $Y$2, -$P297,$AD$2,$AC$2, "","False")</f>
        <v>42103</v>
      </c>
      <c r="S297" s="54" t="str">
        <f xml:space="preserve"> RTD("cqg.rtd",,"StudyData", $Z$2, "Bar", "", "Open", $Y$2, -$P297, $AD$2,$AC$2,,$AA$2,$AB$2)</f>
        <v/>
      </c>
      <c r="T297" s="54" t="str">
        <f xml:space="preserve"> RTD("cqg.rtd",,"StudyData", $Z$2, "Bar", "", "High", $Y$2, -$P297, $AD$2,$AC$2,,$AA$2,$AB$2)</f>
        <v/>
      </c>
      <c r="U297" s="54" t="str">
        <f xml:space="preserve"> RTD("cqg.rtd",,"StudyData", $Z$2, "Bar", "", "Low", $Y$2, -$P297, $AD$2,$AC$2,,$AA$2,$AB$2)</f>
        <v/>
      </c>
      <c r="V297" s="54" t="str">
        <f xml:space="preserve"> RTD("cqg.rtd",,"StudyData", $Z$2, "Bar", "", "Close", $Y$2, -$P297, $AD$2,$AC$2,,$AA$2,$AB$2)</f>
        <v/>
      </c>
    </row>
    <row r="298" spans="1:22" x14ac:dyDescent="0.3">
      <c r="A298" s="51">
        <f t="shared" si="12"/>
        <v>296</v>
      </c>
      <c r="B298" s="52">
        <f xml:space="preserve"> RTD("cqg.rtd",,"StudyData", $K$2, "Bar", "", "Time", $J$2,-$A298, $O$2, "", "","False")</f>
        <v>42102</v>
      </c>
      <c r="C298" s="53">
        <f xml:space="preserve"> RTD("cqg.rtd",,"StudyData", $K$2, "Bar", "", "Time", $J$2, -$A298,$O$2,$N$2, "","False")</f>
        <v>42102</v>
      </c>
      <c r="D298" s="54">
        <f xml:space="preserve"> RTD("cqg.rtd",,"StudyData", $K$2, "Bar", "", "Open", $J$2, -$A298, $O$2,$N$2,,$L$2,$M$2)</f>
        <v>207.55</v>
      </c>
      <c r="E298" s="54">
        <f xml:space="preserve"> RTD("cqg.rtd",,"StudyData", $K$2, "Bar", "", "High", $J$2, -$A298, $O$2,$N$2,,$L$2,$M$2)</f>
        <v>208.51</v>
      </c>
      <c r="F298" s="54">
        <f xml:space="preserve"> RTD("cqg.rtd",,"StudyData", $K$2, "Bar", "", "Low", $J$2, -$A298, $O$2,$N$2,,$L$2,$M$2)</f>
        <v>207.08</v>
      </c>
      <c r="G298" s="54">
        <f xml:space="preserve"> RTD("cqg.rtd",,"StudyData", $K$2, "Bar", "", "Close", $J$2, -$A298, $O$2,$N$2,,$L$2,$M$2)</f>
        <v>207.97</v>
      </c>
      <c r="P298" s="51">
        <f t="shared" si="13"/>
        <v>296</v>
      </c>
      <c r="Q298" s="52">
        <f xml:space="preserve"> RTD("cqg.rtd",,"StudyData", $Z$2, "Bar", "", "Time", $Y$2,-$P298, $AD$2, "", "","False")</f>
        <v>42102</v>
      </c>
      <c r="R298" s="53">
        <f xml:space="preserve"> RTD("cqg.rtd",,"StudyData", $Z$2, "Bar", "", "Time", $Y$2, -$P298,$AD$2,$AC$2, "","False")</f>
        <v>42102</v>
      </c>
      <c r="S298" s="54" t="str">
        <f xml:space="preserve"> RTD("cqg.rtd",,"StudyData", $Z$2, "Bar", "", "Open", $Y$2, -$P298, $AD$2,$AC$2,,$AA$2,$AB$2)</f>
        <v/>
      </c>
      <c r="T298" s="54" t="str">
        <f xml:space="preserve"> RTD("cqg.rtd",,"StudyData", $Z$2, "Bar", "", "High", $Y$2, -$P298, $AD$2,$AC$2,,$AA$2,$AB$2)</f>
        <v/>
      </c>
      <c r="U298" s="54" t="str">
        <f xml:space="preserve"> RTD("cqg.rtd",,"StudyData", $Z$2, "Bar", "", "Low", $Y$2, -$P298, $AD$2,$AC$2,,$AA$2,$AB$2)</f>
        <v/>
      </c>
      <c r="V298" s="54" t="str">
        <f xml:space="preserve"> RTD("cqg.rtd",,"StudyData", $Z$2, "Bar", "", "Close", $Y$2, -$P298, $AD$2,$AC$2,,$AA$2,$AB$2)</f>
        <v/>
      </c>
    </row>
    <row r="299" spans="1:22" x14ac:dyDescent="0.3">
      <c r="A299" s="51">
        <f t="shared" si="12"/>
        <v>297</v>
      </c>
      <c r="B299" s="52">
        <f xml:space="preserve"> RTD("cqg.rtd",,"StudyData", $K$2, "Bar", "", "Time", $J$2,-$A299, $O$2, "", "","False")</f>
        <v>42101</v>
      </c>
      <c r="C299" s="53">
        <f xml:space="preserve"> RTD("cqg.rtd",,"StudyData", $K$2, "Bar", "", "Time", $J$2, -$A299,$O$2,$N$2, "","False")</f>
        <v>42101</v>
      </c>
      <c r="D299" s="54">
        <f xml:space="preserve"> RTD("cqg.rtd",,"StudyData", $K$2, "Bar", "", "Open", $J$2, -$A299, $O$2,$N$2,,$L$2,$M$2)</f>
        <v>207.85</v>
      </c>
      <c r="E299" s="54">
        <f xml:space="preserve"> RTD("cqg.rtd",,"StudyData", $K$2, "Bar", "", "High", $J$2, -$A299, $O$2,$N$2,,$L$2,$M$2)</f>
        <v>208.76</v>
      </c>
      <c r="F299" s="54">
        <f xml:space="preserve"> RTD("cqg.rtd",,"StudyData", $K$2, "Bar", "", "Low", $J$2, -$A299, $O$2,$N$2,,$L$2,$M$2)</f>
        <v>207.23</v>
      </c>
      <c r="G299" s="54">
        <f xml:space="preserve"> RTD("cqg.rtd",,"StudyData", $K$2, "Bar", "", "Close", $J$2, -$A299, $O$2,$N$2,,$L$2,$M$2)</f>
        <v>207.28</v>
      </c>
      <c r="P299" s="51">
        <f t="shared" si="13"/>
        <v>297</v>
      </c>
      <c r="Q299" s="52">
        <f xml:space="preserve"> RTD("cqg.rtd",,"StudyData", $Z$2, "Bar", "", "Time", $Y$2,-$P299, $AD$2, "", "","False")</f>
        <v>42101</v>
      </c>
      <c r="R299" s="53">
        <f xml:space="preserve"> RTD("cqg.rtd",,"StudyData", $Z$2, "Bar", "", "Time", $Y$2, -$P299,$AD$2,$AC$2, "","False")</f>
        <v>42101</v>
      </c>
      <c r="S299" s="54" t="str">
        <f xml:space="preserve"> RTD("cqg.rtd",,"StudyData", $Z$2, "Bar", "", "Open", $Y$2, -$P299, $AD$2,$AC$2,,$AA$2,$AB$2)</f>
        <v/>
      </c>
      <c r="T299" s="54" t="str">
        <f xml:space="preserve"> RTD("cqg.rtd",,"StudyData", $Z$2, "Bar", "", "High", $Y$2, -$P299, $AD$2,$AC$2,,$AA$2,$AB$2)</f>
        <v/>
      </c>
      <c r="U299" s="54" t="str">
        <f xml:space="preserve"> RTD("cqg.rtd",,"StudyData", $Z$2, "Bar", "", "Low", $Y$2, -$P299, $AD$2,$AC$2,,$AA$2,$AB$2)</f>
        <v/>
      </c>
      <c r="V299" s="54" t="str">
        <f xml:space="preserve"> RTD("cqg.rtd",,"StudyData", $Z$2, "Bar", "", "Close", $Y$2, -$P299, $AD$2,$AC$2,,$AA$2,$AB$2)</f>
        <v/>
      </c>
    </row>
    <row r="300" spans="1:22" x14ac:dyDescent="0.3">
      <c r="A300" s="51">
        <f t="shared" si="12"/>
        <v>298</v>
      </c>
      <c r="B300" s="52">
        <f xml:space="preserve"> RTD("cqg.rtd",,"StudyData", $K$2, "Bar", "", "Time", $J$2,-$A300, $O$2, "", "","False")</f>
        <v>42100</v>
      </c>
      <c r="C300" s="53">
        <f xml:space="preserve"> RTD("cqg.rtd",,"StudyData", $K$2, "Bar", "", "Time", $J$2, -$A300,$O$2,$N$2, "","False")</f>
        <v>42100</v>
      </c>
      <c r="D300" s="54">
        <f xml:space="preserve"> RTD("cqg.rtd",,"StudyData", $K$2, "Bar", "", "Open", $J$2, -$A300, $O$2,$N$2,,$L$2,$M$2)</f>
        <v>205.37</v>
      </c>
      <c r="E300" s="54">
        <f xml:space="preserve"> RTD("cqg.rtd",,"StudyData", $K$2, "Bar", "", "High", $J$2, -$A300, $O$2,$N$2,,$L$2,$M$2)</f>
        <v>208.45</v>
      </c>
      <c r="F300" s="54">
        <f xml:space="preserve"> RTD("cqg.rtd",,"StudyData", $K$2, "Bar", "", "Low", $J$2, -$A300, $O$2,$N$2,,$L$2,$M$2)</f>
        <v>205.21</v>
      </c>
      <c r="G300" s="54">
        <f xml:space="preserve"> RTD("cqg.rtd",,"StudyData", $K$2, "Bar", "", "Close", $J$2, -$A300, $O$2,$N$2,,$L$2,$M$2)</f>
        <v>207.83</v>
      </c>
      <c r="P300" s="51">
        <f t="shared" si="13"/>
        <v>298</v>
      </c>
      <c r="Q300" s="52">
        <f xml:space="preserve"> RTD("cqg.rtd",,"StudyData", $Z$2, "Bar", "", "Time", $Y$2,-$P300, $AD$2, "", "","False")</f>
        <v>42100</v>
      </c>
      <c r="R300" s="53">
        <f xml:space="preserve"> RTD("cqg.rtd",,"StudyData", $Z$2, "Bar", "", "Time", $Y$2, -$P300,$AD$2,$AC$2, "","False")</f>
        <v>42100</v>
      </c>
      <c r="S300" s="54" t="str">
        <f xml:space="preserve"> RTD("cqg.rtd",,"StudyData", $Z$2, "Bar", "", "Open", $Y$2, -$P300, $AD$2,$AC$2,,$AA$2,$AB$2)</f>
        <v/>
      </c>
      <c r="T300" s="54" t="str">
        <f xml:space="preserve"> RTD("cqg.rtd",,"StudyData", $Z$2, "Bar", "", "High", $Y$2, -$P300, $AD$2,$AC$2,,$AA$2,$AB$2)</f>
        <v/>
      </c>
      <c r="U300" s="54" t="str">
        <f xml:space="preserve"> RTD("cqg.rtd",,"StudyData", $Z$2, "Bar", "", "Low", $Y$2, -$P300, $AD$2,$AC$2,,$AA$2,$AB$2)</f>
        <v/>
      </c>
      <c r="V300" s="54" t="str">
        <f xml:space="preserve"> RTD("cqg.rtd",,"StudyData", $Z$2, "Bar", "", "Close", $Y$2, -$P300, $AD$2,$AC$2,,$AA$2,$AB$2)</f>
        <v/>
      </c>
    </row>
    <row r="301" spans="1:22" x14ac:dyDescent="0.3">
      <c r="A301" s="51">
        <f t="shared" si="12"/>
        <v>299</v>
      </c>
      <c r="B301" s="52">
        <f xml:space="preserve"> RTD("cqg.rtd",,"StudyData", $K$2, "Bar", "", "Time", $J$2,-$A301, $O$2, "", "","False")</f>
        <v>42096</v>
      </c>
      <c r="C301" s="53">
        <f xml:space="preserve"> RTD("cqg.rtd",,"StudyData", $K$2, "Bar", "", "Time", $J$2, -$A301,$O$2,$N$2, "","False")</f>
        <v>42096</v>
      </c>
      <c r="D301" s="54">
        <f xml:space="preserve"> RTD("cqg.rtd",,"StudyData", $K$2, "Bar", "", "Open", $J$2, -$A301, $O$2,$N$2,,$L$2,$M$2)</f>
        <v>205.62</v>
      </c>
      <c r="E301" s="54">
        <f xml:space="preserve"> RTD("cqg.rtd",,"StudyData", $K$2, "Bar", "", "High", $J$2, -$A301, $O$2,$N$2,,$L$2,$M$2)</f>
        <v>206.98</v>
      </c>
      <c r="F301" s="54">
        <f xml:space="preserve"> RTD("cqg.rtd",,"StudyData", $K$2, "Bar", "", "Low", $J$2, -$A301, $O$2,$N$2,,$L$2,$M$2)</f>
        <v>205.4</v>
      </c>
      <c r="G301" s="54">
        <f xml:space="preserve"> RTD("cqg.rtd",,"StudyData", $K$2, "Bar", "", "Close", $J$2, -$A301, $O$2,$N$2,,$L$2,$M$2)</f>
        <v>206.43</v>
      </c>
      <c r="P301" s="51">
        <f t="shared" si="13"/>
        <v>299</v>
      </c>
      <c r="Q301" s="52">
        <f xml:space="preserve"> RTD("cqg.rtd",,"StudyData", $Z$2, "Bar", "", "Time", $Y$2,-$P301, $AD$2, "", "","False")</f>
        <v>42096</v>
      </c>
      <c r="R301" s="53">
        <f xml:space="preserve"> RTD("cqg.rtd",,"StudyData", $Z$2, "Bar", "", "Time", $Y$2, -$P301,$AD$2,$AC$2, "","False")</f>
        <v>42096</v>
      </c>
      <c r="S301" s="54" t="str">
        <f xml:space="preserve"> RTD("cqg.rtd",,"StudyData", $Z$2, "Bar", "", "Open", $Y$2, -$P301, $AD$2,$AC$2,,$AA$2,$AB$2)</f>
        <v/>
      </c>
      <c r="T301" s="54" t="str">
        <f xml:space="preserve"> RTD("cqg.rtd",,"StudyData", $Z$2, "Bar", "", "High", $Y$2, -$P301, $AD$2,$AC$2,,$AA$2,$AB$2)</f>
        <v/>
      </c>
      <c r="U301" s="54" t="str">
        <f xml:space="preserve"> RTD("cqg.rtd",,"StudyData", $Z$2, "Bar", "", "Low", $Y$2, -$P301, $AD$2,$AC$2,,$AA$2,$AB$2)</f>
        <v/>
      </c>
      <c r="V301" s="54" t="str">
        <f xml:space="preserve"> RTD("cqg.rtd",,"StudyData", $Z$2, "Bar", "", "Close", $Y$2, -$P301, $AD$2,$AC$2,,$AA$2,$AB$2)</f>
        <v/>
      </c>
    </row>
    <row r="302" spans="1:22" x14ac:dyDescent="0.3">
      <c r="A302" s="51">
        <f t="shared" si="12"/>
        <v>300</v>
      </c>
      <c r="B302" s="52">
        <f xml:space="preserve"> RTD("cqg.rtd",,"StudyData", $K$2, "Bar", "", "Time", $J$2,-$A302, $O$2, "", "","False")</f>
        <v>42095</v>
      </c>
      <c r="C302" s="53">
        <f xml:space="preserve"> RTD("cqg.rtd",,"StudyData", $K$2, "Bar", "", "Time", $J$2, -$A302,$O$2,$N$2, "","False")</f>
        <v>42095</v>
      </c>
      <c r="D302" s="54">
        <f xml:space="preserve"> RTD("cqg.rtd",,"StudyData", $K$2, "Bar", "", "Open", $J$2, -$A302, $O$2,$N$2,,$L$2,$M$2)</f>
        <v>206.39</v>
      </c>
      <c r="E302" s="54">
        <f xml:space="preserve"> RTD("cqg.rtd",,"StudyData", $K$2, "Bar", "", "High", $J$2, -$A302, $O$2,$N$2,,$L$2,$M$2)</f>
        <v>206.39</v>
      </c>
      <c r="F302" s="54">
        <f xml:space="preserve"> RTD("cqg.rtd",,"StudyData", $K$2, "Bar", "", "Low", $J$2, -$A302, $O$2,$N$2,,$L$2,$M$2)</f>
        <v>204.51</v>
      </c>
      <c r="G302" s="54">
        <f xml:space="preserve"> RTD("cqg.rtd",,"StudyData", $K$2, "Bar", "", "Close", $J$2, -$A302, $O$2,$N$2,,$L$2,$M$2)</f>
        <v>205.7</v>
      </c>
      <c r="P302" s="51">
        <f t="shared" si="13"/>
        <v>300</v>
      </c>
      <c r="Q302" s="52">
        <f xml:space="preserve"> RTD("cqg.rtd",,"StudyData", $Z$2, "Bar", "", "Time", $Y$2,-$P302, $AD$2, "", "","False")</f>
        <v>42095</v>
      </c>
      <c r="R302" s="53">
        <f xml:space="preserve"> RTD("cqg.rtd",,"StudyData", $Z$2, "Bar", "", "Time", $Y$2, -$P302,$AD$2,$AC$2, "","False")</f>
        <v>42095</v>
      </c>
      <c r="S302" s="54" t="str">
        <f xml:space="preserve"> RTD("cqg.rtd",,"StudyData", $Z$2, "Bar", "", "Open", $Y$2, -$P302, $AD$2,$AC$2,,$AA$2,$AB$2)</f>
        <v/>
      </c>
      <c r="T302" s="54" t="str">
        <f xml:space="preserve"> RTD("cqg.rtd",,"StudyData", $Z$2, "Bar", "", "High", $Y$2, -$P302, $AD$2,$AC$2,,$AA$2,$AB$2)</f>
        <v/>
      </c>
      <c r="U302" s="54" t="str">
        <f xml:space="preserve"> RTD("cqg.rtd",,"StudyData", $Z$2, "Bar", "", "Low", $Y$2, -$P302, $AD$2,$AC$2,,$AA$2,$AB$2)</f>
        <v/>
      </c>
      <c r="V302" s="54" t="str">
        <f xml:space="preserve"> RTD("cqg.rtd",,"StudyData", $Z$2, "Bar", "", "Close", $Y$2, -$P302, $AD$2,$AC$2,,$AA$2,$AB$2)</f>
        <v/>
      </c>
    </row>
  </sheetData>
  <sheetProtection algorithmName="SHA-512" hashValue="qZm3NpS4LJz1en/RMb2YoR6G3ZI2a0rwPGnN6KVS/wXm6oRJamxvLAGIM7jZmWAvJIh3LxQ2kJKnPyPtd7dz/w==" saltValue="vOVeVJRe5iMWyUKiBf1wxg==" spinCount="100000" sheet="1" objects="1" scenarios="1" selectLockedCells="1" selectUnlockedCell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Sheet5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2016-05-20T16:31:37Z</dcterms:created>
  <dcterms:modified xsi:type="dcterms:W3CDTF">2016-06-09T14:50:38Z</dcterms:modified>
</cp:coreProperties>
</file>