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5125" windowHeight="14820"/>
  </bookViews>
  <sheets>
    <sheet name="Display" sheetId="2" r:id="rId1"/>
    <sheet name="Parameters" sheetId="3" r:id="rId2"/>
    <sheet name="Sheet4" sheetId="4" state="hidden" r:id="rId3"/>
    <sheet name="Sheet1" sheetId="1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M31" i="1"/>
  <c r="M30" i="1"/>
  <c r="M29" i="1"/>
  <c r="M28" i="1"/>
  <c r="M27" i="1"/>
  <c r="M26" i="1"/>
  <c r="V45" i="2"/>
  <c r="Q39" i="2"/>
  <c r="V49" i="2" s="1"/>
  <c r="AQ4" i="4"/>
  <c r="AQ3" i="4"/>
  <c r="AQ1" i="4"/>
  <c r="N19" i="1"/>
  <c r="O19" i="1" s="1"/>
  <c r="P19" i="1" s="1"/>
  <c r="Q19" i="1" s="1"/>
  <c r="R19" i="1" s="1"/>
  <c r="S19" i="1" s="1"/>
  <c r="T19" i="1" s="1"/>
  <c r="U19" i="1" s="1"/>
  <c r="V19" i="1" s="1"/>
  <c r="Q38" i="2"/>
  <c r="V47" i="2" s="1"/>
  <c r="Q37" i="2"/>
  <c r="Q36" i="2"/>
  <c r="V43" i="2" s="1"/>
  <c r="X29" i="2"/>
  <c r="AR1" i="4" s="1"/>
  <c r="O29" i="2"/>
  <c r="J28" i="3"/>
  <c r="AJ3" i="4"/>
  <c r="AJ1" i="4"/>
  <c r="AC1" i="4"/>
  <c r="Q27" i="2"/>
  <c r="U49" i="2" s="1"/>
  <c r="Q26" i="2"/>
  <c r="U47" i="2" s="1"/>
  <c r="Q25" i="2"/>
  <c r="U45" i="2" s="1"/>
  <c r="Q24" i="2"/>
  <c r="U43" i="2" s="1"/>
  <c r="X17" i="2"/>
  <c r="AK1" i="4" s="1"/>
  <c r="O17" i="2"/>
  <c r="N13" i="1"/>
  <c r="O13" i="1" s="1"/>
  <c r="P13" i="1" s="1"/>
  <c r="Q13" i="1" s="1"/>
  <c r="R13" i="1" s="1"/>
  <c r="S13" i="1" s="1"/>
  <c r="T13" i="1" s="1"/>
  <c r="U13" i="1" s="1"/>
  <c r="V13" i="1" s="1"/>
  <c r="J16" i="3"/>
  <c r="AU26" i="4"/>
  <c r="AR3" i="4"/>
  <c r="AS13" i="4"/>
  <c r="AV37" i="4"/>
  <c r="AR37" i="4"/>
  <c r="AS36" i="4"/>
  <c r="AT35" i="4"/>
  <c r="AU34" i="4"/>
  <c r="AV33" i="4"/>
  <c r="AR33" i="4"/>
  <c r="AS32" i="4"/>
  <c r="AT31" i="4"/>
  <c r="AU30" i="4"/>
  <c r="AV29" i="4"/>
  <c r="AR29" i="4"/>
  <c r="AS28" i="4"/>
  <c r="AT27" i="4"/>
  <c r="AV25" i="4"/>
  <c r="AR25" i="4"/>
  <c r="AS24" i="4"/>
  <c r="AT23" i="4"/>
  <c r="AU22" i="4"/>
  <c r="AV21" i="4"/>
  <c r="AR21" i="4"/>
  <c r="AS20" i="4"/>
  <c r="AT19" i="4"/>
  <c r="AU18" i="4"/>
  <c r="AV17" i="4"/>
  <c r="AR17" i="4"/>
  <c r="AS16" i="4"/>
  <c r="AT15" i="4"/>
  <c r="AU14" i="4"/>
  <c r="AV13" i="4"/>
  <c r="AR13" i="4"/>
  <c r="AS12" i="4"/>
  <c r="AT11" i="4"/>
  <c r="AU10" i="4"/>
  <c r="AV9" i="4"/>
  <c r="AR9" i="4"/>
  <c r="AS8" i="4"/>
  <c r="AT7" i="4"/>
  <c r="AU6" i="4"/>
  <c r="AV5" i="4"/>
  <c r="AR5" i="4"/>
  <c r="AS4" i="4"/>
  <c r="AT3" i="4"/>
  <c r="AU2" i="4"/>
  <c r="AU37" i="4"/>
  <c r="AV36" i="4"/>
  <c r="AR36" i="4"/>
  <c r="AS35" i="4"/>
  <c r="AT34" i="4"/>
  <c r="AU33" i="4"/>
  <c r="AV32" i="4"/>
  <c r="AR32" i="4"/>
  <c r="AS31" i="4"/>
  <c r="AT30" i="4"/>
  <c r="AU29" i="4"/>
  <c r="AV28" i="4"/>
  <c r="AR28" i="4"/>
  <c r="AS27" i="4"/>
  <c r="AT26" i="4"/>
  <c r="AU25" i="4"/>
  <c r="AV24" i="4"/>
  <c r="AR24" i="4"/>
  <c r="AS23" i="4"/>
  <c r="AT22" i="4"/>
  <c r="AU21" i="4"/>
  <c r="AV20" i="4"/>
  <c r="AS19" i="4"/>
  <c r="AU17" i="4"/>
  <c r="AR16" i="4"/>
  <c r="AT14" i="4"/>
  <c r="AV12" i="4"/>
  <c r="AS11" i="4"/>
  <c r="AU9" i="4"/>
  <c r="AR8" i="4"/>
  <c r="AT6" i="4"/>
  <c r="AR4" i="4"/>
  <c r="AT2" i="4"/>
  <c r="AT37" i="4"/>
  <c r="AU36" i="4"/>
  <c r="AV35" i="4"/>
  <c r="AR35" i="4"/>
  <c r="AS34" i="4"/>
  <c r="AT33" i="4"/>
  <c r="AU32" i="4"/>
  <c r="AV31" i="4"/>
  <c r="AR31" i="4"/>
  <c r="AS30" i="4"/>
  <c r="AT29" i="4"/>
  <c r="AU28" i="4"/>
  <c r="AV27" i="4"/>
  <c r="AR27" i="4"/>
  <c r="AS26" i="4"/>
  <c r="AT25" i="4"/>
  <c r="AU24" i="4"/>
  <c r="AV23" i="4"/>
  <c r="AR23" i="4"/>
  <c r="AS22" i="4"/>
  <c r="AT21" i="4"/>
  <c r="AU20" i="4"/>
  <c r="AV19" i="4"/>
  <c r="AR19" i="4"/>
  <c r="AS18" i="4"/>
  <c r="AT17" i="4"/>
  <c r="AU16" i="4"/>
  <c r="AV15" i="4"/>
  <c r="AR15" i="4"/>
  <c r="AS14" i="4"/>
  <c r="AT13" i="4"/>
  <c r="AU12" i="4"/>
  <c r="AV11" i="4"/>
  <c r="AR11" i="4"/>
  <c r="AS10" i="4"/>
  <c r="AT9" i="4"/>
  <c r="AU8" i="4"/>
  <c r="AV7" i="4"/>
  <c r="AR7" i="4"/>
  <c r="AS6" i="4"/>
  <c r="AT5" i="4"/>
  <c r="AU4" i="4"/>
  <c r="AV3" i="4"/>
  <c r="AS2" i="4"/>
  <c r="AV18" i="4"/>
  <c r="AR18" i="4"/>
  <c r="AS17" i="4"/>
  <c r="AT16" i="4"/>
  <c r="AU15" i="4"/>
  <c r="AV14" i="4"/>
  <c r="AR14" i="4"/>
  <c r="AT12" i="4"/>
  <c r="AU11" i="4"/>
  <c r="AV10" i="4"/>
  <c r="AR10" i="4"/>
  <c r="AS9" i="4"/>
  <c r="AT8" i="4"/>
  <c r="AU7" i="4"/>
  <c r="AV6" i="4"/>
  <c r="AR6" i="4"/>
  <c r="AS5" i="4"/>
  <c r="AT4" i="4"/>
  <c r="AU3" i="4"/>
  <c r="AV2" i="4"/>
  <c r="AR20" i="4"/>
  <c r="AT18" i="4"/>
  <c r="AV16" i="4"/>
  <c r="AS15" i="4"/>
  <c r="AU13" i="4"/>
  <c r="AR12" i="4"/>
  <c r="AT10" i="4"/>
  <c r="AV8" i="4"/>
  <c r="AS7" i="4"/>
  <c r="AU5" i="4"/>
  <c r="AV4" i="4"/>
  <c r="AS3" i="4"/>
  <c r="AS37" i="4"/>
  <c r="AT36" i="4"/>
  <c r="AU35" i="4"/>
  <c r="AV34" i="4"/>
  <c r="AR34" i="4"/>
  <c r="AS33" i="4"/>
  <c r="AT32" i="4"/>
  <c r="AU31" i="4"/>
  <c r="AV30" i="4"/>
  <c r="AR30" i="4"/>
  <c r="AS29" i="4"/>
  <c r="AT28" i="4"/>
  <c r="AU27" i="4"/>
  <c r="AV26" i="4"/>
  <c r="AR26" i="4"/>
  <c r="AS25" i="4"/>
  <c r="AT24" i="4"/>
  <c r="AU23" i="4"/>
  <c r="AV22" i="4"/>
  <c r="AR22" i="4"/>
  <c r="AS21" i="4"/>
  <c r="AT20" i="4"/>
  <c r="AU19" i="4"/>
  <c r="AR2" i="4"/>
  <c r="AQ5" i="4" l="1"/>
  <c r="AJ4" i="4"/>
  <c r="AC4" i="4"/>
  <c r="AC3" i="4"/>
  <c r="X5" i="2"/>
  <c r="AD1" i="4" s="1"/>
  <c r="Q15" i="2"/>
  <c r="T49" i="2" s="1"/>
  <c r="Q14" i="2"/>
  <c r="T47" i="2" s="1"/>
  <c r="Q13" i="2"/>
  <c r="T45" i="2" s="1"/>
  <c r="Q12" i="2"/>
  <c r="T43" i="2" s="1"/>
  <c r="O5" i="2"/>
  <c r="J4" i="3"/>
  <c r="O7" i="1"/>
  <c r="P7" i="1" s="1"/>
  <c r="Q7" i="1" s="1"/>
  <c r="R7" i="1" s="1"/>
  <c r="S7" i="1" s="1"/>
  <c r="T7" i="1" s="1"/>
  <c r="U7" i="1" s="1"/>
  <c r="V7" i="1" s="1"/>
  <c r="N7" i="1"/>
  <c r="E4" i="3"/>
  <c r="E40" i="3"/>
  <c r="E28" i="3"/>
  <c r="E16" i="3"/>
  <c r="J41" i="2"/>
  <c r="J29" i="2"/>
  <c r="J5" i="2"/>
  <c r="J17" i="2"/>
  <c r="C51" i="2"/>
  <c r="S49" i="2" s="1"/>
  <c r="C50" i="2"/>
  <c r="S47" i="2" s="1"/>
  <c r="C49" i="2"/>
  <c r="S45" i="2" s="1"/>
  <c r="C48" i="2"/>
  <c r="S43" i="2" s="1"/>
  <c r="C39" i="2"/>
  <c r="R49" i="2" s="1"/>
  <c r="C38" i="2"/>
  <c r="R47" i="2" s="1"/>
  <c r="C37" i="2"/>
  <c r="R45" i="2" s="1"/>
  <c r="C36" i="2"/>
  <c r="R43" i="2" s="1"/>
  <c r="C27" i="2"/>
  <c r="Q49" i="2" s="1"/>
  <c r="C26" i="2"/>
  <c r="Q47" i="2" s="1"/>
  <c r="C25" i="2"/>
  <c r="Q45" i="2" s="1"/>
  <c r="C24" i="2"/>
  <c r="Q43" i="2" s="1"/>
  <c r="C15" i="2"/>
  <c r="P49" i="2" s="1"/>
  <c r="C14" i="2"/>
  <c r="P47" i="2" s="1"/>
  <c r="C13" i="2"/>
  <c r="P45" i="2" s="1"/>
  <c r="C12" i="2"/>
  <c r="P43" i="2" s="1"/>
  <c r="O20" i="1"/>
  <c r="N20" i="1"/>
  <c r="S20" i="1"/>
  <c r="Q20" i="1"/>
  <c r="R20" i="1"/>
  <c r="N22" i="1"/>
  <c r="V16" i="1"/>
  <c r="R22" i="1"/>
  <c r="R23" i="1"/>
  <c r="I20" i="3"/>
  <c r="I32" i="3"/>
  <c r="P17" i="1"/>
  <c r="R16" i="1"/>
  <c r="I22" i="3"/>
  <c r="U22" i="1"/>
  <c r="M17" i="1"/>
  <c r="T20" i="1"/>
  <c r="O17" i="1"/>
  <c r="U16" i="1"/>
  <c r="T23" i="1"/>
  <c r="N23" i="1"/>
  <c r="V20" i="1"/>
  <c r="M20" i="1"/>
  <c r="I34" i="3"/>
  <c r="S22" i="1"/>
  <c r="V22" i="1"/>
  <c r="M22" i="1"/>
  <c r="O22" i="1"/>
  <c r="Q16" i="1"/>
  <c r="S17" i="1"/>
  <c r="M23" i="1"/>
  <c r="U23" i="1"/>
  <c r="U17" i="1"/>
  <c r="M16" i="1"/>
  <c r="P20" i="1"/>
  <c r="N17" i="1"/>
  <c r="V23" i="1"/>
  <c r="V17" i="1"/>
  <c r="O16" i="1"/>
  <c r="I28" i="3"/>
  <c r="R17" i="1"/>
  <c r="T17" i="1"/>
  <c r="T22" i="1"/>
  <c r="T16" i="1"/>
  <c r="Q23" i="1"/>
  <c r="Q22" i="1"/>
  <c r="P16" i="1"/>
  <c r="P22" i="1"/>
  <c r="P23" i="1"/>
  <c r="O23" i="1"/>
  <c r="S23" i="1"/>
  <c r="U20" i="1"/>
  <c r="N16" i="1"/>
  <c r="S16" i="1"/>
  <c r="Q17" i="1"/>
  <c r="O21" i="1"/>
  <c r="N15" i="1"/>
  <c r="T21" i="1"/>
  <c r="I18" i="3"/>
  <c r="Q21" i="1"/>
  <c r="U21" i="1"/>
  <c r="P15" i="1"/>
  <c r="I30" i="3"/>
  <c r="U15" i="1"/>
  <c r="M15" i="1"/>
  <c r="M21" i="1"/>
  <c r="V15" i="1"/>
  <c r="T15" i="1"/>
  <c r="N21" i="1"/>
  <c r="S21" i="1"/>
  <c r="V21" i="1"/>
  <c r="N29" i="1"/>
  <c r="S15" i="1"/>
  <c r="P21" i="1"/>
  <c r="R29" i="1"/>
  <c r="O15" i="1"/>
  <c r="R21" i="1"/>
  <c r="Q15" i="1"/>
  <c r="R15" i="1"/>
  <c r="AM37" i="4"/>
  <c r="AM23" i="4"/>
  <c r="AK32" i="4"/>
  <c r="AK7" i="4"/>
  <c r="AL13" i="4"/>
  <c r="AM22" i="4"/>
  <c r="AL31" i="4"/>
  <c r="S14" i="1"/>
  <c r="AO28" i="4"/>
  <c r="AM25" i="4"/>
  <c r="AL2" i="4"/>
  <c r="AK6" i="4"/>
  <c r="AO37" i="4"/>
  <c r="AO14" i="4"/>
  <c r="AN6" i="4"/>
  <c r="AN14" i="4"/>
  <c r="M14" i="1"/>
  <c r="AN30" i="4"/>
  <c r="AL10" i="4"/>
  <c r="AO16" i="4"/>
  <c r="AK19" i="4"/>
  <c r="AK9" i="4"/>
  <c r="AO25" i="4"/>
  <c r="AN26" i="4"/>
  <c r="AK37" i="4"/>
  <c r="AL3" i="4"/>
  <c r="AN23" i="4"/>
  <c r="AO5" i="4"/>
  <c r="AO17" i="4"/>
  <c r="AM10" i="4"/>
  <c r="AK17" i="4"/>
  <c r="AO7" i="4"/>
  <c r="AO29" i="4"/>
  <c r="AN24" i="4"/>
  <c r="AN10" i="4"/>
  <c r="AL19" i="4"/>
  <c r="AO36" i="4"/>
  <c r="AN9" i="4"/>
  <c r="AM26" i="4"/>
  <c r="N14" i="1"/>
  <c r="AK16" i="4"/>
  <c r="AN25" i="4"/>
  <c r="AL35" i="4"/>
  <c r="R27" i="1"/>
  <c r="S31" i="2"/>
  <c r="U42" i="2"/>
  <c r="R31" i="1"/>
  <c r="N32" i="1"/>
  <c r="I19" i="3"/>
  <c r="N26" i="1"/>
  <c r="Q21" i="2"/>
  <c r="U21" i="2"/>
  <c r="AN35" i="4"/>
  <c r="AO9" i="4"/>
  <c r="AO24" i="4"/>
  <c r="AK11" i="4"/>
  <c r="AM20" i="4"/>
  <c r="AO3" i="4"/>
  <c r="AO10" i="4"/>
  <c r="AO11" i="4"/>
  <c r="AN32" i="4"/>
  <c r="AK24" i="4"/>
  <c r="AK33" i="4"/>
  <c r="AO35" i="4"/>
  <c r="AL37" i="4"/>
  <c r="AK4" i="4"/>
  <c r="AN33" i="4"/>
  <c r="T14" i="1"/>
  <c r="AN3" i="4"/>
  <c r="AL6" i="4"/>
  <c r="R26" i="1"/>
  <c r="T19" i="2"/>
  <c r="J14" i="3"/>
  <c r="I29" i="3"/>
  <c r="I33" i="3"/>
  <c r="AO26" i="4"/>
  <c r="AN34" i="4"/>
  <c r="AM34" i="4"/>
  <c r="AK15" i="4"/>
  <c r="AK25" i="4"/>
  <c r="AK29" i="4"/>
  <c r="AM31" i="4"/>
  <c r="AM24" i="4"/>
  <c r="AL28" i="4"/>
  <c r="AN22" i="4"/>
  <c r="AL30" i="4"/>
  <c r="AN11" i="4"/>
  <c r="AK12" i="4"/>
  <c r="AN31" i="4"/>
  <c r="P14" i="1"/>
  <c r="AK8" i="4"/>
  <c r="AK26" i="4"/>
  <c r="U14" i="1"/>
  <c r="AO23" i="4"/>
  <c r="AM19" i="4"/>
  <c r="AL21" i="4"/>
  <c r="AM14" i="4"/>
  <c r="AL17" i="4"/>
  <c r="AK36" i="4"/>
  <c r="AO6" i="4"/>
  <c r="AO4" i="4"/>
  <c r="AL9" i="4"/>
  <c r="AM29" i="4"/>
  <c r="AL33" i="4"/>
  <c r="AM3" i="4"/>
  <c r="AN29" i="4"/>
  <c r="AM18" i="4"/>
  <c r="AK14" i="4"/>
  <c r="AO21" i="4"/>
  <c r="AL29" i="4"/>
  <c r="AL12" i="4"/>
  <c r="AL5" i="4"/>
  <c r="AL16" i="4"/>
  <c r="AK5" i="4"/>
  <c r="AM36" i="4"/>
  <c r="AN18" i="4"/>
  <c r="AO32" i="4"/>
  <c r="AM28" i="4"/>
  <c r="AO8" i="4"/>
  <c r="AO18" i="4"/>
  <c r="U31" i="2"/>
  <c r="T31" i="2"/>
  <c r="R31" i="2"/>
  <c r="S19" i="2"/>
  <c r="S33" i="2"/>
  <c r="S21" i="2"/>
  <c r="N28" i="1"/>
  <c r="U19" i="2"/>
  <c r="R30" i="1"/>
  <c r="N30" i="1"/>
  <c r="AK18" i="4"/>
  <c r="AO30" i="4"/>
  <c r="AL34" i="4"/>
  <c r="AK34" i="4"/>
  <c r="AL4" i="4"/>
  <c r="AL23" i="4"/>
  <c r="Q14" i="1"/>
  <c r="AN27" i="4"/>
  <c r="AK3" i="4"/>
  <c r="AN28" i="4"/>
  <c r="AO22" i="4"/>
  <c r="AK21" i="4"/>
  <c r="AO33" i="4"/>
  <c r="AM8" i="4"/>
  <c r="AM27" i="4"/>
  <c r="AL8" i="4"/>
  <c r="AL27" i="4"/>
  <c r="I17" i="3"/>
  <c r="I21" i="3"/>
  <c r="AK23" i="4"/>
  <c r="AO15" i="4"/>
  <c r="AL25" i="4"/>
  <c r="AK20" i="4"/>
  <c r="AK28" i="4"/>
  <c r="AN15" i="4"/>
  <c r="AM32" i="4"/>
  <c r="AN4" i="4"/>
  <c r="AO34" i="4"/>
  <c r="AM2" i="4"/>
  <c r="AL18" i="4"/>
  <c r="AO12" i="4"/>
  <c r="AL11" i="4"/>
  <c r="AM16" i="4"/>
  <c r="AL20" i="4"/>
  <c r="AL14" i="4"/>
  <c r="AO19" i="4"/>
  <c r="AN21" i="4"/>
  <c r="AO27" i="4"/>
  <c r="R14" i="1"/>
  <c r="AK10" i="4"/>
  <c r="AO20" i="4"/>
  <c r="AL15" i="4"/>
  <c r="AK27" i="4"/>
  <c r="AL24" i="4"/>
  <c r="AL22" i="4"/>
  <c r="AK31" i="4"/>
  <c r="AN8" i="4"/>
  <c r="AM30" i="4"/>
  <c r="AN5" i="4"/>
  <c r="AN20" i="4"/>
  <c r="AM33" i="4"/>
  <c r="AL32" i="4"/>
  <c r="AO2" i="4"/>
  <c r="AM12" i="4"/>
  <c r="AL7" i="4"/>
  <c r="AO31" i="4"/>
  <c r="AK30" i="4"/>
  <c r="AN2" i="4"/>
  <c r="AK13" i="4"/>
  <c r="AN19" i="4"/>
  <c r="AM13" i="4"/>
  <c r="AK2" i="4"/>
  <c r="AK22" i="4"/>
  <c r="I16" i="3"/>
  <c r="AM5" i="4"/>
  <c r="AN7" i="4"/>
  <c r="AM9" i="4"/>
  <c r="AO13" i="4"/>
  <c r="AN17" i="4"/>
  <c r="AL26" i="4"/>
  <c r="AM15" i="4"/>
  <c r="U33" i="2"/>
  <c r="N27" i="1"/>
  <c r="V42" i="2"/>
  <c r="P21" i="2"/>
  <c r="I31" i="3"/>
  <c r="N31" i="1"/>
  <c r="P33" i="2"/>
  <c r="P29" i="2"/>
  <c r="R32" i="1"/>
  <c r="Q31" i="2"/>
  <c r="AK35" i="4"/>
  <c r="AM17" i="4"/>
  <c r="AM7" i="4"/>
  <c r="AN16" i="4"/>
  <c r="AM11" i="4"/>
  <c r="AL36" i="4"/>
  <c r="AN37" i="4"/>
  <c r="AM6" i="4"/>
  <c r="AM35" i="4"/>
  <c r="AN13" i="4"/>
  <c r="AN36" i="4"/>
  <c r="V14" i="1"/>
  <c r="AM4" i="4"/>
  <c r="AM21" i="4"/>
  <c r="O14" i="1"/>
  <c r="AN12" i="4"/>
  <c r="P31" i="2"/>
  <c r="R28" i="1"/>
  <c r="Q33" i="2"/>
  <c r="J26" i="3"/>
  <c r="R19" i="2"/>
  <c r="P19" i="2"/>
  <c r="P17" i="2"/>
  <c r="Q19" i="2"/>
  <c r="R25" i="2" l="1"/>
  <c r="R36" i="2"/>
  <c r="V51" i="2"/>
  <c r="R24" i="2"/>
  <c r="J19" i="3"/>
  <c r="I35" i="3"/>
  <c r="J35" i="3" s="1"/>
  <c r="J17" i="3"/>
  <c r="J33" i="3"/>
  <c r="R38" i="2"/>
  <c r="J21" i="3"/>
  <c r="R27" i="2"/>
  <c r="R26" i="2"/>
  <c r="J29" i="3"/>
  <c r="L30" i="3"/>
  <c r="I23" i="3"/>
  <c r="J23" i="3" s="1"/>
  <c r="R39" i="2"/>
  <c r="U51" i="2"/>
  <c r="R37" i="2"/>
  <c r="L32" i="3"/>
  <c r="J31" i="3"/>
  <c r="AQ6" i="4"/>
  <c r="AJ5" i="4"/>
  <c r="AC5" i="4"/>
  <c r="C25" i="1"/>
  <c r="V3" i="4"/>
  <c r="V4" i="4" s="1"/>
  <c r="V5" i="4" s="1"/>
  <c r="W1" i="4"/>
  <c r="V1" i="4"/>
  <c r="A41" i="2"/>
  <c r="C19" i="1"/>
  <c r="O4" i="4"/>
  <c r="O3" i="4"/>
  <c r="P1" i="4"/>
  <c r="O1" i="4"/>
  <c r="A29" i="2"/>
  <c r="D47" i="3"/>
  <c r="B29" i="1"/>
  <c r="C29" i="1"/>
  <c r="D46" i="3"/>
  <c r="P10" i="1"/>
  <c r="D45" i="3"/>
  <c r="I10" i="3"/>
  <c r="R10" i="1"/>
  <c r="I8" i="3"/>
  <c r="M11" i="1"/>
  <c r="D43" i="3"/>
  <c r="T10" i="1"/>
  <c r="B28" i="1"/>
  <c r="P11" i="1"/>
  <c r="M10" i="1"/>
  <c r="B27" i="1"/>
  <c r="Q11" i="1"/>
  <c r="Q10" i="1"/>
  <c r="C27" i="1"/>
  <c r="V11" i="1"/>
  <c r="N10" i="1"/>
  <c r="U10" i="1"/>
  <c r="R11" i="1"/>
  <c r="O10" i="1"/>
  <c r="D42" i="3"/>
  <c r="C28" i="1"/>
  <c r="V10" i="1"/>
  <c r="O11" i="1"/>
  <c r="N11" i="1"/>
  <c r="U11" i="1"/>
  <c r="T11" i="1"/>
  <c r="D44" i="3"/>
  <c r="S11" i="1"/>
  <c r="S10" i="1"/>
  <c r="X4" i="4"/>
  <c r="AA11" i="4"/>
  <c r="AA9" i="4"/>
  <c r="W27" i="4"/>
  <c r="Z12" i="4"/>
  <c r="AA31" i="4"/>
  <c r="Z21" i="4"/>
  <c r="X11" i="4"/>
  <c r="Y25" i="4"/>
  <c r="Z16" i="4"/>
  <c r="W7" i="4"/>
  <c r="W8" i="4"/>
  <c r="Y14" i="4"/>
  <c r="X17" i="4"/>
  <c r="Z3" i="4"/>
  <c r="Z35" i="4"/>
  <c r="E38" i="3"/>
  <c r="Z15" i="4"/>
  <c r="X31" i="4"/>
  <c r="AA4" i="4"/>
  <c r="X35" i="4"/>
  <c r="B26" i="1"/>
  <c r="Y19" i="4"/>
  <c r="Y20" i="4"/>
  <c r="Y17" i="4"/>
  <c r="F43" i="2"/>
  <c r="AA17" i="4"/>
  <c r="X12" i="4"/>
  <c r="AA16" i="4"/>
  <c r="W15" i="4"/>
  <c r="Q4" i="4"/>
  <c r="W24" i="4"/>
  <c r="X24" i="4"/>
  <c r="Z33" i="4"/>
  <c r="Y12" i="4"/>
  <c r="X21" i="4"/>
  <c r="X28" i="4"/>
  <c r="Y33" i="4"/>
  <c r="Z14" i="4"/>
  <c r="Y37" i="4"/>
  <c r="X23" i="4"/>
  <c r="Z27" i="4"/>
  <c r="B22" i="1"/>
  <c r="AA37" i="4"/>
  <c r="B20" i="1"/>
  <c r="Y27" i="4"/>
  <c r="AA26" i="4"/>
  <c r="Y26" i="4"/>
  <c r="Y24" i="4"/>
  <c r="B43" i="2"/>
  <c r="Y16" i="4"/>
  <c r="P3" i="4"/>
  <c r="AA30" i="4"/>
  <c r="AA34" i="4"/>
  <c r="X14" i="4"/>
  <c r="Y2" i="4"/>
  <c r="C20" i="1"/>
  <c r="Y3" i="4"/>
  <c r="Z18" i="4"/>
  <c r="G45" i="2"/>
  <c r="Z26" i="4"/>
  <c r="W26" i="4"/>
  <c r="AA36" i="4"/>
  <c r="Z32" i="4"/>
  <c r="X30" i="4"/>
  <c r="X33" i="4"/>
  <c r="P2" i="4"/>
  <c r="C23" i="1"/>
  <c r="AA7" i="4"/>
  <c r="O29" i="1"/>
  <c r="Y23" i="4"/>
  <c r="AA12" i="4"/>
  <c r="AA28" i="4"/>
  <c r="X13" i="4"/>
  <c r="X34" i="4"/>
  <c r="W17" i="4"/>
  <c r="T4" i="4"/>
  <c r="AA6" i="4"/>
  <c r="W13" i="4"/>
  <c r="X8" i="4"/>
  <c r="W12" i="4"/>
  <c r="AA27" i="4"/>
  <c r="W16" i="4"/>
  <c r="Z9" i="4"/>
  <c r="W33" i="4"/>
  <c r="X18" i="4"/>
  <c r="B45" i="2"/>
  <c r="W11" i="4"/>
  <c r="Z6" i="4"/>
  <c r="AA2" i="4"/>
  <c r="W14" i="4"/>
  <c r="Z8" i="4"/>
  <c r="Y28" i="4"/>
  <c r="Y6" i="4"/>
  <c r="Z23" i="4"/>
  <c r="X15" i="4"/>
  <c r="Z29" i="4"/>
  <c r="Y32" i="4"/>
  <c r="Z2" i="4"/>
  <c r="X22" i="4"/>
  <c r="Z7" i="4"/>
  <c r="R3" i="4"/>
  <c r="X7" i="4"/>
  <c r="R2" i="4"/>
  <c r="X26" i="4"/>
  <c r="AA14" i="4"/>
  <c r="C26" i="1"/>
  <c r="S4" i="4"/>
  <c r="Z13" i="4"/>
  <c r="W35" i="4"/>
  <c r="X2" i="4"/>
  <c r="AA3" i="4"/>
  <c r="AA21" i="4"/>
  <c r="Z19" i="4"/>
  <c r="W21" i="4"/>
  <c r="AA20" i="4"/>
  <c r="Y13" i="4"/>
  <c r="Z17" i="4"/>
  <c r="Z20" i="4"/>
  <c r="Y15" i="4"/>
  <c r="X16" i="4"/>
  <c r="Y11" i="4"/>
  <c r="Y7" i="4"/>
  <c r="Z22" i="4"/>
  <c r="Z11" i="4"/>
  <c r="W2" i="4"/>
  <c r="W36" i="4"/>
  <c r="W37" i="4"/>
  <c r="AA18" i="4"/>
  <c r="AA29" i="4"/>
  <c r="Z4" i="4"/>
  <c r="T3" i="4"/>
  <c r="W28" i="4"/>
  <c r="W29" i="4"/>
  <c r="W31" i="4"/>
  <c r="AA10" i="4"/>
  <c r="AA25" i="4"/>
  <c r="Z34" i="4"/>
  <c r="Y29" i="4"/>
  <c r="W30" i="4"/>
  <c r="Q3" i="4"/>
  <c r="W34" i="4"/>
  <c r="X27" i="4"/>
  <c r="Y30" i="4"/>
  <c r="Z5" i="4"/>
  <c r="AA22" i="4"/>
  <c r="X19" i="4"/>
  <c r="Y9" i="4"/>
  <c r="AA32" i="4"/>
  <c r="W23" i="4"/>
  <c r="S2" i="4"/>
  <c r="AA19" i="4"/>
  <c r="X32" i="4"/>
  <c r="X29" i="4"/>
  <c r="Z36" i="4"/>
  <c r="W5" i="4"/>
  <c r="X10" i="4"/>
  <c r="AA35" i="4"/>
  <c r="P4" i="4"/>
  <c r="X3" i="4"/>
  <c r="Y36" i="4"/>
  <c r="W6" i="4"/>
  <c r="W32" i="4"/>
  <c r="Y8" i="4"/>
  <c r="AA15" i="4"/>
  <c r="W25" i="4"/>
  <c r="W18" i="4"/>
  <c r="Z24" i="4"/>
  <c r="Y35" i="4"/>
  <c r="AA23" i="4"/>
  <c r="T2" i="4"/>
  <c r="Z28" i="4"/>
  <c r="Y4" i="4"/>
  <c r="X5" i="4"/>
  <c r="Y31" i="4"/>
  <c r="W9" i="4"/>
  <c r="Z10" i="4"/>
  <c r="W20" i="4"/>
  <c r="AA13" i="4"/>
  <c r="Y10" i="4"/>
  <c r="Y5" i="4"/>
  <c r="D40" i="3"/>
  <c r="AA8" i="4"/>
  <c r="W22" i="4"/>
  <c r="AA24" i="4"/>
  <c r="W19" i="4"/>
  <c r="R4" i="4"/>
  <c r="X20" i="4"/>
  <c r="Z30" i="4"/>
  <c r="W10" i="4"/>
  <c r="W4" i="4"/>
  <c r="Z25" i="4"/>
  <c r="X25" i="4"/>
  <c r="D41" i="3"/>
  <c r="Y21" i="4"/>
  <c r="Y34" i="4"/>
  <c r="S3" i="4"/>
  <c r="X6" i="4"/>
  <c r="Y22" i="4"/>
  <c r="Q2" i="4"/>
  <c r="X37" i="4"/>
  <c r="C22" i="1"/>
  <c r="D23" i="3"/>
  <c r="W3" i="4"/>
  <c r="B23" i="1"/>
  <c r="AA33" i="4"/>
  <c r="G43" i="2"/>
  <c r="Z31" i="4"/>
  <c r="X36" i="4"/>
  <c r="AA5" i="4"/>
  <c r="X9" i="4"/>
  <c r="Z37" i="4"/>
  <c r="Y18" i="4"/>
  <c r="AG9" i="4"/>
  <c r="AF37" i="4"/>
  <c r="AF34" i="4"/>
  <c r="AF13" i="4"/>
  <c r="AD32" i="4"/>
  <c r="AE32" i="4"/>
  <c r="AD15" i="4"/>
  <c r="AD20" i="4"/>
  <c r="AH20" i="4"/>
  <c r="AD14" i="4"/>
  <c r="AF7" i="4"/>
  <c r="AF22" i="4"/>
  <c r="AG7" i="4"/>
  <c r="AF29" i="4"/>
  <c r="N8" i="1"/>
  <c r="AE24" i="4"/>
  <c r="AG21" i="4"/>
  <c r="AG29" i="4"/>
  <c r="AD37" i="4"/>
  <c r="AD28" i="4"/>
  <c r="AF8" i="4"/>
  <c r="AG8" i="4"/>
  <c r="AF25" i="4"/>
  <c r="AG15" i="4"/>
  <c r="AD26" i="4"/>
  <c r="AG23" i="4"/>
  <c r="AE8" i="4"/>
  <c r="AH26" i="4"/>
  <c r="AD10" i="4"/>
  <c r="AG22" i="4"/>
  <c r="AH19" i="4"/>
  <c r="AD33" i="4"/>
  <c r="P8" i="1"/>
  <c r="AF3" i="4"/>
  <c r="AG3" i="4"/>
  <c r="AH32" i="4"/>
  <c r="AH7" i="4"/>
  <c r="Q8" i="1"/>
  <c r="AF12" i="4"/>
  <c r="AE26" i="4"/>
  <c r="AF2" i="4"/>
  <c r="AE5" i="4"/>
  <c r="AE13" i="4"/>
  <c r="AF11" i="4"/>
  <c r="AG31" i="4"/>
  <c r="AD12" i="4"/>
  <c r="AH36" i="4"/>
  <c r="AD24" i="4"/>
  <c r="AF9" i="4"/>
  <c r="AD34" i="4"/>
  <c r="AG12" i="4"/>
  <c r="AE31" i="4"/>
  <c r="AE37" i="4"/>
  <c r="AD2" i="4"/>
  <c r="AE3" i="4"/>
  <c r="V9" i="1"/>
  <c r="C21" i="1"/>
  <c r="P32" i="1"/>
  <c r="F31" i="2"/>
  <c r="P28" i="1"/>
  <c r="D43" i="2"/>
  <c r="E14" i="3"/>
  <c r="P29" i="1"/>
  <c r="Q27" i="1"/>
  <c r="R9" i="1"/>
  <c r="O9" i="1"/>
  <c r="U9" i="1"/>
  <c r="G31" i="2"/>
  <c r="D31" i="2"/>
  <c r="B31" i="2"/>
  <c r="C31" i="2"/>
  <c r="I7" i="3"/>
  <c r="U9" i="2"/>
  <c r="U7" i="2"/>
  <c r="Q30" i="1"/>
  <c r="AH6" i="4"/>
  <c r="AD29" i="4"/>
  <c r="AE21" i="4"/>
  <c r="AG11" i="4"/>
  <c r="AE30" i="4"/>
  <c r="AE33" i="4"/>
  <c r="AG28" i="4"/>
  <c r="AH5" i="4"/>
  <c r="AD9" i="4"/>
  <c r="AD31" i="4"/>
  <c r="AF28" i="4"/>
  <c r="AH17" i="4"/>
  <c r="AD18" i="4"/>
  <c r="AF30" i="4"/>
  <c r="AD30" i="4"/>
  <c r="AE29" i="4"/>
  <c r="AD13" i="4"/>
  <c r="U8" i="1"/>
  <c r="I6" i="3"/>
  <c r="E2" i="3"/>
  <c r="P7" i="2"/>
  <c r="I9" i="3"/>
  <c r="AH23" i="4"/>
  <c r="AE9" i="4"/>
  <c r="AH31" i="4"/>
  <c r="AG34" i="4"/>
  <c r="AG35" i="4"/>
  <c r="AE4" i="4"/>
  <c r="AE18" i="4"/>
  <c r="AD36" i="4"/>
  <c r="AG25" i="4"/>
  <c r="AH28" i="4"/>
  <c r="AE7" i="4"/>
  <c r="AH21" i="4"/>
  <c r="AD16" i="4"/>
  <c r="AH27" i="4"/>
  <c r="AE12" i="4"/>
  <c r="AH4" i="4"/>
  <c r="T8" i="1"/>
  <c r="AD22" i="4"/>
  <c r="AH33" i="4"/>
  <c r="AG20" i="4"/>
  <c r="AF6" i="4"/>
  <c r="AH9" i="4"/>
  <c r="AG36" i="4"/>
  <c r="AE23" i="4"/>
  <c r="AH35" i="4"/>
  <c r="AG17" i="4"/>
  <c r="AD4" i="4"/>
  <c r="AE36" i="4"/>
  <c r="AE15" i="4"/>
  <c r="V8" i="1"/>
  <c r="AH3" i="4"/>
  <c r="AD3" i="4"/>
  <c r="AH8" i="4"/>
  <c r="AF24" i="4"/>
  <c r="AD6" i="4"/>
  <c r="AH25" i="4"/>
  <c r="AF21" i="4"/>
  <c r="AE20" i="4"/>
  <c r="S8" i="1"/>
  <c r="AF20" i="4"/>
  <c r="AF17" i="4"/>
  <c r="D5" i="3"/>
  <c r="T9" i="1"/>
  <c r="G33" i="2"/>
  <c r="O32" i="1"/>
  <c r="O28" i="1"/>
  <c r="E31" i="2"/>
  <c r="E45" i="2"/>
  <c r="B41" i="2"/>
  <c r="P27" i="1"/>
  <c r="E43" i="2"/>
  <c r="S42" i="2"/>
  <c r="P30" i="1"/>
  <c r="S9" i="2"/>
  <c r="S7" i="2"/>
  <c r="T42" i="2"/>
  <c r="R7" i="2"/>
  <c r="AD19" i="4"/>
  <c r="AF31" i="4"/>
  <c r="AE22" i="4"/>
  <c r="AH14" i="4"/>
  <c r="AG13" i="4"/>
  <c r="AD25" i="4"/>
  <c r="AF10" i="4"/>
  <c r="AE27" i="4"/>
  <c r="AG2" i="4"/>
  <c r="AH18" i="4"/>
  <c r="AF16" i="4"/>
  <c r="AF36" i="4"/>
  <c r="AE10" i="4"/>
  <c r="E33" i="2"/>
  <c r="O27" i="1"/>
  <c r="Q32" i="1"/>
  <c r="C33" i="2"/>
  <c r="C45" i="2"/>
  <c r="E26" i="3"/>
  <c r="P5" i="2"/>
  <c r="Q9" i="2"/>
  <c r="AH24" i="4"/>
  <c r="AE14" i="4"/>
  <c r="AD7" i="4"/>
  <c r="AF32" i="4"/>
  <c r="AH29" i="4"/>
  <c r="AH16" i="4"/>
  <c r="AG30" i="4"/>
  <c r="AG26" i="4"/>
  <c r="AH13" i="4"/>
  <c r="AG16" i="4"/>
  <c r="AD11" i="4"/>
  <c r="AH22" i="4"/>
  <c r="AD23" i="4"/>
  <c r="AD27" i="4"/>
  <c r="AH11" i="4"/>
  <c r="I4" i="3"/>
  <c r="AG32" i="4"/>
  <c r="AE19" i="4"/>
  <c r="AG5" i="4"/>
  <c r="AG18" i="4"/>
  <c r="AD35" i="4"/>
  <c r="AF27" i="4"/>
  <c r="AD17" i="4"/>
  <c r="AE28" i="4"/>
  <c r="AE17" i="4"/>
  <c r="AG33" i="4"/>
  <c r="AH15" i="4"/>
  <c r="AE6" i="4"/>
  <c r="AD8" i="4"/>
  <c r="AG14" i="4"/>
  <c r="AH12" i="4"/>
  <c r="AE11" i="4"/>
  <c r="AF4" i="4"/>
  <c r="AF33" i="4"/>
  <c r="AG19" i="4"/>
  <c r="AG10" i="4"/>
  <c r="AF19" i="4"/>
  <c r="AF23" i="4"/>
  <c r="AH30" i="4"/>
  <c r="AE35" i="4"/>
  <c r="AF5" i="4"/>
  <c r="AE2" i="4"/>
  <c r="R8" i="1"/>
  <c r="M8" i="1"/>
  <c r="AH2" i="4"/>
  <c r="AE16" i="4"/>
  <c r="AH37" i="4"/>
  <c r="B21" i="1"/>
  <c r="D9" i="3"/>
  <c r="D7" i="3"/>
  <c r="B33" i="2"/>
  <c r="M9" i="1"/>
  <c r="P9" i="1"/>
  <c r="B29" i="2"/>
  <c r="S9" i="1"/>
  <c r="Q29" i="1"/>
  <c r="N9" i="1"/>
  <c r="C43" i="2"/>
  <c r="R42" i="2"/>
  <c r="O30" i="1"/>
  <c r="T7" i="2"/>
  <c r="I5" i="3"/>
  <c r="P9" i="2"/>
  <c r="J2" i="3"/>
  <c r="AH10" i="4"/>
  <c r="AF18" i="4"/>
  <c r="AD5" i="4"/>
  <c r="AF15" i="4"/>
  <c r="AG37" i="4"/>
  <c r="AG24" i="4"/>
  <c r="AG4" i="4"/>
  <c r="AE25" i="4"/>
  <c r="AD21" i="4"/>
  <c r="AG6" i="4"/>
  <c r="AG27" i="4"/>
  <c r="AE34" i="4"/>
  <c r="AH34" i="4"/>
  <c r="AF26" i="4"/>
  <c r="AF35" i="4"/>
  <c r="AF14" i="4"/>
  <c r="O8" i="1"/>
  <c r="Q28" i="1"/>
  <c r="Q9" i="1"/>
  <c r="Q7" i="2"/>
  <c r="O26" i="1"/>
  <c r="Q31" i="1"/>
  <c r="Q26" i="1"/>
  <c r="O31" i="1"/>
  <c r="P26" i="1"/>
  <c r="P31" i="1"/>
  <c r="U27" i="2" l="1"/>
  <c r="U50" i="2" s="1"/>
  <c r="U26" i="2"/>
  <c r="U48" i="2" s="1"/>
  <c r="U24" i="2"/>
  <c r="U44" i="2" s="1"/>
  <c r="U38" i="2"/>
  <c r="V48" i="2" s="1"/>
  <c r="U39" i="2"/>
  <c r="V50" i="2" s="1"/>
  <c r="U36" i="2"/>
  <c r="V44" i="2" s="1"/>
  <c r="U25" i="2"/>
  <c r="U46" i="2" s="1"/>
  <c r="U37" i="2"/>
  <c r="V46" i="2" s="1"/>
  <c r="S51" i="2"/>
  <c r="R13" i="2"/>
  <c r="R12" i="2"/>
  <c r="R15" i="2"/>
  <c r="J9" i="3"/>
  <c r="R14" i="2"/>
  <c r="I11" i="3"/>
  <c r="J7" i="3"/>
  <c r="T51" i="2"/>
  <c r="D11" i="3"/>
  <c r="J5" i="3"/>
  <c r="R51" i="2"/>
  <c r="AQ7" i="4"/>
  <c r="AJ6" i="4"/>
  <c r="J11" i="3"/>
  <c r="AC6" i="4"/>
  <c r="D25" i="1"/>
  <c r="V6" i="4"/>
  <c r="E41" i="3"/>
  <c r="E47" i="3"/>
  <c r="E45" i="3"/>
  <c r="E43" i="3"/>
  <c r="D19" i="1"/>
  <c r="O5" i="4"/>
  <c r="D29" i="1"/>
  <c r="D28" i="1"/>
  <c r="D27" i="1"/>
  <c r="D26" i="1"/>
  <c r="D35" i="3"/>
  <c r="Q5" i="4"/>
  <c r="D23" i="1"/>
  <c r="D32" i="3"/>
  <c r="D28" i="3"/>
  <c r="P5" i="4"/>
  <c r="D20" i="1"/>
  <c r="D22" i="1"/>
  <c r="S5" i="4"/>
  <c r="D34" i="3"/>
  <c r="D29" i="3"/>
  <c r="D33" i="3"/>
  <c r="R5" i="4"/>
  <c r="T5" i="4"/>
  <c r="D31" i="3"/>
  <c r="D30" i="3"/>
  <c r="D21" i="1"/>
  <c r="U13" i="2" l="1"/>
  <c r="T46" i="2" s="1"/>
  <c r="U12" i="2"/>
  <c r="T44" i="2" s="1"/>
  <c r="U14" i="2"/>
  <c r="T48" i="2" s="1"/>
  <c r="U15" i="2"/>
  <c r="T50" i="2" s="1"/>
  <c r="AQ8" i="4"/>
  <c r="AJ7" i="4"/>
  <c r="AC7" i="4"/>
  <c r="E25" i="1"/>
  <c r="V7" i="4"/>
  <c r="E19" i="1"/>
  <c r="O6" i="4"/>
  <c r="E35" i="3"/>
  <c r="E29" i="3"/>
  <c r="E33" i="3"/>
  <c r="E31" i="3"/>
  <c r="E29" i="1"/>
  <c r="E28" i="1"/>
  <c r="E27" i="1"/>
  <c r="E23" i="1"/>
  <c r="T6" i="4"/>
  <c r="R6" i="4"/>
  <c r="P6" i="4"/>
  <c r="E26" i="1"/>
  <c r="E22" i="1"/>
  <c r="E20" i="1"/>
  <c r="Q6" i="4"/>
  <c r="S6" i="4"/>
  <c r="E21" i="1"/>
  <c r="AQ9" i="4" l="1"/>
  <c r="AJ8" i="4"/>
  <c r="AC8" i="4"/>
  <c r="F25" i="1"/>
  <c r="V8" i="4"/>
  <c r="F19" i="1"/>
  <c r="O7" i="4"/>
  <c r="F29" i="1"/>
  <c r="F27" i="1"/>
  <c r="F28" i="1"/>
  <c r="F20" i="1"/>
  <c r="Q7" i="4"/>
  <c r="F23" i="1"/>
  <c r="T7" i="4"/>
  <c r="F26" i="1"/>
  <c r="P7" i="4"/>
  <c r="R7" i="4"/>
  <c r="S7" i="4"/>
  <c r="F22" i="1"/>
  <c r="F21" i="1"/>
  <c r="AQ10" i="4" l="1"/>
  <c r="AJ9" i="4"/>
  <c r="AC9" i="4"/>
  <c r="G25" i="1"/>
  <c r="V9" i="4"/>
  <c r="G19" i="1"/>
  <c r="O8" i="4"/>
  <c r="G29" i="1"/>
  <c r="G28" i="1"/>
  <c r="G27" i="1"/>
  <c r="S8" i="4"/>
  <c r="Q8" i="4"/>
  <c r="R8" i="4"/>
  <c r="G20" i="1"/>
  <c r="T8" i="4"/>
  <c r="G26" i="1"/>
  <c r="P8" i="4"/>
  <c r="G23" i="1"/>
  <c r="G22" i="1"/>
  <c r="G21" i="1"/>
  <c r="AQ11" i="4" l="1"/>
  <c r="AJ10" i="4"/>
  <c r="AC10" i="4"/>
  <c r="H25" i="1"/>
  <c r="V10" i="4"/>
  <c r="H19" i="1"/>
  <c r="O9" i="4"/>
  <c r="H29" i="1"/>
  <c r="H28" i="1"/>
  <c r="H27" i="1"/>
  <c r="H20" i="1"/>
  <c r="R9" i="4"/>
  <c r="H26" i="1"/>
  <c r="S9" i="4"/>
  <c r="P9" i="4"/>
  <c r="Q9" i="4"/>
  <c r="H22" i="1"/>
  <c r="T9" i="4"/>
  <c r="H23" i="1"/>
  <c r="H21" i="1"/>
  <c r="AQ12" i="4" l="1"/>
  <c r="AJ11" i="4"/>
  <c r="AC11" i="4"/>
  <c r="I25" i="1"/>
  <c r="V11" i="4"/>
  <c r="I19" i="1"/>
  <c r="O10" i="4"/>
  <c r="I29" i="1"/>
  <c r="I28" i="1"/>
  <c r="I27" i="1"/>
  <c r="T10" i="4"/>
  <c r="I23" i="1"/>
  <c r="S10" i="4"/>
  <c r="I26" i="1"/>
  <c r="P10" i="4"/>
  <c r="I20" i="1"/>
  <c r="Q10" i="4"/>
  <c r="R10" i="4"/>
  <c r="I22" i="1"/>
  <c r="I21" i="1"/>
  <c r="AQ13" i="4" l="1"/>
  <c r="AJ12" i="4"/>
  <c r="AC12" i="4"/>
  <c r="J25" i="1"/>
  <c r="V12" i="4"/>
  <c r="J19" i="1"/>
  <c r="O11" i="4"/>
  <c r="J29" i="1"/>
  <c r="J27" i="1"/>
  <c r="J28" i="1"/>
  <c r="R11" i="4"/>
  <c r="J23" i="1"/>
  <c r="J22" i="1"/>
  <c r="T11" i="4"/>
  <c r="P11" i="4"/>
  <c r="J20" i="1"/>
  <c r="S11" i="4"/>
  <c r="Q11" i="4"/>
  <c r="J26" i="1"/>
  <c r="J21" i="1"/>
  <c r="AQ14" i="4" l="1"/>
  <c r="AJ13" i="4"/>
  <c r="AC13" i="4"/>
  <c r="K25" i="1"/>
  <c r="V13" i="4"/>
  <c r="K19" i="1"/>
  <c r="O12" i="4"/>
  <c r="K29" i="1"/>
  <c r="K28" i="1"/>
  <c r="K27" i="1"/>
  <c r="S12" i="4"/>
  <c r="P12" i="4"/>
  <c r="K22" i="1"/>
  <c r="K23" i="1"/>
  <c r="T12" i="4"/>
  <c r="K20" i="1"/>
  <c r="R12" i="4"/>
  <c r="Q12" i="4"/>
  <c r="K26" i="1"/>
  <c r="K21" i="1"/>
  <c r="D51" i="2" l="1"/>
  <c r="G51" i="2" s="1"/>
  <c r="S50" i="2" s="1"/>
  <c r="AQ15" i="4"/>
  <c r="AJ14" i="4"/>
  <c r="D39" i="2"/>
  <c r="G39" i="2" s="1"/>
  <c r="R50" i="2" s="1"/>
  <c r="AC14" i="4"/>
  <c r="D50" i="2"/>
  <c r="G50" i="2" s="1"/>
  <c r="S48" i="2" s="1"/>
  <c r="D49" i="2"/>
  <c r="G49" i="2" s="1"/>
  <c r="S46" i="2" s="1"/>
  <c r="D48" i="2"/>
  <c r="G48" i="2" s="1"/>
  <c r="S44" i="2" s="1"/>
  <c r="D38" i="2"/>
  <c r="G38" i="2" s="1"/>
  <c r="R48" i="2" s="1"/>
  <c r="D37" i="2"/>
  <c r="G37" i="2" s="1"/>
  <c r="R46" i="2" s="1"/>
  <c r="D36" i="2"/>
  <c r="G36" i="2" s="1"/>
  <c r="R44" i="2" s="1"/>
  <c r="V14" i="4"/>
  <c r="O13" i="4"/>
  <c r="Q13" i="4"/>
  <c r="R13" i="4"/>
  <c r="T13" i="4"/>
  <c r="P13" i="4"/>
  <c r="S13" i="4"/>
  <c r="AQ16" i="4" l="1"/>
  <c r="AJ15" i="4"/>
  <c r="AC15" i="4"/>
  <c r="V15" i="4"/>
  <c r="O14" i="4"/>
  <c r="T14" i="4"/>
  <c r="Q14" i="4"/>
  <c r="P14" i="4"/>
  <c r="R14" i="4"/>
  <c r="S14" i="4"/>
  <c r="AQ17" i="4" l="1"/>
  <c r="AJ16" i="4"/>
  <c r="AC16" i="4"/>
  <c r="V16" i="4"/>
  <c r="O15" i="4"/>
  <c r="R15" i="4"/>
  <c r="T15" i="4"/>
  <c r="Q15" i="4"/>
  <c r="P15" i="4"/>
  <c r="S15" i="4"/>
  <c r="AQ18" i="4" l="1"/>
  <c r="AJ17" i="4"/>
  <c r="AC17" i="4"/>
  <c r="V17" i="4"/>
  <c r="O16" i="4"/>
  <c r="S16" i="4"/>
  <c r="Q16" i="4"/>
  <c r="T16" i="4"/>
  <c r="R16" i="4"/>
  <c r="P16" i="4"/>
  <c r="AQ19" i="4" l="1"/>
  <c r="AJ18" i="4"/>
  <c r="AC18" i="4"/>
  <c r="V18" i="4"/>
  <c r="O17" i="4"/>
  <c r="T17" i="4"/>
  <c r="P17" i="4"/>
  <c r="S17" i="4"/>
  <c r="Q17" i="4"/>
  <c r="R17" i="4"/>
  <c r="AQ20" i="4" l="1"/>
  <c r="AJ19" i="4"/>
  <c r="AC19" i="4"/>
  <c r="V19" i="4"/>
  <c r="O18" i="4"/>
  <c r="S18" i="4"/>
  <c r="Q18" i="4"/>
  <c r="R18" i="4"/>
  <c r="T18" i="4"/>
  <c r="P18" i="4"/>
  <c r="AQ21" i="4" l="1"/>
  <c r="AJ20" i="4"/>
  <c r="AC20" i="4"/>
  <c r="V20" i="4"/>
  <c r="O19" i="4"/>
  <c r="T19" i="4"/>
  <c r="S19" i="4"/>
  <c r="P19" i="4"/>
  <c r="R19" i="4"/>
  <c r="Q19" i="4"/>
  <c r="AQ22" i="4" l="1"/>
  <c r="AJ21" i="4"/>
  <c r="AC21" i="4"/>
  <c r="V21" i="4"/>
  <c r="O20" i="4"/>
  <c r="P20" i="4"/>
  <c r="T20" i="4"/>
  <c r="Q20" i="4"/>
  <c r="R20" i="4"/>
  <c r="S20" i="4"/>
  <c r="AQ23" i="4" l="1"/>
  <c r="AJ22" i="4"/>
  <c r="AC22" i="4"/>
  <c r="V22" i="4"/>
  <c r="O21" i="4"/>
  <c r="R21" i="4"/>
  <c r="Q21" i="4"/>
  <c r="T21" i="4"/>
  <c r="S21" i="4"/>
  <c r="P21" i="4"/>
  <c r="AQ24" i="4" l="1"/>
  <c r="AJ23" i="4"/>
  <c r="AC23" i="4"/>
  <c r="V23" i="4"/>
  <c r="O22" i="4"/>
  <c r="S22" i="4"/>
  <c r="Q22" i="4"/>
  <c r="R22" i="4"/>
  <c r="P22" i="4"/>
  <c r="T22" i="4"/>
  <c r="AQ25" i="4" l="1"/>
  <c r="AJ24" i="4"/>
  <c r="AC24" i="4"/>
  <c r="V24" i="4"/>
  <c r="O23" i="4"/>
  <c r="S23" i="4"/>
  <c r="P23" i="4"/>
  <c r="Q23" i="4"/>
  <c r="R23" i="4"/>
  <c r="T23" i="4"/>
  <c r="AQ26" i="4" l="1"/>
  <c r="AJ25" i="4"/>
  <c r="AC25" i="4"/>
  <c r="V25" i="4"/>
  <c r="O24" i="4"/>
  <c r="T24" i="4"/>
  <c r="Q24" i="4"/>
  <c r="S24" i="4"/>
  <c r="R24" i="4"/>
  <c r="P24" i="4"/>
  <c r="AQ27" i="4" l="1"/>
  <c r="AJ26" i="4"/>
  <c r="AC26" i="4"/>
  <c r="V26" i="4"/>
  <c r="O25" i="4"/>
  <c r="T25" i="4"/>
  <c r="Q25" i="4"/>
  <c r="S25" i="4"/>
  <c r="R25" i="4"/>
  <c r="P25" i="4"/>
  <c r="AQ28" i="4" l="1"/>
  <c r="AJ27" i="4"/>
  <c r="AC27" i="4"/>
  <c r="V27" i="4"/>
  <c r="O26" i="4"/>
  <c r="Q26" i="4"/>
  <c r="S26" i="4"/>
  <c r="R26" i="4"/>
  <c r="P26" i="4"/>
  <c r="T26" i="4"/>
  <c r="AQ29" i="4" l="1"/>
  <c r="AJ28" i="4"/>
  <c r="AC28" i="4"/>
  <c r="V28" i="4"/>
  <c r="O27" i="4"/>
  <c r="Q27" i="4"/>
  <c r="T27" i="4"/>
  <c r="S27" i="4"/>
  <c r="R27" i="4"/>
  <c r="P27" i="4"/>
  <c r="AQ30" i="4" l="1"/>
  <c r="AJ29" i="4"/>
  <c r="AC29" i="4"/>
  <c r="V29" i="4"/>
  <c r="O28" i="4"/>
  <c r="P28" i="4"/>
  <c r="S28" i="4"/>
  <c r="T28" i="4"/>
  <c r="Q28" i="4"/>
  <c r="R28" i="4"/>
  <c r="AQ31" i="4" l="1"/>
  <c r="AJ30" i="4"/>
  <c r="AC30" i="4"/>
  <c r="V30" i="4"/>
  <c r="O29" i="4"/>
  <c r="S29" i="4"/>
  <c r="T29" i="4"/>
  <c r="P29" i="4"/>
  <c r="R29" i="4"/>
  <c r="Q29" i="4"/>
  <c r="AQ32" i="4" l="1"/>
  <c r="AJ31" i="4"/>
  <c r="AC31" i="4"/>
  <c r="V31" i="4"/>
  <c r="O30" i="4"/>
  <c r="T30" i="4"/>
  <c r="R30" i="4"/>
  <c r="P30" i="4"/>
  <c r="S30" i="4"/>
  <c r="Q30" i="4"/>
  <c r="AQ33" i="4" l="1"/>
  <c r="AJ32" i="4"/>
  <c r="AC32" i="4"/>
  <c r="V32" i="4"/>
  <c r="O31" i="4"/>
  <c r="Q31" i="4"/>
  <c r="T31" i="4"/>
  <c r="R31" i="4"/>
  <c r="S31" i="4"/>
  <c r="P31" i="4"/>
  <c r="AQ34" i="4" l="1"/>
  <c r="AJ33" i="4"/>
  <c r="AC33" i="4"/>
  <c r="V33" i="4"/>
  <c r="O32" i="4"/>
  <c r="Q32" i="4"/>
  <c r="R32" i="4"/>
  <c r="T32" i="4"/>
  <c r="P32" i="4"/>
  <c r="S32" i="4"/>
  <c r="AQ35" i="4" l="1"/>
  <c r="AJ34" i="4"/>
  <c r="AC34" i="4"/>
  <c r="V34" i="4"/>
  <c r="O33" i="4"/>
  <c r="T33" i="4"/>
  <c r="Q33" i="4"/>
  <c r="P33" i="4"/>
  <c r="S33" i="4"/>
  <c r="R33" i="4"/>
  <c r="AQ36" i="4" l="1"/>
  <c r="AJ35" i="4"/>
  <c r="AC35" i="4"/>
  <c r="V35" i="4"/>
  <c r="O34" i="4"/>
  <c r="R34" i="4"/>
  <c r="S34" i="4"/>
  <c r="T34" i="4"/>
  <c r="Q34" i="4"/>
  <c r="P34" i="4"/>
  <c r="AQ37" i="4" l="1"/>
  <c r="AJ36" i="4"/>
  <c r="AC36" i="4"/>
  <c r="V36" i="4"/>
  <c r="O35" i="4"/>
  <c r="R35" i="4"/>
  <c r="P35" i="4"/>
  <c r="S35" i="4"/>
  <c r="T35" i="4"/>
  <c r="Q35" i="4"/>
  <c r="AJ37" i="4" l="1"/>
  <c r="AC37" i="4"/>
  <c r="V37" i="4"/>
  <c r="O36" i="4"/>
  <c r="T36" i="4"/>
  <c r="S36" i="4"/>
  <c r="Q36" i="4"/>
  <c r="R36" i="4"/>
  <c r="P36" i="4"/>
  <c r="O37" i="4" l="1"/>
  <c r="R37" i="4"/>
  <c r="P37" i="4"/>
  <c r="Q37" i="4"/>
  <c r="T37" i="4"/>
  <c r="S37" i="4"/>
  <c r="C13" i="1" l="1"/>
  <c r="D13" i="1" s="1"/>
  <c r="E13" i="1" s="1"/>
  <c r="H3" i="4"/>
  <c r="H4" i="4" s="1"/>
  <c r="H5" i="4" s="1"/>
  <c r="I1" i="4"/>
  <c r="H1" i="4"/>
  <c r="A17" i="2"/>
  <c r="B1" i="4"/>
  <c r="D7" i="1"/>
  <c r="E7" i="1" s="1"/>
  <c r="F7" i="1" s="1"/>
  <c r="G7" i="1" s="1"/>
  <c r="H7" i="1" s="1"/>
  <c r="I7" i="1" s="1"/>
  <c r="J7" i="1" s="1"/>
  <c r="K7" i="1" s="1"/>
  <c r="C7" i="1"/>
  <c r="F10" i="1"/>
  <c r="C10" i="1"/>
  <c r="E10" i="1"/>
  <c r="H10" i="1"/>
  <c r="B10" i="1"/>
  <c r="D8" i="3"/>
  <c r="G10" i="1"/>
  <c r="D10" i="1"/>
  <c r="I10" i="1"/>
  <c r="J10" i="1"/>
  <c r="K10" i="1"/>
  <c r="I9" i="1"/>
  <c r="I3" i="4"/>
  <c r="D20" i="3"/>
  <c r="C14" i="1"/>
  <c r="D21" i="3"/>
  <c r="B14" i="1"/>
  <c r="J3" i="4"/>
  <c r="D6" i="3"/>
  <c r="D22" i="3"/>
  <c r="M2" i="4"/>
  <c r="C17" i="1"/>
  <c r="M3" i="4"/>
  <c r="K5" i="4"/>
  <c r="K9" i="1"/>
  <c r="D16" i="1"/>
  <c r="G9" i="1"/>
  <c r="E14" i="1"/>
  <c r="I2" i="4"/>
  <c r="L5" i="4"/>
  <c r="C16" i="1"/>
  <c r="I4" i="4"/>
  <c r="L3" i="4"/>
  <c r="D9" i="1"/>
  <c r="D14" i="1"/>
  <c r="H9" i="1"/>
  <c r="E9" i="1"/>
  <c r="K2" i="4"/>
  <c r="D16" i="3"/>
  <c r="D17" i="1"/>
  <c r="J9" i="1"/>
  <c r="M5" i="4"/>
  <c r="J2" i="4"/>
  <c r="F9" i="1"/>
  <c r="D17" i="3"/>
  <c r="L2" i="4"/>
  <c r="M4" i="4"/>
  <c r="I5" i="4"/>
  <c r="B16" i="1"/>
  <c r="B17" i="1"/>
  <c r="B9" i="1"/>
  <c r="K3" i="4"/>
  <c r="E17" i="1"/>
  <c r="J5" i="4"/>
  <c r="E16" i="1"/>
  <c r="L4" i="4"/>
  <c r="K4" i="4"/>
  <c r="C9" i="1"/>
  <c r="J4" i="4"/>
  <c r="C8" i="1"/>
  <c r="D4" i="3"/>
  <c r="E8" i="1"/>
  <c r="E15" i="1"/>
  <c r="C19" i="2"/>
  <c r="G21" i="2"/>
  <c r="B15" i="1"/>
  <c r="B17" i="2"/>
  <c r="G19" i="2"/>
  <c r="H11" i="1"/>
  <c r="G11" i="1"/>
  <c r="C15" i="1"/>
  <c r="D19" i="3"/>
  <c r="E11" i="1"/>
  <c r="G8" i="1"/>
  <c r="J8" i="1"/>
  <c r="F8" i="1"/>
  <c r="F19" i="2"/>
  <c r="C11" i="1"/>
  <c r="K11" i="1"/>
  <c r="C21" i="2"/>
  <c r="B11" i="1"/>
  <c r="I8" i="1"/>
  <c r="K8" i="1"/>
  <c r="D10" i="3"/>
  <c r="D19" i="2"/>
  <c r="J11" i="1"/>
  <c r="H8" i="1"/>
  <c r="D8" i="1"/>
  <c r="B21" i="2"/>
  <c r="E21" i="2"/>
  <c r="I11" i="1"/>
  <c r="B19" i="2"/>
  <c r="D15" i="1"/>
  <c r="D11" i="1"/>
  <c r="Q42" i="2"/>
  <c r="F11" i="1"/>
  <c r="B8" i="1"/>
  <c r="E19" i="2"/>
  <c r="D18" i="3"/>
  <c r="Q51" i="2" l="1"/>
  <c r="D15" i="2"/>
  <c r="D14" i="2"/>
  <c r="D13" i="2"/>
  <c r="D12" i="2"/>
  <c r="F13" i="1"/>
  <c r="H6" i="4"/>
  <c r="E23" i="3"/>
  <c r="E21" i="3"/>
  <c r="E19" i="3"/>
  <c r="E17" i="3"/>
  <c r="E11" i="3"/>
  <c r="E9" i="3"/>
  <c r="E7" i="3"/>
  <c r="F16" i="1"/>
  <c r="J6" i="4"/>
  <c r="L6" i="4"/>
  <c r="K6" i="4"/>
  <c r="I6" i="4"/>
  <c r="F14" i="1"/>
  <c r="M6" i="4"/>
  <c r="F17" i="1"/>
  <c r="F15" i="1"/>
  <c r="G15" i="2" l="1"/>
  <c r="P50" i="2" s="1"/>
  <c r="G14" i="2"/>
  <c r="P48" i="2" s="1"/>
  <c r="G13" i="1"/>
  <c r="H7" i="4"/>
  <c r="G13" i="2"/>
  <c r="P46" i="2" s="1"/>
  <c r="A3" i="4"/>
  <c r="A4" i="4" s="1"/>
  <c r="A5" i="4" s="1"/>
  <c r="A6" i="4" s="1"/>
  <c r="K7" i="4"/>
  <c r="G17" i="1"/>
  <c r="L7" i="4"/>
  <c r="M7" i="4"/>
  <c r="G16" i="1"/>
  <c r="I7" i="4"/>
  <c r="J7" i="4"/>
  <c r="G14" i="1"/>
  <c r="G15" i="1"/>
  <c r="H13" i="1" l="1"/>
  <c r="H8" i="4"/>
  <c r="A7" i="4"/>
  <c r="A1" i="4"/>
  <c r="M8" i="4"/>
  <c r="J8" i="4"/>
  <c r="K8" i="4"/>
  <c r="H16" i="1"/>
  <c r="H17" i="1"/>
  <c r="I8" i="4"/>
  <c r="L8" i="4"/>
  <c r="H14" i="1"/>
  <c r="F4" i="4"/>
  <c r="D6" i="4"/>
  <c r="B3" i="4"/>
  <c r="F2" i="4"/>
  <c r="C6" i="4"/>
  <c r="F7" i="4"/>
  <c r="C2" i="4"/>
  <c r="B5" i="4"/>
  <c r="B6" i="4"/>
  <c r="D5" i="4"/>
  <c r="E5" i="4"/>
  <c r="D3" i="4"/>
  <c r="C3" i="4"/>
  <c r="E2" i="4"/>
  <c r="E7" i="4"/>
  <c r="E3" i="4"/>
  <c r="E6" i="4"/>
  <c r="B4" i="4"/>
  <c r="D2" i="4"/>
  <c r="D4" i="4"/>
  <c r="B7" i="4"/>
  <c r="C7" i="4"/>
  <c r="B2" i="4"/>
  <c r="F6" i="4"/>
  <c r="E4" i="4"/>
  <c r="F3" i="4"/>
  <c r="D7" i="4"/>
  <c r="F5" i="4"/>
  <c r="C5" i="4"/>
  <c r="C4" i="4"/>
  <c r="H15" i="1"/>
  <c r="I13" i="1" l="1"/>
  <c r="H9" i="4"/>
  <c r="E5" i="3"/>
  <c r="G12" i="2" s="1"/>
  <c r="P44" i="2" s="1"/>
  <c r="A8" i="4"/>
  <c r="J9" i="4"/>
  <c r="L9" i="4"/>
  <c r="I14" i="1"/>
  <c r="I9" i="4"/>
  <c r="I16" i="1"/>
  <c r="K9" i="4"/>
  <c r="I17" i="1"/>
  <c r="M9" i="4"/>
  <c r="E8" i="4"/>
  <c r="F8" i="4"/>
  <c r="B8" i="4"/>
  <c r="D8" i="4"/>
  <c r="C8" i="4"/>
  <c r="I15" i="1"/>
  <c r="J13" i="1" l="1"/>
  <c r="H10" i="4"/>
  <c r="A9" i="4"/>
  <c r="K10" i="4"/>
  <c r="I10" i="4"/>
  <c r="J16" i="1"/>
  <c r="L10" i="4"/>
  <c r="M10" i="4"/>
  <c r="J17" i="1"/>
  <c r="J14" i="1"/>
  <c r="J10" i="4"/>
  <c r="B9" i="4"/>
  <c r="J15" i="1"/>
  <c r="C9" i="4"/>
  <c r="E9" i="4"/>
  <c r="F9" i="4"/>
  <c r="D9" i="4"/>
  <c r="K13" i="1" l="1"/>
  <c r="H11" i="4"/>
  <c r="A10" i="4"/>
  <c r="A5" i="2"/>
  <c r="K14" i="1"/>
  <c r="K11" i="4"/>
  <c r="K16" i="1"/>
  <c r="J11" i="4"/>
  <c r="M11" i="4"/>
  <c r="L11" i="4"/>
  <c r="K17" i="1"/>
  <c r="I11" i="4"/>
  <c r="F10" i="4"/>
  <c r="D10" i="4"/>
  <c r="F7" i="2"/>
  <c r="G7" i="2"/>
  <c r="E9" i="2"/>
  <c r="E7" i="2"/>
  <c r="B10" i="4"/>
  <c r="B9" i="2"/>
  <c r="E10" i="4"/>
  <c r="C9" i="2"/>
  <c r="C10" i="4"/>
  <c r="G9" i="2"/>
  <c r="P42" i="2"/>
  <c r="K15" i="1"/>
  <c r="C7" i="2"/>
  <c r="B7" i="2"/>
  <c r="Z2" i="2"/>
  <c r="D7" i="2"/>
  <c r="B5" i="2"/>
  <c r="P51" i="2" l="1"/>
  <c r="D27" i="2"/>
  <c r="G27" i="2" s="1"/>
  <c r="Q50" i="2" s="1"/>
  <c r="D26" i="2"/>
  <c r="G26" i="2" s="1"/>
  <c r="Q48" i="2" s="1"/>
  <c r="D25" i="2"/>
  <c r="G25" i="2" s="1"/>
  <c r="Q46" i="2" s="1"/>
  <c r="D24" i="2"/>
  <c r="G24" i="2" s="1"/>
  <c r="Q44" i="2" s="1"/>
  <c r="H12" i="4"/>
  <c r="A11" i="4"/>
  <c r="L12" i="4"/>
  <c r="I12" i="4"/>
  <c r="K12" i="4"/>
  <c r="J12" i="4"/>
  <c r="M12" i="4"/>
  <c r="F11" i="4"/>
  <c r="E11" i="4"/>
  <c r="D11" i="4"/>
  <c r="C11" i="4"/>
  <c r="B11" i="4"/>
  <c r="H13" i="4" l="1"/>
  <c r="A12" i="4"/>
  <c r="I13" i="4"/>
  <c r="M13" i="4"/>
  <c r="L13" i="4"/>
  <c r="J13" i="4"/>
  <c r="K13" i="4"/>
  <c r="D12" i="4"/>
  <c r="B12" i="4"/>
  <c r="F12" i="4"/>
  <c r="E12" i="4"/>
  <c r="C12" i="4"/>
  <c r="H14" i="4" l="1"/>
  <c r="A13" i="4"/>
  <c r="K14" i="4"/>
  <c r="M14" i="4"/>
  <c r="J14" i="4"/>
  <c r="L14" i="4"/>
  <c r="I14" i="4"/>
  <c r="F13" i="4"/>
  <c r="B13" i="4"/>
  <c r="E13" i="4"/>
  <c r="C13" i="4"/>
  <c r="D13" i="4"/>
  <c r="H15" i="4" l="1"/>
  <c r="A14" i="4"/>
  <c r="J15" i="4"/>
  <c r="L15" i="4"/>
  <c r="M15" i="4"/>
  <c r="I15" i="4"/>
  <c r="K15" i="4"/>
  <c r="D14" i="4"/>
  <c r="C14" i="4"/>
  <c r="F14" i="4"/>
  <c r="E14" i="4"/>
  <c r="B14" i="4"/>
  <c r="H16" i="4" l="1"/>
  <c r="A15" i="4"/>
  <c r="L16" i="4"/>
  <c r="J16" i="4"/>
  <c r="M16" i="4"/>
  <c r="K16" i="4"/>
  <c r="I16" i="4"/>
  <c r="D15" i="4"/>
  <c r="F15" i="4"/>
  <c r="C15" i="4"/>
  <c r="B15" i="4"/>
  <c r="E15" i="4"/>
  <c r="H17" i="4" l="1"/>
  <c r="A16" i="4"/>
  <c r="J17" i="4"/>
  <c r="M17" i="4"/>
  <c r="L17" i="4"/>
  <c r="I17" i="4"/>
  <c r="K17" i="4"/>
  <c r="C16" i="4"/>
  <c r="E16" i="4"/>
  <c r="F16" i="4"/>
  <c r="B16" i="4"/>
  <c r="D16" i="4"/>
  <c r="H18" i="4" l="1"/>
  <c r="A17" i="4"/>
  <c r="M18" i="4"/>
  <c r="L18" i="4"/>
  <c r="J18" i="4"/>
  <c r="K18" i="4"/>
  <c r="I18" i="4"/>
  <c r="D17" i="4"/>
  <c r="E17" i="4"/>
  <c r="C17" i="4"/>
  <c r="B17" i="4"/>
  <c r="F17" i="4"/>
  <c r="H19" i="4" l="1"/>
  <c r="A18" i="4"/>
  <c r="K19" i="4"/>
  <c r="I19" i="4"/>
  <c r="L19" i="4"/>
  <c r="M19" i="4"/>
  <c r="J19" i="4"/>
  <c r="E18" i="4"/>
  <c r="B18" i="4"/>
  <c r="F18" i="4"/>
  <c r="C18" i="4"/>
  <c r="D18" i="4"/>
  <c r="H20" i="4" l="1"/>
  <c r="A19" i="4"/>
  <c r="I20" i="4"/>
  <c r="K20" i="4"/>
  <c r="M20" i="4"/>
  <c r="L20" i="4"/>
  <c r="J20" i="4"/>
  <c r="F19" i="4"/>
  <c r="D19" i="4"/>
  <c r="C19" i="4"/>
  <c r="E19" i="4"/>
  <c r="B19" i="4"/>
  <c r="H21" i="4" l="1"/>
  <c r="A20" i="4"/>
  <c r="L21" i="4"/>
  <c r="I21" i="4"/>
  <c r="M21" i="4"/>
  <c r="K21" i="4"/>
  <c r="J21" i="4"/>
  <c r="D20" i="4"/>
  <c r="F20" i="4"/>
  <c r="C20" i="4"/>
  <c r="B20" i="4"/>
  <c r="E20" i="4"/>
  <c r="H22" i="4" l="1"/>
  <c r="A21" i="4"/>
  <c r="M22" i="4"/>
  <c r="I22" i="4"/>
  <c r="K22" i="4"/>
  <c r="L22" i="4"/>
  <c r="J22" i="4"/>
  <c r="E21" i="4"/>
  <c r="B21" i="4"/>
  <c r="F21" i="4"/>
  <c r="C21" i="4"/>
  <c r="D21" i="4"/>
  <c r="H23" i="4" l="1"/>
  <c r="A22" i="4"/>
  <c r="I23" i="4"/>
  <c r="J23" i="4"/>
  <c r="M23" i="4"/>
  <c r="L23" i="4"/>
  <c r="K23" i="4"/>
  <c r="E22" i="4"/>
  <c r="F22" i="4"/>
  <c r="B22" i="4"/>
  <c r="C22" i="4"/>
  <c r="D22" i="4"/>
  <c r="H24" i="4" l="1"/>
  <c r="A23" i="4"/>
  <c r="M24" i="4"/>
  <c r="J24" i="4"/>
  <c r="L24" i="4"/>
  <c r="K24" i="4"/>
  <c r="I24" i="4"/>
  <c r="C23" i="4"/>
  <c r="B23" i="4"/>
  <c r="F23" i="4"/>
  <c r="D23" i="4"/>
  <c r="E23" i="4"/>
  <c r="H25" i="4" l="1"/>
  <c r="A24" i="4"/>
  <c r="L25" i="4"/>
  <c r="I25" i="4"/>
  <c r="M25" i="4"/>
  <c r="K25" i="4"/>
  <c r="J25" i="4"/>
  <c r="C24" i="4"/>
  <c r="D24" i="4"/>
  <c r="E24" i="4"/>
  <c r="B24" i="4"/>
  <c r="F24" i="4"/>
  <c r="H26" i="4" l="1"/>
  <c r="A25" i="4"/>
  <c r="J26" i="4"/>
  <c r="K26" i="4"/>
  <c r="L26" i="4"/>
  <c r="I26" i="4"/>
  <c r="M26" i="4"/>
  <c r="E25" i="4"/>
  <c r="C25" i="4"/>
  <c r="D25" i="4"/>
  <c r="F25" i="4"/>
  <c r="B25" i="4"/>
  <c r="H27" i="4" l="1"/>
  <c r="A26" i="4"/>
  <c r="M27" i="4"/>
  <c r="I27" i="4"/>
  <c r="J27" i="4"/>
  <c r="K27" i="4"/>
  <c r="L27" i="4"/>
  <c r="D26" i="4"/>
  <c r="B26" i="4"/>
  <c r="F26" i="4"/>
  <c r="C26" i="4"/>
  <c r="E26" i="4"/>
  <c r="H28" i="4" l="1"/>
  <c r="A27" i="4"/>
  <c r="I28" i="4"/>
  <c r="K28" i="4"/>
  <c r="M28" i="4"/>
  <c r="J28" i="4"/>
  <c r="L28" i="4"/>
  <c r="C27" i="4"/>
  <c r="D27" i="4"/>
  <c r="F27" i="4"/>
  <c r="E27" i="4"/>
  <c r="B27" i="4"/>
  <c r="H29" i="4" l="1"/>
  <c r="A28" i="4"/>
  <c r="M29" i="4"/>
  <c r="L29" i="4"/>
  <c r="J29" i="4"/>
  <c r="K29" i="4"/>
  <c r="I29" i="4"/>
  <c r="E28" i="4"/>
  <c r="F28" i="4"/>
  <c r="C28" i="4"/>
  <c r="D28" i="4"/>
  <c r="B28" i="4"/>
  <c r="H30" i="4" l="1"/>
  <c r="A29" i="4"/>
  <c r="M30" i="4"/>
  <c r="K30" i="4"/>
  <c r="L30" i="4"/>
  <c r="J30" i="4"/>
  <c r="I30" i="4"/>
  <c r="F29" i="4"/>
  <c r="E29" i="4"/>
  <c r="C29" i="4"/>
  <c r="B29" i="4"/>
  <c r="D29" i="4"/>
  <c r="H31" i="4" l="1"/>
  <c r="A30" i="4"/>
  <c r="K31" i="4"/>
  <c r="I31" i="4"/>
  <c r="M31" i="4"/>
  <c r="J31" i="4"/>
  <c r="L31" i="4"/>
  <c r="D30" i="4"/>
  <c r="F30" i="4"/>
  <c r="E30" i="4"/>
  <c r="B30" i="4"/>
  <c r="C30" i="4"/>
  <c r="H32" i="4" l="1"/>
  <c r="A31" i="4"/>
  <c r="M32" i="4"/>
  <c r="I32" i="4"/>
  <c r="J32" i="4"/>
  <c r="L32" i="4"/>
  <c r="K32" i="4"/>
  <c r="E31" i="4"/>
  <c r="C31" i="4"/>
  <c r="D31" i="4"/>
  <c r="F31" i="4"/>
  <c r="B31" i="4"/>
  <c r="H33" i="4" l="1"/>
  <c r="A32" i="4"/>
  <c r="L33" i="4"/>
  <c r="K33" i="4"/>
  <c r="J33" i="4"/>
  <c r="M33" i="4"/>
  <c r="I33" i="4"/>
  <c r="B32" i="4"/>
  <c r="F32" i="4"/>
  <c r="C32" i="4"/>
  <c r="E32" i="4"/>
  <c r="D32" i="4"/>
  <c r="H34" i="4" l="1"/>
  <c r="A33" i="4"/>
  <c r="I34" i="4"/>
  <c r="L34" i="4"/>
  <c r="M34" i="4"/>
  <c r="K34" i="4"/>
  <c r="J34" i="4"/>
  <c r="F33" i="4"/>
  <c r="B33" i="4"/>
  <c r="E33" i="4"/>
  <c r="D33" i="4"/>
  <c r="C33" i="4"/>
  <c r="H35" i="4" l="1"/>
  <c r="A34" i="4"/>
  <c r="L35" i="4"/>
  <c r="K35" i="4"/>
  <c r="M35" i="4"/>
  <c r="J35" i="4"/>
  <c r="I35" i="4"/>
  <c r="D34" i="4"/>
  <c r="B34" i="4"/>
  <c r="F34" i="4"/>
  <c r="E34" i="4"/>
  <c r="C34" i="4"/>
  <c r="H36" i="4" l="1"/>
  <c r="A35" i="4"/>
  <c r="J36" i="4"/>
  <c r="I36" i="4"/>
  <c r="L36" i="4"/>
  <c r="K36" i="4"/>
  <c r="M36" i="4"/>
  <c r="F35" i="4"/>
  <c r="C35" i="4"/>
  <c r="E35" i="4"/>
  <c r="D35" i="4"/>
  <c r="B35" i="4"/>
  <c r="H37" i="4" l="1"/>
  <c r="A36" i="4"/>
  <c r="M37" i="4"/>
  <c r="I37" i="4"/>
  <c r="J37" i="4"/>
  <c r="K37" i="4"/>
  <c r="L37" i="4"/>
  <c r="E36" i="4"/>
  <c r="B36" i="4"/>
  <c r="C36" i="4"/>
  <c r="D36" i="4"/>
  <c r="F36" i="4"/>
  <c r="A37" i="4" l="1"/>
  <c r="B37" i="4"/>
  <c r="F37" i="4"/>
  <c r="C37" i="4"/>
  <c r="E37" i="4"/>
  <c r="D37" i="4"/>
</calcChain>
</file>

<file path=xl/sharedStrings.xml><?xml version="1.0" encoding="utf-8"?>
<sst xmlns="http://schemas.openxmlformats.org/spreadsheetml/2006/main" count="221" uniqueCount="47">
  <si>
    <t>CQG Average True Range Dashboard</t>
  </si>
  <si>
    <t>Symbol</t>
  </si>
  <si>
    <t>Decimals</t>
  </si>
  <si>
    <t>EP</t>
  </si>
  <si>
    <t>Open</t>
  </si>
  <si>
    <t>High</t>
  </si>
  <si>
    <t>Low</t>
  </si>
  <si>
    <t>ATR</t>
  </si>
  <si>
    <t>ATR LB</t>
  </si>
  <si>
    <t>Interval</t>
  </si>
  <si>
    <t>All or PrimaryOnly</t>
  </si>
  <si>
    <t>All</t>
  </si>
  <si>
    <t>NC</t>
  </si>
  <si>
    <t>%NC</t>
  </si>
  <si>
    <t>Last</t>
  </si>
  <si>
    <t>D</t>
  </si>
  <si>
    <t>Average True Range</t>
  </si>
  <si>
    <t>NC/ATR</t>
  </si>
  <si>
    <t>Last 10 Bars</t>
  </si>
  <si>
    <t>Best Bid</t>
  </si>
  <si>
    <t>Best Ask</t>
  </si>
  <si>
    <t xml:space="preserve">Chart Interval:  </t>
  </si>
  <si>
    <t>Parameters</t>
  </si>
  <si>
    <t>GCE</t>
  </si>
  <si>
    <t>CLE</t>
  </si>
  <si>
    <t>Chart Interval:</t>
  </si>
  <si>
    <t>#</t>
  </si>
  <si>
    <t>#.0</t>
  </si>
  <si>
    <t>#.00</t>
  </si>
  <si>
    <t>#.000</t>
  </si>
  <si>
    <t>#.0000</t>
  </si>
  <si>
    <t>#.00000</t>
  </si>
  <si>
    <t>#.000000</t>
  </si>
  <si>
    <t>#.0000000</t>
  </si>
  <si>
    <t>DD</t>
  </si>
  <si>
    <t>DSX</t>
  </si>
  <si>
    <t>Summary Table</t>
  </si>
  <si>
    <t>One Day Percent Changes</t>
  </si>
  <si>
    <t xml:space="preserve">  Copyright © 2016</t>
  </si>
  <si>
    <t>Designed by Thom Hartle</t>
  </si>
  <si>
    <t>Enter in the symbol and the session (All or PrimaryOnly).</t>
  </si>
  <si>
    <t>Enter in the number of decimals to use for the prices.</t>
  </si>
  <si>
    <t>Entre in the chart time frame for the Candlestick charts.</t>
  </si>
  <si>
    <t>You can display four Average True Range values.</t>
  </si>
  <si>
    <t>Enter in the lookback period and the time frame.</t>
  </si>
  <si>
    <t>MJNK</t>
  </si>
  <si>
    <t>BP6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</si>
</sst>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F400]h:mm:ss\ AM/PM"/>
    <numFmt numFmtId="165" formatCode="h:mm:ss;@"/>
    <numFmt numFmtId="166" formatCode="0.0000"/>
    <numFmt numFmtId="167" formatCode="0.00000"/>
    <numFmt numFmtId="168" formatCode="h:mm;@"/>
    <numFmt numFmtId="169" formatCode="mm/dd/yy;@"/>
    <numFmt numFmtId="170" formatCode="#\ ???/???"/>
  </numFmts>
  <fonts count="14" x14ac:knownFonts="1">
    <font>
      <sz val="11"/>
      <color theme="1"/>
      <name val="Century Gothic"/>
      <family val="2"/>
    </font>
    <font>
      <sz val="11"/>
      <color rgb="FF1F497D"/>
      <name val="Calibri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1"/>
      <color rgb="FF00000F"/>
      <name val="Century Gothic"/>
      <family val="2"/>
    </font>
    <font>
      <sz val="16"/>
      <color theme="0"/>
      <name val="Century Gothic"/>
      <family val="2"/>
    </font>
    <font>
      <sz val="20"/>
      <color theme="0"/>
      <name val="Century Gothic"/>
      <family val="2"/>
    </font>
    <font>
      <sz val="11"/>
      <color theme="4"/>
      <name val="Century Gothic"/>
      <family val="2"/>
    </font>
    <font>
      <sz val="26"/>
      <color theme="4"/>
      <name val="Century Gothic"/>
      <family val="2"/>
    </font>
    <font>
      <sz val="11"/>
      <color rgb="FF0000EA"/>
      <name val="Century Gothic"/>
      <family val="2"/>
    </font>
    <font>
      <sz val="11"/>
      <color rgb="FFFFFF00"/>
      <name val="Century Gothic"/>
      <family val="2"/>
    </font>
    <font>
      <sz val="12"/>
      <color rgb="FFFFFF00"/>
      <name val="Century Gothic"/>
      <family val="2"/>
    </font>
    <font>
      <sz val="10"/>
      <color rgb="FFFFFF00"/>
      <name val="Century Gothic"/>
      <family val="2"/>
    </font>
    <font>
      <sz val="14"/>
      <color theme="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18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0.5">
          <color rgb="FF0000EA"/>
        </stop>
        <stop position="1">
          <color rgb="FF00000F"/>
        </stop>
      </gradientFill>
    </fill>
    <fill>
      <gradientFill>
        <stop position="0">
          <color rgb="FF00000F"/>
        </stop>
        <stop position="0.5">
          <color rgb="FF0000EA"/>
        </stop>
        <stop position="1">
          <color rgb="FF00000F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98">
    <xf numFmtId="0" fontId="0" fillId="0" borderId="0" xfId="0"/>
    <xf numFmtId="10" fontId="2" fillId="2" borderId="2" xfId="0" applyNumberFormat="1" applyFont="1" applyFill="1" applyBorder="1" applyAlignment="1">
      <alignment horizontal="center" shrinkToFit="1"/>
    </xf>
    <xf numFmtId="10" fontId="2" fillId="2" borderId="3" xfId="0" applyNumberFormat="1" applyFont="1" applyFill="1" applyBorder="1" applyAlignment="1">
      <alignment horizontal="center" shrinkToFit="1"/>
    </xf>
    <xf numFmtId="0" fontId="2" fillId="2" borderId="0" xfId="0" applyFont="1" applyFill="1" applyAlignment="1">
      <alignment horizontal="center" shrinkToFit="1"/>
    </xf>
    <xf numFmtId="0" fontId="3" fillId="6" borderId="3" xfId="0" applyFont="1" applyFill="1" applyBorder="1" applyAlignment="1">
      <alignment horizontal="center" shrinkToFit="1"/>
    </xf>
    <xf numFmtId="0" fontId="0" fillId="6" borderId="4" xfId="0" applyFill="1" applyBorder="1" applyAlignment="1">
      <alignment horizontal="center" shrinkToFit="1"/>
    </xf>
    <xf numFmtId="0" fontId="0" fillId="6" borderId="8" xfId="0" applyFill="1" applyBorder="1" applyAlignment="1">
      <alignment horizontal="center" shrinkToFit="1"/>
    </xf>
    <xf numFmtId="0" fontId="0" fillId="6" borderId="9" xfId="0" applyFill="1" applyBorder="1" applyAlignment="1">
      <alignment horizontal="center" shrinkToFit="1"/>
    </xf>
    <xf numFmtId="0" fontId="2" fillId="8" borderId="2" xfId="0" applyFont="1" applyFill="1" applyBorder="1" applyAlignment="1">
      <alignment horizontal="center" shrinkToFit="1"/>
    </xf>
    <xf numFmtId="0" fontId="2" fillId="8" borderId="12" xfId="0" applyFont="1" applyFill="1" applyBorder="1" applyAlignment="1">
      <alignment horizontal="center" shrinkToFit="1"/>
    </xf>
    <xf numFmtId="0" fontId="2" fillId="8" borderId="11" xfId="0" applyFont="1" applyFill="1" applyBorder="1" applyAlignment="1">
      <alignment horizontal="center" shrinkToFit="1"/>
    </xf>
    <xf numFmtId="0" fontId="4" fillId="2" borderId="0" xfId="0" applyFont="1" applyFill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4" borderId="2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0" fontId="2" fillId="2" borderId="0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5" borderId="1" xfId="0" applyNumberFormat="1" applyFont="1" applyFill="1" applyBorder="1" applyAlignment="1">
      <alignment horizontal="center" shrinkToFit="1"/>
    </xf>
    <xf numFmtId="10" fontId="2" fillId="5" borderId="2" xfId="0" applyNumberFormat="1" applyFont="1" applyFill="1" applyBorder="1" applyAlignment="1">
      <alignment horizontal="center" shrinkToFit="1"/>
    </xf>
    <xf numFmtId="0" fontId="2" fillId="8" borderId="0" xfId="0" applyFont="1" applyFill="1" applyAlignment="1">
      <alignment horizontal="center" shrinkToFit="1"/>
    </xf>
    <xf numFmtId="2" fontId="2" fillId="8" borderId="1" xfId="0" applyNumberFormat="1" applyFont="1" applyFill="1" applyBorder="1" applyAlignment="1">
      <alignment horizontal="center" shrinkToFit="1"/>
    </xf>
    <xf numFmtId="10" fontId="2" fillId="8" borderId="2" xfId="0" applyNumberFormat="1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left" shrinkToFit="1"/>
    </xf>
    <xf numFmtId="10" fontId="2" fillId="2" borderId="1" xfId="0" applyNumberFormat="1" applyFont="1" applyFill="1" applyBorder="1" applyAlignment="1">
      <alignment horizontal="left" shrinkToFit="1"/>
    </xf>
    <xf numFmtId="0" fontId="2" fillId="2" borderId="13" xfId="0" applyFont="1" applyFill="1" applyBorder="1" applyAlignment="1">
      <alignment horizontal="left" shrinkToFit="1"/>
    </xf>
    <xf numFmtId="0" fontId="2" fillId="2" borderId="1" xfId="0" applyNumberFormat="1" applyFont="1" applyFill="1" applyBorder="1" applyAlignment="1">
      <alignment horizontal="center" shrinkToFit="1"/>
    </xf>
    <xf numFmtId="0" fontId="2" fillId="2" borderId="13" xfId="0" applyNumberFormat="1" applyFont="1" applyFill="1" applyBorder="1" applyAlignment="1">
      <alignment horizontal="center" shrinkToFit="1"/>
    </xf>
    <xf numFmtId="0" fontId="2" fillId="10" borderId="2" xfId="0" applyFont="1" applyFill="1" applyBorder="1" applyAlignment="1">
      <alignment horizontal="center" shrinkToFit="1"/>
    </xf>
    <xf numFmtId="0" fontId="2" fillId="10" borderId="12" xfId="0" applyFont="1" applyFill="1" applyBorder="1" applyAlignment="1">
      <alignment horizontal="center" shrinkToFit="1"/>
    </xf>
    <xf numFmtId="0" fontId="2" fillId="10" borderId="11" xfId="0" applyFont="1" applyFill="1" applyBorder="1" applyAlignment="1">
      <alignment horizontal="center" shrinkToFit="1"/>
    </xf>
    <xf numFmtId="0" fontId="2" fillId="3" borderId="14" xfId="0" applyNumberFormat="1" applyFont="1" applyFill="1" applyBorder="1" applyAlignment="1">
      <alignment horizontal="center" shrinkToFit="1"/>
    </xf>
    <xf numFmtId="0" fontId="2" fillId="3" borderId="13" xfId="0" applyFont="1" applyFill="1" applyBorder="1" applyAlignment="1">
      <alignment horizontal="center" shrinkToFit="1"/>
    </xf>
    <xf numFmtId="0" fontId="2" fillId="11" borderId="6" xfId="0" applyFont="1" applyFill="1" applyBorder="1" applyAlignment="1">
      <alignment shrinkToFit="1"/>
    </xf>
    <xf numFmtId="0" fontId="9" fillId="11" borderId="6" xfId="0" applyFont="1" applyFill="1" applyBorder="1" applyAlignment="1">
      <alignment shrinkToFit="1"/>
    </xf>
    <xf numFmtId="10" fontId="2" fillId="2" borderId="0" xfId="0" applyNumberFormat="1" applyFont="1" applyFill="1" applyAlignment="1">
      <alignment horizontal="center" shrinkToFit="1"/>
    </xf>
    <xf numFmtId="9" fontId="2" fillId="2" borderId="1" xfId="0" applyNumberFormat="1" applyFont="1" applyFill="1" applyBorder="1" applyAlignment="1">
      <alignment horizontal="center" shrinkToFit="1"/>
    </xf>
    <xf numFmtId="0" fontId="2" fillId="12" borderId="1" xfId="0" applyFont="1" applyFill="1" applyBorder="1" applyAlignment="1">
      <alignment horizontal="center" shrinkToFit="1"/>
    </xf>
    <xf numFmtId="10" fontId="2" fillId="12" borderId="1" xfId="0" applyNumberFormat="1" applyFont="1" applyFill="1" applyBorder="1" applyAlignment="1">
      <alignment horizontal="center" shrinkToFit="1"/>
    </xf>
    <xf numFmtId="9" fontId="2" fillId="12" borderId="1" xfId="0" applyNumberFormat="1" applyFont="1" applyFill="1" applyBorder="1" applyAlignment="1">
      <alignment horizontal="center" shrinkToFit="1"/>
    </xf>
    <xf numFmtId="0" fontId="10" fillId="8" borderId="1" xfId="0" applyFont="1" applyFill="1" applyBorder="1" applyAlignment="1">
      <alignment horizontal="center" shrinkToFit="1"/>
    </xf>
    <xf numFmtId="10" fontId="10" fillId="8" borderId="1" xfId="0" applyNumberFormat="1" applyFont="1" applyFill="1" applyBorder="1" applyAlignment="1">
      <alignment horizontal="center" shrinkToFit="1"/>
    </xf>
    <xf numFmtId="0" fontId="2" fillId="4" borderId="1" xfId="0" applyFont="1" applyFill="1" applyBorder="1" applyAlignment="1">
      <alignment horizontal="center" shrinkToFit="1"/>
    </xf>
    <xf numFmtId="0" fontId="0" fillId="14" borderId="0" xfId="0" applyFill="1"/>
    <xf numFmtId="0" fontId="1" fillId="14" borderId="0" xfId="0" applyFont="1" applyFill="1" applyAlignment="1">
      <alignment horizontal="left" vertical="center" readingOrder="1"/>
    </xf>
    <xf numFmtId="2" fontId="0" fillId="14" borderId="0" xfId="0" applyNumberFormat="1" applyFill="1"/>
    <xf numFmtId="166" fontId="0" fillId="14" borderId="0" xfId="0" applyNumberFormat="1" applyFill="1"/>
    <xf numFmtId="10" fontId="0" fillId="14" borderId="0" xfId="0" applyNumberFormat="1" applyFill="1"/>
    <xf numFmtId="165" fontId="0" fillId="14" borderId="0" xfId="0" applyNumberFormat="1" applyFill="1"/>
    <xf numFmtId="168" fontId="0" fillId="14" borderId="0" xfId="0" applyNumberFormat="1" applyFill="1"/>
    <xf numFmtId="169" fontId="0" fillId="14" borderId="0" xfId="0" applyNumberFormat="1" applyFill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170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11" fillId="13" borderId="2" xfId="0" applyFont="1" applyFill="1" applyBorder="1" applyAlignment="1">
      <alignment horizontal="center" shrinkToFit="1"/>
    </xf>
    <xf numFmtId="0" fontId="11" fillId="13" borderId="12" xfId="0" applyFont="1" applyFill="1" applyBorder="1" applyAlignment="1">
      <alignment horizontal="center" shrinkToFit="1"/>
    </xf>
    <xf numFmtId="0" fontId="11" fillId="13" borderId="11" xfId="0" applyFont="1" applyFill="1" applyBorder="1" applyAlignment="1">
      <alignment horizontal="center" shrinkToFit="1"/>
    </xf>
    <xf numFmtId="2" fontId="2" fillId="8" borderId="2" xfId="0" applyNumberFormat="1" applyFont="1" applyFill="1" applyBorder="1" applyAlignment="1">
      <alignment horizontal="right" shrinkToFit="1"/>
    </xf>
    <xf numFmtId="2" fontId="2" fillId="8" borderId="11" xfId="0" applyNumberFormat="1" applyFont="1" applyFill="1" applyBorder="1" applyAlignment="1">
      <alignment horizontal="right" shrinkToFit="1"/>
    </xf>
    <xf numFmtId="2" fontId="2" fillId="8" borderId="2" xfId="0" applyNumberFormat="1" applyFont="1" applyFill="1" applyBorder="1" applyAlignment="1">
      <alignment horizontal="center" shrinkToFit="1"/>
    </xf>
    <xf numFmtId="2" fontId="2" fillId="8" borderId="11" xfId="0" applyNumberFormat="1" applyFont="1" applyFill="1" applyBorder="1" applyAlignment="1">
      <alignment horizontal="center" shrinkToFit="1"/>
    </xf>
    <xf numFmtId="0" fontId="2" fillId="7" borderId="1" xfId="0" applyFont="1" applyFill="1" applyBorder="1" applyAlignment="1">
      <alignment horizontal="center" vertical="center" textRotation="90" wrapText="1" shrinkToFit="1"/>
    </xf>
    <xf numFmtId="0" fontId="2" fillId="7" borderId="13" xfId="0" applyFont="1" applyFill="1" applyBorder="1" applyAlignment="1">
      <alignment horizontal="center" vertical="center" textRotation="90" wrapText="1" shrinkToFit="1"/>
    </xf>
    <xf numFmtId="0" fontId="2" fillId="2" borderId="1" xfId="0" applyFont="1" applyFill="1" applyBorder="1" applyAlignment="1">
      <alignment horizontal="center" shrinkToFit="1"/>
    </xf>
    <xf numFmtId="0" fontId="2" fillId="2" borderId="13" xfId="0" applyFont="1" applyFill="1" applyBorder="1" applyAlignment="1">
      <alignment horizontal="center" shrinkToFit="1"/>
    </xf>
    <xf numFmtId="0" fontId="10" fillId="3" borderId="1" xfId="0" applyFont="1" applyFill="1" applyBorder="1" applyAlignment="1">
      <alignment horizontal="center" shrinkToFit="1"/>
    </xf>
    <xf numFmtId="0" fontId="10" fillId="3" borderId="2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right" shrinkToFit="1"/>
    </xf>
    <xf numFmtId="0" fontId="7" fillId="2" borderId="4" xfId="0" applyFont="1" applyFill="1" applyBorder="1" applyAlignment="1">
      <alignment horizontal="right" shrinkToFit="1"/>
    </xf>
    <xf numFmtId="0" fontId="2" fillId="4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7" borderId="1" xfId="0" applyNumberFormat="1" applyFont="1" applyFill="1" applyBorder="1" applyAlignment="1">
      <alignment horizontal="center" vertical="center" shrinkToFit="1"/>
    </xf>
    <xf numFmtId="0" fontId="6" fillId="9" borderId="1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shrinkToFit="1"/>
    </xf>
    <xf numFmtId="0" fontId="11" fillId="3" borderId="12" xfId="0" applyFont="1" applyFill="1" applyBorder="1" applyAlignment="1">
      <alignment horizontal="center" shrinkToFit="1"/>
    </xf>
    <xf numFmtId="0" fontId="11" fillId="3" borderId="11" xfId="0" applyFont="1" applyFill="1" applyBorder="1" applyAlignment="1">
      <alignment horizont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2" fontId="6" fillId="7" borderId="1" xfId="0" applyNumberFormat="1" applyFont="1" applyFill="1" applyBorder="1" applyAlignment="1">
      <alignment horizontal="center" vertical="center" shrinkToFit="1"/>
    </xf>
    <xf numFmtId="2" fontId="6" fillId="9" borderId="1" xfId="0" applyNumberFormat="1" applyFont="1" applyFill="1" applyBorder="1" applyAlignment="1">
      <alignment horizontal="center" vertical="center" shrinkToFit="1"/>
    </xf>
    <xf numFmtId="0" fontId="12" fillId="8" borderId="2" xfId="0" applyFont="1" applyFill="1" applyBorder="1" applyAlignment="1">
      <alignment horizontal="center" shrinkToFit="1"/>
    </xf>
    <xf numFmtId="0" fontId="12" fillId="8" borderId="12" xfId="0" applyFont="1" applyFill="1" applyBorder="1" applyAlignment="1">
      <alignment horizontal="center" shrinkToFit="1"/>
    </xf>
    <xf numFmtId="0" fontId="12" fillId="8" borderId="12" xfId="0" applyFont="1" applyFill="1" applyBorder="1" applyAlignment="1">
      <alignment horizontal="left" shrinkToFit="1"/>
    </xf>
    <xf numFmtId="164" fontId="8" fillId="6" borderId="4" xfId="0" applyNumberFormat="1" applyFont="1" applyFill="1" applyBorder="1" applyAlignment="1">
      <alignment horizontal="center" vertical="center" shrinkToFit="1"/>
    </xf>
    <xf numFmtId="164" fontId="8" fillId="6" borderId="5" xfId="0" applyNumberFormat="1" applyFont="1" applyFill="1" applyBorder="1" applyAlignment="1">
      <alignment horizontal="center" vertical="center" shrinkToFit="1"/>
    </xf>
    <xf numFmtId="164" fontId="8" fillId="6" borderId="9" xfId="0" applyNumberFormat="1" applyFont="1" applyFill="1" applyBorder="1" applyAlignment="1">
      <alignment horizontal="center" vertical="center" shrinkToFit="1"/>
    </xf>
    <xf numFmtId="164" fontId="8" fillId="6" borderId="10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  <color rgb="FFFF3300"/>
      <color rgb="FF000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1070</v>
        <stp/>
        <stp>ContractData</stp>
        <stp>DSX</stp>
        <stp>MT_LastBidVolume</stp>
        <stp/>
        <stp>T</stp>
        <tr r="B33" s="2"/>
      </tp>
      <tp>
        <v>10</v>
        <stp/>
        <stp>ContractData</stp>
        <stp>GCE</stp>
        <stp>MT_LastBidVolume</stp>
        <stp/>
        <stp>T</stp>
        <tr r="P21" s="2"/>
      </tp>
      <tp>
        <v>3.3250000000000002</v>
        <stp/>
        <stp>StudyData</stp>
        <stp>EP</stp>
        <stp>ATR</stp>
        <stp>MAType=Sim,Period=20</stp>
        <stp>ATR</stp>
        <stp>60</stp>
        <stp>0</stp>
        <stp>All</stp>
        <stp/>
        <stp/>
        <stp>TRUE</stp>
        <stp>T</stp>
        <tr r="K10" s="1"/>
      </tp>
      <tp>
        <v>39.6</v>
        <stp/>
        <stp>StudyData</stp>
        <stp>DD</stp>
        <stp>ATR</stp>
        <stp>MAType=Sim,Period=20</stp>
        <stp>ATR</stp>
        <stp>60</stp>
        <stp>0</stp>
        <stp>All</stp>
        <stp/>
        <stp/>
        <stp>TRUE</stp>
        <stp>T</stp>
        <tr r="K16" s="1"/>
      </tp>
      <tp>
        <v>22.4</v>
        <stp/>
        <stp>StudyData</stp>
        <stp>DD</stp>
        <stp>ATR</stp>
        <stp>MAType=Sim,Period=20</stp>
        <stp>ATR</stp>
        <stp>15</stp>
        <stp>0</stp>
        <stp>All</stp>
        <stp/>
        <stp/>
        <stp>TRUE</stp>
        <stp>T</stp>
        <tr r="K15" s="1"/>
      </tp>
      <tp>
        <v>1.925</v>
        <stp/>
        <stp>StudyData</stp>
        <stp>EP</stp>
        <stp>ATR</stp>
        <stp>MAType=Sim,Period=20</stp>
        <stp>ATR</stp>
        <stp>15</stp>
        <stp>0</stp>
        <stp>All</stp>
        <stp/>
        <stp/>
        <stp>TRUE</stp>
        <stp>T</stp>
        <tr r="K9" s="1"/>
      </tp>
      <tp t="s">
        <v>DAX Index, Jun 16</v>
        <stp/>
        <stp>ContractData</stp>
        <stp>DD</stp>
        <stp>LongDescription</stp>
        <stp/>
        <stp>T</stp>
        <tr r="B17" s="2"/>
      </tp>
      <tp t="s">
        <v>E-Mini S&amp;P 500, Jun 16</v>
        <stp/>
        <stp>ContractData</stp>
        <stp>EP</stp>
        <stp>LongDescription</stp>
        <stp/>
        <stp>T</stp>
        <tr r="B5" s="2"/>
      </tp>
      <tp>
        <v>2.6</v>
        <stp/>
        <stp>ContractData</stp>
        <stp>GCE</stp>
        <stp>NetLastQuoteToday</stp>
        <stp/>
        <stp>T</stp>
        <tr r="T19" s="2"/>
      </tp>
      <tp>
        <v>2086.5</v>
        <stp/>
        <stp>StudyData</stp>
        <stp>EP</stp>
        <stp>Bar</stp>
        <stp/>
        <stp>Close</stp>
        <stp>60</stp>
        <stp>-1</stp>
        <stp>All</stp>
        <stp/>
        <stp/>
        <stp/>
        <stp>T</stp>
        <tr r="D9" s="3"/>
      </tp>
      <tp>
        <v>2087.5</v>
        <stp/>
        <stp>StudyData</stp>
        <stp>EP</stp>
        <stp>Bar</stp>
        <stp/>
        <stp>Close</stp>
        <stp>15</stp>
        <stp>-1</stp>
        <stp>All</stp>
        <stp/>
        <stp/>
        <stp/>
        <stp>T</stp>
        <tr r="D7" s="3"/>
      </tp>
      <tp>
        <v>1243.0999999999999</v>
        <stp/>
        <stp>StudyData</stp>
        <stp>GCE</stp>
        <stp>Bar</stp>
        <stp/>
        <stp>Low</stp>
        <stp>5</stp>
        <stp>-7</stp>
        <stp>All</stp>
        <stp/>
        <stp/>
        <stp/>
        <stp>T</stp>
        <tr r="AN9" s="4"/>
        <tr r="AN9" s="4"/>
      </tp>
      <tp>
        <v>43.48</v>
        <stp/>
        <stp>StudyData</stp>
        <stp>CLE</stp>
        <stp>Bar</stp>
        <stp/>
        <stp>Low</stp>
        <stp>5</stp>
        <stp>-3</stp>
        <stp>All</stp>
        <stp/>
        <stp/>
        <stp/>
        <stp>T</stp>
        <tr r="AG5" s="4"/>
        <tr r="AG5" s="4"/>
      </tp>
      <tp>
        <v>3054</v>
        <stp/>
        <stp>StudyData</stp>
        <stp>DSX</stp>
        <stp>Bar</stp>
        <stp/>
        <stp>Low</stp>
        <stp>5</stp>
        <stp>-4</stp>
        <stp>All</stp>
        <stp/>
        <stp/>
        <stp/>
        <stp>T</stp>
        <tr r="S6" s="4"/>
        <tr r="S6" s="4"/>
      </tp>
      <tp>
        <v>1.4622999999999999</v>
        <stp/>
        <stp>StudyData</stp>
        <stp>BP6</stp>
        <stp>Bar</stp>
        <stp/>
        <stp>Low</stp>
        <stp>5</stp>
        <stp>-2</stp>
        <stp>All</stp>
        <stp/>
        <stp/>
        <stp/>
        <stp>T</stp>
        <tr r="AU4" s="4"/>
        <tr r="AU4" s="4"/>
      </tp>
      <tp>
        <v>1242.2</v>
        <stp/>
        <stp>StudyData</stp>
        <stp>GCE</stp>
        <stp>Bar</stp>
        <stp/>
        <stp>Low</stp>
        <stp>5</stp>
        <stp>-6</stp>
        <stp>All</stp>
        <stp/>
        <stp/>
        <stp/>
        <stp>T</stp>
        <tr r="AN8" s="4"/>
        <tr r="AN8" s="4"/>
      </tp>
      <tp>
        <v>43.46</v>
        <stp/>
        <stp>StudyData</stp>
        <stp>CLE</stp>
        <stp>Bar</stp>
        <stp/>
        <stp>Low</stp>
        <stp>5</stp>
        <stp>-2</stp>
        <stp>All</stp>
        <stp/>
        <stp/>
        <stp/>
        <stp>T</stp>
        <tr r="AG4" s="4"/>
        <tr r="AG4" s="4"/>
      </tp>
      <tp>
        <v>3057</v>
        <stp/>
        <stp>StudyData</stp>
        <stp>DSX</stp>
        <stp>Bar</stp>
        <stp/>
        <stp>Low</stp>
        <stp>5</stp>
        <stp>-5</stp>
        <stp>All</stp>
        <stp/>
        <stp/>
        <stp/>
        <stp>T</stp>
        <tr r="S7" s="4"/>
        <tr r="S7" s="4"/>
      </tp>
      <tp>
        <v>1.4621999999999999</v>
        <stp/>
        <stp>StudyData</stp>
        <stp>BP6</stp>
        <stp>Bar</stp>
        <stp/>
        <stp>Low</stp>
        <stp>5</stp>
        <stp>-3</stp>
        <stp>All</stp>
        <stp/>
        <stp/>
        <stp/>
        <stp>T</stp>
        <tr r="AU5" s="4"/>
        <tr r="AU5" s="4"/>
      </tp>
      <tp>
        <v>1242.2</v>
        <stp/>
        <stp>StudyData</stp>
        <stp>GCE</stp>
        <stp>Bar</stp>
        <stp/>
        <stp>Low</stp>
        <stp>5</stp>
        <stp>-5</stp>
        <stp>All</stp>
        <stp/>
        <stp/>
        <stp/>
        <stp>T</stp>
        <tr r="AN7" s="4"/>
        <tr r="AN7" s="4"/>
      </tp>
      <tp>
        <v>43.47</v>
        <stp/>
        <stp>StudyData</stp>
        <stp>CLE</stp>
        <stp>Bar</stp>
        <stp/>
        <stp>Low</stp>
        <stp>5</stp>
        <stp>-1</stp>
        <stp>All</stp>
        <stp/>
        <stp/>
        <stp/>
        <stp>T</stp>
        <tr r="AG3" s="4"/>
        <tr r="AG3" s="4"/>
      </tp>
      <tp>
        <v>3058</v>
        <stp/>
        <stp>StudyData</stp>
        <stp>DSX</stp>
        <stp>Bar</stp>
        <stp/>
        <stp>Low</stp>
        <stp>5</stp>
        <stp>-6</stp>
        <stp>All</stp>
        <stp/>
        <stp/>
        <stp/>
        <stp>T</stp>
        <tr r="S8" s="4"/>
        <tr r="S8" s="4"/>
      </tp>
      <tp>
        <v>1242.7</v>
        <stp/>
        <stp>StudyData</stp>
        <stp>GCE</stp>
        <stp>Bar</stp>
        <stp/>
        <stp>Low</stp>
        <stp>5</stp>
        <stp>-4</stp>
        <stp>All</stp>
        <stp/>
        <stp/>
        <stp/>
        <stp>T</stp>
        <tr r="AN6" s="4"/>
        <tr r="AN6" s="4"/>
      </tp>
      <tp>
        <v>3054</v>
        <stp/>
        <stp>StudyData</stp>
        <stp>DSX</stp>
        <stp>Bar</stp>
        <stp/>
        <stp>Low</stp>
        <stp>5</stp>
        <stp>-7</stp>
        <stp>All</stp>
        <stp/>
        <stp/>
        <stp/>
        <stp>T</stp>
        <tr r="S9" s="4"/>
        <tr r="S9" s="4"/>
      </tp>
      <tp>
        <v>1.4622999999999999</v>
        <stp/>
        <stp>StudyData</stp>
        <stp>BP6</stp>
        <stp>Bar</stp>
        <stp/>
        <stp>Low</stp>
        <stp>5</stp>
        <stp>-1</stp>
        <stp>All</stp>
        <stp/>
        <stp/>
        <stp/>
        <stp>T</stp>
        <tr r="AU3" s="4"/>
        <tr r="AU3" s="4"/>
      </tp>
      <tp>
        <v>1243.3</v>
        <stp/>
        <stp>StudyData</stp>
        <stp>GCE</stp>
        <stp>Bar</stp>
        <stp/>
        <stp>Low</stp>
        <stp>5</stp>
        <stp>-3</stp>
        <stp>All</stp>
        <stp/>
        <stp/>
        <stp/>
        <stp>T</stp>
        <tr r="AN5" s="4"/>
        <tr r="AN5" s="4"/>
      </tp>
      <tp>
        <v>43.24</v>
        <stp/>
        <stp>StudyData</stp>
        <stp>CLE</stp>
        <stp>Bar</stp>
        <stp/>
        <stp>Low</stp>
        <stp>5</stp>
        <stp>-7</stp>
        <stp>All</stp>
        <stp/>
        <stp/>
        <stp/>
        <stp>T</stp>
        <tr r="AG9" s="4"/>
        <tr r="AG9" s="4"/>
      </tp>
      <tp>
        <v>1.462</v>
        <stp/>
        <stp>StudyData</stp>
        <stp>BP6</stp>
        <stp>Bar</stp>
        <stp/>
        <stp>Low</stp>
        <stp>5</stp>
        <stp>-6</stp>
        <stp>All</stp>
        <stp/>
        <stp/>
        <stp/>
        <stp>T</stp>
        <tr r="AU8" s="4"/>
        <tr r="AU8" s="4"/>
      </tp>
      <tp>
        <v>1244.3</v>
        <stp/>
        <stp>StudyData</stp>
        <stp>GCE</stp>
        <stp>Bar</stp>
        <stp/>
        <stp>Low</stp>
        <stp>5</stp>
        <stp>-2</stp>
        <stp>All</stp>
        <stp/>
        <stp/>
        <stp/>
        <stp>T</stp>
        <tr r="AN4" s="4"/>
        <tr r="AN4" s="4"/>
      </tp>
      <tp>
        <v>43.19</v>
        <stp/>
        <stp>StudyData</stp>
        <stp>CLE</stp>
        <stp>Bar</stp>
        <stp/>
        <stp>Low</stp>
        <stp>5</stp>
        <stp>-6</stp>
        <stp>All</stp>
        <stp/>
        <stp/>
        <stp/>
        <stp>T</stp>
        <tr r="AG8" s="4"/>
        <tr r="AG8" s="4"/>
      </tp>
      <tp>
        <v>3048</v>
        <stp/>
        <stp>StudyData</stp>
        <stp>DSX</stp>
        <stp>Bar</stp>
        <stp/>
        <stp>Low</stp>
        <stp>5</stp>
        <stp>-1</stp>
        <stp>All</stp>
        <stp/>
        <stp/>
        <stp/>
        <stp>T</stp>
        <tr r="S3" s="4"/>
        <tr r="S3" s="4"/>
      </tp>
      <tp>
        <v>1.462</v>
        <stp/>
        <stp>StudyData</stp>
        <stp>BP6</stp>
        <stp>Bar</stp>
        <stp/>
        <stp>Low</stp>
        <stp>5</stp>
        <stp>-7</stp>
        <stp>All</stp>
        <stp/>
        <stp/>
        <stp/>
        <stp>T</stp>
        <tr r="AU9" s="4"/>
        <tr r="AU9" s="4"/>
      </tp>
      <tp>
        <v>1243.2</v>
        <stp/>
        <stp>StudyData</stp>
        <stp>GCE</stp>
        <stp>Bar</stp>
        <stp/>
        <stp>Low</stp>
        <stp>5</stp>
        <stp>-1</stp>
        <stp>All</stp>
        <stp/>
        <stp/>
        <stp/>
        <stp>T</stp>
        <tr r="AN3" s="4"/>
        <tr r="AN3" s="4"/>
      </tp>
      <tp>
        <v>43.24</v>
        <stp/>
        <stp>StudyData</stp>
        <stp>CLE</stp>
        <stp>Bar</stp>
        <stp/>
        <stp>Low</stp>
        <stp>5</stp>
        <stp>-5</stp>
        <stp>All</stp>
        <stp/>
        <stp/>
        <stp/>
        <stp>T</stp>
        <tr r="AG7" s="4"/>
        <tr r="AG7" s="4"/>
      </tp>
      <tp>
        <v>3047</v>
        <stp/>
        <stp>StudyData</stp>
        <stp>DSX</stp>
        <stp>Bar</stp>
        <stp/>
        <stp>Low</stp>
        <stp>5</stp>
        <stp>-2</stp>
        <stp>All</stp>
        <stp/>
        <stp/>
        <stp/>
        <stp>T</stp>
        <tr r="S4" s="4"/>
        <tr r="S4" s="4"/>
      </tp>
      <tp>
        <v>1.4626999999999999</v>
        <stp/>
        <stp>StudyData</stp>
        <stp>BP6</stp>
        <stp>Bar</stp>
        <stp/>
        <stp>Low</stp>
        <stp>5</stp>
        <stp>-4</stp>
        <stp>All</stp>
        <stp/>
        <stp/>
        <stp/>
        <stp>T</stp>
        <tr r="AU6" s="4"/>
        <tr r="AU6" s="4"/>
      </tp>
      <tp>
        <v>43.41</v>
        <stp/>
        <stp>StudyData</stp>
        <stp>CLE</stp>
        <stp>Bar</stp>
        <stp/>
        <stp>Low</stp>
        <stp>5</stp>
        <stp>-4</stp>
        <stp>All</stp>
        <stp/>
        <stp/>
        <stp/>
        <stp>T</stp>
        <tr r="AG6" s="4"/>
        <tr r="AG6" s="4"/>
      </tp>
      <tp>
        <v>3053</v>
        <stp/>
        <stp>StudyData</stp>
        <stp>DSX</stp>
        <stp>Bar</stp>
        <stp/>
        <stp>Low</stp>
        <stp>5</stp>
        <stp>-3</stp>
        <stp>All</stp>
        <stp/>
        <stp/>
        <stp/>
        <stp>T</stp>
        <tr r="S5" s="4"/>
        <tr r="S5" s="4"/>
      </tp>
      <tp>
        <v>1.4624999999999999</v>
        <stp/>
        <stp>StudyData</stp>
        <stp>BP6</stp>
        <stp>Bar</stp>
        <stp/>
        <stp>Low</stp>
        <stp>5</stp>
        <stp>-5</stp>
        <stp>All</stp>
        <stp/>
        <stp/>
        <stp/>
        <stp>T</stp>
        <tr r="AU7" s="4"/>
        <tr r="AU7" s="4"/>
      </tp>
      <tp>
        <v>43.31</v>
        <stp/>
        <stp>StudyData</stp>
        <stp>CLE</stp>
        <stp>Bar</stp>
        <stp/>
        <stp>Low</stp>
        <stp>5</stp>
        <stp>-9</stp>
        <stp>All</stp>
        <stp/>
        <stp/>
        <stp/>
        <stp>T</stp>
        <tr r="AG11" s="4"/>
        <tr r="AG11" s="4"/>
      </tp>
      <tp>
        <v>1.462</v>
        <stp/>
        <stp>StudyData</stp>
        <stp>BP6</stp>
        <stp>Bar</stp>
        <stp/>
        <stp>Low</stp>
        <stp>5</stp>
        <stp>-8</stp>
        <stp>All</stp>
        <stp/>
        <stp/>
        <stp/>
        <stp>T</stp>
        <tr r="AU10" s="4"/>
        <tr r="AU10" s="4"/>
      </tp>
      <tp>
        <v>43.36</v>
        <stp/>
        <stp>StudyData</stp>
        <stp>CLE</stp>
        <stp>Bar</stp>
        <stp/>
        <stp>Low</stp>
        <stp>5</stp>
        <stp>-8</stp>
        <stp>All</stp>
        <stp/>
        <stp/>
        <stp/>
        <stp>T</stp>
        <tr r="AG10" s="4"/>
        <tr r="AG10" s="4"/>
      </tp>
      <tp>
        <v>1.4622999999999999</v>
        <stp/>
        <stp>StudyData</stp>
        <stp>BP6</stp>
        <stp>Bar</stp>
        <stp/>
        <stp>Low</stp>
        <stp>5</stp>
        <stp>-9</stp>
        <stp>All</stp>
        <stp/>
        <stp/>
        <stp/>
        <stp>T</stp>
        <tr r="AU11" s="4"/>
        <tr r="AU11" s="4"/>
      </tp>
      <tp>
        <v>3049</v>
        <stp/>
        <stp>StudyData</stp>
        <stp>DSX</stp>
        <stp>Bar</stp>
        <stp/>
        <stp>Low</stp>
        <stp>5</stp>
        <stp>-8</stp>
        <stp>All</stp>
        <stp/>
        <stp/>
        <stp/>
        <stp>T</stp>
        <tr r="S10" s="4"/>
        <tr r="S10" s="4"/>
      </tp>
      <tp>
        <v>3049</v>
        <stp/>
        <stp>StudyData</stp>
        <stp>DSX</stp>
        <stp>Bar</stp>
        <stp/>
        <stp>Low</stp>
        <stp>5</stp>
        <stp>-9</stp>
        <stp>All</stp>
        <stp/>
        <stp/>
        <stp/>
        <stp>T</stp>
        <tr r="S11" s="4"/>
        <tr r="S11" s="4"/>
      </tp>
      <tp>
        <v>1243.5999999999999</v>
        <stp/>
        <stp>StudyData</stp>
        <stp>GCE</stp>
        <stp>Bar</stp>
        <stp/>
        <stp>Low</stp>
        <stp>5</stp>
        <stp>-9</stp>
        <stp>All</stp>
        <stp/>
        <stp/>
        <stp/>
        <stp>T</stp>
        <tr r="AN11" s="4"/>
        <tr r="AN11" s="4"/>
      </tp>
      <tp>
        <v>1243.3</v>
        <stp/>
        <stp>StudyData</stp>
        <stp>GCE</stp>
        <stp>Bar</stp>
        <stp/>
        <stp>Low</stp>
        <stp>5</stp>
        <stp>-8</stp>
        <stp>All</stp>
        <stp/>
        <stp/>
        <stp/>
        <stp>T</stp>
        <tr r="AN10" s="4"/>
        <tr r="AN10" s="4"/>
      </tp>
      <tp>
        <v>42</v>
        <stp/>
        <stp>ContractData</stp>
        <stp>CLE</stp>
        <stp>MT_LastBidVolume</stp>
        <stp/>
        <stp>T</stp>
        <tr r="P9" s="2"/>
      </tp>
      <tp>
        <v>17345</v>
        <stp/>
        <stp>StudyData</stp>
        <stp>MJNK</stp>
        <stp>Bar</stp>
        <stp/>
        <stp>Close</stp>
        <stp>5</stp>
        <stp>-8</stp>
        <stp>All</stp>
        <stp/>
        <stp/>
        <stp/>
        <stp>T</stp>
        <tr r="AA10" s="4"/>
        <tr r="AA10" s="4"/>
      </tp>
      <tp>
        <v>17330</v>
        <stp/>
        <stp>StudyData</stp>
        <stp>MJNK</stp>
        <stp>Bar</stp>
        <stp/>
        <stp>Close</stp>
        <stp>5</stp>
        <stp>-9</stp>
        <stp>All</stp>
        <stp/>
        <stp/>
        <stp/>
        <stp>T</stp>
        <tr r="AA11" s="4"/>
        <tr r="AA11" s="4"/>
      </tp>
      <tp>
        <v>17375</v>
        <stp/>
        <stp>StudyData</stp>
        <stp>MJNK</stp>
        <stp>Bar</stp>
        <stp/>
        <stp>Close</stp>
        <stp>5</stp>
        <stp>-6</stp>
        <stp>All</stp>
        <stp/>
        <stp/>
        <stp/>
        <stp>T</stp>
        <tr r="AA8" s="4"/>
        <tr r="AA8" s="4"/>
      </tp>
      <tp>
        <v>17375</v>
        <stp/>
        <stp>StudyData</stp>
        <stp>MJNK</stp>
        <stp>Bar</stp>
        <stp/>
        <stp>Close</stp>
        <stp>5</stp>
        <stp>-7</stp>
        <stp>All</stp>
        <stp/>
        <stp/>
        <stp/>
        <stp>T</stp>
        <tr r="AA9" s="4"/>
        <tr r="AA9" s="4"/>
      </tp>
      <tp>
        <v>17365</v>
        <stp/>
        <stp>StudyData</stp>
        <stp>MJNK</stp>
        <stp>Bar</stp>
        <stp/>
        <stp>Close</stp>
        <stp>5</stp>
        <stp>-4</stp>
        <stp>All</stp>
        <stp/>
        <stp/>
        <stp/>
        <stp>T</stp>
        <tr r="AA6" s="4"/>
        <tr r="AA6" s="4"/>
      </tp>
      <tp>
        <v>17370</v>
        <stp/>
        <stp>StudyData</stp>
        <stp>MJNK</stp>
        <stp>Bar</stp>
        <stp/>
        <stp>Close</stp>
        <stp>5</stp>
        <stp>-5</stp>
        <stp>All</stp>
        <stp/>
        <stp/>
        <stp/>
        <stp>T</stp>
        <tr r="AA7" s="4"/>
        <tr r="AA7" s="4"/>
      </tp>
      <tp>
        <v>17355</v>
        <stp/>
        <stp>StudyData</stp>
        <stp>MJNK</stp>
        <stp>Bar</stp>
        <stp/>
        <stp>Close</stp>
        <stp>5</stp>
        <stp>-2</stp>
        <stp>All</stp>
        <stp/>
        <stp/>
        <stp/>
        <stp>T</stp>
        <tr r="AA4" s="4"/>
        <tr r="AA4" s="4"/>
      </tp>
      <tp>
        <v>17370</v>
        <stp/>
        <stp>StudyData</stp>
        <stp>MJNK</stp>
        <stp>Bar</stp>
        <stp/>
        <stp>Close</stp>
        <stp>5</stp>
        <stp>-3</stp>
        <stp>All</stp>
        <stp/>
        <stp/>
        <stp/>
        <stp>T</stp>
        <tr r="AA5" s="4"/>
        <tr r="AA5" s="4"/>
      </tp>
      <tp>
        <v>17300</v>
        <stp/>
        <stp>StudyData</stp>
        <stp>MJNK</stp>
        <stp>Bar</stp>
        <stp/>
        <stp>Close</stp>
        <stp>D</stp>
        <stp>-1</stp>
        <stp>All</stp>
        <stp/>
        <stp/>
        <stp/>
        <stp>T</stp>
        <tr r="D47" s="3"/>
      </tp>
      <tp>
        <v>17370</v>
        <stp/>
        <stp>StudyData</stp>
        <stp>MJNK</stp>
        <stp>Bar</stp>
        <stp/>
        <stp>Close</stp>
        <stp>5</stp>
        <stp>-1</stp>
        <stp>All</stp>
        <stp/>
        <stp/>
        <stp/>
        <stp>T</stp>
        <tr r="D41" s="3"/>
        <tr r="AA3" s="4"/>
        <tr r="AA3" s="4"/>
      </tp>
      <tp>
        <v>30</v>
        <stp/>
        <stp>ContractData</stp>
        <stp>BP6</stp>
        <stp>MT_LastBidVolume</stp>
        <stp/>
        <stp>T</stp>
        <tr r="P33" s="2"/>
      </tp>
      <tp>
        <v>1.4621999999999999</v>
        <stp/>
        <stp>StudyData</stp>
        <stp>BP6</stp>
        <stp>Bar</stp>
        <stp/>
        <stp>Low</stp>
        <stp>5</stp>
        <stp>0</stp>
        <stp>All</stp>
        <stp/>
        <stp/>
        <stp/>
        <stp>T</stp>
        <tr r="AU2" s="4"/>
        <tr r="AU2" s="4"/>
      </tp>
      <tp>
        <v>10347</v>
        <stp/>
        <stp>StudyData</stp>
        <stp>DD</stp>
        <stp>Bar</stp>
        <stp/>
        <stp>Open</stp>
        <stp>5</stp>
        <stp>-26</stp>
        <stp>All</stp>
        <stp/>
        <stp/>
        <stp/>
        <stp>T</stp>
        <tr r="J28" s="4"/>
        <tr r="J28" s="4"/>
      </tp>
      <tp>
        <v>10347.5</v>
        <stp/>
        <stp>StudyData</stp>
        <stp>DD</stp>
        <stp>Bar</stp>
        <stp/>
        <stp>Open</stp>
        <stp>5</stp>
        <stp>-27</stp>
        <stp>All</stp>
        <stp/>
        <stp/>
        <stp/>
        <stp>T</stp>
        <tr r="J29" s="4"/>
        <tr r="J29" s="4"/>
      </tp>
      <tp>
        <v>10346</v>
        <stp/>
        <stp>StudyData</stp>
        <stp>DD</stp>
        <stp>Bar</stp>
        <stp/>
        <stp>Open</stp>
        <stp>5</stp>
        <stp>-24</stp>
        <stp>All</stp>
        <stp/>
        <stp/>
        <stp/>
        <stp>T</stp>
        <tr r="J26" s="4"/>
        <tr r="J26" s="4"/>
      </tp>
      <tp>
        <v>10345.5</v>
        <stp/>
        <stp>StudyData</stp>
        <stp>DD</stp>
        <stp>Bar</stp>
        <stp/>
        <stp>Open</stp>
        <stp>5</stp>
        <stp>-25</stp>
        <stp>All</stp>
        <stp/>
        <stp/>
        <stp/>
        <stp>T</stp>
        <tr r="J27" s="4"/>
        <tr r="J27" s="4"/>
      </tp>
      <tp>
        <v>10341.5</v>
        <stp/>
        <stp>StudyData</stp>
        <stp>DD</stp>
        <stp>Bar</stp>
        <stp/>
        <stp>Open</stp>
        <stp>5</stp>
        <stp>-22</stp>
        <stp>All</stp>
        <stp/>
        <stp/>
        <stp/>
        <stp>T</stp>
        <tr r="J24" s="4"/>
        <tr r="J24" s="4"/>
      </tp>
      <tp>
        <v>10342.5</v>
        <stp/>
        <stp>StudyData</stp>
        <stp>DD</stp>
        <stp>Bar</stp>
        <stp/>
        <stp>Open</stp>
        <stp>5</stp>
        <stp>-23</stp>
        <stp>All</stp>
        <stp/>
        <stp/>
        <stp/>
        <stp>T</stp>
        <tr r="J25" s="4"/>
        <tr r="J25" s="4"/>
      </tp>
      <tp>
        <v>10320</v>
        <stp/>
        <stp>StudyData</stp>
        <stp>DD</stp>
        <stp>Bar</stp>
        <stp/>
        <stp>Open</stp>
        <stp>5</stp>
        <stp>-20</stp>
        <stp>All</stp>
        <stp/>
        <stp/>
        <stp/>
        <stp>T</stp>
        <tr r="J22" s="4"/>
        <tr r="J22" s="4"/>
      </tp>
      <tp>
        <v>10322</v>
        <stp/>
        <stp>StudyData</stp>
        <stp>DD</stp>
        <stp>Bar</stp>
        <stp/>
        <stp>Open</stp>
        <stp>5</stp>
        <stp>-21</stp>
        <stp>All</stp>
        <stp/>
        <stp/>
        <stp/>
        <stp>T</stp>
        <tr r="J23" s="4"/>
        <tr r="J23" s="4"/>
      </tp>
      <tp>
        <v>10330.5</v>
        <stp/>
        <stp>StudyData</stp>
        <stp>DD</stp>
        <stp>Bar</stp>
        <stp/>
        <stp>Open</stp>
        <stp>5</stp>
        <stp>-28</stp>
        <stp>All</stp>
        <stp/>
        <stp/>
        <stp/>
        <stp>T</stp>
        <tr r="J30" s="4"/>
        <tr r="J30" s="4"/>
      </tp>
      <tp>
        <v>10330</v>
        <stp/>
        <stp>StudyData</stp>
        <stp>DD</stp>
        <stp>Bar</stp>
        <stp/>
        <stp>Open</stp>
        <stp>5</stp>
        <stp>-29</stp>
        <stp>All</stp>
        <stp/>
        <stp/>
        <stp/>
        <stp>T</stp>
        <tr r="J31" s="4"/>
        <tr r="J31" s="4"/>
      </tp>
      <tp>
        <v>2086</v>
        <stp/>
        <stp>StudyData</stp>
        <stp>EP</stp>
        <stp>Bar</stp>
        <stp/>
        <stp>Open</stp>
        <stp>5</stp>
        <stp>-32</stp>
        <stp>All</stp>
        <stp/>
        <stp/>
        <stp/>
        <stp>T</stp>
        <tr r="C34" s="4"/>
        <tr r="C34" s="4"/>
      </tp>
      <tp>
        <v>2086</v>
        <stp/>
        <stp>StudyData</stp>
        <stp>EP</stp>
        <stp>Bar</stp>
        <stp/>
        <stp>Open</stp>
        <stp>5</stp>
        <stp>-33</stp>
        <stp>All</stp>
        <stp/>
        <stp/>
        <stp/>
        <stp>T</stp>
        <tr r="C35" s="4"/>
        <tr r="C35" s="4"/>
      </tp>
      <tp>
        <v>2087.5</v>
        <stp/>
        <stp>StudyData</stp>
        <stp>EP</stp>
        <stp>Bar</stp>
        <stp/>
        <stp>Open</stp>
        <stp>5</stp>
        <stp>-30</stp>
        <stp>All</stp>
        <stp/>
        <stp/>
        <stp/>
        <stp>T</stp>
        <tr r="C32" s="4"/>
        <tr r="C32" s="4"/>
      </tp>
      <tp>
        <v>2087</v>
        <stp/>
        <stp>StudyData</stp>
        <stp>EP</stp>
        <stp>Bar</stp>
        <stp/>
        <stp>Open</stp>
        <stp>5</stp>
        <stp>-31</stp>
        <stp>All</stp>
        <stp/>
        <stp/>
        <stp/>
        <stp>T</stp>
        <tr r="C33" s="4"/>
        <tr r="C33" s="4"/>
      </tp>
      <tp>
        <v>2085.25</v>
        <stp/>
        <stp>StudyData</stp>
        <stp>EP</stp>
        <stp>Bar</stp>
        <stp/>
        <stp>Open</stp>
        <stp>5</stp>
        <stp>-34</stp>
        <stp>All</stp>
        <stp/>
        <stp/>
        <stp/>
        <stp>T</stp>
        <tr r="C36" s="4"/>
        <tr r="C36" s="4"/>
      </tp>
      <tp>
        <v>2086</v>
        <stp/>
        <stp>StudyData</stp>
        <stp>EP</stp>
        <stp>Bar</stp>
        <stp/>
        <stp>Open</stp>
        <stp>5</stp>
        <stp>-35</stp>
        <stp>All</stp>
        <stp/>
        <stp/>
        <stp/>
        <stp>T</stp>
        <tr r="C37" s="4"/>
        <tr r="C37" s="4"/>
      </tp>
      <tp>
        <v>10315</v>
        <stp/>
        <stp>StudyData</stp>
        <stp>DD</stp>
        <stp>Bar</stp>
        <stp/>
        <stp>Open</stp>
        <stp>5</stp>
        <stp>-34</stp>
        <stp>All</stp>
        <stp/>
        <stp/>
        <stp/>
        <stp>T</stp>
        <tr r="J36" s="4"/>
        <tr r="J36" s="4"/>
      </tp>
      <tp>
        <v>10322.5</v>
        <stp/>
        <stp>StudyData</stp>
        <stp>DD</stp>
        <stp>Bar</stp>
        <stp/>
        <stp>Open</stp>
        <stp>5</stp>
        <stp>-35</stp>
        <stp>All</stp>
        <stp/>
        <stp/>
        <stp/>
        <stp>T</stp>
        <tr r="J37" s="4"/>
        <tr r="J37" s="4"/>
      </tp>
      <tp>
        <v>10328.5</v>
        <stp/>
        <stp>StudyData</stp>
        <stp>DD</stp>
        <stp>Bar</stp>
        <stp/>
        <stp>Open</stp>
        <stp>5</stp>
        <stp>-32</stp>
        <stp>All</stp>
        <stp/>
        <stp/>
        <stp/>
        <stp>T</stp>
        <tr r="J34" s="4"/>
        <tr r="J34" s="4"/>
      </tp>
      <tp>
        <v>10323</v>
        <stp/>
        <stp>StudyData</stp>
        <stp>DD</stp>
        <stp>Bar</stp>
        <stp/>
        <stp>Open</stp>
        <stp>5</stp>
        <stp>-33</stp>
        <stp>All</stp>
        <stp/>
        <stp/>
        <stp/>
        <stp>T</stp>
        <tr r="J35" s="4"/>
        <tr r="J35" s="4"/>
      </tp>
      <tp>
        <v>10325</v>
        <stp/>
        <stp>StudyData</stp>
        <stp>DD</stp>
        <stp>Bar</stp>
        <stp/>
        <stp>Open</stp>
        <stp>5</stp>
        <stp>-30</stp>
        <stp>All</stp>
        <stp/>
        <stp/>
        <stp/>
        <stp>T</stp>
        <tr r="J32" s="4"/>
        <tr r="J32" s="4"/>
      </tp>
      <tp>
        <v>10328.5</v>
        <stp/>
        <stp>StudyData</stp>
        <stp>DD</stp>
        <stp>Bar</stp>
        <stp/>
        <stp>Open</stp>
        <stp>5</stp>
        <stp>-31</stp>
        <stp>All</stp>
        <stp/>
        <stp/>
        <stp/>
        <stp>T</stp>
        <tr r="J33" s="4"/>
        <tr r="J33" s="4"/>
      </tp>
      <tp>
        <v>2087.25</v>
        <stp/>
        <stp>StudyData</stp>
        <stp>EP</stp>
        <stp>Bar</stp>
        <stp/>
        <stp>Open</stp>
        <stp>5</stp>
        <stp>-22</stp>
        <stp>All</stp>
        <stp/>
        <stp/>
        <stp/>
        <stp>T</stp>
        <tr r="C24" s="4"/>
        <tr r="C24" s="4"/>
      </tp>
      <tp>
        <v>2088</v>
        <stp/>
        <stp>StudyData</stp>
        <stp>EP</stp>
        <stp>Bar</stp>
        <stp/>
        <stp>Open</stp>
        <stp>5</stp>
        <stp>-23</stp>
        <stp>All</stp>
        <stp/>
        <stp/>
        <stp/>
        <stp>T</stp>
        <tr r="C25" s="4"/>
        <tr r="C25" s="4"/>
      </tp>
      <tp>
        <v>2086</v>
        <stp/>
        <stp>StudyData</stp>
        <stp>EP</stp>
        <stp>Bar</stp>
        <stp/>
        <stp>Open</stp>
        <stp>5</stp>
        <stp>-20</stp>
        <stp>All</stp>
        <stp/>
        <stp/>
        <stp/>
        <stp>T</stp>
        <tr r="C22" s="4"/>
        <tr r="C22" s="4"/>
      </tp>
      <tp>
        <v>2086.5</v>
        <stp/>
        <stp>StudyData</stp>
        <stp>EP</stp>
        <stp>Bar</stp>
        <stp/>
        <stp>Open</stp>
        <stp>5</stp>
        <stp>-21</stp>
        <stp>All</stp>
        <stp/>
        <stp/>
        <stp/>
        <stp>T</stp>
        <tr r="C23" s="4"/>
        <tr r="C23" s="4"/>
      </tp>
      <tp>
        <v>2088.25</v>
        <stp/>
        <stp>StudyData</stp>
        <stp>EP</stp>
        <stp>Bar</stp>
        <stp/>
        <stp>Open</stp>
        <stp>5</stp>
        <stp>-26</stp>
        <stp>All</stp>
        <stp/>
        <stp/>
        <stp/>
        <stp>T</stp>
        <tr r="C28" s="4"/>
        <tr r="C28" s="4"/>
      </tp>
      <tp>
        <v>2088.25</v>
        <stp/>
        <stp>StudyData</stp>
        <stp>EP</stp>
        <stp>Bar</stp>
        <stp/>
        <stp>Open</stp>
        <stp>5</stp>
        <stp>-27</stp>
        <stp>All</stp>
        <stp/>
        <stp/>
        <stp/>
        <stp>T</stp>
        <tr r="C29" s="4"/>
        <tr r="C29" s="4"/>
      </tp>
      <tp>
        <v>2088</v>
        <stp/>
        <stp>StudyData</stp>
        <stp>EP</stp>
        <stp>Bar</stp>
        <stp/>
        <stp>Open</stp>
        <stp>5</stp>
        <stp>-24</stp>
        <stp>All</stp>
        <stp/>
        <stp/>
        <stp/>
        <stp>T</stp>
        <tr r="C26" s="4"/>
        <tr r="C26" s="4"/>
      </tp>
      <tp>
        <v>2088</v>
        <stp/>
        <stp>StudyData</stp>
        <stp>EP</stp>
        <stp>Bar</stp>
        <stp/>
        <stp>Open</stp>
        <stp>5</stp>
        <stp>-25</stp>
        <stp>All</stp>
        <stp/>
        <stp/>
        <stp/>
        <stp>T</stp>
        <tr r="C27" s="4"/>
        <tr r="C27" s="4"/>
      </tp>
      <tp>
        <v>2087.5</v>
        <stp/>
        <stp>StudyData</stp>
        <stp>EP</stp>
        <stp>Bar</stp>
        <stp/>
        <stp>Open</stp>
        <stp>5</stp>
        <stp>-28</stp>
        <stp>All</stp>
        <stp/>
        <stp/>
        <stp/>
        <stp>T</stp>
        <tr r="C30" s="4"/>
        <tr r="C30" s="4"/>
      </tp>
      <tp>
        <v>2087.75</v>
        <stp/>
        <stp>StudyData</stp>
        <stp>EP</stp>
        <stp>Bar</stp>
        <stp/>
        <stp>Open</stp>
        <stp>5</stp>
        <stp>-29</stp>
        <stp>All</stp>
        <stp/>
        <stp/>
        <stp/>
        <stp>T</stp>
        <tr r="C31" s="4"/>
        <tr r="C31" s="4"/>
      </tp>
      <tp>
        <v>0.84</v>
        <stp/>
        <stp>ContractData</stp>
        <stp>CLE</stp>
        <stp>NetLastQuoteToday</stp>
        <stp/>
        <stp>T</stp>
        <tr r="T7" s="2"/>
      </tp>
      <tp>
        <v>2086</v>
        <stp/>
        <stp>StudyData</stp>
        <stp>EP</stp>
        <stp>Bar</stp>
        <stp/>
        <stp>Open</stp>
        <stp>5</stp>
        <stp>-12</stp>
        <stp>All</stp>
        <stp/>
        <stp/>
        <stp/>
        <stp>T</stp>
        <tr r="C14" s="4"/>
        <tr r="C14" s="4"/>
      </tp>
      <tp>
        <v>2086.75</v>
        <stp/>
        <stp>StudyData</stp>
        <stp>EP</stp>
        <stp>Bar</stp>
        <stp/>
        <stp>Open</stp>
        <stp>5</stp>
        <stp>-13</stp>
        <stp>All</stp>
        <stp/>
        <stp/>
        <stp/>
        <stp>T</stp>
        <tr r="C15" s="4"/>
        <tr r="C15" s="4"/>
      </tp>
      <tp>
        <v>2086.5</v>
        <stp/>
        <stp>StudyData</stp>
        <stp>EP</stp>
        <stp>Bar</stp>
        <stp/>
        <stp>Open</stp>
        <stp>5</stp>
        <stp>-10</stp>
        <stp>All</stp>
        <stp/>
        <stp/>
        <stp/>
        <stp>T</stp>
        <tr r="C12" s="4"/>
        <tr r="C12" s="4"/>
      </tp>
      <tp>
        <v>2086.75</v>
        <stp/>
        <stp>StudyData</stp>
        <stp>EP</stp>
        <stp>Bar</stp>
        <stp/>
        <stp>Open</stp>
        <stp>5</stp>
        <stp>-11</stp>
        <stp>All</stp>
        <stp/>
        <stp/>
        <stp/>
        <stp>T</stp>
        <tr r="C13" s="4"/>
        <tr r="C13" s="4"/>
      </tp>
      <tp>
        <v>2087.25</v>
        <stp/>
        <stp>StudyData</stp>
        <stp>EP</stp>
        <stp>Bar</stp>
        <stp/>
        <stp>Open</stp>
        <stp>5</stp>
        <stp>-16</stp>
        <stp>All</stp>
        <stp/>
        <stp/>
        <stp/>
        <stp>T</stp>
        <tr r="C18" s="4"/>
        <tr r="C18" s="4"/>
      </tp>
      <tp>
        <v>2087</v>
        <stp/>
        <stp>StudyData</stp>
        <stp>EP</stp>
        <stp>Bar</stp>
        <stp/>
        <stp>Open</stp>
        <stp>5</stp>
        <stp>-17</stp>
        <stp>All</stp>
        <stp/>
        <stp/>
        <stp/>
        <stp>T</stp>
        <tr r="C19" s="4"/>
        <tr r="C19" s="4"/>
      </tp>
      <tp>
        <v>2087</v>
        <stp/>
        <stp>StudyData</stp>
        <stp>EP</stp>
        <stp>Bar</stp>
        <stp/>
        <stp>Open</stp>
        <stp>5</stp>
        <stp>-14</stp>
        <stp>All</stp>
        <stp/>
        <stp/>
        <stp/>
        <stp>T</stp>
        <tr r="C16" s="4"/>
        <tr r="C16" s="4"/>
      </tp>
      <tp>
        <v>2086.5</v>
        <stp/>
        <stp>StudyData</stp>
        <stp>EP</stp>
        <stp>Bar</stp>
        <stp/>
        <stp>Open</stp>
        <stp>5</stp>
        <stp>-15</stp>
        <stp>All</stp>
        <stp/>
        <stp/>
        <stp/>
        <stp>T</stp>
        <tr r="C17" s="4"/>
        <tr r="C17" s="4"/>
      </tp>
      <tp>
        <v>2086.5</v>
        <stp/>
        <stp>StudyData</stp>
        <stp>EP</stp>
        <stp>Bar</stp>
        <stp/>
        <stp>Open</stp>
        <stp>5</stp>
        <stp>-18</stp>
        <stp>All</stp>
        <stp/>
        <stp/>
        <stp/>
        <stp>T</stp>
        <tr r="C20" s="4"/>
        <tr r="C20" s="4"/>
      </tp>
      <tp>
        <v>2086</v>
        <stp/>
        <stp>StudyData</stp>
        <stp>EP</stp>
        <stp>Bar</stp>
        <stp/>
        <stp>Open</stp>
        <stp>5</stp>
        <stp>-19</stp>
        <stp>All</stp>
        <stp/>
        <stp/>
        <stp/>
        <stp>T</stp>
        <tr r="C21" s="4"/>
        <tr r="C21" s="4"/>
      </tp>
      <tp>
        <v>10326.5</v>
        <stp/>
        <stp>StudyData</stp>
        <stp>DD</stp>
        <stp>Bar</stp>
        <stp/>
        <stp>Open</stp>
        <stp>5</stp>
        <stp>-16</stp>
        <stp>All</stp>
        <stp/>
        <stp/>
        <stp/>
        <stp>T</stp>
        <tr r="J18" s="4"/>
        <tr r="J18" s="4"/>
      </tp>
      <tp>
        <v>10330.5</v>
        <stp/>
        <stp>StudyData</stp>
        <stp>DD</stp>
        <stp>Bar</stp>
        <stp/>
        <stp>Open</stp>
        <stp>5</stp>
        <stp>-17</stp>
        <stp>All</stp>
        <stp/>
        <stp/>
        <stp/>
        <stp>T</stp>
        <tr r="J19" s="4"/>
        <tr r="J19" s="4"/>
      </tp>
      <tp>
        <v>10319</v>
        <stp/>
        <stp>StudyData</stp>
        <stp>DD</stp>
        <stp>Bar</stp>
        <stp/>
        <stp>Open</stp>
        <stp>5</stp>
        <stp>-14</stp>
        <stp>All</stp>
        <stp/>
        <stp/>
        <stp/>
        <stp>T</stp>
        <tr r="J16" s="4"/>
        <tr r="J16" s="4"/>
      </tp>
      <tp>
        <v>10320.5</v>
        <stp/>
        <stp>StudyData</stp>
        <stp>DD</stp>
        <stp>Bar</stp>
        <stp/>
        <stp>Open</stp>
        <stp>5</stp>
        <stp>-15</stp>
        <stp>All</stp>
        <stp/>
        <stp/>
        <stp/>
        <stp>T</stp>
        <tr r="J17" s="4"/>
        <tr r="J17" s="4"/>
      </tp>
      <tp>
        <v>10298</v>
        <stp/>
        <stp>StudyData</stp>
        <stp>DD</stp>
        <stp>Bar</stp>
        <stp/>
        <stp>Open</stp>
        <stp>5</stp>
        <stp>-12</stp>
        <stp>All</stp>
        <stp/>
        <stp/>
        <stp/>
        <stp>T</stp>
        <tr r="J14" s="4"/>
        <tr r="J14" s="4"/>
      </tp>
      <tp>
        <v>10320.5</v>
        <stp/>
        <stp>StudyData</stp>
        <stp>DD</stp>
        <stp>Bar</stp>
        <stp/>
        <stp>Open</stp>
        <stp>5</stp>
        <stp>-13</stp>
        <stp>All</stp>
        <stp/>
        <stp/>
        <stp/>
        <stp>T</stp>
        <tr r="J15" s="4"/>
        <tr r="J15" s="4"/>
      </tp>
      <tp>
        <v>10295</v>
        <stp/>
        <stp>StudyData</stp>
        <stp>DD</stp>
        <stp>Bar</stp>
        <stp/>
        <stp>Open</stp>
        <stp>5</stp>
        <stp>-10</stp>
        <stp>All</stp>
        <stp/>
        <stp/>
        <stp/>
        <stp>T</stp>
        <tr r="J12" s="4"/>
        <tr r="J12" s="4"/>
      </tp>
      <tp>
        <v>10293.5</v>
        <stp/>
        <stp>StudyData</stp>
        <stp>DD</stp>
        <stp>Bar</stp>
        <stp/>
        <stp>Open</stp>
        <stp>5</stp>
        <stp>-11</stp>
        <stp>All</stp>
        <stp/>
        <stp/>
        <stp/>
        <stp>T</stp>
        <tr r="J13" s="4"/>
        <tr r="J13" s="4"/>
      </tp>
      <tp>
        <v>10326.5</v>
        <stp/>
        <stp>StudyData</stp>
        <stp>DD</stp>
        <stp>Bar</stp>
        <stp/>
        <stp>Open</stp>
        <stp>5</stp>
        <stp>-18</stp>
        <stp>All</stp>
        <stp/>
        <stp/>
        <stp/>
        <stp>T</stp>
        <tr r="J20" s="4"/>
        <tr r="J20" s="4"/>
      </tp>
      <tp>
        <v>10316</v>
        <stp/>
        <stp>StudyData</stp>
        <stp>DD</stp>
        <stp>Bar</stp>
        <stp/>
        <stp>Open</stp>
        <stp>5</stp>
        <stp>-19</stp>
        <stp>All</stp>
        <stp/>
        <stp/>
        <stp/>
        <stp>T</stp>
        <tr r="J21" s="4"/>
        <tr r="J21" s="4"/>
      </tp>
      <tp>
        <v>10330</v>
        <stp/>
        <stp>StudyData</stp>
        <stp>DD</stp>
        <stp>Bar</stp>
        <stp/>
        <stp>High</stp>
        <stp>5</stp>
        <stp>-19</stp>
        <stp>All</stp>
        <stp/>
        <stp/>
        <stp/>
        <stp>T</stp>
        <tr r="K21" s="4"/>
        <tr r="K21" s="4"/>
      </tp>
      <tp>
        <v>10333.5</v>
        <stp/>
        <stp>StudyData</stp>
        <stp>DD</stp>
        <stp>Bar</stp>
        <stp/>
        <stp>High</stp>
        <stp>5</stp>
        <stp>-18</stp>
        <stp>All</stp>
        <stp/>
        <stp/>
        <stp/>
        <stp>T</stp>
        <tr r="K20" s="4"/>
        <tr r="K20" s="4"/>
      </tp>
      <tp>
        <v>10333</v>
        <stp/>
        <stp>StudyData</stp>
        <stp>DD</stp>
        <stp>Bar</stp>
        <stp/>
        <stp>High</stp>
        <stp>5</stp>
        <stp>-17</stp>
        <stp>All</stp>
        <stp/>
        <stp/>
        <stp/>
        <stp>T</stp>
        <tr r="K19" s="4"/>
        <tr r="K19" s="4"/>
      </tp>
      <tp t="s">
        <v>Gold (Globex), Jun 16</v>
        <stp/>
        <stp>ContractData</stp>
        <stp>GCE</stp>
        <stp>LongDescription</stp>
        <stp/>
        <stp>T</stp>
        <tr r="P17" s="2"/>
      </tp>
      <tp>
        <v>10326.5</v>
        <stp/>
        <stp>StudyData</stp>
        <stp>DD</stp>
        <stp>Bar</stp>
        <stp/>
        <stp>High</stp>
        <stp>5</stp>
        <stp>-16</stp>
        <stp>All</stp>
        <stp/>
        <stp/>
        <stp/>
        <stp>T</stp>
        <tr r="K18" s="4"/>
        <tr r="K18" s="4"/>
      </tp>
      <tp t="s">
        <v>Euro STOXX 50, Jun 16</v>
        <stp/>
        <stp>ContractData</stp>
        <stp>DSX</stp>
        <stp>LongDescription</stp>
        <stp/>
        <stp>T</stp>
        <tr r="B29" s="2"/>
      </tp>
      <tp>
        <v>10325.5</v>
        <stp/>
        <stp>StudyData</stp>
        <stp>DD</stp>
        <stp>Bar</stp>
        <stp/>
        <stp>High</stp>
        <stp>5</stp>
        <stp>-15</stp>
        <stp>All</stp>
        <stp/>
        <stp/>
        <stp/>
        <stp>T</stp>
        <tr r="K17" s="4"/>
        <tr r="K17" s="4"/>
      </tp>
      <tp>
        <v>10321</v>
        <stp/>
        <stp>StudyData</stp>
        <stp>DD</stp>
        <stp>Bar</stp>
        <stp/>
        <stp>High</stp>
        <stp>5</stp>
        <stp>-14</stp>
        <stp>All</stp>
        <stp/>
        <stp/>
        <stp/>
        <stp>T</stp>
        <tr r="K16" s="4"/>
        <tr r="K16" s="4"/>
      </tp>
      <tp t="s">
        <v>British Pound (Globex), Jun 16</v>
        <stp/>
        <stp>ContractData</stp>
        <stp>BP6</stp>
        <stp>LongDescription</stp>
        <stp/>
        <stp>T</stp>
        <tr r="P29" s="2"/>
      </tp>
      <tp>
        <v>10320.5</v>
        <stp/>
        <stp>StudyData</stp>
        <stp>DD</stp>
        <stp>Bar</stp>
        <stp/>
        <stp>High</stp>
        <stp>5</stp>
        <stp>-13</stp>
        <stp>All</stp>
        <stp/>
        <stp/>
        <stp/>
        <stp>T</stp>
        <tr r="K15" s="4"/>
        <tr r="K15" s="4"/>
      </tp>
      <tp t="s">
        <v>Crude Light (Globex), Jun 16</v>
        <stp/>
        <stp>ContractData</stp>
        <stp>CLE</stp>
        <stp>LongDescription</stp>
        <stp/>
        <stp>T</stp>
        <tr r="P5" s="2"/>
      </tp>
      <tp>
        <v>10299</v>
        <stp/>
        <stp>StudyData</stp>
        <stp>DD</stp>
        <stp>Bar</stp>
        <stp/>
        <stp>High</stp>
        <stp>5</stp>
        <stp>-12</stp>
        <stp>All</stp>
        <stp/>
        <stp/>
        <stp/>
        <stp>T</stp>
        <tr r="K14" s="4"/>
        <tr r="K14" s="4"/>
      </tp>
      <tp>
        <v>10299</v>
        <stp/>
        <stp>StudyData</stp>
        <stp>DD</stp>
        <stp>Bar</stp>
        <stp/>
        <stp>High</stp>
        <stp>5</stp>
        <stp>-11</stp>
        <stp>All</stp>
        <stp/>
        <stp/>
        <stp/>
        <stp>T</stp>
        <tr r="K13" s="4"/>
        <tr r="K13" s="4"/>
      </tp>
      <tp>
        <v>10299</v>
        <stp/>
        <stp>StudyData</stp>
        <stp>DD</stp>
        <stp>Bar</stp>
        <stp/>
        <stp>High</stp>
        <stp>5</stp>
        <stp>-10</stp>
        <stp>All</stp>
        <stp/>
        <stp/>
        <stp/>
        <stp>T</stp>
        <tr r="K12" s="4"/>
        <tr r="K12" s="4"/>
      </tp>
      <tp>
        <v>10328</v>
        <stp/>
        <stp>StudyData</stp>
        <stp>DD</stp>
        <stp>Bar</stp>
        <stp/>
        <stp>Close</stp>
        <stp>5</stp>
        <stp>-32</stp>
        <stp>All</stp>
        <stp/>
        <stp/>
        <stp/>
        <stp>T</stp>
        <tr r="M34" s="4"/>
        <tr r="M34" s="4"/>
      </tp>
      <tp>
        <v>10328</v>
        <stp/>
        <stp>StudyData</stp>
        <stp>DD</stp>
        <stp>Bar</stp>
        <stp/>
        <stp>Close</stp>
        <stp>5</stp>
        <stp>-33</stp>
        <stp>All</stp>
        <stp/>
        <stp/>
        <stp/>
        <stp>T</stp>
        <tr r="M35" s="4"/>
        <tr r="M35" s="4"/>
      </tp>
      <tp>
        <v>10330</v>
        <stp/>
        <stp>StudyData</stp>
        <stp>DD</stp>
        <stp>Bar</stp>
        <stp/>
        <stp>Close</stp>
        <stp>5</stp>
        <stp>-30</stp>
        <stp>All</stp>
        <stp/>
        <stp/>
        <stp/>
        <stp>T</stp>
        <tr r="M32" s="4"/>
        <tr r="M32" s="4"/>
      </tp>
      <tp>
        <v>10325.5</v>
        <stp/>
        <stp>StudyData</stp>
        <stp>DD</stp>
        <stp>Bar</stp>
        <stp/>
        <stp>Close</stp>
        <stp>5</stp>
        <stp>-31</stp>
        <stp>All</stp>
        <stp/>
        <stp/>
        <stp/>
        <stp>T</stp>
        <tr r="M33" s="4"/>
        <tr r="M33" s="4"/>
      </tp>
      <tp>
        <v>10323</v>
        <stp/>
        <stp>StudyData</stp>
        <stp>DD</stp>
        <stp>Bar</stp>
        <stp/>
        <stp>Close</stp>
        <stp>5</stp>
        <stp>-34</stp>
        <stp>All</stp>
        <stp/>
        <stp/>
        <stp/>
        <stp>T</stp>
        <tr r="M36" s="4"/>
        <tr r="M36" s="4"/>
      </tp>
      <tp>
        <v>10315</v>
        <stp/>
        <stp>StudyData</stp>
        <stp>DD</stp>
        <stp>Bar</stp>
        <stp/>
        <stp>Close</stp>
        <stp>5</stp>
        <stp>-35</stp>
        <stp>All</stp>
        <stp/>
        <stp/>
        <stp/>
        <stp>T</stp>
        <tr r="M37" s="4"/>
        <tr r="M37" s="4"/>
      </tp>
      <tp>
        <v>17355</v>
        <stp/>
        <stp>StudyData</stp>
        <stp>MJNK</stp>
        <stp>Bar</stp>
        <stp/>
        <stp>Low</stp>
        <stp>5</stp>
        <stp>0</stp>
        <stp>All</stp>
        <stp/>
        <stp/>
        <stp/>
        <stp>T</stp>
        <tr r="Z2" s="4"/>
        <tr r="Z2" s="4"/>
      </tp>
      <tp>
        <v>2087.5</v>
        <stp/>
        <stp>StudyData</stp>
        <stp>EP</stp>
        <stp>Bar</stp>
        <stp/>
        <stp>High</stp>
        <stp>5</stp>
        <stp>-19</stp>
        <stp>All</stp>
        <stp/>
        <stp/>
        <stp/>
        <stp>T</stp>
        <tr r="D21" s="4"/>
        <tr r="D21" s="4"/>
      </tp>
      <tp>
        <v>2087.75</v>
        <stp/>
        <stp>StudyData</stp>
        <stp>EP</stp>
        <stp>Bar</stp>
        <stp/>
        <stp>High</stp>
        <stp>5</stp>
        <stp>-18</stp>
        <stp>All</stp>
        <stp/>
        <stp/>
        <stp/>
        <stp>T</stp>
        <tr r="D20" s="4"/>
        <tr r="D20" s="4"/>
      </tp>
      <tp>
        <v>2087</v>
        <stp/>
        <stp>StudyData</stp>
        <stp>EP</stp>
        <stp>Bar</stp>
        <stp/>
        <stp>High</stp>
        <stp>5</stp>
        <stp>-13</stp>
        <stp>All</stp>
        <stp/>
        <stp/>
        <stp/>
        <stp>T</stp>
        <tr r="D15" s="4"/>
        <tr r="D15" s="4"/>
      </tp>
      <tp>
        <v>2086.75</v>
        <stp/>
        <stp>StudyData</stp>
        <stp>EP</stp>
        <stp>Bar</stp>
        <stp/>
        <stp>High</stp>
        <stp>5</stp>
        <stp>-12</stp>
        <stp>All</stp>
        <stp/>
        <stp/>
        <stp/>
        <stp>T</stp>
        <tr r="D14" s="4"/>
        <tr r="D14" s="4"/>
      </tp>
      <tp>
        <v>2086.75</v>
        <stp/>
        <stp>StudyData</stp>
        <stp>EP</stp>
        <stp>Bar</stp>
        <stp/>
        <stp>High</stp>
        <stp>5</stp>
        <stp>-11</stp>
        <stp>All</stp>
        <stp/>
        <stp/>
        <stp/>
        <stp>T</stp>
        <tr r="D13" s="4"/>
        <tr r="D13" s="4"/>
      </tp>
      <tp>
        <v>2087</v>
        <stp/>
        <stp>StudyData</stp>
        <stp>EP</stp>
        <stp>Bar</stp>
        <stp/>
        <stp>High</stp>
        <stp>5</stp>
        <stp>-10</stp>
        <stp>All</stp>
        <stp/>
        <stp/>
        <stp/>
        <stp>T</stp>
        <tr r="D12" s="4"/>
        <tr r="D12" s="4"/>
      </tp>
      <tp>
        <v>2087.5</v>
        <stp/>
        <stp>StudyData</stp>
        <stp>EP</stp>
        <stp>Bar</stp>
        <stp/>
        <stp>High</stp>
        <stp>5</stp>
        <stp>-17</stp>
        <stp>All</stp>
        <stp/>
        <stp/>
        <stp/>
        <stp>T</stp>
        <tr r="D19" s="4"/>
        <tr r="D19" s="4"/>
      </tp>
      <tp>
        <v>2087.5</v>
        <stp/>
        <stp>StudyData</stp>
        <stp>EP</stp>
        <stp>Bar</stp>
        <stp/>
        <stp>High</stp>
        <stp>5</stp>
        <stp>-16</stp>
        <stp>All</stp>
        <stp/>
        <stp/>
        <stp/>
        <stp>T</stp>
        <tr r="D18" s="4"/>
        <tr r="D18" s="4"/>
      </tp>
      <tp>
        <v>2087.5</v>
        <stp/>
        <stp>StudyData</stp>
        <stp>EP</stp>
        <stp>Bar</stp>
        <stp/>
        <stp>High</stp>
        <stp>5</stp>
        <stp>-15</stp>
        <stp>All</stp>
        <stp/>
        <stp/>
        <stp/>
        <stp>T</stp>
        <tr r="D17" s="4"/>
        <tr r="D17" s="4"/>
      </tp>
      <tp>
        <v>2087</v>
        <stp/>
        <stp>StudyData</stp>
        <stp>EP</stp>
        <stp>Bar</stp>
        <stp/>
        <stp>High</stp>
        <stp>5</stp>
        <stp>-14</stp>
        <stp>All</stp>
        <stp/>
        <stp/>
        <stp/>
        <stp>T</stp>
        <tr r="D16" s="4"/>
        <tr r="D16" s="4"/>
      </tp>
      <tp>
        <v>10347.5</v>
        <stp/>
        <stp>StudyData</stp>
        <stp>DD</stp>
        <stp>Bar</stp>
        <stp/>
        <stp>Close</stp>
        <stp>5</stp>
        <stp>-28</stp>
        <stp>All</stp>
        <stp/>
        <stp/>
        <stp/>
        <stp>T</stp>
        <tr r="M30" s="4"/>
        <tr r="M30" s="4"/>
      </tp>
      <tp>
        <v>10330</v>
        <stp/>
        <stp>StudyData</stp>
        <stp>DD</stp>
        <stp>Bar</stp>
        <stp/>
        <stp>Close</stp>
        <stp>5</stp>
        <stp>-29</stp>
        <stp>All</stp>
        <stp/>
        <stp/>
        <stp/>
        <stp>T</stp>
        <tr r="M31" s="4"/>
        <tr r="M31" s="4"/>
      </tp>
      <tp>
        <v>10322.5</v>
        <stp/>
        <stp>StudyData</stp>
        <stp>DD</stp>
        <stp>Bar</stp>
        <stp/>
        <stp>Close</stp>
        <stp>5</stp>
        <stp>-22</stp>
        <stp>All</stp>
        <stp/>
        <stp/>
        <stp/>
        <stp>T</stp>
        <tr r="M24" s="4"/>
        <tr r="M24" s="4"/>
      </tp>
      <tp>
        <v>10342</v>
        <stp/>
        <stp>StudyData</stp>
        <stp>DD</stp>
        <stp>Bar</stp>
        <stp/>
        <stp>Close</stp>
        <stp>5</stp>
        <stp>-23</stp>
        <stp>All</stp>
        <stp/>
        <stp/>
        <stp/>
        <stp>T</stp>
        <tr r="M25" s="4"/>
        <tr r="M25" s="4"/>
      </tp>
      <tp>
        <v>10316</v>
        <stp/>
        <stp>StudyData</stp>
        <stp>DD</stp>
        <stp>Bar</stp>
        <stp/>
        <stp>Close</stp>
        <stp>5</stp>
        <stp>-20</stp>
        <stp>All</stp>
        <stp/>
        <stp/>
        <stp/>
        <stp>T</stp>
        <tr r="M22" s="4"/>
        <tr r="M22" s="4"/>
      </tp>
      <tp>
        <v>10320</v>
        <stp/>
        <stp>StudyData</stp>
        <stp>DD</stp>
        <stp>Bar</stp>
        <stp/>
        <stp>Close</stp>
        <stp>5</stp>
        <stp>-21</stp>
        <stp>All</stp>
        <stp/>
        <stp/>
        <stp/>
        <stp>T</stp>
        <tr r="M23" s="4"/>
        <tr r="M23" s="4"/>
      </tp>
      <tp>
        <v>10345.5</v>
        <stp/>
        <stp>StudyData</stp>
        <stp>DD</stp>
        <stp>Bar</stp>
        <stp/>
        <stp>Close</stp>
        <stp>5</stp>
        <stp>-26</stp>
        <stp>All</stp>
        <stp/>
        <stp/>
        <stp/>
        <stp>T</stp>
        <tr r="M28" s="4"/>
        <tr r="M28" s="4"/>
      </tp>
      <tp>
        <v>10347</v>
        <stp/>
        <stp>StudyData</stp>
        <stp>DD</stp>
        <stp>Bar</stp>
        <stp/>
        <stp>Close</stp>
        <stp>5</stp>
        <stp>-27</stp>
        <stp>All</stp>
        <stp/>
        <stp/>
        <stp/>
        <stp>T</stp>
        <tr r="M29" s="4"/>
        <tr r="M29" s="4"/>
      </tp>
      <tp>
        <v>10343</v>
        <stp/>
        <stp>StudyData</stp>
        <stp>DD</stp>
        <stp>Bar</stp>
        <stp/>
        <stp>Close</stp>
        <stp>5</stp>
        <stp>-24</stp>
        <stp>All</stp>
        <stp/>
        <stp/>
        <stp/>
        <stp>T</stp>
        <tr r="M26" s="4"/>
        <tr r="M26" s="4"/>
      </tp>
      <tp>
        <v>10345.5</v>
        <stp/>
        <stp>StudyData</stp>
        <stp>DD</stp>
        <stp>Bar</stp>
        <stp/>
        <stp>Close</stp>
        <stp>5</stp>
        <stp>-25</stp>
        <stp>All</stp>
        <stp/>
        <stp/>
        <stp/>
        <stp>T</stp>
        <tr r="M27" s="4"/>
        <tr r="M27" s="4"/>
      </tp>
      <tp>
        <v>2088</v>
        <stp/>
        <stp>StudyData</stp>
        <stp>EP</stp>
        <stp>Bar</stp>
        <stp/>
        <stp>High</stp>
        <stp>5</stp>
        <stp>-29</stp>
        <stp>All</stp>
        <stp/>
        <stp/>
        <stp/>
        <stp>T</stp>
        <tr r="D31" s="4"/>
        <tr r="D31" s="4"/>
      </tp>
      <tp>
        <v>2088.5</v>
        <stp/>
        <stp>StudyData</stp>
        <stp>EP</stp>
        <stp>Bar</stp>
        <stp/>
        <stp>High</stp>
        <stp>5</stp>
        <stp>-28</stp>
        <stp>All</stp>
        <stp/>
        <stp/>
        <stp/>
        <stp>T</stp>
        <tr r="D30" s="4"/>
        <tr r="D30" s="4"/>
      </tp>
      <tp>
        <v>2088.5</v>
        <stp/>
        <stp>StudyData</stp>
        <stp>EP</stp>
        <stp>Bar</stp>
        <stp/>
        <stp>High</stp>
        <stp>5</stp>
        <stp>-23</stp>
        <stp>All</stp>
        <stp/>
        <stp/>
        <stp/>
        <stp>T</stp>
        <tr r="D25" s="4"/>
        <tr r="D25" s="4"/>
      </tp>
      <tp>
        <v>2087.5</v>
        <stp/>
        <stp>StudyData</stp>
        <stp>EP</stp>
        <stp>Bar</stp>
        <stp/>
        <stp>High</stp>
        <stp>5</stp>
        <stp>-22</stp>
        <stp>All</stp>
        <stp/>
        <stp/>
        <stp/>
        <stp>T</stp>
        <tr r="D24" s="4"/>
        <tr r="D24" s="4"/>
      </tp>
      <tp>
        <v>2087.5</v>
        <stp/>
        <stp>StudyData</stp>
        <stp>EP</stp>
        <stp>Bar</stp>
        <stp/>
        <stp>High</stp>
        <stp>5</stp>
        <stp>-21</stp>
        <stp>All</stp>
        <stp/>
        <stp/>
        <stp/>
        <stp>T</stp>
        <tr r="D23" s="4"/>
        <tr r="D23" s="4"/>
      </tp>
      <tp>
        <v>2086.5</v>
        <stp/>
        <stp>StudyData</stp>
        <stp>EP</stp>
        <stp>Bar</stp>
        <stp/>
        <stp>High</stp>
        <stp>5</stp>
        <stp>-20</stp>
        <stp>All</stp>
        <stp/>
        <stp/>
        <stp/>
        <stp>T</stp>
        <tr r="D22" s="4"/>
        <tr r="D22" s="4"/>
      </tp>
      <tp>
        <v>2088.5</v>
        <stp/>
        <stp>StudyData</stp>
        <stp>EP</stp>
        <stp>Bar</stp>
        <stp/>
        <stp>High</stp>
        <stp>5</stp>
        <stp>-27</stp>
        <stp>All</stp>
        <stp/>
        <stp/>
        <stp/>
        <stp>T</stp>
        <tr r="D29" s="4"/>
        <tr r="D29" s="4"/>
      </tp>
      <tp>
        <v>2088.5</v>
        <stp/>
        <stp>StudyData</stp>
        <stp>EP</stp>
        <stp>Bar</stp>
        <stp/>
        <stp>High</stp>
        <stp>5</stp>
        <stp>-26</stp>
        <stp>All</stp>
        <stp/>
        <stp/>
        <stp/>
        <stp>T</stp>
        <tr r="D28" s="4"/>
        <tr r="D28" s="4"/>
      </tp>
      <tp>
        <v>2088.25</v>
        <stp/>
        <stp>StudyData</stp>
        <stp>EP</stp>
        <stp>Bar</stp>
        <stp/>
        <stp>High</stp>
        <stp>5</stp>
        <stp>-25</stp>
        <stp>All</stp>
        <stp/>
        <stp/>
        <stp/>
        <stp>T</stp>
        <tr r="D27" s="4"/>
        <tr r="D27" s="4"/>
      </tp>
      <tp>
        <v>2088.5</v>
        <stp/>
        <stp>StudyData</stp>
        <stp>EP</stp>
        <stp>Bar</stp>
        <stp/>
        <stp>High</stp>
        <stp>5</stp>
        <stp>-24</stp>
        <stp>All</stp>
        <stp/>
        <stp/>
        <stp/>
        <stp>T</stp>
        <tr r="D26" s="4"/>
        <tr r="D26" s="4"/>
      </tp>
      <tp>
        <v>10323.5</v>
        <stp/>
        <stp>StudyData</stp>
        <stp>DD</stp>
        <stp>Bar</stp>
        <stp/>
        <stp>High</stp>
        <stp>5</stp>
        <stp>-35</stp>
        <stp>All</stp>
        <stp/>
        <stp/>
        <stp/>
        <stp>T</stp>
        <tr r="K37" s="4"/>
        <tr r="K37" s="4"/>
      </tp>
      <tp>
        <v>10325</v>
        <stp/>
        <stp>StudyData</stp>
        <stp>DD</stp>
        <stp>Bar</stp>
        <stp/>
        <stp>High</stp>
        <stp>5</stp>
        <stp>-34</stp>
        <stp>All</stp>
        <stp/>
        <stp/>
        <stp/>
        <stp>T</stp>
        <tr r="K36" s="4"/>
        <tr r="K36" s="4"/>
      </tp>
      <tp>
        <v>10331</v>
        <stp/>
        <stp>StudyData</stp>
        <stp>DD</stp>
        <stp>Bar</stp>
        <stp/>
        <stp>High</stp>
        <stp>5</stp>
        <stp>-33</stp>
        <stp>All</stp>
        <stp/>
        <stp/>
        <stp/>
        <stp>T</stp>
        <tr r="K35" s="4"/>
        <tr r="K35" s="4"/>
      </tp>
      <tp>
        <v>10334</v>
        <stp/>
        <stp>StudyData</stp>
        <stp>DD</stp>
        <stp>Bar</stp>
        <stp/>
        <stp>High</stp>
        <stp>5</stp>
        <stp>-32</stp>
        <stp>All</stp>
        <stp/>
        <stp/>
        <stp/>
        <stp>T</stp>
        <tr r="K34" s="4"/>
        <tr r="K34" s="4"/>
      </tp>
      <tp>
        <v>10330</v>
        <stp/>
        <stp>StudyData</stp>
        <stp>DD</stp>
        <stp>Bar</stp>
        <stp/>
        <stp>High</stp>
        <stp>5</stp>
        <stp>-31</stp>
        <stp>All</stp>
        <stp/>
        <stp/>
        <stp/>
        <stp>T</stp>
        <tr r="K33" s="4"/>
        <tr r="K33" s="4"/>
      </tp>
      <tp>
        <v>10330.5</v>
        <stp/>
        <stp>StudyData</stp>
        <stp>DD</stp>
        <stp>Bar</stp>
        <stp/>
        <stp>High</stp>
        <stp>5</stp>
        <stp>-30</stp>
        <stp>All</stp>
        <stp/>
        <stp/>
        <stp/>
        <stp>T</stp>
        <tr r="K32" s="4"/>
        <tr r="K32" s="4"/>
      </tp>
      <tp>
        <v>10330</v>
        <stp/>
        <stp>StudyData</stp>
        <stp>DD</stp>
        <stp>Bar</stp>
        <stp/>
        <stp>Close</stp>
        <stp>5</stp>
        <stp>-18</stp>
        <stp>All</stp>
        <stp/>
        <stp/>
        <stp/>
        <stp>T</stp>
        <tr r="M20" s="4"/>
        <tr r="M20" s="4"/>
      </tp>
      <tp>
        <v>10327</v>
        <stp/>
        <stp>StudyData</stp>
        <stp>DD</stp>
        <stp>Bar</stp>
        <stp/>
        <stp>Close</stp>
        <stp>5</stp>
        <stp>-19</stp>
        <stp>All</stp>
        <stp/>
        <stp/>
        <stp/>
        <stp>T</stp>
        <tr r="M21" s="4"/>
        <tr r="M21" s="4"/>
      </tp>
      <tp>
        <v>10293.5</v>
        <stp/>
        <stp>StudyData</stp>
        <stp>DD</stp>
        <stp>Bar</stp>
        <stp/>
        <stp>Close</stp>
        <stp>5</stp>
        <stp>-12</stp>
        <stp>All</stp>
        <stp/>
        <stp/>
        <stp/>
        <stp>T</stp>
        <tr r="M14" s="4"/>
        <tr r="M14" s="4"/>
      </tp>
      <tp>
        <v>10299</v>
        <stp/>
        <stp>StudyData</stp>
        <stp>DD</stp>
        <stp>Bar</stp>
        <stp/>
        <stp>Close</stp>
        <stp>5</stp>
        <stp>-13</stp>
        <stp>All</stp>
        <stp/>
        <stp/>
        <stp/>
        <stp>T</stp>
        <tr r="M15" s="4"/>
        <tr r="M15" s="4"/>
      </tp>
      <tp>
        <v>10283.5</v>
        <stp/>
        <stp>StudyData</stp>
        <stp>DD</stp>
        <stp>Bar</stp>
        <stp/>
        <stp>Close</stp>
        <stp>5</stp>
        <stp>-10</stp>
        <stp>All</stp>
        <stp/>
        <stp/>
        <stp/>
        <stp>T</stp>
        <tr r="M12" s="4"/>
        <tr r="M12" s="4"/>
      </tp>
      <tp>
        <v>10294.5</v>
        <stp/>
        <stp>StudyData</stp>
        <stp>DD</stp>
        <stp>Bar</stp>
        <stp/>
        <stp>Close</stp>
        <stp>5</stp>
        <stp>-11</stp>
        <stp>All</stp>
        <stp/>
        <stp/>
        <stp/>
        <stp>T</stp>
        <tr r="M13" s="4"/>
        <tr r="M13" s="4"/>
      </tp>
      <tp>
        <v>10320</v>
        <stp/>
        <stp>StudyData</stp>
        <stp>DD</stp>
        <stp>Bar</stp>
        <stp/>
        <stp>Close</stp>
        <stp>5</stp>
        <stp>-16</stp>
        <stp>All</stp>
        <stp/>
        <stp/>
        <stp/>
        <stp>T</stp>
        <tr r="M18" s="4"/>
        <tr r="M18" s="4"/>
      </tp>
      <tp>
        <v>10327</v>
        <stp/>
        <stp>StudyData</stp>
        <stp>DD</stp>
        <stp>Bar</stp>
        <stp/>
        <stp>Close</stp>
        <stp>5</stp>
        <stp>-17</stp>
        <stp>All</stp>
        <stp/>
        <stp/>
        <stp/>
        <stp>T</stp>
        <tr r="M19" s="4"/>
        <tr r="M19" s="4"/>
      </tp>
      <tp>
        <v>10320</v>
        <stp/>
        <stp>StudyData</stp>
        <stp>DD</stp>
        <stp>Bar</stp>
        <stp/>
        <stp>Close</stp>
        <stp>5</stp>
        <stp>-14</stp>
        <stp>All</stp>
        <stp/>
        <stp/>
        <stp/>
        <stp>T</stp>
        <tr r="M16" s="4"/>
        <tr r="M16" s="4"/>
      </tp>
      <tp>
        <v>10319.5</v>
        <stp/>
        <stp>StudyData</stp>
        <stp>DD</stp>
        <stp>Bar</stp>
        <stp/>
        <stp>Close</stp>
        <stp>5</stp>
        <stp>-15</stp>
        <stp>All</stp>
        <stp/>
        <stp/>
        <stp/>
        <stp>T</stp>
        <tr r="M17" s="4"/>
        <tr r="M17" s="4"/>
      </tp>
      <tp>
        <v>2086.25</v>
        <stp/>
        <stp>StudyData</stp>
        <stp>EP</stp>
        <stp>Bar</stp>
        <stp/>
        <stp>High</stp>
        <stp>5</stp>
        <stp>-33</stp>
        <stp>All</stp>
        <stp/>
        <stp/>
        <stp/>
        <stp>T</stp>
        <tr r="D35" s="4"/>
        <tr r="D35" s="4"/>
      </tp>
      <tp>
        <v>2087</v>
        <stp/>
        <stp>StudyData</stp>
        <stp>EP</stp>
        <stp>Bar</stp>
        <stp/>
        <stp>High</stp>
        <stp>5</stp>
        <stp>-32</stp>
        <stp>All</stp>
        <stp/>
        <stp/>
        <stp/>
        <stp>T</stp>
        <tr r="D34" s="4"/>
        <tr r="D34" s="4"/>
      </tp>
      <tp>
        <v>2087.5</v>
        <stp/>
        <stp>StudyData</stp>
        <stp>EP</stp>
        <stp>Bar</stp>
        <stp/>
        <stp>High</stp>
        <stp>5</stp>
        <stp>-31</stp>
        <stp>All</stp>
        <stp/>
        <stp/>
        <stp/>
        <stp>T</stp>
        <tr r="D33" s="4"/>
        <tr r="D33" s="4"/>
      </tp>
      <tp>
        <v>2087.75</v>
        <stp/>
        <stp>StudyData</stp>
        <stp>EP</stp>
        <stp>Bar</stp>
        <stp/>
        <stp>High</stp>
        <stp>5</stp>
        <stp>-30</stp>
        <stp>All</stp>
        <stp/>
        <stp/>
        <stp/>
        <stp>T</stp>
        <tr r="D32" s="4"/>
        <tr r="D32" s="4"/>
      </tp>
      <tp>
        <v>2086</v>
        <stp/>
        <stp>StudyData</stp>
        <stp>EP</stp>
        <stp>Bar</stp>
        <stp/>
        <stp>High</stp>
        <stp>5</stp>
        <stp>-35</stp>
        <stp>All</stp>
        <stp/>
        <stp/>
        <stp/>
        <stp>T</stp>
        <tr r="D37" s="4"/>
        <tr r="D37" s="4"/>
      </tp>
      <tp>
        <v>2086.25</v>
        <stp/>
        <stp>StudyData</stp>
        <stp>EP</stp>
        <stp>Bar</stp>
        <stp/>
        <stp>High</stp>
        <stp>5</stp>
        <stp>-34</stp>
        <stp>All</stp>
        <stp/>
        <stp/>
        <stp/>
        <stp>T</stp>
        <tr r="D36" s="4"/>
        <tr r="D36" s="4"/>
      </tp>
      <tp>
        <v>10335.5</v>
        <stp/>
        <stp>StudyData</stp>
        <stp>DD</stp>
        <stp>Bar</stp>
        <stp/>
        <stp>High</stp>
        <stp>5</stp>
        <stp>-29</stp>
        <stp>All</stp>
        <stp/>
        <stp/>
        <stp/>
        <stp>T</stp>
        <tr r="K31" s="4"/>
        <tr r="K31" s="4"/>
      </tp>
      <tp>
        <v>10350</v>
        <stp/>
        <stp>StudyData</stp>
        <stp>DD</stp>
        <stp>Bar</stp>
        <stp/>
        <stp>High</stp>
        <stp>5</stp>
        <stp>-28</stp>
        <stp>All</stp>
        <stp/>
        <stp/>
        <stp/>
        <stp>T</stp>
        <tr r="K30" s="4"/>
        <tr r="K30" s="4"/>
      </tp>
      <tp>
        <v>10351.5</v>
        <stp/>
        <stp>StudyData</stp>
        <stp>DD</stp>
        <stp>Bar</stp>
        <stp/>
        <stp>High</stp>
        <stp>5</stp>
        <stp>-27</stp>
        <stp>All</stp>
        <stp/>
        <stp/>
        <stp/>
        <stp>T</stp>
        <tr r="K29" s="4"/>
        <tr r="K29" s="4"/>
      </tp>
      <tp>
        <v>10349.5</v>
        <stp/>
        <stp>StudyData</stp>
        <stp>DD</stp>
        <stp>Bar</stp>
        <stp/>
        <stp>High</stp>
        <stp>5</stp>
        <stp>-26</stp>
        <stp>All</stp>
        <stp/>
        <stp/>
        <stp/>
        <stp>T</stp>
        <tr r="K28" s="4"/>
        <tr r="K28" s="4"/>
      </tp>
      <tp>
        <v>10349</v>
        <stp/>
        <stp>StudyData</stp>
        <stp>DD</stp>
        <stp>Bar</stp>
        <stp/>
        <stp>High</stp>
        <stp>5</stp>
        <stp>-25</stp>
        <stp>All</stp>
        <stp/>
        <stp/>
        <stp/>
        <stp>T</stp>
        <tr r="K27" s="4"/>
        <tr r="K27" s="4"/>
      </tp>
      <tp>
        <v>10347.5</v>
        <stp/>
        <stp>StudyData</stp>
        <stp>DD</stp>
        <stp>Bar</stp>
        <stp/>
        <stp>High</stp>
        <stp>5</stp>
        <stp>-24</stp>
        <stp>All</stp>
        <stp/>
        <stp/>
        <stp/>
        <stp>T</stp>
        <tr r="K26" s="4"/>
        <tr r="K26" s="4"/>
      </tp>
      <tp>
        <v>10345</v>
        <stp/>
        <stp>StudyData</stp>
        <stp>DD</stp>
        <stp>Bar</stp>
        <stp/>
        <stp>High</stp>
        <stp>5</stp>
        <stp>-23</stp>
        <stp>All</stp>
        <stp/>
        <stp/>
        <stp/>
        <stp>T</stp>
        <tr r="K25" s="4"/>
        <tr r="K25" s="4"/>
      </tp>
      <tp>
        <v>10341.5</v>
        <stp/>
        <stp>StudyData</stp>
        <stp>DD</stp>
        <stp>Bar</stp>
        <stp/>
        <stp>High</stp>
        <stp>5</stp>
        <stp>-22</stp>
        <stp>All</stp>
        <stp/>
        <stp/>
        <stp/>
        <stp>T</stp>
        <tr r="K24" s="4"/>
        <tr r="K24" s="4"/>
      </tp>
      <tp>
        <v>10325</v>
        <stp/>
        <stp>StudyData</stp>
        <stp>DD</stp>
        <stp>Bar</stp>
        <stp/>
        <stp>High</stp>
        <stp>5</stp>
        <stp>-21</stp>
        <stp>All</stp>
        <stp/>
        <stp/>
        <stp/>
        <stp>T</stp>
        <tr r="K23" s="4"/>
        <tr r="K23" s="4"/>
      </tp>
      <tp>
        <v>10323</v>
        <stp/>
        <stp>StudyData</stp>
        <stp>DD</stp>
        <stp>Bar</stp>
        <stp/>
        <stp>High</stp>
        <stp>5</stp>
        <stp>-20</stp>
        <stp>All</stp>
        <stp/>
        <stp/>
        <stp/>
        <stp>T</stp>
        <tr r="K22" s="4"/>
        <tr r="K22" s="4"/>
      </tp>
      <tp>
        <v>3052</v>
        <stp/>
        <stp>StudyData</stp>
        <stp>DSX</stp>
        <stp>Bar</stp>
        <stp/>
        <stp>Open</stp>
        <stp>5</stp>
        <stp>-9</stp>
        <stp>All</stp>
        <stp/>
        <stp/>
        <stp/>
        <stp>T</stp>
        <tr r="Q11" s="4"/>
        <tr r="Q11" s="4"/>
      </tp>
      <tp>
        <v>3051</v>
        <stp/>
        <stp>StudyData</stp>
        <stp>DSX</stp>
        <stp>Bar</stp>
        <stp/>
        <stp>Open</stp>
        <stp>5</stp>
        <stp>-8</stp>
        <stp>All</stp>
        <stp/>
        <stp/>
        <stp/>
        <stp>T</stp>
        <tr r="Q10" s="4"/>
        <tr r="Q10" s="4"/>
      </tp>
      <tp>
        <v>1.4628000000000001</v>
        <stp/>
        <stp>StudyData</stp>
        <stp>BP6</stp>
        <stp>Bar</stp>
        <stp/>
        <stp>High</stp>
        <stp>5</stp>
        <stp>-9</stp>
        <stp>All</stp>
        <stp/>
        <stp/>
        <stp/>
        <stp>T</stp>
        <tr r="AT11" s="4"/>
        <tr r="AT11" s="4"/>
      </tp>
      <tp>
        <v>1.4628000000000001</v>
        <stp/>
        <stp>StudyData</stp>
        <stp>BP6</stp>
        <stp>Bar</stp>
        <stp/>
        <stp>High</stp>
        <stp>5</stp>
        <stp>-8</stp>
        <stp>All</stp>
        <stp/>
        <stp/>
        <stp/>
        <stp>T</stp>
        <tr r="AT10" s="4"/>
        <tr r="AT10" s="4"/>
      </tp>
      <tp>
        <v>1.4637</v>
        <stp/>
        <stp>StudyData</stp>
        <stp>BP6</stp>
        <stp>Bar</stp>
        <stp/>
        <stp>High</stp>
        <stp>5</stp>
        <stp>-5</stp>
        <stp>All</stp>
        <stp/>
        <stp/>
        <stp/>
        <stp>T</stp>
        <tr r="AT7" s="4"/>
        <tr r="AT7" s="4"/>
      </tp>
      <tp>
        <v>3049</v>
        <stp/>
        <stp>StudyData</stp>
        <stp>DSX</stp>
        <stp>Bar</stp>
        <stp/>
        <stp>Open</stp>
        <stp>5</stp>
        <stp>-1</stp>
        <stp>All</stp>
        <stp/>
        <stp/>
        <stp/>
        <stp>T</stp>
        <tr r="Q3" s="4"/>
        <tr r="Q3" s="4"/>
      </tp>
      <tp>
        <v>1.4641</v>
        <stp/>
        <stp>StudyData</stp>
        <stp>BP6</stp>
        <stp>Bar</stp>
        <stp/>
        <stp>High</stp>
        <stp>5</stp>
        <stp>-4</stp>
        <stp>All</stp>
        <stp/>
        <stp/>
        <stp/>
        <stp>T</stp>
        <tr r="AT6" s="4"/>
        <tr r="AT6" s="4"/>
      </tp>
      <tp>
        <v>1.4630000000000001</v>
        <stp/>
        <stp>StudyData</stp>
        <stp>BP6</stp>
        <stp>Bar</stp>
        <stp/>
        <stp>High</stp>
        <stp>5</stp>
        <stp>-7</stp>
        <stp>All</stp>
        <stp/>
        <stp/>
        <stp/>
        <stp>T</stp>
        <tr r="AT9" s="4"/>
        <tr r="AT9" s="4"/>
      </tp>
      <tp>
        <v>3056</v>
        <stp/>
        <stp>StudyData</stp>
        <stp>DSX</stp>
        <stp>Bar</stp>
        <stp/>
        <stp>Open</stp>
        <stp>5</stp>
        <stp>-3</stp>
        <stp>All</stp>
        <stp/>
        <stp/>
        <stp/>
        <stp>T</stp>
        <tr r="Q5" s="4"/>
        <tr r="Q5" s="4"/>
      </tp>
      <tp>
        <v>1.4632000000000001</v>
        <stp/>
        <stp>StudyData</stp>
        <stp>BP6</stp>
        <stp>Bar</stp>
        <stp/>
        <stp>High</stp>
        <stp>5</stp>
        <stp>-6</stp>
        <stp>All</stp>
        <stp/>
        <stp/>
        <stp/>
        <stp>T</stp>
        <tr r="AT8" s="4"/>
        <tr r="AT8" s="4"/>
      </tp>
      <tp>
        <v>3055</v>
        <stp/>
        <stp>StudyData</stp>
        <stp>DSX</stp>
        <stp>Bar</stp>
        <stp/>
        <stp>Open</stp>
        <stp>5</stp>
        <stp>-2</stp>
        <stp>All</stp>
        <stp/>
        <stp/>
        <stp/>
        <stp>T</stp>
        <tr r="Q4" s="4"/>
        <tr r="Q4" s="4"/>
      </tp>
      <tp>
        <v>1.4633</v>
        <stp/>
        <stp>StudyData</stp>
        <stp>BP6</stp>
        <stp>Bar</stp>
        <stp/>
        <stp>High</stp>
        <stp>5</stp>
        <stp>-1</stp>
        <stp>All</stp>
        <stp/>
        <stp/>
        <stp/>
        <stp>T</stp>
        <tr r="AT3" s="4"/>
        <tr r="AT3" s="4"/>
      </tp>
      <tp>
        <v>3060</v>
        <stp/>
        <stp>StudyData</stp>
        <stp>DSX</stp>
        <stp>Bar</stp>
        <stp/>
        <stp>Open</stp>
        <stp>5</stp>
        <stp>-5</stp>
        <stp>All</stp>
        <stp/>
        <stp/>
        <stp/>
        <stp>T</stp>
        <tr r="Q7" s="4"/>
        <tr r="Q7" s="4"/>
      </tp>
      <tp>
        <v>3058</v>
        <stp/>
        <stp>StudyData</stp>
        <stp>DSX</stp>
        <stp>Bar</stp>
        <stp/>
        <stp>Open</stp>
        <stp>5</stp>
        <stp>-4</stp>
        <stp>All</stp>
        <stp/>
        <stp/>
        <stp/>
        <stp>T</stp>
        <tr r="Q6" s="4"/>
        <tr r="Q6" s="4"/>
      </tp>
      <tp>
        <v>1.4630000000000001</v>
        <stp/>
        <stp>StudyData</stp>
        <stp>BP6</stp>
        <stp>Bar</stp>
        <stp/>
        <stp>High</stp>
        <stp>5</stp>
        <stp>-3</stp>
        <stp>All</stp>
        <stp/>
        <stp/>
        <stp/>
        <stp>T</stp>
        <tr r="AT5" s="4"/>
        <tr r="AT5" s="4"/>
      </tp>
      <tp>
        <v>3054</v>
        <stp/>
        <stp>StudyData</stp>
        <stp>DSX</stp>
        <stp>Bar</stp>
        <stp/>
        <stp>Open</stp>
        <stp>5</stp>
        <stp>-7</stp>
        <stp>All</stp>
        <stp/>
        <stp/>
        <stp/>
        <stp>T</stp>
        <tr r="Q9" s="4"/>
        <tr r="Q9" s="4"/>
      </tp>
      <tp>
        <v>1.4634</v>
        <stp/>
        <stp>StudyData</stp>
        <stp>BP6</stp>
        <stp>Bar</stp>
        <stp/>
        <stp>High</stp>
        <stp>5</stp>
        <stp>-2</stp>
        <stp>All</stp>
        <stp/>
        <stp/>
        <stp/>
        <stp>T</stp>
        <tr r="AT4" s="4"/>
        <tr r="AT4" s="4"/>
      </tp>
      <tp>
        <v>3059</v>
        <stp/>
        <stp>StudyData</stp>
        <stp>DSX</stp>
        <stp>Bar</stp>
        <stp/>
        <stp>Open</stp>
        <stp>5</stp>
        <stp>-6</stp>
        <stp>All</stp>
        <stp/>
        <stp/>
        <stp/>
        <stp>T</stp>
        <tr r="Q8" s="4"/>
        <tr r="Q8" s="4"/>
      </tp>
      <tp>
        <v>42486.322916666664</v>
        <stp/>
        <stp>StudyData</stp>
        <stp>DD</stp>
        <stp>Bar</stp>
        <stp/>
        <stp>Time</stp>
        <stp>5</stp>
        <stp>-19</stp>
        <stp>All</stp>
        <stp/>
        <stp/>
        <stp/>
        <stp>T</stp>
        <tr r="I21" s="4"/>
      </tp>
      <tp>
        <v>42486.326388888891</v>
        <stp/>
        <stp>StudyData</stp>
        <stp>DD</stp>
        <stp>Bar</stp>
        <stp/>
        <stp>Time</stp>
        <stp>5</stp>
        <stp>-18</stp>
        <stp>All</stp>
        <stp/>
        <stp/>
        <stp/>
        <stp>T</stp>
        <tr r="I20" s="4"/>
      </tp>
      <tp>
        <v>42486.329861111109</v>
        <stp/>
        <stp>StudyData</stp>
        <stp>DD</stp>
        <stp>Bar</stp>
        <stp/>
        <stp>Time</stp>
        <stp>5</stp>
        <stp>-17</stp>
        <stp>All</stp>
        <stp/>
        <stp/>
        <stp/>
        <stp>T</stp>
        <tr r="I19" s="4"/>
      </tp>
      <tp>
        <v>42486.333333333336</v>
        <stp/>
        <stp>StudyData</stp>
        <stp>DD</stp>
        <stp>Bar</stp>
        <stp/>
        <stp>Time</stp>
        <stp>5</stp>
        <stp>-16</stp>
        <stp>All</stp>
        <stp/>
        <stp/>
        <stp/>
        <stp>T</stp>
        <tr r="I18" s="4"/>
      </tp>
      <tp>
        <v>42486.336805555555</v>
        <stp/>
        <stp>StudyData</stp>
        <stp>DD</stp>
        <stp>Bar</stp>
        <stp/>
        <stp>Time</stp>
        <stp>5</stp>
        <stp>-15</stp>
        <stp>All</stp>
        <stp/>
        <stp/>
        <stp/>
        <stp>T</stp>
        <tr r="I17" s="4"/>
      </tp>
      <tp>
        <v>42486.340277777781</v>
        <stp/>
        <stp>StudyData</stp>
        <stp>DD</stp>
        <stp>Bar</stp>
        <stp/>
        <stp>Time</stp>
        <stp>5</stp>
        <stp>-14</stp>
        <stp>All</stp>
        <stp/>
        <stp/>
        <stp/>
        <stp>T</stp>
        <tr r="I16" s="4"/>
      </tp>
      <tp>
        <v>42486.34375</v>
        <stp/>
        <stp>StudyData</stp>
        <stp>DD</stp>
        <stp>Bar</stp>
        <stp/>
        <stp>Time</stp>
        <stp>5</stp>
        <stp>-13</stp>
        <stp>All</stp>
        <stp/>
        <stp/>
        <stp/>
        <stp>T</stp>
        <tr r="I15" s="4"/>
      </tp>
      <tp>
        <v>42486.347222222219</v>
        <stp/>
        <stp>StudyData</stp>
        <stp>DD</stp>
        <stp>Bar</stp>
        <stp/>
        <stp>Time</stp>
        <stp>5</stp>
        <stp>-12</stp>
        <stp>All</stp>
        <stp/>
        <stp/>
        <stp/>
        <stp>T</stp>
        <tr r="I14" s="4"/>
      </tp>
      <tp>
        <v>42486.350694444445</v>
        <stp/>
        <stp>StudyData</stp>
        <stp>DD</stp>
        <stp>Bar</stp>
        <stp/>
        <stp>Time</stp>
        <stp>5</stp>
        <stp>-11</stp>
        <stp>All</stp>
        <stp/>
        <stp/>
        <stp/>
        <stp>T</stp>
        <tr r="I13" s="4"/>
      </tp>
      <tp>
        <v>42486.354166666664</v>
        <stp/>
        <stp>StudyData</stp>
        <stp>DD</stp>
        <stp>Bar</stp>
        <stp/>
        <stp>Time</stp>
        <stp>5</stp>
        <stp>-10</stp>
        <stp>All</stp>
        <stp/>
        <stp/>
        <stp/>
        <stp>T</stp>
        <tr r="I12" s="4"/>
      </tp>
      <tp>
        <v>17.75</v>
        <stp/>
        <stp>StudyData</stp>
        <stp>MJNK</stp>
        <stp>ATR</stp>
        <stp>MAType=Sim,Period=20</stp>
        <stp>ATR</stp>
        <stp>5</stp>
        <stp>-9</stp>
        <stp>All</stp>
        <stp/>
        <stp/>
        <stp>TRUE</stp>
        <stp>T</stp>
        <tr r="B26" s="1"/>
      </tp>
      <tp>
        <v>398.75</v>
        <stp/>
        <stp>StudyData</stp>
        <stp>MJNK</stp>
        <stp>ATR</stp>
        <stp>MAType=Sim,Period=20</stp>
        <stp>ATR</stp>
        <stp>D</stp>
        <stp>-9</stp>
        <stp>All</stp>
        <stp/>
        <stp/>
        <stp>TRUE</stp>
        <stp>T</stp>
        <tr r="B29" s="1"/>
      </tp>
      <tp>
        <v>17.75</v>
        <stp/>
        <stp>StudyData</stp>
        <stp>MJNK</stp>
        <stp>ATR</stp>
        <stp>MAType=Sim,Period=20</stp>
        <stp>ATR</stp>
        <stp>5</stp>
        <stp>-8</stp>
        <stp>All</stp>
        <stp/>
        <stp/>
        <stp>TRUE</stp>
        <stp>T</stp>
        <tr r="C26" s="1"/>
      </tp>
      <tp>
        <v>388</v>
        <stp/>
        <stp>StudyData</stp>
        <stp>MJNK</stp>
        <stp>ATR</stp>
        <stp>MAType=Sim,Period=20</stp>
        <stp>ATR</stp>
        <stp>D</stp>
        <stp>-8</stp>
        <stp>All</stp>
        <stp/>
        <stp/>
        <stp>TRUE</stp>
        <stp>T</stp>
        <tr r="C29" s="1"/>
      </tp>
      <tp>
        <v>19.25</v>
        <stp/>
        <stp>StudyData</stp>
        <stp>MJNK</stp>
        <stp>ATR</stp>
        <stp>MAType=Sim,Period=20</stp>
        <stp>ATR</stp>
        <stp>5</stp>
        <stp>-5</stp>
        <stp>All</stp>
        <stp/>
        <stp/>
        <stp>TRUE</stp>
        <stp>T</stp>
        <tr r="F26" s="1"/>
      </tp>
      <tp>
        <v>395.25</v>
        <stp/>
        <stp>StudyData</stp>
        <stp>MJNK</stp>
        <stp>ATR</stp>
        <stp>MAType=Sim,Period=20</stp>
        <stp>ATR</stp>
        <stp>D</stp>
        <stp>-5</stp>
        <stp>All</stp>
        <stp/>
        <stp/>
        <stp>TRUE</stp>
        <stp>T</stp>
        <tr r="F29" s="1"/>
      </tp>
      <tp>
        <v>19.5</v>
        <stp/>
        <stp>StudyData</stp>
        <stp>MJNK</stp>
        <stp>ATR</stp>
        <stp>MAType=Sim,Period=20</stp>
        <stp>ATR</stp>
        <stp>5</stp>
        <stp>-4</stp>
        <stp>All</stp>
        <stp/>
        <stp/>
        <stp>TRUE</stp>
        <stp>T</stp>
        <tr r="G26" s="1"/>
      </tp>
      <tp>
        <v>409.75</v>
        <stp/>
        <stp>StudyData</stp>
        <stp>MJNK</stp>
        <stp>ATR</stp>
        <stp>MAType=Sim,Period=20</stp>
        <stp>ATR</stp>
        <stp>D</stp>
        <stp>-4</stp>
        <stp>All</stp>
        <stp/>
        <stp/>
        <stp>TRUE</stp>
        <stp>T</stp>
        <tr r="G29" s="1"/>
      </tp>
      <tp>
        <v>18.5</v>
        <stp/>
        <stp>StudyData</stp>
        <stp>MJNK</stp>
        <stp>ATR</stp>
        <stp>MAType=Sim,Period=20</stp>
        <stp>ATR</stp>
        <stp>5</stp>
        <stp>-7</stp>
        <stp>All</stp>
        <stp/>
        <stp/>
        <stp>TRUE</stp>
        <stp>T</stp>
        <tr r="D26" s="1"/>
      </tp>
      <tp>
        <v>395</v>
        <stp/>
        <stp>StudyData</stp>
        <stp>MJNK</stp>
        <stp>ATR</stp>
        <stp>MAType=Sim,Period=20</stp>
        <stp>ATR</stp>
        <stp>D</stp>
        <stp>-7</stp>
        <stp>All</stp>
        <stp/>
        <stp/>
        <stp>TRUE</stp>
        <stp>T</stp>
        <tr r="D29" s="1"/>
      </tp>
      <tp>
        <v>19</v>
        <stp/>
        <stp>StudyData</stp>
        <stp>MJNK</stp>
        <stp>ATR</stp>
        <stp>MAType=Sim,Period=20</stp>
        <stp>ATR</stp>
        <stp>5</stp>
        <stp>-6</stp>
        <stp>All</stp>
        <stp/>
        <stp/>
        <stp>TRUE</stp>
        <stp>T</stp>
        <tr r="E26" s="1"/>
      </tp>
      <tp>
        <v>397</v>
        <stp/>
        <stp>StudyData</stp>
        <stp>MJNK</stp>
        <stp>ATR</stp>
        <stp>MAType=Sim,Period=20</stp>
        <stp>ATR</stp>
        <stp>D</stp>
        <stp>-6</stp>
        <stp>All</stp>
        <stp/>
        <stp/>
        <stp>TRUE</stp>
        <stp>T</stp>
        <tr r="E29" s="1"/>
      </tp>
      <tp>
        <v>20.25</v>
        <stp/>
        <stp>StudyData</stp>
        <stp>MJNK</stp>
        <stp>ATR</stp>
        <stp>MAType=Sim,Period=20</stp>
        <stp>ATR</stp>
        <stp>5</stp>
        <stp>-1</stp>
        <stp>All</stp>
        <stp/>
        <stp/>
        <stp>TRUE</stp>
        <stp>T</stp>
        <tr r="J26" s="1"/>
      </tp>
      <tp>
        <v>424</v>
        <stp/>
        <stp>StudyData</stp>
        <stp>MJNK</stp>
        <stp>ATR</stp>
        <stp>MAType=Sim,Period=20</stp>
        <stp>ATR</stp>
        <stp>D</stp>
        <stp>-1</stp>
        <stp>All</stp>
        <stp/>
        <stp/>
        <stp>TRUE</stp>
        <stp>T</stp>
        <tr r="J29" s="1"/>
      </tp>
      <tp>
        <v>19.75</v>
        <stp/>
        <stp>StudyData</stp>
        <stp>MJNK</stp>
        <stp>ATR</stp>
        <stp>MAType=Sim,Period=20</stp>
        <stp>ATR</stp>
        <stp>5</stp>
        <stp>-3</stp>
        <stp>All</stp>
        <stp/>
        <stp/>
        <stp>TRUE</stp>
        <stp>T</stp>
        <tr r="H26" s="1"/>
      </tp>
      <tp>
        <v>413.25</v>
        <stp/>
        <stp>StudyData</stp>
        <stp>MJNK</stp>
        <stp>ATR</stp>
        <stp>MAType=Sim,Period=20</stp>
        <stp>ATR</stp>
        <stp>D</stp>
        <stp>-3</stp>
        <stp>All</stp>
        <stp/>
        <stp/>
        <stp>TRUE</stp>
        <stp>T</stp>
        <tr r="H29" s="1"/>
      </tp>
      <tp>
        <v>20</v>
        <stp/>
        <stp>StudyData</stp>
        <stp>MJNK</stp>
        <stp>ATR</stp>
        <stp>MAType=Sim,Period=20</stp>
        <stp>ATR</stp>
        <stp>5</stp>
        <stp>-2</stp>
        <stp>All</stp>
        <stp/>
        <stp/>
        <stp>TRUE</stp>
        <stp>T</stp>
        <tr r="I26" s="1"/>
      </tp>
      <tp>
        <v>418.75</v>
        <stp/>
        <stp>StudyData</stp>
        <stp>MJNK</stp>
        <stp>ATR</stp>
        <stp>MAType=Sim,Period=20</stp>
        <stp>ATR</stp>
        <stp>D</stp>
        <stp>-2</stp>
        <stp>All</stp>
        <stp/>
        <stp/>
        <stp>TRUE</stp>
        <stp>T</stp>
        <tr r="I29" s="1"/>
      </tp>
      <tp>
        <v>42486.322916666664</v>
        <stp/>
        <stp>StudyData</stp>
        <stp>EP</stp>
        <stp>Bar</stp>
        <stp/>
        <stp>Time</stp>
        <stp>5</stp>
        <stp>-19</stp>
        <stp>All</stp>
        <stp/>
        <stp/>
        <stp/>
        <stp>T</stp>
        <tr r="B21" s="4"/>
      </tp>
      <tp>
        <v>42486.326388888891</v>
        <stp/>
        <stp>StudyData</stp>
        <stp>EP</stp>
        <stp>Bar</stp>
        <stp/>
        <stp>Time</stp>
        <stp>5</stp>
        <stp>-18</stp>
        <stp>All</stp>
        <stp/>
        <stp/>
        <stp/>
        <stp>T</stp>
        <tr r="B20" s="4"/>
      </tp>
      <tp>
        <v>42486.34375</v>
        <stp/>
        <stp>StudyData</stp>
        <stp>EP</stp>
        <stp>Bar</stp>
        <stp/>
        <stp>Time</stp>
        <stp>5</stp>
        <stp>-13</stp>
        <stp>All</stp>
        <stp/>
        <stp/>
        <stp/>
        <stp>T</stp>
        <tr r="B15" s="4"/>
      </tp>
      <tp>
        <v>42486.347222222219</v>
        <stp/>
        <stp>StudyData</stp>
        <stp>EP</stp>
        <stp>Bar</stp>
        <stp/>
        <stp>Time</stp>
        <stp>5</stp>
        <stp>-12</stp>
        <stp>All</stp>
        <stp/>
        <stp/>
        <stp/>
        <stp>T</stp>
        <tr r="B14" s="4"/>
      </tp>
      <tp>
        <v>42486.350694444445</v>
        <stp/>
        <stp>StudyData</stp>
        <stp>EP</stp>
        <stp>Bar</stp>
        <stp/>
        <stp>Time</stp>
        <stp>5</stp>
        <stp>-11</stp>
        <stp>All</stp>
        <stp/>
        <stp/>
        <stp/>
        <stp>T</stp>
        <tr r="B13" s="4"/>
      </tp>
      <tp>
        <v>42486.354166666664</v>
        <stp/>
        <stp>StudyData</stp>
        <stp>EP</stp>
        <stp>Bar</stp>
        <stp/>
        <stp>Time</stp>
        <stp>5</stp>
        <stp>-10</stp>
        <stp>All</stp>
        <stp/>
        <stp/>
        <stp/>
        <stp>T</stp>
        <tr r="B12" s="4"/>
      </tp>
      <tp>
        <v>42486.329861111109</v>
        <stp/>
        <stp>StudyData</stp>
        <stp>EP</stp>
        <stp>Bar</stp>
        <stp/>
        <stp>Time</stp>
        <stp>5</stp>
        <stp>-17</stp>
        <stp>All</stp>
        <stp/>
        <stp/>
        <stp/>
        <stp>T</stp>
        <tr r="B19" s="4"/>
      </tp>
      <tp>
        <v>42486.333333333336</v>
        <stp/>
        <stp>StudyData</stp>
        <stp>EP</stp>
        <stp>Bar</stp>
        <stp/>
        <stp>Time</stp>
        <stp>5</stp>
        <stp>-16</stp>
        <stp>All</stp>
        <stp/>
        <stp/>
        <stp/>
        <stp>T</stp>
        <tr r="B18" s="4"/>
      </tp>
      <tp>
        <v>42486.336805555555</v>
        <stp/>
        <stp>StudyData</stp>
        <stp>EP</stp>
        <stp>Bar</stp>
        <stp/>
        <stp>Time</stp>
        <stp>5</stp>
        <stp>-15</stp>
        <stp>All</stp>
        <stp/>
        <stp/>
        <stp/>
        <stp>T</stp>
        <tr r="B17" s="4"/>
      </tp>
      <tp>
        <v>42486.340277777781</v>
        <stp/>
        <stp>StudyData</stp>
        <stp>EP</stp>
        <stp>Bar</stp>
        <stp/>
        <stp>Time</stp>
        <stp>5</stp>
        <stp>-14</stp>
        <stp>All</stp>
        <stp/>
        <stp/>
        <stp/>
        <stp>T</stp>
        <tr r="B16" s="4"/>
      </tp>
      <tp>
        <v>43.56</v>
        <stp/>
        <stp>StudyData</stp>
        <stp>CLE</stp>
        <stp>Bar</stp>
        <stp/>
        <stp>High</stp>
        <stp>5</stp>
        <stp>-1</stp>
        <stp>All</stp>
        <stp/>
        <stp/>
        <stp/>
        <stp>T</stp>
        <tr r="AF3" s="4"/>
        <tr r="AF3" s="4"/>
      </tp>
      <tp>
        <v>43.64</v>
        <stp/>
        <stp>StudyData</stp>
        <stp>CLE</stp>
        <stp>Bar</stp>
        <stp/>
        <stp>High</stp>
        <stp>5</stp>
        <stp>-3</stp>
        <stp>All</stp>
        <stp/>
        <stp/>
        <stp/>
        <stp>T</stp>
        <tr r="AF5" s="4"/>
        <tr r="AF5" s="4"/>
      </tp>
      <tp>
        <v>43.61</v>
        <stp/>
        <stp>StudyData</stp>
        <stp>CLE</stp>
        <stp>Bar</stp>
        <stp/>
        <stp>High</stp>
        <stp>5</stp>
        <stp>-2</stp>
        <stp>All</stp>
        <stp/>
        <stp/>
        <stp/>
        <stp>T</stp>
        <tr r="AF4" s="4"/>
        <tr r="AF4" s="4"/>
      </tp>
      <tp>
        <v>43.43</v>
        <stp/>
        <stp>StudyData</stp>
        <stp>CLE</stp>
        <stp>Bar</stp>
        <stp/>
        <stp>High</stp>
        <stp>5</stp>
        <stp>-5</stp>
        <stp>All</stp>
        <stp/>
        <stp/>
        <stp/>
        <stp>T</stp>
        <tr r="AF7" s="4"/>
        <tr r="AF7" s="4"/>
      </tp>
      <tp>
        <v>43.54</v>
        <stp/>
        <stp>StudyData</stp>
        <stp>CLE</stp>
        <stp>Bar</stp>
        <stp/>
        <stp>High</stp>
        <stp>5</stp>
        <stp>-4</stp>
        <stp>All</stp>
        <stp/>
        <stp/>
        <stp/>
        <stp>T</stp>
        <tr r="AF6" s="4"/>
        <tr r="AF6" s="4"/>
      </tp>
      <tp>
        <v>43.43</v>
        <stp/>
        <stp>StudyData</stp>
        <stp>CLE</stp>
        <stp>Bar</stp>
        <stp/>
        <stp>High</stp>
        <stp>5</stp>
        <stp>-7</stp>
        <stp>All</stp>
        <stp/>
        <stp/>
        <stp/>
        <stp>T</stp>
        <tr r="AF9" s="4"/>
        <tr r="AF9" s="4"/>
      </tp>
      <tp>
        <v>43.34</v>
        <stp/>
        <stp>StudyData</stp>
        <stp>CLE</stp>
        <stp>Bar</stp>
        <stp/>
        <stp>High</stp>
        <stp>5</stp>
        <stp>-6</stp>
        <stp>All</stp>
        <stp/>
        <stp/>
        <stp/>
        <stp>T</stp>
        <tr r="AF8" s="4"/>
        <tr r="AF8" s="4"/>
      </tp>
      <tp>
        <v>43.47</v>
        <stp/>
        <stp>StudyData</stp>
        <stp>CLE</stp>
        <stp>Bar</stp>
        <stp/>
        <stp>High</stp>
        <stp>5</stp>
        <stp>-9</stp>
        <stp>All</stp>
        <stp/>
        <stp/>
        <stp/>
        <stp>T</stp>
        <tr r="AF11" s="4"/>
        <tr r="AF11" s="4"/>
      </tp>
      <tp>
        <v>43.5</v>
        <stp/>
        <stp>StudyData</stp>
        <stp>CLE</stp>
        <stp>Bar</stp>
        <stp/>
        <stp>High</stp>
        <stp>5</stp>
        <stp>-8</stp>
        <stp>All</stp>
        <stp/>
        <stp/>
        <stp/>
        <stp>T</stp>
        <tr r="AF10" s="4"/>
        <tr r="AF10" s="4"/>
      </tp>
      <tp>
        <v>10305</v>
        <stp/>
        <stp>StudyData</stp>
        <stp>DD</stp>
        <stp>Bar</stp>
        <stp/>
        <stp>Close</stp>
        <stp>60</stp>
        <stp>-1</stp>
        <stp>All</stp>
        <stp/>
        <stp/>
        <stp/>
        <stp>T</stp>
        <tr r="D21" s="3"/>
      </tp>
      <tp>
        <v>10265</v>
        <stp/>
        <stp>StudyData</stp>
        <stp>DD</stp>
        <stp>Bar</stp>
        <stp/>
        <stp>Close</stp>
        <stp>15</stp>
        <stp>-1</stp>
        <stp>All</stp>
        <stp/>
        <stp/>
        <stp/>
        <stp>T</stp>
        <tr r="D19" s="3"/>
      </tp>
      <tp>
        <v>42486.288194444445</v>
        <stp/>
        <stp>StudyData</stp>
        <stp>EP</stp>
        <stp>Bar</stp>
        <stp/>
        <stp>Time</stp>
        <stp>5</stp>
        <stp>-29</stp>
        <stp>All</stp>
        <stp/>
        <stp/>
        <stp/>
        <stp>T</stp>
        <tr r="B31" s="4"/>
      </tp>
      <tp>
        <v>42486.291666666664</v>
        <stp/>
        <stp>StudyData</stp>
        <stp>EP</stp>
        <stp>Bar</stp>
        <stp/>
        <stp>Time</stp>
        <stp>5</stp>
        <stp>-28</stp>
        <stp>All</stp>
        <stp/>
        <stp/>
        <stp/>
        <stp>T</stp>
        <tr r="B30" s="4"/>
      </tp>
      <tp>
        <v>42486.309027777781</v>
        <stp/>
        <stp>StudyData</stp>
        <stp>EP</stp>
        <stp>Bar</stp>
        <stp/>
        <stp>Time</stp>
        <stp>5</stp>
        <stp>-23</stp>
        <stp>All</stp>
        <stp/>
        <stp/>
        <stp/>
        <stp>T</stp>
        <tr r="B25" s="4"/>
      </tp>
      <tp>
        <v>42486.3125</v>
        <stp/>
        <stp>StudyData</stp>
        <stp>EP</stp>
        <stp>Bar</stp>
        <stp/>
        <stp>Time</stp>
        <stp>5</stp>
        <stp>-22</stp>
        <stp>All</stp>
        <stp/>
        <stp/>
        <stp/>
        <stp>T</stp>
        <tr r="B24" s="4"/>
      </tp>
      <tp>
        <v>42486.315972222219</v>
        <stp/>
        <stp>StudyData</stp>
        <stp>EP</stp>
        <stp>Bar</stp>
        <stp/>
        <stp>Time</stp>
        <stp>5</stp>
        <stp>-21</stp>
        <stp>All</stp>
        <stp/>
        <stp/>
        <stp/>
        <stp>T</stp>
        <tr r="B23" s="4"/>
      </tp>
      <tp>
        <v>42486.319444444445</v>
        <stp/>
        <stp>StudyData</stp>
        <stp>EP</stp>
        <stp>Bar</stp>
        <stp/>
        <stp>Time</stp>
        <stp>5</stp>
        <stp>-20</stp>
        <stp>All</stp>
        <stp/>
        <stp/>
        <stp/>
        <stp>T</stp>
        <tr r="B22" s="4"/>
      </tp>
      <tp>
        <v>42486.295138888891</v>
        <stp/>
        <stp>StudyData</stp>
        <stp>EP</stp>
        <stp>Bar</stp>
        <stp/>
        <stp>Time</stp>
        <stp>5</stp>
        <stp>-27</stp>
        <stp>All</stp>
        <stp/>
        <stp/>
        <stp/>
        <stp>T</stp>
        <tr r="B29" s="4"/>
      </tp>
      <tp>
        <v>42486.298611111109</v>
        <stp/>
        <stp>StudyData</stp>
        <stp>EP</stp>
        <stp>Bar</stp>
        <stp/>
        <stp>Time</stp>
        <stp>5</stp>
        <stp>-26</stp>
        <stp>All</stp>
        <stp/>
        <stp/>
        <stp/>
        <stp>T</stp>
        <tr r="B28" s="4"/>
      </tp>
      <tp>
        <v>42486.302083333336</v>
        <stp/>
        <stp>StudyData</stp>
        <stp>EP</stp>
        <stp>Bar</stp>
        <stp/>
        <stp>Time</stp>
        <stp>5</stp>
        <stp>-25</stp>
        <stp>All</stp>
        <stp/>
        <stp/>
        <stp/>
        <stp>T</stp>
        <tr r="B27" s="4"/>
      </tp>
      <tp>
        <v>42486.305555555555</v>
        <stp/>
        <stp>StudyData</stp>
        <stp>EP</stp>
        <stp>Bar</stp>
        <stp/>
        <stp>Time</stp>
        <stp>5</stp>
        <stp>-24</stp>
        <stp>All</stp>
        <stp/>
        <stp/>
        <stp/>
        <stp>T</stp>
        <tr r="B26" s="4"/>
      </tp>
      <tp>
        <v>42486.267361111109</v>
        <stp/>
        <stp>StudyData</stp>
        <stp>DD</stp>
        <stp>Bar</stp>
        <stp/>
        <stp>Time</stp>
        <stp>5</stp>
        <stp>-35</stp>
        <stp>All</stp>
        <stp/>
        <stp/>
        <stp/>
        <stp>T</stp>
        <tr r="I37" s="4"/>
      </tp>
      <tp>
        <v>42486.270833333336</v>
        <stp/>
        <stp>StudyData</stp>
        <stp>DD</stp>
        <stp>Bar</stp>
        <stp/>
        <stp>Time</stp>
        <stp>5</stp>
        <stp>-34</stp>
        <stp>All</stp>
        <stp/>
        <stp/>
        <stp/>
        <stp>T</stp>
        <tr r="I36" s="4"/>
      </tp>
      <tp>
        <v>42486.274305555555</v>
        <stp/>
        <stp>StudyData</stp>
        <stp>DD</stp>
        <stp>Bar</stp>
        <stp/>
        <stp>Time</stp>
        <stp>5</stp>
        <stp>-33</stp>
        <stp>All</stp>
        <stp/>
        <stp/>
        <stp/>
        <stp>T</stp>
        <tr r="I35" s="4"/>
      </tp>
      <tp>
        <v>42486.277777777781</v>
        <stp/>
        <stp>StudyData</stp>
        <stp>DD</stp>
        <stp>Bar</stp>
        <stp/>
        <stp>Time</stp>
        <stp>5</stp>
        <stp>-32</stp>
        <stp>All</stp>
        <stp/>
        <stp/>
        <stp/>
        <stp>T</stp>
        <tr r="I34" s="4"/>
      </tp>
      <tp>
        <v>42486.28125</v>
        <stp/>
        <stp>StudyData</stp>
        <stp>DD</stp>
        <stp>Bar</stp>
        <stp/>
        <stp>Time</stp>
        <stp>5</stp>
        <stp>-31</stp>
        <stp>All</stp>
        <stp/>
        <stp/>
        <stp/>
        <stp>T</stp>
        <tr r="I33" s="4"/>
      </tp>
      <tp>
        <v>42486.284722222219</v>
        <stp/>
        <stp>StudyData</stp>
        <stp>DD</stp>
        <stp>Bar</stp>
        <stp/>
        <stp>Time</stp>
        <stp>5</stp>
        <stp>-30</stp>
        <stp>All</stp>
        <stp/>
        <stp/>
        <stp/>
        <stp>T</stp>
        <tr r="I32" s="4"/>
      </tp>
      <tp>
        <v>42486.274305555555</v>
        <stp/>
        <stp>StudyData</stp>
        <stp>EP</stp>
        <stp>Bar</stp>
        <stp/>
        <stp>Time</stp>
        <stp>5</stp>
        <stp>-33</stp>
        <stp>All</stp>
        <stp/>
        <stp/>
        <stp/>
        <stp>T</stp>
        <tr r="B35" s="4"/>
      </tp>
      <tp>
        <v>42486.277777777781</v>
        <stp/>
        <stp>StudyData</stp>
        <stp>EP</stp>
        <stp>Bar</stp>
        <stp/>
        <stp>Time</stp>
        <stp>5</stp>
        <stp>-32</stp>
        <stp>All</stp>
        <stp/>
        <stp/>
        <stp/>
        <stp>T</stp>
        <tr r="B34" s="4"/>
      </tp>
      <tp>
        <v>42486.28125</v>
        <stp/>
        <stp>StudyData</stp>
        <stp>EP</stp>
        <stp>Bar</stp>
        <stp/>
        <stp>Time</stp>
        <stp>5</stp>
        <stp>-31</stp>
        <stp>All</stp>
        <stp/>
        <stp/>
        <stp/>
        <stp>T</stp>
        <tr r="B33" s="4"/>
      </tp>
      <tp>
        <v>42486.284722222219</v>
        <stp/>
        <stp>StudyData</stp>
        <stp>EP</stp>
        <stp>Bar</stp>
        <stp/>
        <stp>Time</stp>
        <stp>5</stp>
        <stp>-30</stp>
        <stp>All</stp>
        <stp/>
        <stp/>
        <stp/>
        <stp>T</stp>
        <tr r="B32" s="4"/>
      </tp>
      <tp>
        <v>42486.267361111109</v>
        <stp/>
        <stp>StudyData</stp>
        <stp>EP</stp>
        <stp>Bar</stp>
        <stp/>
        <stp>Time</stp>
        <stp>5</stp>
        <stp>-35</stp>
        <stp>All</stp>
        <stp/>
        <stp/>
        <stp/>
        <stp>T</stp>
        <tr r="B37" s="4"/>
      </tp>
      <tp>
        <v>42486.270833333336</v>
        <stp/>
        <stp>StudyData</stp>
        <stp>EP</stp>
        <stp>Bar</stp>
        <stp/>
        <stp>Time</stp>
        <stp>5</stp>
        <stp>-34</stp>
        <stp>All</stp>
        <stp/>
        <stp/>
        <stp/>
        <stp>T</stp>
        <tr r="B36" s="4"/>
      </tp>
      <tp>
        <v>1245.3</v>
        <stp/>
        <stp>StudyData</stp>
        <stp>GCE</stp>
        <stp>Bar</stp>
        <stp/>
        <stp>Open</stp>
        <stp>5</stp>
        <stp>-9</stp>
        <stp>All</stp>
        <stp/>
        <stp/>
        <stp/>
        <stp>T</stp>
        <tr r="AL11" s="4"/>
        <tr r="AL11" s="4"/>
      </tp>
      <tp>
        <v>1244.2</v>
        <stp/>
        <stp>StudyData</stp>
        <stp>GCE</stp>
        <stp>Bar</stp>
        <stp/>
        <stp>Open</stp>
        <stp>5</stp>
        <stp>-8</stp>
        <stp>All</stp>
        <stp/>
        <stp/>
        <stp/>
        <stp>T</stp>
        <tr r="AL10" s="4"/>
        <tr r="AL10" s="4"/>
      </tp>
      <tp>
        <v>42486.288194444445</v>
        <stp/>
        <stp>StudyData</stp>
        <stp>DD</stp>
        <stp>Bar</stp>
        <stp/>
        <stp>Time</stp>
        <stp>5</stp>
        <stp>-29</stp>
        <stp>All</stp>
        <stp/>
        <stp/>
        <stp/>
        <stp>T</stp>
        <tr r="I31" s="4"/>
      </tp>
      <tp>
        <v>42486.291666666664</v>
        <stp/>
        <stp>StudyData</stp>
        <stp>DD</stp>
        <stp>Bar</stp>
        <stp/>
        <stp>Time</stp>
        <stp>5</stp>
        <stp>-28</stp>
        <stp>All</stp>
        <stp/>
        <stp/>
        <stp/>
        <stp>T</stp>
        <tr r="I30" s="4"/>
      </tp>
      <tp>
        <v>1244.5999999999999</v>
        <stp/>
        <stp>StudyData</stp>
        <stp>GCE</stp>
        <stp>Bar</stp>
        <stp/>
        <stp>Open</stp>
        <stp>5</stp>
        <stp>-1</stp>
        <stp>All</stp>
        <stp/>
        <stp/>
        <stp/>
        <stp>T</stp>
        <tr r="AL3" s="4"/>
        <tr r="AL3" s="4"/>
      </tp>
      <tp>
        <v>42486.295138888891</v>
        <stp/>
        <stp>StudyData</stp>
        <stp>DD</stp>
        <stp>Bar</stp>
        <stp/>
        <stp>Time</stp>
        <stp>5</stp>
        <stp>-27</stp>
        <stp>All</stp>
        <stp/>
        <stp/>
        <stp/>
        <stp>T</stp>
        <tr r="I29" s="4"/>
      </tp>
      <tp>
        <v>42486.298611111109</v>
        <stp/>
        <stp>StudyData</stp>
        <stp>DD</stp>
        <stp>Bar</stp>
        <stp/>
        <stp>Time</stp>
        <stp>5</stp>
        <stp>-26</stp>
        <stp>All</stp>
        <stp/>
        <stp/>
        <stp/>
        <stp>T</stp>
        <tr r="I28" s="4"/>
      </tp>
      <tp>
        <v>1243.9000000000001</v>
        <stp/>
        <stp>StudyData</stp>
        <stp>GCE</stp>
        <stp>Bar</stp>
        <stp/>
        <stp>Open</stp>
        <stp>5</stp>
        <stp>-3</stp>
        <stp>All</stp>
        <stp/>
        <stp/>
        <stp/>
        <stp>T</stp>
        <tr r="AL5" s="4"/>
        <tr r="AL5" s="4"/>
      </tp>
      <tp>
        <v>42486.302083333336</v>
        <stp/>
        <stp>StudyData</stp>
        <stp>DD</stp>
        <stp>Bar</stp>
        <stp/>
        <stp>Time</stp>
        <stp>5</stp>
        <stp>-25</stp>
        <stp>All</stp>
        <stp/>
        <stp/>
        <stp/>
        <stp>T</stp>
        <tr r="I27" s="4"/>
      </tp>
      <tp>
        <v>1245.2</v>
        <stp/>
        <stp>StudyData</stp>
        <stp>GCE</stp>
        <stp>Bar</stp>
        <stp/>
        <stp>Open</stp>
        <stp>5</stp>
        <stp>-2</stp>
        <stp>All</stp>
        <stp/>
        <stp/>
        <stp/>
        <stp>T</stp>
        <tr r="AL4" s="4"/>
        <tr r="AL4" s="4"/>
      </tp>
      <tp>
        <v>42486.305555555555</v>
        <stp/>
        <stp>StudyData</stp>
        <stp>DD</stp>
        <stp>Bar</stp>
        <stp/>
        <stp>Time</stp>
        <stp>5</stp>
        <stp>-24</stp>
        <stp>All</stp>
        <stp/>
        <stp/>
        <stp/>
        <stp>T</stp>
        <tr r="I26" s="4"/>
      </tp>
      <tp>
        <v>1242.3</v>
        <stp/>
        <stp>StudyData</stp>
        <stp>GCE</stp>
        <stp>Bar</stp>
        <stp/>
        <stp>Open</stp>
        <stp>5</stp>
        <stp>-5</stp>
        <stp>All</stp>
        <stp/>
        <stp/>
        <stp/>
        <stp>T</stp>
        <tr r="AL7" s="4"/>
        <tr r="AL7" s="4"/>
      </tp>
      <tp>
        <v>42486.309027777781</v>
        <stp/>
        <stp>StudyData</stp>
        <stp>DD</stp>
        <stp>Bar</stp>
        <stp/>
        <stp>Time</stp>
        <stp>5</stp>
        <stp>-23</stp>
        <stp>All</stp>
        <stp/>
        <stp/>
        <stp/>
        <stp>T</stp>
        <tr r="I25" s="4"/>
      </tp>
      <tp>
        <v>1243.2</v>
        <stp/>
        <stp>StudyData</stp>
        <stp>GCE</stp>
        <stp>Bar</stp>
        <stp/>
        <stp>Open</stp>
        <stp>5</stp>
        <stp>-4</stp>
        <stp>All</stp>
        <stp/>
        <stp/>
        <stp/>
        <stp>T</stp>
        <tr r="AL6" s="4"/>
        <tr r="AL6" s="4"/>
      </tp>
      <tp>
        <v>42486.3125</v>
        <stp/>
        <stp>StudyData</stp>
        <stp>DD</stp>
        <stp>Bar</stp>
        <stp/>
        <stp>Time</stp>
        <stp>5</stp>
        <stp>-22</stp>
        <stp>All</stp>
        <stp/>
        <stp/>
        <stp/>
        <stp>T</stp>
        <tr r="I24" s="4"/>
      </tp>
      <tp>
        <v>1244</v>
        <stp/>
        <stp>StudyData</stp>
        <stp>GCE</stp>
        <stp>Bar</stp>
        <stp/>
        <stp>Open</stp>
        <stp>5</stp>
        <stp>-7</stp>
        <stp>All</stp>
        <stp/>
        <stp/>
        <stp/>
        <stp>T</stp>
        <tr r="AL9" s="4"/>
        <tr r="AL9" s="4"/>
      </tp>
      <tp>
        <v>42486.315972222219</v>
        <stp/>
        <stp>StudyData</stp>
        <stp>DD</stp>
        <stp>Bar</stp>
        <stp/>
        <stp>Time</stp>
        <stp>5</stp>
        <stp>-21</stp>
        <stp>All</stp>
        <stp/>
        <stp/>
        <stp/>
        <stp>T</stp>
        <tr r="I23" s="4"/>
      </tp>
      <tp>
        <v>1243.3</v>
        <stp/>
        <stp>StudyData</stp>
        <stp>GCE</stp>
        <stp>Bar</stp>
        <stp/>
        <stp>Open</stp>
        <stp>5</stp>
        <stp>-6</stp>
        <stp>All</stp>
        <stp/>
        <stp/>
        <stp/>
        <stp>T</stp>
        <tr r="AL8" s="4"/>
        <tr r="AL8" s="4"/>
      </tp>
      <tp>
        <v>42486.319444444445</v>
        <stp/>
        <stp>StudyData</stp>
        <stp>DD</stp>
        <stp>Bar</stp>
        <stp/>
        <stp>Time</stp>
        <stp>5</stp>
        <stp>-20</stp>
        <stp>All</stp>
        <stp/>
        <stp/>
        <stp/>
        <stp>T</stp>
        <tr r="I22" s="4"/>
      </tp>
      <tp>
        <v>0</v>
        <stp/>
        <stp>ContractData</stp>
        <stp>DSX</stp>
        <stp>NetLastQuoteToday</stp>
        <stp/>
        <stp>T</stp>
        <tr r="F31" s="2"/>
      </tp>
      <tp>
        <v>1244.7</v>
        <stp/>
        <stp>StudyData</stp>
        <stp>GCE</stp>
        <stp>Bar</stp>
        <stp/>
        <stp>High</stp>
        <stp>5</stp>
        <stp>-8</stp>
        <stp>All</stp>
        <stp/>
        <stp/>
        <stp/>
        <stp>T</stp>
        <tr r="AM10" s="4"/>
        <tr r="AM10" s="4"/>
      </tp>
      <tp>
        <v>1245.8</v>
        <stp/>
        <stp>StudyData</stp>
        <stp>GCE</stp>
        <stp>Bar</stp>
        <stp/>
        <stp>High</stp>
        <stp>5</stp>
        <stp>-9</stp>
        <stp>All</stp>
        <stp/>
        <stp/>
        <stp/>
        <stp>T</stp>
        <tr r="AM11" s="4"/>
        <tr r="AM11" s="4"/>
      </tp>
      <tp>
        <v>1243.9000000000001</v>
        <stp/>
        <stp>StudyData</stp>
        <stp>GCE</stp>
        <stp>Bar</stp>
        <stp/>
        <stp>High</stp>
        <stp>5</stp>
        <stp>-6</stp>
        <stp>All</stp>
        <stp/>
        <stp/>
        <stp/>
        <stp>T</stp>
        <tr r="AM8" s="4"/>
        <tr r="AM8" s="4"/>
      </tp>
      <tp>
        <v>1244.0999999999999</v>
        <stp/>
        <stp>StudyData</stp>
        <stp>GCE</stp>
        <stp>Bar</stp>
        <stp/>
        <stp>High</stp>
        <stp>5</stp>
        <stp>-7</stp>
        <stp>All</stp>
        <stp/>
        <stp/>
        <stp/>
        <stp>T</stp>
        <tr r="AM9" s="4"/>
        <tr r="AM9" s="4"/>
      </tp>
      <tp>
        <v>1244.5999999999999</v>
        <stp/>
        <stp>StudyData</stp>
        <stp>GCE</stp>
        <stp>Bar</stp>
        <stp/>
        <stp>High</stp>
        <stp>5</stp>
        <stp>-4</stp>
        <stp>All</stp>
        <stp/>
        <stp/>
        <stp/>
        <stp>T</stp>
        <tr r="AM6" s="4"/>
        <tr r="AM6" s="4"/>
      </tp>
      <tp>
        <v>1243.3</v>
        <stp/>
        <stp>StudyData</stp>
        <stp>GCE</stp>
        <stp>Bar</stp>
        <stp/>
        <stp>High</stp>
        <stp>5</stp>
        <stp>-5</stp>
        <stp>All</stp>
        <stp/>
        <stp/>
        <stp/>
        <stp>T</stp>
        <tr r="AM7" s="4"/>
        <tr r="AM7" s="4"/>
      </tp>
      <tp>
        <v>1245.7</v>
        <stp/>
        <stp>StudyData</stp>
        <stp>GCE</stp>
        <stp>Bar</stp>
        <stp/>
        <stp>High</stp>
        <stp>5</stp>
        <stp>-2</stp>
        <stp>All</stp>
        <stp/>
        <stp/>
        <stp/>
        <stp>T</stp>
        <tr r="AM4" s="4"/>
        <tr r="AM4" s="4"/>
      </tp>
      <tp>
        <v>1245.2</v>
        <stp/>
        <stp>StudyData</stp>
        <stp>GCE</stp>
        <stp>Bar</stp>
        <stp/>
        <stp>High</stp>
        <stp>5</stp>
        <stp>-3</stp>
        <stp>All</stp>
        <stp/>
        <stp/>
        <stp/>
        <stp>T</stp>
        <tr r="AM5" s="4"/>
        <tr r="AM5" s="4"/>
      </tp>
      <tp>
        <v>1244.9000000000001</v>
        <stp/>
        <stp>StudyData</stp>
        <stp>GCE</stp>
        <stp>Bar</stp>
        <stp/>
        <stp>High</stp>
        <stp>5</stp>
        <stp>-1</stp>
        <stp>All</stp>
        <stp/>
        <stp/>
        <stp/>
        <stp>T</stp>
        <tr r="AM3" s="4"/>
        <tr r="AM3" s="4"/>
      </tp>
      <tp>
        <v>1.4625999999999999</v>
        <stp/>
        <stp>StudyData</stp>
        <stp>BP6</stp>
        <stp>Bar</stp>
        <stp/>
        <stp>Open</stp>
        <stp>5</stp>
        <stp>-8</stp>
        <stp>All</stp>
        <stp/>
        <stp/>
        <stp/>
        <stp>T</stp>
        <tr r="AS10" s="4"/>
        <tr r="AS10" s="4"/>
      </tp>
      <tp>
        <v>1.4626999999999999</v>
        <stp/>
        <stp>StudyData</stp>
        <stp>BP6</stp>
        <stp>Bar</stp>
        <stp/>
        <stp>Open</stp>
        <stp>5</stp>
        <stp>-9</stp>
        <stp>All</stp>
        <stp/>
        <stp/>
        <stp/>
        <stp>T</stp>
        <tr r="AS11" s="4"/>
        <tr r="AS11" s="4"/>
      </tp>
      <tp>
        <v>3054</v>
        <stp/>
        <stp>StudyData</stp>
        <stp>DSX</stp>
        <stp>Bar</stp>
        <stp/>
        <stp>High</stp>
        <stp>5</stp>
        <stp>-8</stp>
        <stp>All</stp>
        <stp/>
        <stp/>
        <stp/>
        <stp>T</stp>
        <tr r="R10" s="4"/>
        <tr r="R10" s="4"/>
      </tp>
      <tp>
        <v>3054</v>
        <stp/>
        <stp>StudyData</stp>
        <stp>DSX</stp>
        <stp>Bar</stp>
        <stp/>
        <stp>High</stp>
        <stp>5</stp>
        <stp>-9</stp>
        <stp>All</stp>
        <stp/>
        <stp/>
        <stp/>
        <stp>T</stp>
        <tr r="R11" s="4"/>
        <tr r="R11" s="4"/>
      </tp>
      <tp>
        <v>1.4622999999999999</v>
        <stp/>
        <stp>StudyData</stp>
        <stp>BP6</stp>
        <stp>Bar</stp>
        <stp/>
        <stp>Open</stp>
        <stp>5</stp>
        <stp>-2</stp>
        <stp>All</stp>
        <stp/>
        <stp/>
        <stp/>
        <stp>T</stp>
        <tr r="AS4" s="4"/>
        <tr r="AS4" s="4"/>
      </tp>
      <tp>
        <v>3061</v>
        <stp/>
        <stp>StudyData</stp>
        <stp>DSX</stp>
        <stp>Bar</stp>
        <stp/>
        <stp>High</stp>
        <stp>5</stp>
        <stp>-6</stp>
        <stp>All</stp>
        <stp/>
        <stp/>
        <stp/>
        <stp>T</stp>
        <tr r="R8" s="4"/>
        <tr r="R8" s="4"/>
      </tp>
      <tp>
        <v>1.4625999999999999</v>
        <stp/>
        <stp>StudyData</stp>
        <stp>BP6</stp>
        <stp>Bar</stp>
        <stp/>
        <stp>Open</stp>
        <stp>5</stp>
        <stp>-3</stp>
        <stp>All</stp>
        <stp/>
        <stp/>
        <stp/>
        <stp>T</stp>
        <tr r="AS5" s="4"/>
        <tr r="AS5" s="4"/>
      </tp>
      <tp>
        <v>3061</v>
        <stp/>
        <stp>StudyData</stp>
        <stp>DSX</stp>
        <stp>Bar</stp>
        <stp/>
        <stp>High</stp>
        <stp>5</stp>
        <stp>-7</stp>
        <stp>All</stp>
        <stp/>
        <stp/>
        <stp/>
        <stp>T</stp>
        <tr r="R9" s="4"/>
        <tr r="R9" s="4"/>
      </tp>
      <tp>
        <v>3059</v>
        <stp/>
        <stp>StudyData</stp>
        <stp>DSX</stp>
        <stp>Bar</stp>
        <stp/>
        <stp>High</stp>
        <stp>5</stp>
        <stp>-4</stp>
        <stp>All</stp>
        <stp/>
        <stp/>
        <stp/>
        <stp>T</stp>
        <tr r="R6" s="4"/>
        <tr r="R6" s="4"/>
      </tp>
      <tp>
        <v>1.4625999999999999</v>
        <stp/>
        <stp>StudyData</stp>
        <stp>BP6</stp>
        <stp>Bar</stp>
        <stp/>
        <stp>Open</stp>
        <stp>5</stp>
        <stp>-1</stp>
        <stp>All</stp>
        <stp/>
        <stp/>
        <stp/>
        <stp>T</stp>
        <tr r="AS3" s="4"/>
        <tr r="AS3" s="4"/>
      </tp>
      <tp>
        <v>3060</v>
        <stp/>
        <stp>StudyData</stp>
        <stp>DSX</stp>
        <stp>Bar</stp>
        <stp/>
        <stp>High</stp>
        <stp>5</stp>
        <stp>-5</stp>
        <stp>All</stp>
        <stp/>
        <stp/>
        <stp/>
        <stp>T</stp>
        <tr r="R7" s="4"/>
        <tr r="R7" s="4"/>
      </tp>
      <tp>
        <v>1.4621</v>
        <stp/>
        <stp>StudyData</stp>
        <stp>BP6</stp>
        <stp>Bar</stp>
        <stp/>
        <stp>Open</stp>
        <stp>5</stp>
        <stp>-6</stp>
        <stp>All</stp>
        <stp/>
        <stp/>
        <stp/>
        <stp>T</stp>
        <tr r="AS8" s="4"/>
        <tr r="AS8" s="4"/>
      </tp>
      <tp>
        <v>3057</v>
        <stp/>
        <stp>StudyData</stp>
        <stp>DSX</stp>
        <stp>Bar</stp>
        <stp/>
        <stp>High</stp>
        <stp>5</stp>
        <stp>-2</stp>
        <stp>All</stp>
        <stp/>
        <stp/>
        <stp/>
        <stp>T</stp>
        <tr r="R4" s="4"/>
        <tr r="R4" s="4"/>
      </tp>
      <tp>
        <v>1.4628000000000001</v>
        <stp/>
        <stp>StudyData</stp>
        <stp>BP6</stp>
        <stp>Bar</stp>
        <stp/>
        <stp>Open</stp>
        <stp>5</stp>
        <stp>-7</stp>
        <stp>All</stp>
        <stp/>
        <stp/>
        <stp/>
        <stp>T</stp>
        <tr r="AS9" s="4"/>
        <tr r="AS9" s="4"/>
      </tp>
      <tp>
        <v>3059</v>
        <stp/>
        <stp>StudyData</stp>
        <stp>DSX</stp>
        <stp>Bar</stp>
        <stp/>
        <stp>High</stp>
        <stp>5</stp>
        <stp>-3</stp>
        <stp>All</stp>
        <stp/>
        <stp/>
        <stp/>
        <stp>T</stp>
        <tr r="R5" s="4"/>
        <tr r="R5" s="4"/>
      </tp>
      <tp>
        <v>1.4637</v>
        <stp/>
        <stp>StudyData</stp>
        <stp>BP6</stp>
        <stp>Bar</stp>
        <stp/>
        <stp>Open</stp>
        <stp>5</stp>
        <stp>-4</stp>
        <stp>All</stp>
        <stp/>
        <stp/>
        <stp/>
        <stp>T</stp>
        <tr r="AS6" s="4"/>
        <tr r="AS6" s="4"/>
      </tp>
      <tp>
        <v>1.4625999999999999</v>
        <stp/>
        <stp>StudyData</stp>
        <stp>BP6</stp>
        <stp>Bar</stp>
        <stp/>
        <stp>Open</stp>
        <stp>5</stp>
        <stp>-5</stp>
        <stp>All</stp>
        <stp/>
        <stp/>
        <stp/>
        <stp>T</stp>
        <tr r="AS7" s="4"/>
        <tr r="AS7" s="4"/>
      </tp>
      <tp>
        <v>3052</v>
        <stp/>
        <stp>StudyData</stp>
        <stp>DSX</stp>
        <stp>Bar</stp>
        <stp/>
        <stp>High</stp>
        <stp>5</stp>
        <stp>-1</stp>
        <stp>All</stp>
        <stp/>
        <stp/>
        <stp/>
        <stp>T</stp>
        <tr r="R3" s="4"/>
        <tr r="R3" s="4"/>
      </tp>
      <tp>
        <v>1.4500000000000001E-2</v>
        <stp/>
        <stp>ContractData</stp>
        <stp>BP6</stp>
        <stp>NetLastQuoteToday</stp>
        <stp/>
        <stp>T</stp>
        <tr r="T31" s="2"/>
      </tp>
      <tp>
        <v>43.29</v>
        <stp/>
        <stp>StudyData</stp>
        <stp>CLE</stp>
        <stp>Bar</stp>
        <stp/>
        <stp>Open</stp>
        <stp>5</stp>
        <stp>-6</stp>
        <stp>All</stp>
        <stp/>
        <stp/>
        <stp/>
        <stp>T</stp>
        <tr r="AE8" s="4"/>
        <tr r="AE8" s="4"/>
      </tp>
      <tp>
        <v>43.4</v>
        <stp/>
        <stp>StudyData</stp>
        <stp>CLE</stp>
        <stp>Bar</stp>
        <stp/>
        <stp>Open</stp>
        <stp>5</stp>
        <stp>-7</stp>
        <stp>All</stp>
        <stp/>
        <stp/>
        <stp/>
        <stp>T</stp>
        <tr r="AE9" s="4"/>
        <tr r="AE9" s="4"/>
      </tp>
      <tp>
        <v>43.42</v>
        <stp/>
        <stp>StudyData</stp>
        <stp>CLE</stp>
        <stp>Bar</stp>
        <stp/>
        <stp>Open</stp>
        <stp>5</stp>
        <stp>-4</stp>
        <stp>All</stp>
        <stp/>
        <stp/>
        <stp/>
        <stp>T</stp>
        <tr r="AE6" s="4"/>
        <tr r="AE6" s="4"/>
      </tp>
      <tp>
        <v>43.29</v>
        <stp/>
        <stp>StudyData</stp>
        <stp>CLE</stp>
        <stp>Bar</stp>
        <stp/>
        <stp>Open</stp>
        <stp>5</stp>
        <stp>-5</stp>
        <stp>All</stp>
        <stp/>
        <stp/>
        <stp/>
        <stp>T</stp>
        <tr r="AE7" s="4"/>
        <tr r="AE7" s="4"/>
      </tp>
      <tp>
        <v>43.57</v>
        <stp/>
        <stp>StudyData</stp>
        <stp>CLE</stp>
        <stp>Bar</stp>
        <stp/>
        <stp>Open</stp>
        <stp>5</stp>
        <stp>-2</stp>
        <stp>All</stp>
        <stp/>
        <stp/>
        <stp/>
        <stp>T</stp>
        <tr r="AE4" s="4"/>
        <tr r="AE4" s="4"/>
      </tp>
      <tp>
        <v>43.48</v>
        <stp/>
        <stp>StudyData</stp>
        <stp>CLE</stp>
        <stp>Bar</stp>
        <stp/>
        <stp>Open</stp>
        <stp>5</stp>
        <stp>-3</stp>
        <stp>All</stp>
        <stp/>
        <stp/>
        <stp/>
        <stp>T</stp>
        <tr r="AE5" s="4"/>
        <tr r="AE5" s="4"/>
      </tp>
      <tp>
        <v>43.5</v>
        <stp/>
        <stp>StudyData</stp>
        <stp>CLE</stp>
        <stp>Bar</stp>
        <stp/>
        <stp>Open</stp>
        <stp>5</stp>
        <stp>-1</stp>
        <stp>All</stp>
        <stp/>
        <stp/>
        <stp/>
        <stp>T</stp>
        <tr r="AE3" s="4"/>
        <tr r="AE3" s="4"/>
      </tp>
      <tp>
        <v>43.43</v>
        <stp/>
        <stp>StudyData</stp>
        <stp>CLE</stp>
        <stp>Bar</stp>
        <stp/>
        <stp>Open</stp>
        <stp>5</stp>
        <stp>-8</stp>
        <stp>All</stp>
        <stp/>
        <stp/>
        <stp/>
        <stp>T</stp>
        <tr r="AE10" s="4"/>
        <tr r="AE10" s="4"/>
      </tp>
      <tp>
        <v>43.31</v>
        <stp/>
        <stp>StudyData</stp>
        <stp>CLE</stp>
        <stp>Bar</stp>
        <stp/>
        <stp>Open</stp>
        <stp>5</stp>
        <stp>-9</stp>
        <stp>All</stp>
        <stp/>
        <stp/>
        <stp/>
        <stp>T</stp>
        <tr r="AE11" s="4"/>
        <tr r="AE11" s="4"/>
      </tp>
      <tp>
        <v>42486.381944444445</v>
        <stp/>
        <stp>StudyData</stp>
        <stp>GCE</stp>
        <stp>Bar</stp>
        <stp/>
        <stp>Time</stp>
        <stp>5</stp>
        <stp>-2</stp>
        <stp>All</stp>
        <stp/>
        <stp/>
        <stp/>
        <stp>T</stp>
        <tr r="AK4" s="4"/>
      </tp>
      <tp>
        <v>42486.378472222219</v>
        <stp/>
        <stp>StudyData</stp>
        <stp>GCE</stp>
        <stp>Bar</stp>
        <stp/>
        <stp>Time</stp>
        <stp>5</stp>
        <stp>-3</stp>
        <stp>All</stp>
        <stp/>
        <stp/>
        <stp/>
        <stp>T</stp>
        <tr r="AK5" s="4"/>
      </tp>
      <tp>
        <v>42486.385416666664</v>
        <stp/>
        <stp>StudyData</stp>
        <stp>GCE</stp>
        <stp>Bar</stp>
        <stp/>
        <stp>Time</stp>
        <stp>5</stp>
        <stp>-1</stp>
        <stp>All</stp>
        <stp/>
        <stp/>
        <stp/>
        <stp>T</stp>
        <tr r="AK3" s="4"/>
      </tp>
      <tp>
        <v>42486.368055555555</v>
        <stp/>
        <stp>StudyData</stp>
        <stp>GCE</stp>
        <stp>Bar</stp>
        <stp/>
        <stp>Time</stp>
        <stp>5</stp>
        <stp>-6</stp>
        <stp>All</stp>
        <stp/>
        <stp/>
        <stp/>
        <stp>T</stp>
        <tr r="AK8" s="4"/>
      </tp>
      <tp>
        <v>42486.364583333336</v>
        <stp/>
        <stp>StudyData</stp>
        <stp>GCE</stp>
        <stp>Bar</stp>
        <stp/>
        <stp>Time</stp>
        <stp>5</stp>
        <stp>-7</stp>
        <stp>All</stp>
        <stp/>
        <stp/>
        <stp/>
        <stp>T</stp>
        <tr r="AK9" s="4"/>
      </tp>
      <tp>
        <v>42486.375</v>
        <stp/>
        <stp>StudyData</stp>
        <stp>GCE</stp>
        <stp>Bar</stp>
        <stp/>
        <stp>Time</stp>
        <stp>5</stp>
        <stp>-4</stp>
        <stp>All</stp>
        <stp/>
        <stp/>
        <stp/>
        <stp>T</stp>
        <tr r="AK6" s="4"/>
      </tp>
      <tp>
        <v>42486.371527777781</v>
        <stp/>
        <stp>StudyData</stp>
        <stp>GCE</stp>
        <stp>Bar</stp>
        <stp/>
        <stp>Time</stp>
        <stp>5</stp>
        <stp>-5</stp>
        <stp>All</stp>
        <stp/>
        <stp/>
        <stp/>
        <stp>T</stp>
        <tr r="AK7" s="4"/>
      </tp>
      <tp>
        <v>42486.361111111109</v>
        <stp/>
        <stp>StudyData</stp>
        <stp>GCE</stp>
        <stp>Bar</stp>
        <stp/>
        <stp>Time</stp>
        <stp>5</stp>
        <stp>-8</stp>
        <stp>All</stp>
        <stp/>
        <stp/>
        <stp/>
        <stp>T</stp>
        <tr r="AK10" s="4"/>
      </tp>
      <tp>
        <v>42486.357638888891</v>
        <stp/>
        <stp>StudyData</stp>
        <stp>GCE</stp>
        <stp>Bar</stp>
        <stp/>
        <stp>Time</stp>
        <stp>5</stp>
        <stp>-9</stp>
        <stp>All</stp>
        <stp/>
        <stp/>
        <stp/>
        <stp>T</stp>
        <tr r="AK11" s="4"/>
      </tp>
      <tp>
        <v>8</v>
        <stp/>
        <stp>ContractData</stp>
        <stp>GCE</stp>
        <stp>MT_LastAskVolume</stp>
        <stp/>
        <stp>T</stp>
        <tr r="U21" s="2"/>
      </tp>
      <tp>
        <v>2086.75</v>
        <stp/>
        <stp>StudyData</stp>
        <stp>EP</stp>
        <stp>Bar</stp>
        <stp/>
        <stp>Close</stp>
        <stp>5</stp>
        <stp>-32</stp>
        <stp>All</stp>
        <stp/>
        <stp/>
        <stp/>
        <stp>T</stp>
        <tr r="F34" s="4"/>
        <tr r="F34" s="4"/>
      </tp>
      <tp>
        <v>2085.75</v>
        <stp/>
        <stp>StudyData</stp>
        <stp>EP</stp>
        <stp>Bar</stp>
        <stp/>
        <stp>Close</stp>
        <stp>5</stp>
        <stp>-33</stp>
        <stp>All</stp>
        <stp/>
        <stp/>
        <stp/>
        <stp>T</stp>
        <tr r="F35" s="4"/>
        <tr r="F35" s="4"/>
      </tp>
      <tp>
        <v>2087.75</v>
        <stp/>
        <stp>StudyData</stp>
        <stp>EP</stp>
        <stp>Bar</stp>
        <stp/>
        <stp>Close</stp>
        <stp>5</stp>
        <stp>-30</stp>
        <stp>All</stp>
        <stp/>
        <stp/>
        <stp/>
        <stp>T</stp>
        <tr r="F32" s="4"/>
        <tr r="F32" s="4"/>
      </tp>
      <tp>
        <v>2087.5</v>
        <stp/>
        <stp>StudyData</stp>
        <stp>EP</stp>
        <stp>Bar</stp>
        <stp/>
        <stp>Close</stp>
        <stp>5</stp>
        <stp>-31</stp>
        <stp>All</stp>
        <stp/>
        <stp/>
        <stp/>
        <stp>T</stp>
        <tr r="F33" s="4"/>
        <tr r="F33" s="4"/>
      </tp>
      <tp>
        <v>2086</v>
        <stp/>
        <stp>StudyData</stp>
        <stp>EP</stp>
        <stp>Bar</stp>
        <stp/>
        <stp>Close</stp>
        <stp>5</stp>
        <stp>-34</stp>
        <stp>All</stp>
        <stp/>
        <stp/>
        <stp/>
        <stp>T</stp>
        <tr r="F36" s="4"/>
        <tr r="F36" s="4"/>
      </tp>
      <tp>
        <v>2085</v>
        <stp/>
        <stp>StudyData</stp>
        <stp>EP</stp>
        <stp>Bar</stp>
        <stp/>
        <stp>Close</stp>
        <stp>5</stp>
        <stp>-35</stp>
        <stp>All</stp>
        <stp/>
        <stp/>
        <stp/>
        <stp>T</stp>
        <tr r="F37" s="4"/>
        <tr r="F37" s="4"/>
      </tp>
      <tp>
        <v>2088.25</v>
        <stp/>
        <stp>StudyData</stp>
        <stp>EP</stp>
        <stp>Bar</stp>
        <stp/>
        <stp>Close</stp>
        <stp>5</stp>
        <stp>-28</stp>
        <stp>All</stp>
        <stp/>
        <stp/>
        <stp/>
        <stp>T</stp>
        <tr r="F30" s="4"/>
        <tr r="F30" s="4"/>
      </tp>
      <tp>
        <v>2087.5</v>
        <stp/>
        <stp>StudyData</stp>
        <stp>EP</stp>
        <stp>Bar</stp>
        <stp/>
        <stp>Close</stp>
        <stp>5</stp>
        <stp>-29</stp>
        <stp>All</stp>
        <stp/>
        <stp/>
        <stp/>
        <stp>T</stp>
        <tr r="F31" s="4"/>
        <tr r="F31" s="4"/>
      </tp>
      <tp>
        <v>2086.5</v>
        <stp/>
        <stp>StudyData</stp>
        <stp>EP</stp>
        <stp>Bar</stp>
        <stp/>
        <stp>Close</stp>
        <stp>5</stp>
        <stp>-22</stp>
        <stp>All</stp>
        <stp/>
        <stp/>
        <stp/>
        <stp>T</stp>
        <tr r="F24" s="4"/>
        <tr r="F24" s="4"/>
      </tp>
      <tp>
        <v>2087.75</v>
        <stp/>
        <stp>StudyData</stp>
        <stp>EP</stp>
        <stp>Bar</stp>
        <stp/>
        <stp>Close</stp>
        <stp>5</stp>
        <stp>-23</stp>
        <stp>All</stp>
        <stp/>
        <stp/>
        <stp/>
        <stp>T</stp>
        <tr r="F25" s="4"/>
        <tr r="F25" s="4"/>
      </tp>
      <tp>
        <v>2086</v>
        <stp/>
        <stp>StudyData</stp>
        <stp>EP</stp>
        <stp>Bar</stp>
        <stp/>
        <stp>Close</stp>
        <stp>5</stp>
        <stp>-20</stp>
        <stp>All</stp>
        <stp/>
        <stp/>
        <stp/>
        <stp>T</stp>
        <tr r="F22" s="4"/>
        <tr r="F22" s="4"/>
      </tp>
      <tp>
        <v>2086</v>
        <stp/>
        <stp>StudyData</stp>
        <stp>EP</stp>
        <stp>Bar</stp>
        <stp/>
        <stp>Close</stp>
        <stp>5</stp>
        <stp>-21</stp>
        <stp>All</stp>
        <stp/>
        <stp/>
        <stp/>
        <stp>T</stp>
        <tr r="F23" s="4"/>
        <tr r="F23" s="4"/>
      </tp>
      <tp>
        <v>2087.75</v>
        <stp/>
        <stp>StudyData</stp>
        <stp>EP</stp>
        <stp>Bar</stp>
        <stp/>
        <stp>Close</stp>
        <stp>5</stp>
        <stp>-26</stp>
        <stp>All</stp>
        <stp/>
        <stp/>
        <stp/>
        <stp>T</stp>
        <tr r="F28" s="4"/>
        <tr r="F28" s="4"/>
      </tp>
      <tp>
        <v>2088.25</v>
        <stp/>
        <stp>StudyData</stp>
        <stp>EP</stp>
        <stp>Bar</stp>
        <stp/>
        <stp>Close</stp>
        <stp>5</stp>
        <stp>-27</stp>
        <stp>All</stp>
        <stp/>
        <stp/>
        <stp/>
        <stp>T</stp>
        <tr r="F29" s="4"/>
        <tr r="F29" s="4"/>
      </tp>
      <tp>
        <v>2088</v>
        <stp/>
        <stp>StudyData</stp>
        <stp>EP</stp>
        <stp>Bar</stp>
        <stp/>
        <stp>Close</stp>
        <stp>5</stp>
        <stp>-24</stp>
        <stp>All</stp>
        <stp/>
        <stp/>
        <stp/>
        <stp>T</stp>
        <tr r="F26" s="4"/>
        <tr r="F26" s="4"/>
      </tp>
      <tp>
        <v>2088</v>
        <stp/>
        <stp>StudyData</stp>
        <stp>EP</stp>
        <stp>Bar</stp>
        <stp/>
        <stp>Close</stp>
        <stp>5</stp>
        <stp>-25</stp>
        <stp>All</stp>
        <stp/>
        <stp/>
        <stp/>
        <stp>T</stp>
        <tr r="F27" s="4"/>
        <tr r="F27" s="4"/>
      </tp>
      <tp>
        <v>2087.25</v>
        <stp/>
        <stp>StudyData</stp>
        <stp>EP</stp>
        <stp>Bar</stp>
        <stp/>
        <stp>Close</stp>
        <stp>5</stp>
        <stp>-18</stp>
        <stp>All</stp>
        <stp/>
        <stp/>
        <stp/>
        <stp>T</stp>
        <tr r="F20" s="4"/>
        <tr r="F20" s="4"/>
      </tp>
      <tp>
        <v>2086.5</v>
        <stp/>
        <stp>StudyData</stp>
        <stp>EP</stp>
        <stp>Bar</stp>
        <stp/>
        <stp>Close</stp>
        <stp>5</stp>
        <stp>-19</stp>
        <stp>All</stp>
        <stp/>
        <stp/>
        <stp/>
        <stp>T</stp>
        <tr r="F21" s="4"/>
        <tr r="F21" s="4"/>
      </tp>
      <tp>
        <v>2086.75</v>
        <stp/>
        <stp>StudyData</stp>
        <stp>EP</stp>
        <stp>Bar</stp>
        <stp/>
        <stp>Close</stp>
        <stp>5</stp>
        <stp>-12</stp>
        <stp>All</stp>
        <stp/>
        <stp/>
        <stp/>
        <stp>T</stp>
        <tr r="F14" s="4"/>
        <tr r="F14" s="4"/>
      </tp>
      <tp>
        <v>2086</v>
        <stp/>
        <stp>StudyData</stp>
        <stp>EP</stp>
        <stp>Bar</stp>
        <stp/>
        <stp>Close</stp>
        <stp>5</stp>
        <stp>-13</stp>
        <stp>All</stp>
        <stp/>
        <stp/>
        <stp/>
        <stp>T</stp>
        <tr r="F15" s="4"/>
        <tr r="F15" s="4"/>
      </tp>
      <tp>
        <v>2085</v>
        <stp/>
        <stp>StudyData</stp>
        <stp>EP</stp>
        <stp>Bar</stp>
        <stp/>
        <stp>Close</stp>
        <stp>5</stp>
        <stp>-10</stp>
        <stp>All</stp>
        <stp/>
        <stp/>
        <stp/>
        <stp>T</stp>
        <tr r="F12" s="4"/>
        <tr r="F12" s="4"/>
      </tp>
      <tp>
        <v>2086.5</v>
        <stp/>
        <stp>StudyData</stp>
        <stp>EP</stp>
        <stp>Bar</stp>
        <stp/>
        <stp>Close</stp>
        <stp>5</stp>
        <stp>-11</stp>
        <stp>All</stp>
        <stp/>
        <stp/>
        <stp/>
        <stp>T</stp>
        <tr r="F13" s="4"/>
        <tr r="F13" s="4"/>
      </tp>
      <tp>
        <v>2086.5</v>
        <stp/>
        <stp>StudyData</stp>
        <stp>EP</stp>
        <stp>Bar</stp>
        <stp/>
        <stp>Close</stp>
        <stp>5</stp>
        <stp>-16</stp>
        <stp>All</stp>
        <stp/>
        <stp/>
        <stp/>
        <stp>T</stp>
        <tr r="F18" s="4"/>
        <tr r="F18" s="4"/>
      </tp>
      <tp>
        <v>2087.5</v>
        <stp/>
        <stp>StudyData</stp>
        <stp>EP</stp>
        <stp>Bar</stp>
        <stp/>
        <stp>Close</stp>
        <stp>5</stp>
        <stp>-17</stp>
        <stp>All</stp>
        <stp/>
        <stp/>
        <stp/>
        <stp>T</stp>
        <tr r="F19" s="4"/>
        <tr r="F19" s="4"/>
      </tp>
      <tp>
        <v>2087</v>
        <stp/>
        <stp>StudyData</stp>
        <stp>EP</stp>
        <stp>Bar</stp>
        <stp/>
        <stp>Close</stp>
        <stp>5</stp>
        <stp>-14</stp>
        <stp>All</stp>
        <stp/>
        <stp/>
        <stp/>
        <stp>T</stp>
        <tr r="F16" s="4"/>
        <tr r="F16" s="4"/>
      </tp>
      <tp>
        <v>2087</v>
        <stp/>
        <stp>StudyData</stp>
        <stp>EP</stp>
        <stp>Bar</stp>
        <stp/>
        <stp>Close</stp>
        <stp>5</stp>
        <stp>-15</stp>
        <stp>All</stp>
        <stp/>
        <stp/>
        <stp/>
        <stp>T</stp>
        <tr r="F17" s="4"/>
        <tr r="F17" s="4"/>
      </tp>
      <tp>
        <v>17360</v>
        <stp/>
        <stp>StudyData</stp>
        <stp>MJNK</stp>
        <stp>Bar</stp>
        <stp/>
        <stp>Close</stp>
        <stp>D</stp>
        <stp>0</stp>
        <stp>All</stp>
        <stp/>
        <stp/>
        <stp/>
        <stp>T</stp>
        <tr r="D46" s="3"/>
      </tp>
      <tp>
        <v>17360</v>
        <stp/>
        <stp>StudyData</stp>
        <stp>MJNK</stp>
        <stp>Bar</stp>
        <stp/>
        <stp>Close</stp>
        <stp>5</stp>
        <stp>0</stp>
        <stp>All</stp>
        <stp/>
        <stp/>
        <stp/>
        <stp>T</stp>
        <tr r="D40" s="3"/>
        <tr r="AA2" s="4"/>
        <tr r="AA2" s="4"/>
      </tp>
      <tp>
        <v>42486.381944444445</v>
        <stp/>
        <stp>StudyData</stp>
        <stp>DSX</stp>
        <stp>Bar</stp>
        <stp/>
        <stp>Time</stp>
        <stp>5</stp>
        <stp>-2</stp>
        <stp>All</stp>
        <stp/>
        <stp/>
        <stp/>
        <stp>T</stp>
        <tr r="P4" s="4"/>
      </tp>
      <tp>
        <v>42486.378472222219</v>
        <stp/>
        <stp>StudyData</stp>
        <stp>DSX</stp>
        <stp>Bar</stp>
        <stp/>
        <stp>Time</stp>
        <stp>5</stp>
        <stp>-3</stp>
        <stp>All</stp>
        <stp/>
        <stp/>
        <stp/>
        <stp>T</stp>
        <tr r="P5" s="4"/>
      </tp>
      <tp>
        <v>42486.385416666664</v>
        <stp/>
        <stp>StudyData</stp>
        <stp>DSX</stp>
        <stp>Bar</stp>
        <stp/>
        <stp>Time</stp>
        <stp>5</stp>
        <stp>-1</stp>
        <stp>All</stp>
        <stp/>
        <stp/>
        <stp/>
        <stp>T</stp>
        <tr r="P3" s="4"/>
      </tp>
      <tp>
        <v>42486.368055555555</v>
        <stp/>
        <stp>StudyData</stp>
        <stp>DSX</stp>
        <stp>Bar</stp>
        <stp/>
        <stp>Time</stp>
        <stp>5</stp>
        <stp>-6</stp>
        <stp>All</stp>
        <stp/>
        <stp/>
        <stp/>
        <stp>T</stp>
        <tr r="P8" s="4"/>
      </tp>
      <tp>
        <v>42486.364583333336</v>
        <stp/>
        <stp>StudyData</stp>
        <stp>DSX</stp>
        <stp>Bar</stp>
        <stp/>
        <stp>Time</stp>
        <stp>5</stp>
        <stp>-7</stp>
        <stp>All</stp>
        <stp/>
        <stp/>
        <stp/>
        <stp>T</stp>
        <tr r="P9" s="4"/>
      </tp>
      <tp>
        <v>42486.375</v>
        <stp/>
        <stp>StudyData</stp>
        <stp>DSX</stp>
        <stp>Bar</stp>
        <stp/>
        <stp>Time</stp>
        <stp>5</stp>
        <stp>-4</stp>
        <stp>All</stp>
        <stp/>
        <stp/>
        <stp/>
        <stp>T</stp>
        <tr r="P6" s="4"/>
      </tp>
      <tp>
        <v>42486.371527777781</v>
        <stp/>
        <stp>StudyData</stp>
        <stp>DSX</stp>
        <stp>Bar</stp>
        <stp/>
        <stp>Time</stp>
        <stp>5</stp>
        <stp>-5</stp>
        <stp>All</stp>
        <stp/>
        <stp/>
        <stp/>
        <stp>T</stp>
        <tr r="P7" s="4"/>
      </tp>
      <tp>
        <v>42486.361111111109</v>
        <stp/>
        <stp>StudyData</stp>
        <stp>DSX</stp>
        <stp>Bar</stp>
        <stp/>
        <stp>Time</stp>
        <stp>5</stp>
        <stp>-8</stp>
        <stp>All</stp>
        <stp/>
        <stp/>
        <stp/>
        <stp>T</stp>
        <tr r="P10" s="4"/>
      </tp>
      <tp>
        <v>256</v>
        <stp/>
        <stp>ContractData</stp>
        <stp>DSX</stp>
        <stp>MT_LastAskVolume</stp>
        <stp/>
        <stp>T</stp>
        <tr r="G33" s="2"/>
      </tp>
      <tp>
        <v>42486.357638888891</v>
        <stp/>
        <stp>StudyData</stp>
        <stp>DSX</stp>
        <stp>Bar</stp>
        <stp/>
        <stp>Time</stp>
        <stp>5</stp>
        <stp>-9</stp>
        <stp>All</stp>
        <stp/>
        <stp/>
        <stp/>
        <stp>T</stp>
        <tr r="P11" s="4"/>
      </tp>
      <tp>
        <v>42486.357638888891</v>
        <stp/>
        <stp>StudyData</stp>
        <stp>CLE</stp>
        <stp>Bar</stp>
        <stp/>
        <stp>Time</stp>
        <stp>5</stp>
        <stp>-9</stp>
        <stp>All</stp>
        <stp/>
        <stp/>
        <stp/>
        <stp>T</stp>
        <tr r="AD11" s="4"/>
      </tp>
      <tp>
        <v>31</v>
        <stp/>
        <stp>ContractData</stp>
        <stp>CLE</stp>
        <stp>MT_LastAskVolume</stp>
        <stp/>
        <stp>T</stp>
        <tr r="U9" s="2"/>
      </tp>
      <tp>
        <v>42486.361111111109</v>
        <stp/>
        <stp>StudyData</stp>
        <stp>CLE</stp>
        <stp>Bar</stp>
        <stp/>
        <stp>Time</stp>
        <stp>5</stp>
        <stp>-8</stp>
        <stp>All</stp>
        <stp/>
        <stp/>
        <stp/>
        <stp>T</stp>
        <tr r="AD10" s="4"/>
      </tp>
      <tp>
        <v>42486.371527777781</v>
        <stp/>
        <stp>StudyData</stp>
        <stp>CLE</stp>
        <stp>Bar</stp>
        <stp/>
        <stp>Time</stp>
        <stp>5</stp>
        <stp>-5</stp>
        <stp>All</stp>
        <stp/>
        <stp/>
        <stp/>
        <stp>T</stp>
        <tr r="AD7" s="4"/>
      </tp>
      <tp>
        <v>42486.375</v>
        <stp/>
        <stp>StudyData</stp>
        <stp>CLE</stp>
        <stp>Bar</stp>
        <stp/>
        <stp>Time</stp>
        <stp>5</stp>
        <stp>-4</stp>
        <stp>All</stp>
        <stp/>
        <stp/>
        <stp/>
        <stp>T</stp>
        <tr r="AD6" s="4"/>
      </tp>
      <tp>
        <v>42486.364583333336</v>
        <stp/>
        <stp>StudyData</stp>
        <stp>CLE</stp>
        <stp>Bar</stp>
        <stp/>
        <stp>Time</stp>
        <stp>5</stp>
        <stp>-7</stp>
        <stp>All</stp>
        <stp/>
        <stp/>
        <stp/>
        <stp>T</stp>
        <tr r="AD9" s="4"/>
      </tp>
      <tp>
        <v>42486.368055555555</v>
        <stp/>
        <stp>StudyData</stp>
        <stp>CLE</stp>
        <stp>Bar</stp>
        <stp/>
        <stp>Time</stp>
        <stp>5</stp>
        <stp>-6</stp>
        <stp>All</stp>
        <stp/>
        <stp/>
        <stp/>
        <stp>T</stp>
        <tr r="AD8" s="4"/>
      </tp>
      <tp>
        <v>42486.385416666664</v>
        <stp/>
        <stp>StudyData</stp>
        <stp>CLE</stp>
        <stp>Bar</stp>
        <stp/>
        <stp>Time</stp>
        <stp>5</stp>
        <stp>-1</stp>
        <stp>All</stp>
        <stp/>
        <stp/>
        <stp/>
        <stp>T</stp>
        <tr r="AD3" s="4"/>
      </tp>
      <tp>
        <v>42486.378472222219</v>
        <stp/>
        <stp>StudyData</stp>
        <stp>CLE</stp>
        <stp>Bar</stp>
        <stp/>
        <stp>Time</stp>
        <stp>5</stp>
        <stp>-3</stp>
        <stp>All</stp>
        <stp/>
        <stp/>
        <stp/>
        <stp>T</stp>
        <tr r="AD5" s="4"/>
      </tp>
      <tp>
        <v>42486.381944444445</v>
        <stp/>
        <stp>StudyData</stp>
        <stp>CLE</stp>
        <stp>Bar</stp>
        <stp/>
        <stp>Time</stp>
        <stp>5</stp>
        <stp>-2</stp>
        <stp>All</stp>
        <stp/>
        <stp/>
        <stp/>
        <stp>T</stp>
        <tr r="AD4" s="4"/>
      </tp>
      <tp>
        <v>42486.385416666664</v>
        <stp/>
        <stp>StudyData</stp>
        <stp>BP6</stp>
        <stp>Bar</stp>
        <stp/>
        <stp>Time</stp>
        <stp>5</stp>
        <stp>-1</stp>
        <stp>All</stp>
        <stp/>
        <stp/>
        <stp/>
        <stp>T</stp>
        <tr r="AR3" s="4"/>
      </tp>
      <tp>
        <v>42486.378472222219</v>
        <stp/>
        <stp>StudyData</stp>
        <stp>BP6</stp>
        <stp>Bar</stp>
        <stp/>
        <stp>Time</stp>
        <stp>5</stp>
        <stp>-3</stp>
        <stp>All</stp>
        <stp/>
        <stp/>
        <stp/>
        <stp>T</stp>
        <tr r="AR5" s="4"/>
      </tp>
      <tp>
        <v>42486.381944444445</v>
        <stp/>
        <stp>StudyData</stp>
        <stp>BP6</stp>
        <stp>Bar</stp>
        <stp/>
        <stp>Time</stp>
        <stp>5</stp>
        <stp>-2</stp>
        <stp>All</stp>
        <stp/>
        <stp/>
        <stp/>
        <stp>T</stp>
        <tr r="AR4" s="4"/>
      </tp>
      <tp>
        <v>42486.371527777781</v>
        <stp/>
        <stp>StudyData</stp>
        <stp>BP6</stp>
        <stp>Bar</stp>
        <stp/>
        <stp>Time</stp>
        <stp>5</stp>
        <stp>-5</stp>
        <stp>All</stp>
        <stp/>
        <stp/>
        <stp/>
        <stp>T</stp>
        <tr r="AR7" s="4"/>
      </tp>
      <tp>
        <v>42486.375</v>
        <stp/>
        <stp>StudyData</stp>
        <stp>BP6</stp>
        <stp>Bar</stp>
        <stp/>
        <stp>Time</stp>
        <stp>5</stp>
        <stp>-4</stp>
        <stp>All</stp>
        <stp/>
        <stp/>
        <stp/>
        <stp>T</stp>
        <tr r="AR6" s="4"/>
      </tp>
      <tp>
        <v>42486.364583333336</v>
        <stp/>
        <stp>StudyData</stp>
        <stp>BP6</stp>
        <stp>Bar</stp>
        <stp/>
        <stp>Time</stp>
        <stp>5</stp>
        <stp>-7</stp>
        <stp>All</stp>
        <stp/>
        <stp/>
        <stp/>
        <stp>T</stp>
        <tr r="AR9" s="4"/>
      </tp>
      <tp>
        <v>42486.368055555555</v>
        <stp/>
        <stp>StudyData</stp>
        <stp>BP6</stp>
        <stp>Bar</stp>
        <stp/>
        <stp>Time</stp>
        <stp>5</stp>
        <stp>-6</stp>
        <stp>All</stp>
        <stp/>
        <stp/>
        <stp/>
        <stp>T</stp>
        <tr r="AR8" s="4"/>
      </tp>
      <tp>
        <v>42486.357638888891</v>
        <stp/>
        <stp>StudyData</stp>
        <stp>BP6</stp>
        <stp>Bar</stp>
        <stp/>
        <stp>Time</stp>
        <stp>5</stp>
        <stp>-9</stp>
        <stp>All</stp>
        <stp/>
        <stp/>
        <stp/>
        <stp>T</stp>
        <tr r="AR11" s="4"/>
      </tp>
      <tp>
        <v>41</v>
        <stp/>
        <stp>ContractData</stp>
        <stp>BP6</stp>
        <stp>MT_LastAskVolume</stp>
        <stp/>
        <stp>T</stp>
        <tr r="U33" s="2"/>
      </tp>
      <tp>
        <v>42486.361111111109</v>
        <stp/>
        <stp>StudyData</stp>
        <stp>BP6</stp>
        <stp>Bar</stp>
        <stp/>
        <stp>Time</stp>
        <stp>5</stp>
        <stp>-8</stp>
        <stp>All</stp>
        <stp/>
        <stp/>
        <stp/>
        <stp>T</stp>
        <tr r="AR10" s="4"/>
      </tp>
      <tp>
        <v>3050</v>
        <stp/>
        <stp>StudyData</stp>
        <stp>DSX</stp>
        <stp>Bar</stp>
        <stp/>
        <stp>Close</stp>
        <stp>5</stp>
        <stp>0</stp>
        <stp>All</stp>
        <stp/>
        <stp/>
        <stp/>
        <stp>T</stp>
        <tr r="D28" s="3"/>
        <tr r="T2" s="4"/>
        <tr r="T2" s="4"/>
      </tp>
      <tp>
        <v>3050</v>
        <stp/>
        <stp>StudyData</stp>
        <stp>DSX</stp>
        <stp>Bar</stp>
        <stp/>
        <stp>Close</stp>
        <stp>D</stp>
        <stp>0</stp>
        <stp>All</stp>
        <stp/>
        <stp/>
        <stp/>
        <stp>T</stp>
        <tr r="D34" s="3"/>
      </tp>
      <tp>
        <v>42486.357638888891</v>
        <stp/>
        <stp>StudyData</stp>
        <stp>MJNK</stp>
        <stp>Bar</stp>
        <stp/>
        <stp>Time</stp>
        <stp>5</stp>
        <stp>-9</stp>
        <stp>All</stp>
        <stp/>
        <stp/>
        <stp/>
        <stp>T</stp>
        <tr r="W11" s="4"/>
      </tp>
      <tp>
        <v>42486.361111111109</v>
        <stp/>
        <stp>StudyData</stp>
        <stp>MJNK</stp>
        <stp>Bar</stp>
        <stp/>
        <stp>Time</stp>
        <stp>5</stp>
        <stp>-8</stp>
        <stp>All</stp>
        <stp/>
        <stp/>
        <stp/>
        <stp>T</stp>
        <tr r="W10" s="4"/>
      </tp>
      <tp>
        <v>42486.385416666664</v>
        <stp/>
        <stp>StudyData</stp>
        <stp>MJNK</stp>
        <stp>Bar</stp>
        <stp/>
        <stp>Time</stp>
        <stp>5</stp>
        <stp>-1</stp>
        <stp>All</stp>
        <stp/>
        <stp/>
        <stp/>
        <stp>T</stp>
        <tr r="W3" s="4"/>
      </tp>
      <tp>
        <v>42486.378472222219</v>
        <stp/>
        <stp>StudyData</stp>
        <stp>MJNK</stp>
        <stp>Bar</stp>
        <stp/>
        <stp>Time</stp>
        <stp>5</stp>
        <stp>-3</stp>
        <stp>All</stp>
        <stp/>
        <stp/>
        <stp/>
        <stp>T</stp>
        <tr r="W5" s="4"/>
      </tp>
      <tp>
        <v>42486.381944444445</v>
        <stp/>
        <stp>StudyData</stp>
        <stp>MJNK</stp>
        <stp>Bar</stp>
        <stp/>
        <stp>Time</stp>
        <stp>5</stp>
        <stp>-2</stp>
        <stp>All</stp>
        <stp/>
        <stp/>
        <stp/>
        <stp>T</stp>
        <tr r="W4" s="4"/>
      </tp>
      <tp>
        <v>42486.371527777781</v>
        <stp/>
        <stp>StudyData</stp>
        <stp>MJNK</stp>
        <stp>Bar</stp>
        <stp/>
        <stp>Time</stp>
        <stp>5</stp>
        <stp>-5</stp>
        <stp>All</stp>
        <stp/>
        <stp/>
        <stp/>
        <stp>T</stp>
        <tr r="W7" s="4"/>
      </tp>
      <tp>
        <v>42486.375</v>
        <stp/>
        <stp>StudyData</stp>
        <stp>MJNK</stp>
        <stp>Bar</stp>
        <stp/>
        <stp>Time</stp>
        <stp>5</stp>
        <stp>-4</stp>
        <stp>All</stp>
        <stp/>
        <stp/>
        <stp/>
        <stp>T</stp>
        <tr r="W6" s="4"/>
      </tp>
      <tp>
        <v>42486.364583333336</v>
        <stp/>
        <stp>StudyData</stp>
        <stp>MJNK</stp>
        <stp>Bar</stp>
        <stp/>
        <stp>Time</stp>
        <stp>5</stp>
        <stp>-7</stp>
        <stp>All</stp>
        <stp/>
        <stp/>
        <stp/>
        <stp>T</stp>
        <tr r="W9" s="4"/>
      </tp>
      <tp>
        <v>42486.368055555555</v>
        <stp/>
        <stp>StudyData</stp>
        <stp>MJNK</stp>
        <stp>Bar</stp>
        <stp/>
        <stp>Time</stp>
        <stp>5</stp>
        <stp>-6</stp>
        <stp>All</stp>
        <stp/>
        <stp/>
        <stp/>
        <stp>T</stp>
        <tr r="W8" s="4"/>
      </tp>
      <tp>
        <v>42486.284722222219</v>
        <stp/>
        <stp>StudyData</stp>
        <stp>GCE</stp>
        <stp>Bar</stp>
        <stp/>
        <stp>Time</stp>
        <stp>5</stp>
        <stp>-30</stp>
        <stp>All</stp>
        <stp/>
        <stp/>
        <stp/>
        <stp>T</stp>
        <tr r="AK32" s="4"/>
      </tp>
      <tp>
        <v>42486.28125</v>
        <stp/>
        <stp>StudyData</stp>
        <stp>GCE</stp>
        <stp>Bar</stp>
        <stp/>
        <stp>Time</stp>
        <stp>5</stp>
        <stp>-31</stp>
        <stp>All</stp>
        <stp/>
        <stp/>
        <stp/>
        <stp>T</stp>
        <tr r="AK33" s="4"/>
      </tp>
      <tp>
        <v>42486.277777777781</v>
        <stp/>
        <stp>StudyData</stp>
        <stp>GCE</stp>
        <stp>Bar</stp>
        <stp/>
        <stp>Time</stp>
        <stp>5</stp>
        <stp>-32</stp>
        <stp>All</stp>
        <stp/>
        <stp/>
        <stp/>
        <stp>T</stp>
        <tr r="AK34" s="4"/>
      </tp>
      <tp>
        <v>42486.274305555555</v>
        <stp/>
        <stp>StudyData</stp>
        <stp>GCE</stp>
        <stp>Bar</stp>
        <stp/>
        <stp>Time</stp>
        <stp>5</stp>
        <stp>-33</stp>
        <stp>All</stp>
        <stp/>
        <stp/>
        <stp/>
        <stp>T</stp>
        <tr r="AK35" s="4"/>
      </tp>
      <tp>
        <v>42486.270833333336</v>
        <stp/>
        <stp>StudyData</stp>
        <stp>GCE</stp>
        <stp>Bar</stp>
        <stp/>
        <stp>Time</stp>
        <stp>5</stp>
        <stp>-34</stp>
        <stp>All</stp>
        <stp/>
        <stp/>
        <stp/>
        <stp>T</stp>
        <tr r="AK36" s="4"/>
      </tp>
      <tp>
        <v>42486.267361111109</v>
        <stp/>
        <stp>StudyData</stp>
        <stp>GCE</stp>
        <stp>Bar</stp>
        <stp/>
        <stp>Time</stp>
        <stp>5</stp>
        <stp>-35</stp>
        <stp>All</stp>
        <stp/>
        <stp/>
        <stp/>
        <stp>T</stp>
        <tr r="AK37" s="4"/>
      </tp>
      <tp>
        <v>42486.291666666664</v>
        <stp/>
        <stp>StudyData</stp>
        <stp>GCE</stp>
        <stp>Bar</stp>
        <stp/>
        <stp>Time</stp>
        <stp>5</stp>
        <stp>-28</stp>
        <stp>All</stp>
        <stp/>
        <stp/>
        <stp/>
        <stp>T</stp>
        <tr r="AK30" s="4"/>
      </tp>
      <tp>
        <v>42486.288194444445</v>
        <stp/>
        <stp>StudyData</stp>
        <stp>GCE</stp>
        <stp>Bar</stp>
        <stp/>
        <stp>Time</stp>
        <stp>5</stp>
        <stp>-29</stp>
        <stp>All</stp>
        <stp/>
        <stp/>
        <stp/>
        <stp>T</stp>
        <tr r="AK31" s="4"/>
      </tp>
      <tp>
        <v>17355</v>
        <stp/>
        <stp>StudyData</stp>
        <stp>MJNK</stp>
        <stp>Bar</stp>
        <stp/>
        <stp>Close</stp>
        <stp>15</stp>
        <stp>-1</stp>
        <stp>All</stp>
        <stp/>
        <stp/>
        <stp/>
        <stp>T</stp>
        <tr r="D43" s="3"/>
      </tp>
      <tp>
        <v>17330</v>
        <stp/>
        <stp>StudyData</stp>
        <stp>MJNK</stp>
        <stp>Bar</stp>
        <stp/>
        <stp>Close</stp>
        <stp>60</stp>
        <stp>-1</stp>
        <stp>All</stp>
        <stp/>
        <stp/>
        <stp/>
        <stp>T</stp>
        <tr r="D45" s="3"/>
      </tp>
      <tp>
        <v>42486.319444444445</v>
        <stp/>
        <stp>StudyData</stp>
        <stp>GCE</stp>
        <stp>Bar</stp>
        <stp/>
        <stp>Time</stp>
        <stp>5</stp>
        <stp>-20</stp>
        <stp>All</stp>
        <stp/>
        <stp/>
        <stp/>
        <stp>T</stp>
        <tr r="AK22" s="4"/>
      </tp>
      <tp>
        <v>42486.315972222219</v>
        <stp/>
        <stp>StudyData</stp>
        <stp>GCE</stp>
        <stp>Bar</stp>
        <stp/>
        <stp>Time</stp>
        <stp>5</stp>
        <stp>-21</stp>
        <stp>All</stp>
        <stp/>
        <stp/>
        <stp/>
        <stp>T</stp>
        <tr r="AK23" s="4"/>
      </tp>
      <tp>
        <v>42486.3125</v>
        <stp/>
        <stp>StudyData</stp>
        <stp>GCE</stp>
        <stp>Bar</stp>
        <stp/>
        <stp>Time</stp>
        <stp>5</stp>
        <stp>-22</stp>
        <stp>All</stp>
        <stp/>
        <stp/>
        <stp/>
        <stp>T</stp>
        <tr r="AK24" s="4"/>
      </tp>
      <tp>
        <v>42486.309027777781</v>
        <stp/>
        <stp>StudyData</stp>
        <stp>GCE</stp>
        <stp>Bar</stp>
        <stp/>
        <stp>Time</stp>
        <stp>5</stp>
        <stp>-23</stp>
        <stp>All</stp>
        <stp/>
        <stp/>
        <stp/>
        <stp>T</stp>
        <tr r="AK25" s="4"/>
      </tp>
      <tp>
        <v>42486.305555555555</v>
        <stp/>
        <stp>StudyData</stp>
        <stp>GCE</stp>
        <stp>Bar</stp>
        <stp/>
        <stp>Time</stp>
        <stp>5</stp>
        <stp>-24</stp>
        <stp>All</stp>
        <stp/>
        <stp/>
        <stp/>
        <stp>T</stp>
        <tr r="AK26" s="4"/>
      </tp>
      <tp>
        <v>42486.302083333336</v>
        <stp/>
        <stp>StudyData</stp>
        <stp>GCE</stp>
        <stp>Bar</stp>
        <stp/>
        <stp>Time</stp>
        <stp>5</stp>
        <stp>-25</stp>
        <stp>All</stp>
        <stp/>
        <stp/>
        <stp/>
        <stp>T</stp>
        <tr r="AK27" s="4"/>
      </tp>
      <tp>
        <v>42486.298611111109</v>
        <stp/>
        <stp>StudyData</stp>
        <stp>GCE</stp>
        <stp>Bar</stp>
        <stp/>
        <stp>Time</stp>
        <stp>5</stp>
        <stp>-26</stp>
        <stp>All</stp>
        <stp/>
        <stp/>
        <stp/>
        <stp>T</stp>
        <tr r="AK28" s="4"/>
      </tp>
      <tp>
        <v>42486.295138888891</v>
        <stp/>
        <stp>StudyData</stp>
        <stp>GCE</stp>
        <stp>Bar</stp>
        <stp/>
        <stp>Time</stp>
        <stp>5</stp>
        <stp>-27</stp>
        <stp>All</stp>
        <stp/>
        <stp/>
        <stp/>
        <stp>T</stp>
        <tr r="AK29" s="4"/>
      </tp>
      <tp>
        <v>17295</v>
        <stp/>
        <stp>ContractData</stp>
        <stp>MJNK</stp>
        <stp>Low</stp>
        <stp/>
        <stp>T</stp>
        <tr r="Q29" s="1"/>
        <tr r="D43" s="2"/>
      </tp>
      <tp>
        <v>17360</v>
        <stp/>
        <stp>ContractData</stp>
        <stp>MJNK</stp>
        <stp>Bid</stp>
        <stp/>
        <stp>T</stp>
        <tr r="C45" s="2"/>
      </tp>
      <tp>
        <v>56.3</v>
        <stp/>
        <stp>StudyData</stp>
        <stp>DSX</stp>
        <stp>ATR</stp>
        <stp>MAType=Sim,Period=20</stp>
        <stp>ATR</stp>
        <stp>D</stp>
        <stp>0</stp>
        <stp>All</stp>
        <stp/>
        <stp/>
        <stp>TRUE</stp>
        <stp>T</stp>
        <tr r="K23" s="1"/>
      </tp>
      <tp>
        <v>4.3</v>
        <stp/>
        <stp>StudyData</stp>
        <stp>DSX</stp>
        <stp>ATR</stp>
        <stp>MAType=Sim,Period=20</stp>
        <stp>ATR</stp>
        <stp>5</stp>
        <stp>0</stp>
        <stp>All</stp>
        <stp/>
        <stp/>
        <stp>TRUE</stp>
        <stp>T</stp>
        <tr r="K20" s="1"/>
      </tp>
      <tp>
        <v>17365</v>
        <stp/>
        <stp>ContractData</stp>
        <stp>MJNK</stp>
        <stp>Ask</stp>
        <stp/>
        <stp>T</stp>
        <tr r="E45" s="2"/>
      </tp>
      <tp>
        <v>42486.326388888891</v>
        <stp/>
        <stp>StudyData</stp>
        <stp>GCE</stp>
        <stp>Bar</stp>
        <stp/>
        <stp>Time</stp>
        <stp>5</stp>
        <stp>-18</stp>
        <stp>All</stp>
        <stp/>
        <stp/>
        <stp/>
        <stp>T</stp>
        <tr r="AK20" s="4"/>
      </tp>
      <tp>
        <v>42486.322916666664</v>
        <stp/>
        <stp>StudyData</stp>
        <stp>GCE</stp>
        <stp>Bar</stp>
        <stp/>
        <stp>Time</stp>
        <stp>5</stp>
        <stp>-19</stp>
        <stp>All</stp>
        <stp/>
        <stp/>
        <stp/>
        <stp>T</stp>
        <tr r="AK21" s="4"/>
      </tp>
      <tp>
        <v>42486.354166666664</v>
        <stp/>
        <stp>StudyData</stp>
        <stp>GCE</stp>
        <stp>Bar</stp>
        <stp/>
        <stp>Time</stp>
        <stp>5</stp>
        <stp>-10</stp>
        <stp>All</stp>
        <stp/>
        <stp/>
        <stp/>
        <stp>T</stp>
        <tr r="AK12" s="4"/>
      </tp>
      <tp>
        <v>42486.350694444445</v>
        <stp/>
        <stp>StudyData</stp>
        <stp>GCE</stp>
        <stp>Bar</stp>
        <stp/>
        <stp>Time</stp>
        <stp>5</stp>
        <stp>-11</stp>
        <stp>All</stp>
        <stp/>
        <stp/>
        <stp/>
        <stp>T</stp>
        <tr r="AK13" s="4"/>
      </tp>
      <tp>
        <v>42486.347222222219</v>
        <stp/>
        <stp>StudyData</stp>
        <stp>GCE</stp>
        <stp>Bar</stp>
        <stp/>
        <stp>Time</stp>
        <stp>5</stp>
        <stp>-12</stp>
        <stp>All</stp>
        <stp/>
        <stp/>
        <stp/>
        <stp>T</stp>
        <tr r="AK14" s="4"/>
      </tp>
      <tp>
        <v>42486.34375</v>
        <stp/>
        <stp>StudyData</stp>
        <stp>GCE</stp>
        <stp>Bar</stp>
        <stp/>
        <stp>Time</stp>
        <stp>5</stp>
        <stp>-13</stp>
        <stp>All</stp>
        <stp/>
        <stp/>
        <stp/>
        <stp>T</stp>
        <tr r="AK15" s="4"/>
      </tp>
      <tp>
        <v>42486.340277777781</v>
        <stp/>
        <stp>StudyData</stp>
        <stp>GCE</stp>
        <stp>Bar</stp>
        <stp/>
        <stp>Time</stp>
        <stp>5</stp>
        <stp>-14</stp>
        <stp>All</stp>
        <stp/>
        <stp/>
        <stp/>
        <stp>T</stp>
        <tr r="AK16" s="4"/>
      </tp>
      <tp>
        <v>42486.336805555555</v>
        <stp/>
        <stp>StudyData</stp>
        <stp>GCE</stp>
        <stp>Bar</stp>
        <stp/>
        <stp>Time</stp>
        <stp>5</stp>
        <stp>-15</stp>
        <stp>All</stp>
        <stp/>
        <stp/>
        <stp/>
        <stp>T</stp>
        <tr r="AK17" s="4"/>
      </tp>
      <tp>
        <v>42486.333333333336</v>
        <stp/>
        <stp>StudyData</stp>
        <stp>GCE</stp>
        <stp>Bar</stp>
        <stp/>
        <stp>Time</stp>
        <stp>5</stp>
        <stp>-16</stp>
        <stp>All</stp>
        <stp/>
        <stp/>
        <stp/>
        <stp>T</stp>
        <tr r="AK18" s="4"/>
      </tp>
      <tp>
        <v>42486.329861111109</v>
        <stp/>
        <stp>StudyData</stp>
        <stp>GCE</stp>
        <stp>Bar</stp>
        <stp/>
        <stp>Time</stp>
        <stp>5</stp>
        <stp>-17</stp>
        <stp>All</stp>
        <stp/>
        <stp/>
        <stp/>
        <stp>T</stp>
        <tr r="AK19" s="4"/>
      </tp>
      <tp>
        <v>1242.8</v>
        <stp/>
        <stp>StudyData</stp>
        <stp>GCE</stp>
        <stp>Bar</stp>
        <stp/>
        <stp>Close</stp>
        <stp>5</stp>
        <stp>0</stp>
        <stp>All</stp>
        <stp/>
        <stp/>
        <stp/>
        <stp>T</stp>
        <tr r="I16" s="3"/>
        <tr r="AO2" s="4"/>
        <tr r="AO2" s="4"/>
      </tp>
      <tp>
        <v>1242.8</v>
        <stp/>
        <stp>StudyData</stp>
        <stp>GCE</stp>
        <stp>Bar</stp>
        <stp/>
        <stp>Close</stp>
        <stp>D</stp>
        <stp>0</stp>
        <stp>All</stp>
        <stp/>
        <stp/>
        <stp/>
        <stp>T</stp>
        <tr r="I22" s="3"/>
      </tp>
      <tp>
        <v>60</v>
        <stp/>
        <stp>ContractData</stp>
        <stp>MJNK</stp>
        <stp>NetLastQuoteToday</stp>
        <stp/>
        <stp>T</stp>
        <tr r="F43" s="2"/>
      </tp>
      <tp>
        <v>44.1</v>
        <stp/>
        <stp>StudyData</stp>
        <stp>DD</stp>
        <stp>ATR</stp>
        <stp>MAType=Sim,Period=20</stp>
        <stp>ATR</stp>
        <stp>60</stp>
        <stp>-5</stp>
        <stp>All</stp>
        <stp/>
        <stp/>
        <stp>TRUE</stp>
        <stp>T</stp>
        <tr r="F16" s="1"/>
      </tp>
      <tp>
        <v>21.65</v>
        <stp/>
        <stp>StudyData</stp>
        <stp>DD</stp>
        <stp>ATR</stp>
        <stp>MAType=Sim,Period=20</stp>
        <stp>ATR</stp>
        <stp>15</stp>
        <stp>-2</stp>
        <stp>All</stp>
        <stp/>
        <stp/>
        <stp>TRUE</stp>
        <stp>T</stp>
        <tr r="I15" s="1"/>
      </tp>
      <tp>
        <v>1.6875</v>
        <stp/>
        <stp>StudyData</stp>
        <stp>EP</stp>
        <stp>ATR</stp>
        <stp>MAType=Sim,Period=20</stp>
        <stp>ATR</stp>
        <stp>15</stp>
        <stp>-3</stp>
        <stp>All</stp>
        <stp/>
        <stp/>
        <stp>TRUE</stp>
        <stp>T</stp>
        <tr r="H9" s="1"/>
      </tp>
      <tp>
        <v>3.5625</v>
        <stp/>
        <stp>StudyData</stp>
        <stp>EP</stp>
        <stp>ATR</stp>
        <stp>MAType=Sim,Period=20</stp>
        <stp>ATR</stp>
        <stp>60</stp>
        <stp>-4</stp>
        <stp>All</stp>
        <stp/>
        <stp/>
        <stp>TRUE</stp>
        <stp>T</stp>
        <tr r="G10" s="1"/>
      </tp>
      <tp>
        <v>44.55</v>
        <stp/>
        <stp>StudyData</stp>
        <stp>DD</stp>
        <stp>ATR</stp>
        <stp>MAType=Sim,Period=20</stp>
        <stp>ATR</stp>
        <stp>60</stp>
        <stp>-4</stp>
        <stp>All</stp>
        <stp/>
        <stp/>
        <stp>TRUE</stp>
        <stp>T</stp>
        <tr r="G16" s="1"/>
      </tp>
      <tp>
        <v>21</v>
        <stp/>
        <stp>StudyData</stp>
        <stp>DD</stp>
        <stp>ATR</stp>
        <stp>MAType=Sim,Period=20</stp>
        <stp>ATR</stp>
        <stp>15</stp>
        <stp>-3</stp>
        <stp>All</stp>
        <stp/>
        <stp/>
        <stp>TRUE</stp>
        <stp>T</stp>
        <tr r="H15" s="1"/>
      </tp>
      <tp>
        <v>1.8625</v>
        <stp/>
        <stp>StudyData</stp>
        <stp>EP</stp>
        <stp>ATR</stp>
        <stp>MAType=Sim,Period=20</stp>
        <stp>ATR</stp>
        <stp>15</stp>
        <stp>-2</stp>
        <stp>All</stp>
        <stp/>
        <stp/>
        <stp>TRUE</stp>
        <stp>T</stp>
        <tr r="I9" s="1"/>
      </tp>
      <tp>
        <v>3.9</v>
        <stp/>
        <stp>StudyData</stp>
        <stp>EP</stp>
        <stp>ATR</stp>
        <stp>MAType=Sim,Period=20</stp>
        <stp>ATR</stp>
        <stp>60</stp>
        <stp>-5</stp>
        <stp>All</stp>
        <stp/>
        <stp/>
        <stp>TRUE</stp>
        <stp>T</stp>
        <tr r="F10" s="1"/>
      </tp>
      <tp>
        <v>41.924999999999997</v>
        <stp/>
        <stp>StudyData</stp>
        <stp>DD</stp>
        <stp>ATR</stp>
        <stp>MAType=Sim,Period=20</stp>
        <stp>ATR</stp>
        <stp>60</stp>
        <stp>-7</stp>
        <stp>All</stp>
        <stp/>
        <stp/>
        <stp>TRUE</stp>
        <stp>T</stp>
        <tr r="D16" s="1"/>
      </tp>
      <tp>
        <v>1.9624999999999999</v>
        <stp/>
        <stp>StudyData</stp>
        <stp>EP</stp>
        <stp>ATR</stp>
        <stp>MAType=Sim,Period=20</stp>
        <stp>ATR</stp>
        <stp>15</stp>
        <stp>-1</stp>
        <stp>All</stp>
        <stp/>
        <stp/>
        <stp>TRUE</stp>
        <stp>T</stp>
        <tr r="J9" s="1"/>
      </tp>
      <tp>
        <v>3.9249999999999998</v>
        <stp/>
        <stp>StudyData</stp>
        <stp>EP</stp>
        <stp>ATR</stp>
        <stp>MAType=Sim,Period=20</stp>
        <stp>ATR</stp>
        <stp>60</stp>
        <stp>-6</stp>
        <stp>All</stp>
        <stp/>
        <stp/>
        <stp>TRUE</stp>
        <stp>T</stp>
        <tr r="E10" s="1"/>
      </tp>
      <tp>
        <v>43.524999999999999</v>
        <stp/>
        <stp>StudyData</stp>
        <stp>DD</stp>
        <stp>ATR</stp>
        <stp>MAType=Sim,Period=20</stp>
        <stp>ATR</stp>
        <stp>60</stp>
        <stp>-6</stp>
        <stp>All</stp>
        <stp/>
        <stp/>
        <stp>TRUE</stp>
        <stp>T</stp>
        <tr r="E16" s="1"/>
      </tp>
      <tp>
        <v>23.125</v>
        <stp/>
        <stp>StudyData</stp>
        <stp>DD</stp>
        <stp>ATR</stp>
        <stp>MAType=Sim,Period=20</stp>
        <stp>ATR</stp>
        <stp>15</stp>
        <stp>-1</stp>
        <stp>All</stp>
        <stp/>
        <stp/>
        <stp>TRUE</stp>
        <stp>T</stp>
        <tr r="J15" s="1"/>
      </tp>
      <tp>
        <v>3.9750000000000001</v>
        <stp/>
        <stp>StudyData</stp>
        <stp>EP</stp>
        <stp>ATR</stp>
        <stp>MAType=Sim,Period=20</stp>
        <stp>ATR</stp>
        <stp>60</stp>
        <stp>-7</stp>
        <stp>All</stp>
        <stp/>
        <stp/>
        <stp>TRUE</stp>
        <stp>T</stp>
        <tr r="D10" s="1"/>
      </tp>
      <tp>
        <v>39.85</v>
        <stp/>
        <stp>StudyData</stp>
        <stp>DD</stp>
        <stp>ATR</stp>
        <stp>MAType=Sim,Period=20</stp>
        <stp>ATR</stp>
        <stp>60</stp>
        <stp>-1</stp>
        <stp>All</stp>
        <stp/>
        <stp/>
        <stp>TRUE</stp>
        <stp>T</stp>
        <tr r="J16" s="1"/>
      </tp>
      <tp>
        <v>20.350000000000001</v>
        <stp/>
        <stp>StudyData</stp>
        <stp>DD</stp>
        <stp>ATR</stp>
        <stp>MAType=Sim,Period=20</stp>
        <stp>ATR</stp>
        <stp>15</stp>
        <stp>-6</stp>
        <stp>All</stp>
        <stp/>
        <stp/>
        <stp>TRUE</stp>
        <stp>T</stp>
        <tr r="E15" s="1"/>
      </tp>
      <tp>
        <v>1.75</v>
        <stp/>
        <stp>StudyData</stp>
        <stp>EP</stp>
        <stp>ATR</stp>
        <stp>MAType=Sim,Period=20</stp>
        <stp>ATR</stp>
        <stp>15</stp>
        <stp>-7</stp>
        <stp>All</stp>
        <stp/>
        <stp/>
        <stp>TRUE</stp>
        <stp>T</stp>
        <tr r="D9" s="1"/>
      </tp>
      <tp>
        <v>20.85</v>
        <stp/>
        <stp>StudyData</stp>
        <stp>DD</stp>
        <stp>ATR</stp>
        <stp>MAType=Sim,Period=20</stp>
        <stp>ATR</stp>
        <stp>15</stp>
        <stp>-7</stp>
        <stp>All</stp>
        <stp/>
        <stp/>
        <stp>TRUE</stp>
        <stp>T</stp>
        <tr r="D15" s="1"/>
      </tp>
      <tp>
        <v>1.6875</v>
        <stp/>
        <stp>StudyData</stp>
        <stp>EP</stp>
        <stp>ATR</stp>
        <stp>MAType=Sim,Period=20</stp>
        <stp>ATR</stp>
        <stp>15</stp>
        <stp>-6</stp>
        <stp>All</stp>
        <stp/>
        <stp/>
        <stp>TRUE</stp>
        <stp>T</stp>
        <tr r="E9" s="1"/>
      </tp>
      <tp>
        <v>3.1749999999999998</v>
        <stp/>
        <stp>StudyData</stp>
        <stp>EP</stp>
        <stp>ATR</stp>
        <stp>MAType=Sim,Period=20</stp>
        <stp>ATR</stp>
        <stp>60</stp>
        <stp>-1</stp>
        <stp>All</stp>
        <stp/>
        <stp/>
        <stp>TRUE</stp>
        <stp>T</stp>
        <tr r="J10" s="1"/>
      </tp>
      <tp>
        <v>44.7</v>
        <stp/>
        <stp>StudyData</stp>
        <stp>DD</stp>
        <stp>ATR</stp>
        <stp>MAType=Sim,Period=20</stp>
        <stp>ATR</stp>
        <stp>60</stp>
        <stp>-3</stp>
        <stp>All</stp>
        <stp/>
        <stp/>
        <stp>TRUE</stp>
        <stp>T</stp>
        <tr r="H16" s="1"/>
      </tp>
      <tp>
        <v>20.3</v>
        <stp/>
        <stp>StudyData</stp>
        <stp>DD</stp>
        <stp>ATR</stp>
        <stp>MAType=Sim,Period=20</stp>
        <stp>ATR</stp>
        <stp>15</stp>
        <stp>-4</stp>
        <stp>All</stp>
        <stp/>
        <stp/>
        <stp>TRUE</stp>
        <stp>T</stp>
        <tr r="G15" s="1"/>
      </tp>
      <tp>
        <v>1.625</v>
        <stp/>
        <stp>StudyData</stp>
        <stp>EP</stp>
        <stp>ATR</stp>
        <stp>MAType=Sim,Period=20</stp>
        <stp>ATR</stp>
        <stp>15</stp>
        <stp>-5</stp>
        <stp>All</stp>
        <stp/>
        <stp/>
        <stp>TRUE</stp>
        <stp>T</stp>
        <tr r="F9" s="1"/>
      </tp>
      <tp>
        <v>3.45</v>
        <stp/>
        <stp>StudyData</stp>
        <stp>EP</stp>
        <stp>ATR</stp>
        <stp>MAType=Sim,Period=20</stp>
        <stp>ATR</stp>
        <stp>60</stp>
        <stp>-2</stp>
        <stp>All</stp>
        <stp/>
        <stp/>
        <stp>TRUE</stp>
        <stp>T</stp>
        <tr r="I10" s="1"/>
      </tp>
      <tp>
        <v>43.975000000000001</v>
        <stp/>
        <stp>StudyData</stp>
        <stp>DD</stp>
        <stp>ATR</stp>
        <stp>MAType=Sim,Period=20</stp>
        <stp>ATR</stp>
        <stp>60</stp>
        <stp>-2</stp>
        <stp>All</stp>
        <stp/>
        <stp/>
        <stp>TRUE</stp>
        <stp>T</stp>
        <tr r="I16" s="1"/>
      </tp>
      <tp>
        <v>19.95</v>
        <stp/>
        <stp>StudyData</stp>
        <stp>DD</stp>
        <stp>ATR</stp>
        <stp>MAType=Sim,Period=20</stp>
        <stp>ATR</stp>
        <stp>15</stp>
        <stp>-5</stp>
        <stp>All</stp>
        <stp/>
        <stp/>
        <stp>TRUE</stp>
        <stp>T</stp>
        <tr r="F15" s="1"/>
      </tp>
      <tp>
        <v>1.6</v>
        <stp/>
        <stp>StudyData</stp>
        <stp>EP</stp>
        <stp>ATR</stp>
        <stp>MAType=Sim,Period=20</stp>
        <stp>ATR</stp>
        <stp>15</stp>
        <stp>-4</stp>
        <stp>All</stp>
        <stp/>
        <stp/>
        <stp>TRUE</stp>
        <stp>T</stp>
        <tr r="G9" s="1"/>
      </tp>
      <tp>
        <v>3.45</v>
        <stp/>
        <stp>StudyData</stp>
        <stp>EP</stp>
        <stp>ATR</stp>
        <stp>MAType=Sim,Period=20</stp>
        <stp>ATR</stp>
        <stp>60</stp>
        <stp>-3</stp>
        <stp>All</stp>
        <stp/>
        <stp/>
        <stp>TRUE</stp>
        <stp>T</stp>
        <tr r="H10" s="1"/>
      </tp>
      <tp>
        <v>21.4</v>
        <stp/>
        <stp>StudyData</stp>
        <stp>DD</stp>
        <stp>ATR</stp>
        <stp>MAType=Sim,Period=20</stp>
        <stp>ATR</stp>
        <stp>15</stp>
        <stp>-8</stp>
        <stp>All</stp>
        <stp/>
        <stp/>
        <stp>TRUE</stp>
        <stp>T</stp>
        <tr r="C15" s="1"/>
      </tp>
      <tp>
        <v>1.85</v>
        <stp/>
        <stp>StudyData</stp>
        <stp>EP</stp>
        <stp>ATR</stp>
        <stp>MAType=Sim,Period=20</stp>
        <stp>ATR</stp>
        <stp>15</stp>
        <stp>-9</stp>
        <stp>All</stp>
        <stp/>
        <stp/>
        <stp>TRUE</stp>
        <stp>T</stp>
        <tr r="B9" s="1"/>
      </tp>
      <tp>
        <v>22.15</v>
        <stp/>
        <stp>StudyData</stp>
        <stp>DD</stp>
        <stp>ATR</stp>
        <stp>MAType=Sim,Period=20</stp>
        <stp>ATR</stp>
        <stp>15</stp>
        <stp>-9</stp>
        <stp>All</stp>
        <stp/>
        <stp/>
        <stp>TRUE</stp>
        <stp>T</stp>
        <tr r="B15" s="1"/>
      </tp>
      <tp>
        <v>1.8125</v>
        <stp/>
        <stp>StudyData</stp>
        <stp>EP</stp>
        <stp>ATR</stp>
        <stp>MAType=Sim,Period=20</stp>
        <stp>ATR</stp>
        <stp>15</stp>
        <stp>-8</stp>
        <stp>All</stp>
        <stp/>
        <stp/>
        <stp>TRUE</stp>
        <stp>T</stp>
        <tr r="C9" s="1"/>
      </tp>
      <tp>
        <v>41.725000000000001</v>
        <stp/>
        <stp>StudyData</stp>
        <stp>DD</stp>
        <stp>ATR</stp>
        <stp>MAType=Sim,Period=20</stp>
        <stp>ATR</stp>
        <stp>60</stp>
        <stp>-9</stp>
        <stp>All</stp>
        <stp/>
        <stp/>
        <stp>TRUE</stp>
        <stp>T</stp>
        <tr r="B16" s="1"/>
      </tp>
      <tp>
        <v>3.7875000000000001</v>
        <stp/>
        <stp>StudyData</stp>
        <stp>EP</stp>
        <stp>ATR</stp>
        <stp>MAType=Sim,Period=20</stp>
        <stp>ATR</stp>
        <stp>60</stp>
        <stp>-8</stp>
        <stp>All</stp>
        <stp/>
        <stp/>
        <stp>TRUE</stp>
        <stp>T</stp>
        <tr r="C10" s="1"/>
      </tp>
      <tp>
        <v>40.1</v>
        <stp/>
        <stp>StudyData</stp>
        <stp>DD</stp>
        <stp>ATR</stp>
        <stp>MAType=Sim,Period=20</stp>
        <stp>ATR</stp>
        <stp>60</stp>
        <stp>-8</stp>
        <stp>All</stp>
        <stp/>
        <stp/>
        <stp>TRUE</stp>
        <stp>T</stp>
        <tr r="C16" s="1"/>
      </tp>
      <tp>
        <v>3.8</v>
        <stp/>
        <stp>StudyData</stp>
        <stp>EP</stp>
        <stp>ATR</stp>
        <stp>MAType=Sim,Period=20</stp>
        <stp>ATR</stp>
        <stp>60</stp>
        <stp>-9</stp>
        <stp>All</stp>
        <stp/>
        <stp/>
        <stp>TRUE</stp>
        <stp>T</stp>
        <tr r="B10" s="1"/>
      </tp>
      <tp>
        <v>1.4625999999999999</v>
        <stp/>
        <stp>StudyData</stp>
        <stp>BP6</stp>
        <stp>Bar</stp>
        <stp/>
        <stp>Close</stp>
        <stp>15</stp>
        <stp>-1</stp>
        <stp>All</stp>
        <stp/>
        <stp/>
        <stp/>
        <stp>T</stp>
        <tr r="I31" s="3"/>
      </tp>
      <tp>
        <v>1.4637</v>
        <stp/>
        <stp>StudyData</stp>
        <stp>BP6</stp>
        <stp>Bar</stp>
        <stp/>
        <stp>Close</stp>
        <stp>60</stp>
        <stp>-1</stp>
        <stp>All</stp>
        <stp/>
        <stp/>
        <stp/>
        <stp>T</stp>
        <tr r="I33" s="3"/>
      </tp>
      <tp>
        <v>1.4623999999999999</v>
        <stp/>
        <stp>StudyData</stp>
        <stp>BP6</stp>
        <stp>Bar</stp>
        <stp/>
        <stp>Close</stp>
        <stp>5</stp>
        <stp>0</stp>
        <stp>All</stp>
        <stp/>
        <stp/>
        <stp/>
        <stp>T</stp>
        <tr r="I28" s="3"/>
        <tr r="AV2" s="4"/>
        <tr r="AV2" s="4"/>
      </tp>
      <tp>
        <v>1.4623999999999999</v>
        <stp/>
        <stp>StudyData</stp>
        <stp>BP6</stp>
        <stp>Bar</stp>
        <stp/>
        <stp>Close</stp>
        <stp>D</stp>
        <stp>0</stp>
        <stp>All</stp>
        <stp/>
        <stp/>
        <stp/>
        <stp>T</stp>
        <tr r="I34" s="3"/>
      </tp>
      <tp t="s">
        <v>BP6M6</v>
        <stp/>
        <stp>ContractData</stp>
        <stp>BP6</stp>
        <stp>Symbol</stp>
        <stp/>
        <stp>T</stp>
        <tr r="V42" s="2"/>
      </tp>
      <tp>
        <v>43.47</v>
        <stp/>
        <stp>StudyData</stp>
        <stp>CLE</stp>
        <stp>Bar</stp>
        <stp/>
        <stp>Close</stp>
        <stp>5</stp>
        <stp>0</stp>
        <stp>All</stp>
        <stp/>
        <stp/>
        <stp/>
        <stp>T</stp>
        <tr r="AH2" s="4"/>
        <tr r="AH2" s="4"/>
        <tr r="I4" s="3"/>
      </tp>
      <tp>
        <v>43.47</v>
        <stp/>
        <stp>StudyData</stp>
        <stp>CLE</stp>
        <stp>Bar</stp>
        <stp/>
        <stp>Close</stp>
        <stp>D</stp>
        <stp>0</stp>
        <stp>All</stp>
        <stp/>
        <stp/>
        <stp/>
        <stp>T</stp>
        <tr r="I10" s="3"/>
      </tp>
      <tp>
        <v>1.4555</v>
        <stp/>
        <stp>StudyData</stp>
        <stp>BP6</stp>
        <stp>Bar</stp>
        <stp/>
        <stp>Open</stp>
        <stp>5</stp>
        <stp>-32</stp>
        <stp>All</stp>
        <stp/>
        <stp/>
        <stp/>
        <stp>T</stp>
        <tr r="AS34" s="4"/>
        <tr r="AS34" s="4"/>
      </tp>
      <tp>
        <v>1.4555</v>
        <stp/>
        <stp>StudyData</stp>
        <stp>BP6</stp>
        <stp>Bar</stp>
        <stp/>
        <stp>Open</stp>
        <stp>5</stp>
        <stp>-33</stp>
        <stp>All</stp>
        <stp/>
        <stp/>
        <stp/>
        <stp>T</stp>
        <tr r="AS35" s="4"/>
        <tr r="AS35" s="4"/>
      </tp>
      <tp>
        <v>1.4550000000000001</v>
        <stp/>
        <stp>StudyData</stp>
        <stp>BP6</stp>
        <stp>Bar</stp>
        <stp/>
        <stp>Open</stp>
        <stp>5</stp>
        <stp>-30</stp>
        <stp>All</stp>
        <stp/>
        <stp/>
        <stp/>
        <stp>T</stp>
        <tr r="AS32" s="4"/>
        <tr r="AS32" s="4"/>
      </tp>
      <tp>
        <v>1.4550000000000001</v>
        <stp/>
        <stp>StudyData</stp>
        <stp>BP6</stp>
        <stp>Bar</stp>
        <stp/>
        <stp>Open</stp>
        <stp>5</stp>
        <stp>-31</stp>
        <stp>All</stp>
        <stp/>
        <stp/>
        <stp/>
        <stp>T</stp>
        <tr r="AS33" s="4"/>
        <tr r="AS33" s="4"/>
      </tp>
      <tp>
        <v>1.4557</v>
        <stp/>
        <stp>StudyData</stp>
        <stp>BP6</stp>
        <stp>Bar</stp>
        <stp/>
        <stp>Open</stp>
        <stp>5</stp>
        <stp>-34</stp>
        <stp>All</stp>
        <stp/>
        <stp/>
        <stp/>
        <stp>T</stp>
        <tr r="AS36" s="4"/>
        <tr r="AS36" s="4"/>
      </tp>
      <tp>
        <v>1.4559</v>
        <stp/>
        <stp>StudyData</stp>
        <stp>BP6</stp>
        <stp>Bar</stp>
        <stp/>
        <stp>Open</stp>
        <stp>5</stp>
        <stp>-35</stp>
        <stp>All</stp>
        <stp/>
        <stp/>
        <stp/>
        <stp>T</stp>
        <tr r="AS37" s="4"/>
        <tr r="AS37" s="4"/>
      </tp>
      <tp>
        <v>2086</v>
        <stp/>
        <stp>StudyData</stp>
        <stp>EP</stp>
        <stp>Bar</stp>
        <stp/>
        <stp>Low</stp>
        <stp>5</stp>
        <stp>0</stp>
        <stp>All</stp>
        <stp/>
        <stp/>
        <stp/>
        <stp>T</stp>
        <tr r="E2" s="4"/>
        <tr r="E2" s="4"/>
      </tp>
      <tp>
        <v>224</v>
        <stp/>
        <stp>ContractData</stp>
        <stp>MJNK</stp>
        <stp>MT_LastAskVolume</stp>
        <stp/>
        <stp>T</stp>
        <tr r="G45" s="2"/>
      </tp>
      <tp>
        <v>1.4574</v>
        <stp/>
        <stp>StudyData</stp>
        <stp>BP6</stp>
        <stp>Bar</stp>
        <stp/>
        <stp>Open</stp>
        <stp>5</stp>
        <stp>-22</stp>
        <stp>All</stp>
        <stp/>
        <stp/>
        <stp/>
        <stp>T</stp>
        <tr r="AS24" s="4"/>
        <tr r="AS24" s="4"/>
      </tp>
      <tp>
        <v>1.4569000000000001</v>
        <stp/>
        <stp>StudyData</stp>
        <stp>BP6</stp>
        <stp>Bar</stp>
        <stp/>
        <stp>Open</stp>
        <stp>5</stp>
        <stp>-23</stp>
        <stp>All</stp>
        <stp/>
        <stp/>
        <stp/>
        <stp>T</stp>
        <tr r="AS25" s="4"/>
        <tr r="AS25" s="4"/>
      </tp>
      <tp>
        <v>1.4599</v>
        <stp/>
        <stp>StudyData</stp>
        <stp>BP6</stp>
        <stp>Bar</stp>
        <stp/>
        <stp>Open</stp>
        <stp>5</stp>
        <stp>-20</stp>
        <stp>All</stp>
        <stp/>
        <stp/>
        <stp/>
        <stp>T</stp>
        <tr r="AS22" s="4"/>
        <tr r="AS22" s="4"/>
      </tp>
      <tp>
        <v>1.4601999999999999</v>
        <stp/>
        <stp>StudyData</stp>
        <stp>BP6</stp>
        <stp>Bar</stp>
        <stp/>
        <stp>Open</stp>
        <stp>5</stp>
        <stp>-21</stp>
        <stp>All</stp>
        <stp/>
        <stp/>
        <stp/>
        <stp>T</stp>
        <tr r="AS23" s="4"/>
        <tr r="AS23" s="4"/>
      </tp>
      <tp>
        <v>1.4556</v>
        <stp/>
        <stp>StudyData</stp>
        <stp>BP6</stp>
        <stp>Bar</stp>
        <stp/>
        <stp>Open</stp>
        <stp>5</stp>
        <stp>-26</stp>
        <stp>All</stp>
        <stp/>
        <stp/>
        <stp/>
        <stp>T</stp>
        <tr r="AS28" s="4"/>
        <tr r="AS28" s="4"/>
      </tp>
      <tp>
        <v>1.4553</v>
        <stp/>
        <stp>StudyData</stp>
        <stp>BP6</stp>
        <stp>Bar</stp>
        <stp/>
        <stp>Open</stp>
        <stp>5</stp>
        <stp>-27</stp>
        <stp>All</stp>
        <stp/>
        <stp/>
        <stp/>
        <stp>T</stp>
        <tr r="AS29" s="4"/>
        <tr r="AS29" s="4"/>
      </tp>
      <tp>
        <v>1.4575</v>
        <stp/>
        <stp>StudyData</stp>
        <stp>BP6</stp>
        <stp>Bar</stp>
        <stp/>
        <stp>Open</stp>
        <stp>5</stp>
        <stp>-24</stp>
        <stp>All</stp>
        <stp/>
        <stp/>
        <stp/>
        <stp>T</stp>
        <tr r="AS26" s="4"/>
        <tr r="AS26" s="4"/>
      </tp>
      <tp>
        <v>1.4570000000000001</v>
        <stp/>
        <stp>StudyData</stp>
        <stp>BP6</stp>
        <stp>Bar</stp>
        <stp/>
        <stp>Open</stp>
        <stp>5</stp>
        <stp>-25</stp>
        <stp>All</stp>
        <stp/>
        <stp/>
        <stp/>
        <stp>T</stp>
        <tr r="AS27" s="4"/>
        <tr r="AS27" s="4"/>
      </tp>
      <tp>
        <v>1.4549000000000001</v>
        <stp/>
        <stp>StudyData</stp>
        <stp>BP6</stp>
        <stp>Bar</stp>
        <stp/>
        <stp>Open</stp>
        <stp>5</stp>
        <stp>-28</stp>
        <stp>All</stp>
        <stp/>
        <stp/>
        <stp/>
        <stp>T</stp>
        <tr r="AS30" s="4"/>
        <tr r="AS30" s="4"/>
      </tp>
      <tp>
        <v>1.4549000000000001</v>
        <stp/>
        <stp>StudyData</stp>
        <stp>BP6</stp>
        <stp>Bar</stp>
        <stp/>
        <stp>Open</stp>
        <stp>5</stp>
        <stp>-29</stp>
        <stp>All</stp>
        <stp/>
        <stp/>
        <stp/>
        <stp>T</stp>
        <tr r="AS31" s="4"/>
        <tr r="AS31" s="4"/>
      </tp>
      <tp>
        <v>3060</v>
        <stp/>
        <stp>StudyData</stp>
        <stp>DSX</stp>
        <stp>Bar</stp>
        <stp/>
        <stp>Open</stp>
        <stp>5</stp>
        <stp>-18</stp>
        <stp>All</stp>
        <stp/>
        <stp/>
        <stp/>
        <stp>T</stp>
        <tr r="Q20" s="4"/>
        <tr r="Q20" s="4"/>
      </tp>
      <tp>
        <v>3058</v>
        <stp/>
        <stp>StudyData</stp>
        <stp>DSX</stp>
        <stp>Bar</stp>
        <stp/>
        <stp>Open</stp>
        <stp>5</stp>
        <stp>-19</stp>
        <stp>All</stp>
        <stp/>
        <stp/>
        <stp/>
        <stp>T</stp>
        <tr r="Q21" s="4"/>
        <tr r="Q21" s="4"/>
      </tp>
      <tp>
        <v>3059</v>
        <stp/>
        <stp>StudyData</stp>
        <stp>DSX</stp>
        <stp>Bar</stp>
        <stp/>
        <stp>Open</stp>
        <stp>5</stp>
        <stp>-14</stp>
        <stp>All</stp>
        <stp/>
        <stp/>
        <stp/>
        <stp>T</stp>
        <tr r="Q16" s="4"/>
        <tr r="Q16" s="4"/>
      </tp>
      <tp>
        <v>3060</v>
        <stp/>
        <stp>StudyData</stp>
        <stp>DSX</stp>
        <stp>Bar</stp>
        <stp/>
        <stp>Open</stp>
        <stp>5</stp>
        <stp>-15</stp>
        <stp>All</stp>
        <stp/>
        <stp/>
        <stp/>
        <stp>T</stp>
        <tr r="Q17" s="4"/>
        <tr r="Q17" s="4"/>
      </tp>
      <tp>
        <v>3062</v>
        <stp/>
        <stp>StudyData</stp>
        <stp>DSX</stp>
        <stp>Bar</stp>
        <stp/>
        <stp>Open</stp>
        <stp>5</stp>
        <stp>-16</stp>
        <stp>All</stp>
        <stp/>
        <stp/>
        <stp/>
        <stp>T</stp>
        <tr r="Q18" s="4"/>
        <tr r="Q18" s="4"/>
      </tp>
      <tp>
        <v>3062</v>
        <stp/>
        <stp>StudyData</stp>
        <stp>DSX</stp>
        <stp>Bar</stp>
        <stp/>
        <stp>Open</stp>
        <stp>5</stp>
        <stp>-17</stp>
        <stp>All</stp>
        <stp/>
        <stp/>
        <stp/>
        <stp>T</stp>
        <tr r="Q19" s="4"/>
        <tr r="Q19" s="4"/>
      </tp>
      <tp>
        <v>3056</v>
        <stp/>
        <stp>StudyData</stp>
        <stp>DSX</stp>
        <stp>Bar</stp>
        <stp/>
        <stp>Open</stp>
        <stp>5</stp>
        <stp>-10</stp>
        <stp>All</stp>
        <stp/>
        <stp/>
        <stp/>
        <stp>T</stp>
        <tr r="Q12" s="4"/>
        <tr r="Q12" s="4"/>
      </tp>
      <tp>
        <v>3055</v>
        <stp/>
        <stp>StudyData</stp>
        <stp>DSX</stp>
        <stp>Bar</stp>
        <stp/>
        <stp>Open</stp>
        <stp>5</stp>
        <stp>-11</stp>
        <stp>All</stp>
        <stp/>
        <stp/>
        <stp/>
        <stp>T</stp>
        <tr r="Q13" s="4"/>
        <tr r="Q13" s="4"/>
      </tp>
      <tp>
        <v>3056</v>
        <stp/>
        <stp>StudyData</stp>
        <stp>DSX</stp>
        <stp>Bar</stp>
        <stp/>
        <stp>Open</stp>
        <stp>5</stp>
        <stp>-12</stp>
        <stp>All</stp>
        <stp/>
        <stp/>
        <stp/>
        <stp>T</stp>
        <tr r="Q14" s="4"/>
        <tr r="Q14" s="4"/>
      </tp>
      <tp>
        <v>3060</v>
        <stp/>
        <stp>StudyData</stp>
        <stp>DSX</stp>
        <stp>Bar</stp>
        <stp/>
        <stp>Open</stp>
        <stp>5</stp>
        <stp>-13</stp>
        <stp>All</stp>
        <stp/>
        <stp/>
        <stp/>
        <stp>T</stp>
        <tr r="Q15" s="4"/>
        <tr r="Q15" s="4"/>
      </tp>
      <tp>
        <v>1.462</v>
        <stp/>
        <stp>StudyData</stp>
        <stp>BP6</stp>
        <stp>Bar</stp>
        <stp/>
        <stp>Open</stp>
        <stp>5</stp>
        <stp>-12</stp>
        <stp>All</stp>
        <stp/>
        <stp/>
        <stp/>
        <stp>T</stp>
        <tr r="AS14" s="4"/>
        <tr r="AS14" s="4"/>
      </tp>
      <tp>
        <v>1.4615</v>
        <stp/>
        <stp>StudyData</stp>
        <stp>BP6</stp>
        <stp>Bar</stp>
        <stp/>
        <stp>Open</stp>
        <stp>5</stp>
        <stp>-13</stp>
        <stp>All</stp>
        <stp/>
        <stp/>
        <stp/>
        <stp>T</stp>
        <tr r="AS15" s="4"/>
        <tr r="AS15" s="4"/>
      </tp>
      <tp>
        <v>1.4632000000000001</v>
        <stp/>
        <stp>StudyData</stp>
        <stp>BP6</stp>
        <stp>Bar</stp>
        <stp/>
        <stp>Open</stp>
        <stp>5</stp>
        <stp>-10</stp>
        <stp>All</stp>
        <stp/>
        <stp/>
        <stp/>
        <stp>T</stp>
        <tr r="AS12" s="4"/>
        <tr r="AS12" s="4"/>
      </tp>
      <tp>
        <v>1.4632000000000001</v>
        <stp/>
        <stp>StudyData</stp>
        <stp>BP6</stp>
        <stp>Bar</stp>
        <stp/>
        <stp>Open</stp>
        <stp>5</stp>
        <stp>-11</stp>
        <stp>All</stp>
        <stp/>
        <stp/>
        <stp/>
        <stp>T</stp>
        <tr r="AS13" s="4"/>
        <tr r="AS13" s="4"/>
      </tp>
      <tp>
        <v>1.4610000000000001</v>
        <stp/>
        <stp>StudyData</stp>
        <stp>BP6</stp>
        <stp>Bar</stp>
        <stp/>
        <stp>Open</stp>
        <stp>5</stp>
        <stp>-16</stp>
        <stp>All</stp>
        <stp/>
        <stp/>
        <stp/>
        <stp>T</stp>
        <tr r="AS18" s="4"/>
        <tr r="AS18" s="4"/>
      </tp>
      <tp>
        <v>1.4608000000000001</v>
        <stp/>
        <stp>StudyData</stp>
        <stp>BP6</stp>
        <stp>Bar</stp>
        <stp/>
        <stp>Open</stp>
        <stp>5</stp>
        <stp>-17</stp>
        <stp>All</stp>
        <stp/>
        <stp/>
        <stp/>
        <stp>T</stp>
        <tr r="AS19" s="4"/>
        <tr r="AS19" s="4"/>
      </tp>
      <tp>
        <v>1.4614</v>
        <stp/>
        <stp>StudyData</stp>
        <stp>BP6</stp>
        <stp>Bar</stp>
        <stp/>
        <stp>Open</stp>
        <stp>5</stp>
        <stp>-14</stp>
        <stp>All</stp>
        <stp/>
        <stp/>
        <stp/>
        <stp>T</stp>
        <tr r="AS16" s="4"/>
        <tr r="AS16" s="4"/>
      </tp>
      <tp>
        <v>1.4617</v>
        <stp/>
        <stp>StudyData</stp>
        <stp>BP6</stp>
        <stp>Bar</stp>
        <stp/>
        <stp>Open</stp>
        <stp>5</stp>
        <stp>-15</stp>
        <stp>All</stp>
        <stp/>
        <stp/>
        <stp/>
        <stp>T</stp>
        <tr r="AS17" s="4"/>
        <tr r="AS17" s="4"/>
      </tp>
      <tp>
        <v>1.4612000000000001</v>
        <stp/>
        <stp>StudyData</stp>
        <stp>BP6</stp>
        <stp>Bar</stp>
        <stp/>
        <stp>Open</stp>
        <stp>5</stp>
        <stp>-18</stp>
        <stp>All</stp>
        <stp/>
        <stp/>
        <stp/>
        <stp>T</stp>
        <tr r="AS20" s="4"/>
        <tr r="AS20" s="4"/>
      </tp>
      <tp>
        <v>1.4615</v>
        <stp/>
        <stp>StudyData</stp>
        <stp>BP6</stp>
        <stp>Bar</stp>
        <stp/>
        <stp>Open</stp>
        <stp>5</stp>
        <stp>-19</stp>
        <stp>All</stp>
        <stp/>
        <stp/>
        <stp/>
        <stp>T</stp>
        <tr r="AS21" s="4"/>
        <tr r="AS21" s="4"/>
      </tp>
      <tp>
        <v>17360</v>
        <stp/>
        <stp>StudyData</stp>
        <stp>MJNK</stp>
        <stp>Bar</stp>
        <stp/>
        <stp>Close</stp>
        <stp>15</stp>
        <stp>0</stp>
        <stp>All</stp>
        <stp/>
        <stp/>
        <stp/>
        <stp>T</stp>
        <tr r="D42" s="3"/>
      </tp>
      <tp>
        <v>17360</v>
        <stp/>
        <stp>StudyData</stp>
        <stp>MJNK</stp>
        <stp>Bar</stp>
        <stp/>
        <stp>Close</stp>
        <stp>60</stp>
        <stp>0</stp>
        <stp>All</stp>
        <stp/>
        <stp/>
        <stp/>
        <stp>T</stp>
        <tr r="D44" s="3"/>
      </tp>
      <tp>
        <v>3063</v>
        <stp/>
        <stp>StudyData</stp>
        <stp>DSX</stp>
        <stp>Bar</stp>
        <stp/>
        <stp>Open</stp>
        <stp>5</stp>
        <stp>-28</stp>
        <stp>All</stp>
        <stp/>
        <stp/>
        <stp/>
        <stp>T</stp>
        <tr r="Q30" s="4"/>
        <tr r="Q30" s="4"/>
      </tp>
      <tp>
        <v>3063</v>
        <stp/>
        <stp>StudyData</stp>
        <stp>DSX</stp>
        <stp>Bar</stp>
        <stp/>
        <stp>Open</stp>
        <stp>5</stp>
        <stp>-29</stp>
        <stp>All</stp>
        <stp/>
        <stp/>
        <stp/>
        <stp>T</stp>
        <tr r="Q31" s="4"/>
        <tr r="Q31" s="4"/>
      </tp>
      <tp>
        <v>3066</v>
        <stp/>
        <stp>StudyData</stp>
        <stp>DSX</stp>
        <stp>Bar</stp>
        <stp/>
        <stp>Open</stp>
        <stp>5</stp>
        <stp>-24</stp>
        <stp>All</stp>
        <stp/>
        <stp/>
        <stp/>
        <stp>T</stp>
        <tr r="Q26" s="4"/>
        <tr r="Q26" s="4"/>
      </tp>
      <tp>
        <v>3067</v>
        <stp/>
        <stp>StudyData</stp>
        <stp>DSX</stp>
        <stp>Bar</stp>
        <stp/>
        <stp>Open</stp>
        <stp>5</stp>
        <stp>-25</stp>
        <stp>All</stp>
        <stp/>
        <stp/>
        <stp/>
        <stp>T</stp>
        <tr r="Q27" s="4"/>
        <tr r="Q27" s="4"/>
      </tp>
      <tp>
        <v>3067</v>
        <stp/>
        <stp>StudyData</stp>
        <stp>DSX</stp>
        <stp>Bar</stp>
        <stp/>
        <stp>Open</stp>
        <stp>5</stp>
        <stp>-26</stp>
        <stp>All</stp>
        <stp/>
        <stp/>
        <stp/>
        <stp>T</stp>
        <tr r="Q28" s="4"/>
        <tr r="Q28" s="4"/>
      </tp>
      <tp>
        <v>3067</v>
        <stp/>
        <stp>StudyData</stp>
        <stp>DSX</stp>
        <stp>Bar</stp>
        <stp/>
        <stp>Open</stp>
        <stp>5</stp>
        <stp>-27</stp>
        <stp>All</stp>
        <stp/>
        <stp/>
        <stp/>
        <stp>T</stp>
        <tr r="Q29" s="4"/>
        <tr r="Q29" s="4"/>
      </tp>
      <tp>
        <v>3060</v>
        <stp/>
        <stp>StudyData</stp>
        <stp>DSX</stp>
        <stp>Bar</stp>
        <stp/>
        <stp>Open</stp>
        <stp>5</stp>
        <stp>-20</stp>
        <stp>All</stp>
        <stp/>
        <stp/>
        <stp/>
        <stp>T</stp>
        <tr r="Q22" s="4"/>
        <tr r="Q22" s="4"/>
      </tp>
      <tp>
        <v>3059</v>
        <stp/>
        <stp>StudyData</stp>
        <stp>DSX</stp>
        <stp>Bar</stp>
        <stp/>
        <stp>Open</stp>
        <stp>5</stp>
        <stp>-21</stp>
        <stp>All</stp>
        <stp/>
        <stp/>
        <stp/>
        <stp>T</stp>
        <tr r="Q23" s="4"/>
        <tr r="Q23" s="4"/>
      </tp>
      <tp>
        <v>3065</v>
        <stp/>
        <stp>StudyData</stp>
        <stp>DSX</stp>
        <stp>Bar</stp>
        <stp/>
        <stp>Open</stp>
        <stp>5</stp>
        <stp>-22</stp>
        <stp>All</stp>
        <stp/>
        <stp/>
        <stp/>
        <stp>T</stp>
        <tr r="Q24" s="4"/>
        <tr r="Q24" s="4"/>
      </tp>
      <tp>
        <v>3066</v>
        <stp/>
        <stp>StudyData</stp>
        <stp>DSX</stp>
        <stp>Bar</stp>
        <stp/>
        <stp>Open</stp>
        <stp>5</stp>
        <stp>-23</stp>
        <stp>All</stp>
        <stp/>
        <stp/>
        <stp/>
        <stp>T</stp>
        <tr r="Q25" s="4"/>
        <tr r="Q25" s="4"/>
      </tp>
      <tp>
        <v>0.34682080924855491</v>
        <stp/>
        <stp>ContractData</stp>
        <stp>MJNK</stp>
        <stp>PerCentNetLastQuote</stp>
        <stp/>
        <stp>T</stp>
        <tr r="G43" s="2"/>
      </tp>
      <tp>
        <v>17370</v>
        <stp/>
        <stp>StudyData</stp>
        <stp>MJNK</stp>
        <stp>Bar</stp>
        <stp/>
        <stp>Open</stp>
        <stp>5</stp>
        <stp>-2</stp>
        <stp>All</stp>
        <stp/>
        <stp/>
        <stp/>
        <stp>T</stp>
        <tr r="X4" s="4"/>
        <tr r="X4" s="4"/>
      </tp>
      <tp>
        <v>17365</v>
        <stp/>
        <stp>StudyData</stp>
        <stp>MJNK</stp>
        <stp>Bar</stp>
        <stp/>
        <stp>Open</stp>
        <stp>5</stp>
        <stp>-3</stp>
        <stp>All</stp>
        <stp/>
        <stp/>
        <stp/>
        <stp>T</stp>
        <tr r="X5" s="4"/>
        <tr r="X5" s="4"/>
      </tp>
      <tp>
        <v>17355</v>
        <stp/>
        <stp>StudyData</stp>
        <stp>MJNK</stp>
        <stp>Bar</stp>
        <stp/>
        <stp>Open</stp>
        <stp>5</stp>
        <stp>-1</stp>
        <stp>All</stp>
        <stp/>
        <stp/>
        <stp/>
        <stp>T</stp>
        <tr r="X3" s="4"/>
        <tr r="X3" s="4"/>
      </tp>
      <tp>
        <v>17370</v>
        <stp/>
        <stp>StudyData</stp>
        <stp>MJNK</stp>
        <stp>Bar</stp>
        <stp/>
        <stp>Open</stp>
        <stp>5</stp>
        <stp>-6</stp>
        <stp>All</stp>
        <stp/>
        <stp/>
        <stp/>
        <stp>T</stp>
        <tr r="X8" s="4"/>
        <tr r="X8" s="4"/>
      </tp>
      <tp>
        <v>17350</v>
        <stp/>
        <stp>StudyData</stp>
        <stp>MJNK</stp>
        <stp>Bar</stp>
        <stp/>
        <stp>Open</stp>
        <stp>5</stp>
        <stp>-7</stp>
        <stp>All</stp>
        <stp/>
        <stp/>
        <stp/>
        <stp>T</stp>
        <tr r="X9" s="4"/>
        <tr r="X9" s="4"/>
      </tp>
      <tp>
        <v>17365</v>
        <stp/>
        <stp>StudyData</stp>
        <stp>MJNK</stp>
        <stp>Bar</stp>
        <stp/>
        <stp>Open</stp>
        <stp>5</stp>
        <stp>-4</stp>
        <stp>All</stp>
        <stp/>
        <stp/>
        <stp/>
        <stp>T</stp>
        <tr r="X6" s="4"/>
        <tr r="X6" s="4"/>
      </tp>
      <tp>
        <v>17380</v>
        <stp/>
        <stp>StudyData</stp>
        <stp>MJNK</stp>
        <stp>Bar</stp>
        <stp/>
        <stp>Open</stp>
        <stp>5</stp>
        <stp>-5</stp>
        <stp>All</stp>
        <stp/>
        <stp/>
        <stp/>
        <stp>T</stp>
        <tr r="X7" s="4"/>
        <tr r="X7" s="4"/>
      </tp>
      <tp>
        <v>3060</v>
        <stp/>
        <stp>StudyData</stp>
        <stp>DSX</stp>
        <stp>Bar</stp>
        <stp/>
        <stp>Open</stp>
        <stp>5</stp>
        <stp>-34</stp>
        <stp>All</stp>
        <stp/>
        <stp/>
        <stp/>
        <stp>T</stp>
        <tr r="Q36" s="4"/>
        <tr r="Q36" s="4"/>
      </tp>
      <tp>
        <v>3061</v>
        <stp/>
        <stp>StudyData</stp>
        <stp>DSX</stp>
        <stp>Bar</stp>
        <stp/>
        <stp>Open</stp>
        <stp>5</stp>
        <stp>-35</stp>
        <stp>All</stp>
        <stp/>
        <stp/>
        <stp/>
        <stp>T</stp>
        <tr r="Q37" s="4"/>
        <tr r="Q37" s="4"/>
      </tp>
      <tp>
        <v>17335</v>
        <stp/>
        <stp>StudyData</stp>
        <stp>MJNK</stp>
        <stp>Bar</stp>
        <stp/>
        <stp>Open</stp>
        <stp>5</stp>
        <stp>-8</stp>
        <stp>All</stp>
        <stp/>
        <stp/>
        <stp/>
        <stp>T</stp>
        <tr r="X10" s="4"/>
        <tr r="X10" s="4"/>
      </tp>
      <tp>
        <v>17325</v>
        <stp/>
        <stp>StudyData</stp>
        <stp>MJNK</stp>
        <stp>Bar</stp>
        <stp/>
        <stp>Open</stp>
        <stp>5</stp>
        <stp>-9</stp>
        <stp>All</stp>
        <stp/>
        <stp/>
        <stp/>
        <stp>T</stp>
        <tr r="X11" s="4"/>
        <tr r="X11" s="4"/>
      </tp>
      <tp>
        <v>3062</v>
        <stp/>
        <stp>StudyData</stp>
        <stp>DSX</stp>
        <stp>Bar</stp>
        <stp/>
        <stp>Open</stp>
        <stp>5</stp>
        <stp>-30</stp>
        <stp>All</stp>
        <stp/>
        <stp/>
        <stp/>
        <stp>T</stp>
        <tr r="Q32" s="4"/>
        <tr r="Q32" s="4"/>
      </tp>
      <tp>
        <v>3061</v>
        <stp/>
        <stp>StudyData</stp>
        <stp>DSX</stp>
        <stp>Bar</stp>
        <stp/>
        <stp>Open</stp>
        <stp>5</stp>
        <stp>-31</stp>
        <stp>All</stp>
        <stp/>
        <stp/>
        <stp/>
        <stp>T</stp>
        <tr r="Q33" s="4"/>
        <tr r="Q33" s="4"/>
      </tp>
      <tp>
        <v>3064</v>
        <stp/>
        <stp>StudyData</stp>
        <stp>DSX</stp>
        <stp>Bar</stp>
        <stp/>
        <stp>Open</stp>
        <stp>5</stp>
        <stp>-32</stp>
        <stp>All</stp>
        <stp/>
        <stp/>
        <stp/>
        <stp>T</stp>
        <tr r="Q34" s="4"/>
        <tr r="Q34" s="4"/>
      </tp>
      <tp>
        <v>3062</v>
        <stp/>
        <stp>StudyData</stp>
        <stp>DSX</stp>
        <stp>Bar</stp>
        <stp/>
        <stp>Open</stp>
        <stp>5</stp>
        <stp>-33</stp>
        <stp>All</stp>
        <stp/>
        <stp/>
        <stp/>
        <stp>T</stp>
        <tr r="Q35" s="4"/>
        <tr r="Q35" s="4"/>
      </tp>
      <tp>
        <v>10326.5</v>
        <stp/>
        <stp>StudyData</stp>
        <stp>DD</stp>
        <stp>Bar</stp>
        <stp/>
        <stp>Low</stp>
        <stp>5</stp>
        <stp>-18</stp>
        <stp>All</stp>
        <stp/>
        <stp/>
        <stp/>
        <stp>T</stp>
        <tr r="L20" s="4"/>
        <tr r="L20" s="4"/>
      </tp>
      <tp>
        <v>2085.75</v>
        <stp/>
        <stp>StudyData</stp>
        <stp>EP</stp>
        <stp>Bar</stp>
        <stp/>
        <stp>Low</stp>
        <stp>5</stp>
        <stp>-19</stp>
        <stp>All</stp>
        <stp/>
        <stp/>
        <stp/>
        <stp>T</stp>
        <tr r="E21" s="4"/>
        <tr r="E21" s="4"/>
      </tp>
      <tp>
        <v>10313.5</v>
        <stp/>
        <stp>StudyData</stp>
        <stp>DD</stp>
        <stp>Bar</stp>
        <stp/>
        <stp>Low</stp>
        <stp>5</stp>
        <stp>-19</stp>
        <stp>All</stp>
        <stp/>
        <stp/>
        <stp/>
        <stp>T</stp>
        <tr r="L21" s="4"/>
        <tr r="L21" s="4"/>
      </tp>
      <tp>
        <v>2086.5</v>
        <stp/>
        <stp>StudyData</stp>
        <stp>EP</stp>
        <stp>Bar</stp>
        <stp/>
        <stp>Low</stp>
        <stp>5</stp>
        <stp>-18</stp>
        <stp>All</stp>
        <stp/>
        <stp/>
        <stp/>
        <stp>T</stp>
        <tr r="E20" s="4"/>
        <tr r="E20" s="4"/>
      </tp>
      <tp>
        <v>10313</v>
        <stp/>
        <stp>StudyData</stp>
        <stp>DD</stp>
        <stp>Bar</stp>
        <stp/>
        <stp>Low</stp>
        <stp>5</stp>
        <stp>-14</stp>
        <stp>All</stp>
        <stp/>
        <stp/>
        <stp/>
        <stp>T</stp>
        <tr r="L16" s="4"/>
        <tr r="L16" s="4"/>
      </tp>
      <tp>
        <v>2086.5</v>
        <stp/>
        <stp>StudyData</stp>
        <stp>EP</stp>
        <stp>Bar</stp>
        <stp/>
        <stp>Low</stp>
        <stp>5</stp>
        <stp>-15</stp>
        <stp>All</stp>
        <stp/>
        <stp/>
        <stp/>
        <stp>T</stp>
        <tr r="E17" s="4"/>
        <tr r="E17" s="4"/>
      </tp>
      <tp>
        <v>10316</v>
        <stp/>
        <stp>StudyData</stp>
        <stp>DD</stp>
        <stp>Bar</stp>
        <stp/>
        <stp>Low</stp>
        <stp>5</stp>
        <stp>-15</stp>
        <stp>All</stp>
        <stp/>
        <stp/>
        <stp/>
        <stp>T</stp>
        <tr r="L17" s="4"/>
        <tr r="L17" s="4"/>
      </tp>
      <tp>
        <v>2086.5</v>
        <stp/>
        <stp>StudyData</stp>
        <stp>EP</stp>
        <stp>Bar</stp>
        <stp/>
        <stp>Low</stp>
        <stp>5</stp>
        <stp>-14</stp>
        <stp>All</stp>
        <stp/>
        <stp/>
        <stp/>
        <stp>T</stp>
        <tr r="E16" s="4"/>
        <tr r="E16" s="4"/>
      </tp>
      <tp>
        <v>10318.5</v>
        <stp/>
        <stp>StudyData</stp>
        <stp>DD</stp>
        <stp>Bar</stp>
        <stp/>
        <stp>Low</stp>
        <stp>5</stp>
        <stp>-16</stp>
        <stp>All</stp>
        <stp/>
        <stp/>
        <stp/>
        <stp>T</stp>
        <tr r="L18" s="4"/>
        <tr r="L18" s="4"/>
      </tp>
      <tp>
        <v>2087</v>
        <stp/>
        <stp>StudyData</stp>
        <stp>EP</stp>
        <stp>Bar</stp>
        <stp/>
        <stp>Low</stp>
        <stp>5</stp>
        <stp>-17</stp>
        <stp>All</stp>
        <stp/>
        <stp/>
        <stp/>
        <stp>T</stp>
        <tr r="E19" s="4"/>
        <tr r="E19" s="4"/>
      </tp>
      <tp>
        <v>10326.5</v>
        <stp/>
        <stp>StudyData</stp>
        <stp>DD</stp>
        <stp>Bar</stp>
        <stp/>
        <stp>Low</stp>
        <stp>5</stp>
        <stp>-17</stp>
        <stp>All</stp>
        <stp/>
        <stp/>
        <stp/>
        <stp>T</stp>
        <tr r="L19" s="4"/>
        <tr r="L19" s="4"/>
      </tp>
      <tp>
        <v>2086.5</v>
        <stp/>
        <stp>StudyData</stp>
        <stp>EP</stp>
        <stp>Bar</stp>
        <stp/>
        <stp>Low</stp>
        <stp>5</stp>
        <stp>-16</stp>
        <stp>All</stp>
        <stp/>
        <stp/>
        <stp/>
        <stp>T</stp>
        <tr r="E18" s="4"/>
        <tr r="E18" s="4"/>
      </tp>
      <tp>
        <v>10280.5</v>
        <stp/>
        <stp>StudyData</stp>
        <stp>DD</stp>
        <stp>Bar</stp>
        <stp/>
        <stp>Low</stp>
        <stp>5</stp>
        <stp>-10</stp>
        <stp>All</stp>
        <stp/>
        <stp/>
        <stp/>
        <stp>T</stp>
        <tr r="L12" s="4"/>
        <tr r="L12" s="4"/>
      </tp>
      <tp>
        <v>2086</v>
        <stp/>
        <stp>StudyData</stp>
        <stp>EP</stp>
        <stp>Bar</stp>
        <stp/>
        <stp>Low</stp>
        <stp>5</stp>
        <stp>-11</stp>
        <stp>All</stp>
        <stp/>
        <stp/>
        <stp/>
        <stp>T</stp>
        <tr r="E13" s="4"/>
        <tr r="E13" s="4"/>
      </tp>
      <tp>
        <v>10289</v>
        <stp/>
        <stp>StudyData</stp>
        <stp>DD</stp>
        <stp>Bar</stp>
        <stp/>
        <stp>Low</stp>
        <stp>5</stp>
        <stp>-11</stp>
        <stp>All</stp>
        <stp/>
        <stp/>
        <stp/>
        <stp>T</stp>
        <tr r="L13" s="4"/>
        <tr r="L13" s="4"/>
      </tp>
      <tp>
        <v>2084.75</v>
        <stp/>
        <stp>StudyData</stp>
        <stp>EP</stp>
        <stp>Bar</stp>
        <stp/>
        <stp>Low</stp>
        <stp>5</stp>
        <stp>-10</stp>
        <stp>All</stp>
        <stp/>
        <stp/>
        <stp/>
        <stp>T</stp>
        <tr r="E12" s="4"/>
        <tr r="E12" s="4"/>
      </tp>
      <tp>
        <v>10283</v>
        <stp/>
        <stp>StudyData</stp>
        <stp>DD</stp>
        <stp>Bar</stp>
        <stp/>
        <stp>Low</stp>
        <stp>5</stp>
        <stp>-12</stp>
        <stp>All</stp>
        <stp/>
        <stp/>
        <stp/>
        <stp>T</stp>
        <tr r="L14" s="4"/>
        <tr r="L14" s="4"/>
      </tp>
      <tp>
        <v>2086</v>
        <stp/>
        <stp>StudyData</stp>
        <stp>EP</stp>
        <stp>Bar</stp>
        <stp/>
        <stp>Low</stp>
        <stp>5</stp>
        <stp>-13</stp>
        <stp>All</stp>
        <stp/>
        <stp/>
        <stp/>
        <stp>T</stp>
        <tr r="E15" s="4"/>
        <tr r="E15" s="4"/>
      </tp>
      <tp>
        <v>10298</v>
        <stp/>
        <stp>StudyData</stp>
        <stp>DD</stp>
        <stp>Bar</stp>
        <stp/>
        <stp>Low</stp>
        <stp>5</stp>
        <stp>-13</stp>
        <stp>All</stp>
        <stp/>
        <stp/>
        <stp/>
        <stp>T</stp>
        <tr r="L15" s="4"/>
        <tr r="L15" s="4"/>
      </tp>
      <tp>
        <v>2086</v>
        <stp/>
        <stp>StudyData</stp>
        <stp>EP</stp>
        <stp>Bar</stp>
        <stp/>
        <stp>Low</stp>
        <stp>5</stp>
        <stp>-12</stp>
        <stp>All</stp>
        <stp/>
        <stp/>
        <stp/>
        <stp>T</stp>
        <tr r="E14" s="4"/>
        <tr r="E14" s="4"/>
      </tp>
      <tp>
        <v>0.34682080924855491</v>
        <stp/>
        <stp>ContractData</stp>
        <stp>MJNK</stp>
        <stp>PerCentNetLastTrade</stp>
        <stp/>
        <stp>T</stp>
        <tr r="R29" s="1"/>
      </tp>
      <tp>
        <v>3062</v>
        <stp/>
        <stp>StudyData</stp>
        <stp>DSX</stp>
        <stp>Bar</stp>
        <stp/>
        <stp>High</stp>
        <stp>5</stp>
        <stp>-35</stp>
        <stp>All</stp>
        <stp/>
        <stp/>
        <stp/>
        <stp>T</stp>
        <tr r="R37" s="4"/>
        <tr r="R37" s="4"/>
      </tp>
      <tp>
        <v>3063</v>
        <stp/>
        <stp>StudyData</stp>
        <stp>DSX</stp>
        <stp>Bar</stp>
        <stp/>
        <stp>High</stp>
        <stp>5</stp>
        <stp>-34</stp>
        <stp>All</stp>
        <stp/>
        <stp/>
        <stp/>
        <stp>T</stp>
        <tr r="R36" s="4"/>
        <tr r="R36" s="4"/>
      </tp>
      <tp>
        <v>3062</v>
        <stp/>
        <stp>StudyData</stp>
        <stp>DSX</stp>
        <stp>Bar</stp>
        <stp/>
        <stp>High</stp>
        <stp>5</stp>
        <stp>-31</stp>
        <stp>All</stp>
        <stp/>
        <stp/>
        <stp/>
        <stp>T</stp>
        <tr r="R33" s="4"/>
        <tr r="R33" s="4"/>
      </tp>
      <tp>
        <v>3063</v>
        <stp/>
        <stp>StudyData</stp>
        <stp>DSX</stp>
        <stp>Bar</stp>
        <stp/>
        <stp>High</stp>
        <stp>5</stp>
        <stp>-30</stp>
        <stp>All</stp>
        <stp/>
        <stp/>
        <stp/>
        <stp>T</stp>
        <tr r="R32" s="4"/>
        <tr r="R32" s="4"/>
      </tp>
      <tp>
        <v>3064</v>
        <stp/>
        <stp>StudyData</stp>
        <stp>DSX</stp>
        <stp>Bar</stp>
        <stp/>
        <stp>High</stp>
        <stp>5</stp>
        <stp>-33</stp>
        <stp>All</stp>
        <stp/>
        <stp/>
        <stp/>
        <stp>T</stp>
        <tr r="R35" s="4"/>
        <tr r="R35" s="4"/>
      </tp>
      <tp>
        <v>3064</v>
        <stp/>
        <stp>StudyData</stp>
        <stp>DSX</stp>
        <stp>Bar</stp>
        <stp/>
        <stp>High</stp>
        <stp>5</stp>
        <stp>-32</stp>
        <stp>All</stp>
        <stp/>
        <stp/>
        <stp/>
        <stp>T</stp>
        <tr r="R34" s="4"/>
        <tr r="R34" s="4"/>
      </tp>
      <tp>
        <v>1.4621999999999999</v>
        <stp/>
        <stp>StudyData</stp>
        <stp>BP6</stp>
        <stp>Bar</stp>
        <stp/>
        <stp>High</stp>
        <stp>5</stp>
        <stp>-19</stp>
        <stp>All</stp>
        <stp/>
        <stp/>
        <stp/>
        <stp>T</stp>
        <tr r="AT21" s="4"/>
        <tr r="AT21" s="4"/>
      </tp>
      <tp>
        <v>1.4617</v>
        <stp/>
        <stp>StudyData</stp>
        <stp>BP6</stp>
        <stp>Bar</stp>
        <stp/>
        <stp>High</stp>
        <stp>5</stp>
        <stp>-18</stp>
        <stp>All</stp>
        <stp/>
        <stp/>
        <stp/>
        <stp>T</stp>
        <tr r="AT20" s="4"/>
        <tr r="AT20" s="4"/>
      </tp>
      <tp>
        <v>1.4623999999999999</v>
        <stp/>
        <stp>StudyData</stp>
        <stp>BP6</stp>
        <stp>Bar</stp>
        <stp/>
        <stp>High</stp>
        <stp>5</stp>
        <stp>-13</stp>
        <stp>All</stp>
        <stp/>
        <stp/>
        <stp/>
        <stp>T</stp>
        <tr r="AT15" s="4"/>
        <tr r="AT15" s="4"/>
      </tp>
      <tp>
        <v>1.4635</v>
        <stp/>
        <stp>StudyData</stp>
        <stp>BP6</stp>
        <stp>Bar</stp>
        <stp/>
        <stp>High</stp>
        <stp>5</stp>
        <stp>-12</stp>
        <stp>All</stp>
        <stp/>
        <stp/>
        <stp/>
        <stp>T</stp>
        <tr r="AT14" s="4"/>
        <tr r="AT14" s="4"/>
      </tp>
      <tp>
        <v>1.4639</v>
        <stp/>
        <stp>StudyData</stp>
        <stp>BP6</stp>
        <stp>Bar</stp>
        <stp/>
        <stp>High</stp>
        <stp>5</stp>
        <stp>-11</stp>
        <stp>All</stp>
        <stp/>
        <stp/>
        <stp/>
        <stp>T</stp>
        <tr r="AT13" s="4"/>
        <tr r="AT13" s="4"/>
      </tp>
      <tp>
        <v>1.4633</v>
        <stp/>
        <stp>StudyData</stp>
        <stp>BP6</stp>
        <stp>Bar</stp>
        <stp/>
        <stp>High</stp>
        <stp>5</stp>
        <stp>-10</stp>
        <stp>All</stp>
        <stp/>
        <stp/>
        <stp/>
        <stp>T</stp>
        <tr r="AT12" s="4"/>
        <tr r="AT12" s="4"/>
      </tp>
      <tp>
        <v>1.4617</v>
        <stp/>
        <stp>StudyData</stp>
        <stp>BP6</stp>
        <stp>Bar</stp>
        <stp/>
        <stp>High</stp>
        <stp>5</stp>
        <stp>-17</stp>
        <stp>All</stp>
        <stp/>
        <stp/>
        <stp/>
        <stp>T</stp>
        <tr r="AT19" s="4"/>
        <tr r="AT19" s="4"/>
      </tp>
      <tp>
        <v>1.4624999999999999</v>
        <stp/>
        <stp>StudyData</stp>
        <stp>BP6</stp>
        <stp>Bar</stp>
        <stp/>
        <stp>High</stp>
        <stp>5</stp>
        <stp>-16</stp>
        <stp>All</stp>
        <stp/>
        <stp/>
        <stp/>
        <stp>T</stp>
        <tr r="AT18" s="4"/>
        <tr r="AT18" s="4"/>
      </tp>
      <tp>
        <v>1.462</v>
        <stp/>
        <stp>StudyData</stp>
        <stp>BP6</stp>
        <stp>Bar</stp>
        <stp/>
        <stp>High</stp>
        <stp>5</stp>
        <stp>-15</stp>
        <stp>All</stp>
        <stp/>
        <stp/>
        <stp/>
        <stp>T</stp>
        <tr r="AT17" s="4"/>
        <tr r="AT17" s="4"/>
      </tp>
      <tp>
        <v>1.462</v>
        <stp/>
        <stp>StudyData</stp>
        <stp>BP6</stp>
        <stp>Bar</stp>
        <stp/>
        <stp>High</stp>
        <stp>5</stp>
        <stp>-14</stp>
        <stp>All</stp>
        <stp/>
        <stp/>
        <stp/>
        <stp>T</stp>
        <tr r="AT16" s="4"/>
        <tr r="AT16" s="4"/>
      </tp>
      <tp>
        <v>3068</v>
        <stp/>
        <stp>StudyData</stp>
        <stp>DSX</stp>
        <stp>Bar</stp>
        <stp/>
        <stp>High</stp>
        <stp>5</stp>
        <stp>-25</stp>
        <stp>All</stp>
        <stp/>
        <stp/>
        <stp/>
        <stp>T</stp>
        <tr r="R27" s="4"/>
        <tr r="R27" s="4"/>
      </tp>
      <tp>
        <v>3067</v>
        <stp/>
        <stp>StudyData</stp>
        <stp>DSX</stp>
        <stp>Bar</stp>
        <stp/>
        <stp>High</stp>
        <stp>5</stp>
        <stp>-24</stp>
        <stp>All</stp>
        <stp/>
        <stp/>
        <stp/>
        <stp>T</stp>
        <tr r="R26" s="4"/>
        <tr r="R26" s="4"/>
      </tp>
      <tp>
        <v>3069</v>
        <stp/>
        <stp>StudyData</stp>
        <stp>DSX</stp>
        <stp>Bar</stp>
        <stp/>
        <stp>High</stp>
        <stp>5</stp>
        <stp>-27</stp>
        <stp>All</stp>
        <stp/>
        <stp/>
        <stp/>
        <stp>T</stp>
        <tr r="R29" s="4"/>
        <tr r="R29" s="4"/>
      </tp>
      <tp>
        <v>3068</v>
        <stp/>
        <stp>StudyData</stp>
        <stp>DSX</stp>
        <stp>Bar</stp>
        <stp/>
        <stp>High</stp>
        <stp>5</stp>
        <stp>-26</stp>
        <stp>All</stp>
        <stp/>
        <stp/>
        <stp/>
        <stp>T</stp>
        <tr r="R28" s="4"/>
        <tr r="R28" s="4"/>
      </tp>
      <tp>
        <v>3062</v>
        <stp/>
        <stp>StudyData</stp>
        <stp>DSX</stp>
        <stp>Bar</stp>
        <stp/>
        <stp>High</stp>
        <stp>5</stp>
        <stp>-21</stp>
        <stp>All</stp>
        <stp/>
        <stp/>
        <stp/>
        <stp>T</stp>
        <tr r="R23" s="4"/>
        <tr r="R23" s="4"/>
      </tp>
      <tp>
        <v>3061</v>
        <stp/>
        <stp>StudyData</stp>
        <stp>DSX</stp>
        <stp>Bar</stp>
        <stp/>
        <stp>High</stp>
        <stp>5</stp>
        <stp>-20</stp>
        <stp>All</stp>
        <stp/>
        <stp/>
        <stp/>
        <stp>T</stp>
        <tr r="R22" s="4"/>
        <tr r="R22" s="4"/>
      </tp>
      <tp>
        <v>3067</v>
        <stp/>
        <stp>StudyData</stp>
        <stp>DSX</stp>
        <stp>Bar</stp>
        <stp/>
        <stp>High</stp>
        <stp>5</stp>
        <stp>-23</stp>
        <stp>All</stp>
        <stp/>
        <stp/>
        <stp/>
        <stp>T</stp>
        <tr r="R25" s="4"/>
        <tr r="R25" s="4"/>
      </tp>
      <tp>
        <v>3065</v>
        <stp/>
        <stp>StudyData</stp>
        <stp>DSX</stp>
        <stp>Bar</stp>
        <stp/>
        <stp>High</stp>
        <stp>5</stp>
        <stp>-22</stp>
        <stp>All</stp>
        <stp/>
        <stp/>
        <stp/>
        <stp>T</stp>
        <tr r="R24" s="4"/>
        <tr r="R24" s="4"/>
      </tp>
      <tp>
        <v>3064</v>
        <stp/>
        <stp>StudyData</stp>
        <stp>DSX</stp>
        <stp>Bar</stp>
        <stp/>
        <stp>High</stp>
        <stp>5</stp>
        <stp>-29</stp>
        <stp>All</stp>
        <stp/>
        <stp/>
        <stp/>
        <stp>T</stp>
        <tr r="R31" s="4"/>
        <tr r="R31" s="4"/>
      </tp>
      <tp>
        <v>3069</v>
        <stp/>
        <stp>StudyData</stp>
        <stp>DSX</stp>
        <stp>Bar</stp>
        <stp/>
        <stp>High</stp>
        <stp>5</stp>
        <stp>-28</stp>
        <stp>All</stp>
        <stp/>
        <stp/>
        <stp/>
        <stp>T</stp>
        <tr r="R30" s="4"/>
        <tr r="R30" s="4"/>
      </tp>
      <tp>
        <v>17380</v>
        <stp/>
        <stp>StudyData</stp>
        <stp>MJNK</stp>
        <stp>Bar</stp>
        <stp/>
        <stp>High</stp>
        <stp>5</stp>
        <stp>-5</stp>
        <stp>All</stp>
        <stp/>
        <stp/>
        <stp/>
        <stp>T</stp>
        <tr r="Y7" s="4"/>
        <tr r="Y7" s="4"/>
      </tp>
      <tp>
        <v>42486.326388888891</v>
        <stp/>
        <stp>StudyData</stp>
        <stp>CLE</stp>
        <stp>Bar</stp>
        <stp/>
        <stp>Time</stp>
        <stp>5</stp>
        <stp>-18</stp>
        <stp>All</stp>
        <stp/>
        <stp/>
        <stp/>
        <stp>T</stp>
        <tr r="AD20" s="4"/>
      </tp>
      <tp>
        <v>17375</v>
        <stp/>
        <stp>StudyData</stp>
        <stp>MJNK</stp>
        <stp>Bar</stp>
        <stp/>
        <stp>High</stp>
        <stp>5</stp>
        <stp>-4</stp>
        <stp>All</stp>
        <stp/>
        <stp/>
        <stp/>
        <stp>T</stp>
        <tr r="Y6" s="4"/>
        <tr r="Y6" s="4"/>
      </tp>
      <tp>
        <v>42486.322916666664</v>
        <stp/>
        <stp>StudyData</stp>
        <stp>CLE</stp>
        <stp>Bar</stp>
        <stp/>
        <stp>Time</stp>
        <stp>5</stp>
        <stp>-19</stp>
        <stp>All</stp>
        <stp/>
        <stp/>
        <stp/>
        <stp>T</stp>
        <tr r="AD21" s="4"/>
      </tp>
      <tp>
        <v>17375</v>
        <stp/>
        <stp>StudyData</stp>
        <stp>MJNK</stp>
        <stp>Bar</stp>
        <stp/>
        <stp>High</stp>
        <stp>5</stp>
        <stp>-7</stp>
        <stp>All</stp>
        <stp/>
        <stp/>
        <stp/>
        <stp>T</stp>
        <tr r="Y9" s="4"/>
        <tr r="Y9" s="4"/>
      </tp>
      <tp>
        <v>17380</v>
        <stp/>
        <stp>StudyData</stp>
        <stp>MJNK</stp>
        <stp>Bar</stp>
        <stp/>
        <stp>High</stp>
        <stp>5</stp>
        <stp>-6</stp>
        <stp>All</stp>
        <stp/>
        <stp/>
        <stp/>
        <stp>T</stp>
        <tr r="Y8" s="4"/>
        <tr r="Y8" s="4"/>
      </tp>
      <tp>
        <v>17375</v>
        <stp/>
        <stp>StudyData</stp>
        <stp>MJNK</stp>
        <stp>Bar</stp>
        <stp/>
        <stp>High</stp>
        <stp>5</stp>
        <stp>-1</stp>
        <stp>All</stp>
        <stp/>
        <stp/>
        <stp/>
        <stp>T</stp>
        <tr r="Y3" s="4"/>
        <tr r="Y3" s="4"/>
      </tp>
      <tp>
        <v>17380</v>
        <stp/>
        <stp>StudyData</stp>
        <stp>MJNK</stp>
        <stp>Bar</stp>
        <stp/>
        <stp>High</stp>
        <stp>5</stp>
        <stp>-3</stp>
        <stp>All</stp>
        <stp/>
        <stp/>
        <stp/>
        <stp>T</stp>
        <tr r="Y5" s="4"/>
        <tr r="Y5" s="4"/>
      </tp>
      <tp>
        <v>17380</v>
        <stp/>
        <stp>StudyData</stp>
        <stp>MJNK</stp>
        <stp>Bar</stp>
        <stp/>
        <stp>High</stp>
        <stp>5</stp>
        <stp>-2</stp>
        <stp>All</stp>
        <stp/>
        <stp/>
        <stp/>
        <stp>T</stp>
        <tr r="Y4" s="4"/>
        <tr r="Y4" s="4"/>
      </tp>
      <tp>
        <v>42486.354166666664</v>
        <stp/>
        <stp>StudyData</stp>
        <stp>CLE</stp>
        <stp>Bar</stp>
        <stp/>
        <stp>Time</stp>
        <stp>5</stp>
        <stp>-10</stp>
        <stp>All</stp>
        <stp/>
        <stp/>
        <stp/>
        <stp>T</stp>
        <tr r="AD12" s="4"/>
      </tp>
      <tp>
        <v>42486.350694444445</v>
        <stp/>
        <stp>StudyData</stp>
        <stp>CLE</stp>
        <stp>Bar</stp>
        <stp/>
        <stp>Time</stp>
        <stp>5</stp>
        <stp>-11</stp>
        <stp>All</stp>
        <stp/>
        <stp/>
        <stp/>
        <stp>T</stp>
        <tr r="AD13" s="4"/>
      </tp>
      <tp>
        <v>42486.347222222219</v>
        <stp/>
        <stp>StudyData</stp>
        <stp>CLE</stp>
        <stp>Bar</stp>
        <stp/>
        <stp>Time</stp>
        <stp>5</stp>
        <stp>-12</stp>
        <stp>All</stp>
        <stp/>
        <stp/>
        <stp/>
        <stp>T</stp>
        <tr r="AD14" s="4"/>
      </tp>
      <tp>
        <v>42486.34375</v>
        <stp/>
        <stp>StudyData</stp>
        <stp>CLE</stp>
        <stp>Bar</stp>
        <stp/>
        <stp>Time</stp>
        <stp>5</stp>
        <stp>-13</stp>
        <stp>All</stp>
        <stp/>
        <stp/>
        <stp/>
        <stp>T</stp>
        <tr r="AD15" s="4"/>
      </tp>
      <tp>
        <v>17340</v>
        <stp/>
        <stp>StudyData</stp>
        <stp>MJNK</stp>
        <stp>Bar</stp>
        <stp/>
        <stp>High</stp>
        <stp>5</stp>
        <stp>-9</stp>
        <stp>All</stp>
        <stp/>
        <stp/>
        <stp/>
        <stp>T</stp>
        <tr r="Y11" s="4"/>
        <tr r="Y11" s="4"/>
      </tp>
      <tp>
        <v>42486.340277777781</v>
        <stp/>
        <stp>StudyData</stp>
        <stp>CLE</stp>
        <stp>Bar</stp>
        <stp/>
        <stp>Time</stp>
        <stp>5</stp>
        <stp>-14</stp>
        <stp>All</stp>
        <stp/>
        <stp/>
        <stp/>
        <stp>T</stp>
        <tr r="AD16" s="4"/>
      </tp>
      <tp>
        <v>17350</v>
        <stp/>
        <stp>StudyData</stp>
        <stp>MJNK</stp>
        <stp>Bar</stp>
        <stp/>
        <stp>High</stp>
        <stp>5</stp>
        <stp>-8</stp>
        <stp>All</stp>
        <stp/>
        <stp/>
        <stp/>
        <stp>T</stp>
        <tr r="Y10" s="4"/>
        <tr r="Y10" s="4"/>
      </tp>
      <tp>
        <v>42486.336805555555</v>
        <stp/>
        <stp>StudyData</stp>
        <stp>CLE</stp>
        <stp>Bar</stp>
        <stp/>
        <stp>Time</stp>
        <stp>5</stp>
        <stp>-15</stp>
        <stp>All</stp>
        <stp/>
        <stp/>
        <stp/>
        <stp>T</stp>
        <tr r="AD17" s="4"/>
      </tp>
      <tp>
        <v>42486.333333333336</v>
        <stp/>
        <stp>StudyData</stp>
        <stp>CLE</stp>
        <stp>Bar</stp>
        <stp/>
        <stp>Time</stp>
        <stp>5</stp>
        <stp>-16</stp>
        <stp>All</stp>
        <stp/>
        <stp/>
        <stp/>
        <stp>T</stp>
        <tr r="AD18" s="4"/>
      </tp>
      <tp>
        <v>42486.329861111109</v>
        <stp/>
        <stp>StudyData</stp>
        <stp>CLE</stp>
        <stp>Bar</stp>
        <stp/>
        <stp>Time</stp>
        <stp>5</stp>
        <stp>-17</stp>
        <stp>All</stp>
        <stp/>
        <stp/>
        <stp/>
        <stp>T</stp>
        <tr r="AD19" s="4"/>
      </tp>
      <tp>
        <v>1.4552</v>
        <stp/>
        <stp>StudyData</stp>
        <stp>BP6</stp>
        <stp>Bar</stp>
        <stp/>
        <stp>High</stp>
        <stp>5</stp>
        <stp>-29</stp>
        <stp>All</stp>
        <stp/>
        <stp/>
        <stp/>
        <stp>T</stp>
        <tr r="AT31" s="4"/>
        <tr r="AT31" s="4"/>
      </tp>
      <tp>
        <v>1.4554</v>
        <stp/>
        <stp>StudyData</stp>
        <stp>BP6</stp>
        <stp>Bar</stp>
        <stp/>
        <stp>High</stp>
        <stp>5</stp>
        <stp>-28</stp>
        <stp>All</stp>
        <stp/>
        <stp/>
        <stp/>
        <stp>T</stp>
        <tr r="AT30" s="4"/>
        <tr r="AT30" s="4"/>
      </tp>
      <tp>
        <v>1.4573</v>
        <stp/>
        <stp>StudyData</stp>
        <stp>BP6</stp>
        <stp>Bar</stp>
        <stp/>
        <stp>High</stp>
        <stp>5</stp>
        <stp>-23</stp>
        <stp>All</stp>
        <stp/>
        <stp/>
        <stp/>
        <stp>T</stp>
        <tr r="AT25" s="4"/>
        <tr r="AT25" s="4"/>
      </tp>
      <tp>
        <v>1.4605999999999999</v>
        <stp/>
        <stp>StudyData</stp>
        <stp>BP6</stp>
        <stp>Bar</stp>
        <stp/>
        <stp>High</stp>
        <stp>5</stp>
        <stp>-22</stp>
        <stp>All</stp>
        <stp/>
        <stp/>
        <stp/>
        <stp>T</stp>
        <tr r="AT24" s="4"/>
        <tr r="AT24" s="4"/>
      </tp>
      <tp>
        <v>1.4608000000000001</v>
        <stp/>
        <stp>StudyData</stp>
        <stp>BP6</stp>
        <stp>Bar</stp>
        <stp/>
        <stp>High</stp>
        <stp>5</stp>
        <stp>-21</stp>
        <stp>All</stp>
        <stp/>
        <stp/>
        <stp/>
        <stp>T</stp>
        <tr r="AT23" s="4"/>
        <tr r="AT23" s="4"/>
      </tp>
      <tp>
        <v>1.4619</v>
        <stp/>
        <stp>StudyData</stp>
        <stp>BP6</stp>
        <stp>Bar</stp>
        <stp/>
        <stp>High</stp>
        <stp>5</stp>
        <stp>-20</stp>
        <stp>All</stp>
        <stp/>
        <stp/>
        <stp/>
        <stp>T</stp>
        <tr r="AT22" s="4"/>
        <tr r="AT22" s="4"/>
      </tp>
      <tp>
        <v>1.4557</v>
        <stp/>
        <stp>StudyData</stp>
        <stp>BP6</stp>
        <stp>Bar</stp>
        <stp/>
        <stp>High</stp>
        <stp>5</stp>
        <stp>-27</stp>
        <stp>All</stp>
        <stp/>
        <stp/>
        <stp/>
        <stp>T</stp>
        <tr r="AT29" s="4"/>
        <tr r="AT29" s="4"/>
      </tp>
      <tp>
        <v>1.4571000000000001</v>
        <stp/>
        <stp>StudyData</stp>
        <stp>BP6</stp>
        <stp>Bar</stp>
        <stp/>
        <stp>High</stp>
        <stp>5</stp>
        <stp>-26</stp>
        <stp>All</stp>
        <stp/>
        <stp/>
        <stp/>
        <stp>T</stp>
        <tr r="AT28" s="4"/>
        <tr r="AT28" s="4"/>
      </tp>
      <tp>
        <v>1.4578</v>
        <stp/>
        <stp>StudyData</stp>
        <stp>BP6</stp>
        <stp>Bar</stp>
        <stp/>
        <stp>High</stp>
        <stp>5</stp>
        <stp>-25</stp>
        <stp>All</stp>
        <stp/>
        <stp/>
        <stp/>
        <stp>T</stp>
        <tr r="AT27" s="4"/>
        <tr r="AT27" s="4"/>
      </tp>
      <tp>
        <v>1.4577</v>
        <stp/>
        <stp>StudyData</stp>
        <stp>BP6</stp>
        <stp>Bar</stp>
        <stp/>
        <stp>High</stp>
        <stp>5</stp>
        <stp>-24</stp>
        <stp>All</stp>
        <stp/>
        <stp/>
        <stp/>
        <stp>T</stp>
        <tr r="AT26" s="4"/>
        <tr r="AT26" s="4"/>
      </tp>
      <tp>
        <v>22.074999999999999</v>
        <stp/>
        <stp>StudyData</stp>
        <stp>EP</stp>
        <stp>ATR</stp>
        <stp>MAType=Sim,Period=20</stp>
        <stp>ATR</stp>
        <stp>D</stp>
        <stp>-8</stp>
        <stp>All</stp>
        <stp/>
        <stp/>
        <stp>TRUE</stp>
        <stp>T</stp>
        <tr r="C11" s="1"/>
      </tp>
      <tp>
        <v>201.95</v>
        <stp/>
        <stp>StudyData</stp>
        <stp>DD</stp>
        <stp>ATR</stp>
        <stp>MAType=Sim,Period=20</stp>
        <stp>ATR</stp>
        <stp>D</stp>
        <stp>-8</stp>
        <stp>All</stp>
        <stp/>
        <stp/>
        <stp>TRUE</stp>
        <stp>T</stp>
        <tr r="C17" s="1"/>
      </tp>
      <tp>
        <v>11.074999999999999</v>
        <stp/>
        <stp>StudyData</stp>
        <stp>DD</stp>
        <stp>ATR</stp>
        <stp>MAType=Sim,Period=20</stp>
        <stp>ATR</stp>
        <stp>5</stp>
        <stp>-8</stp>
        <stp>All</stp>
        <stp/>
        <stp/>
        <stp>TRUE</stp>
        <stp>T</stp>
        <tr r="C14" s="1"/>
      </tp>
      <tp>
        <v>1.2124999999999999</v>
        <stp/>
        <stp>StudyData</stp>
        <stp>EP</stp>
        <stp>ATR</stp>
        <stp>MAType=Sim,Period=20</stp>
        <stp>ATR</stp>
        <stp>5</stp>
        <stp>-8</stp>
        <stp>All</stp>
        <stp/>
        <stp/>
        <stp>TRUE</stp>
        <stp>T</stp>
        <tr r="C8" s="1"/>
      </tp>
      <tp>
        <v>22.7</v>
        <stp/>
        <stp>StudyData</stp>
        <stp>EP</stp>
        <stp>ATR</stp>
        <stp>MAType=Sim,Period=20</stp>
        <stp>ATR</stp>
        <stp>D</stp>
        <stp>-9</stp>
        <stp>All</stp>
        <stp/>
        <stp/>
        <stp>TRUE</stp>
        <stp>T</stp>
        <tr r="B11" s="1"/>
      </tp>
      <tp>
        <v>201.65</v>
        <stp/>
        <stp>StudyData</stp>
        <stp>DD</stp>
        <stp>ATR</stp>
        <stp>MAType=Sim,Period=20</stp>
        <stp>ATR</stp>
        <stp>D</stp>
        <stp>-9</stp>
        <stp>All</stp>
        <stp/>
        <stp/>
        <stp>TRUE</stp>
        <stp>T</stp>
        <tr r="B17" s="1"/>
      </tp>
      <tp>
        <v>11.4</v>
        <stp/>
        <stp>StudyData</stp>
        <stp>DD</stp>
        <stp>ATR</stp>
        <stp>MAType=Sim,Period=20</stp>
        <stp>ATR</stp>
        <stp>5</stp>
        <stp>-9</stp>
        <stp>All</stp>
        <stp/>
        <stp/>
        <stp>TRUE</stp>
        <stp>T</stp>
        <tr r="B14" s="1"/>
      </tp>
      <tp>
        <v>1.175</v>
        <stp/>
        <stp>StudyData</stp>
        <stp>EP</stp>
        <stp>ATR</stp>
        <stp>MAType=Sim,Period=20</stp>
        <stp>ATR</stp>
        <stp>5</stp>
        <stp>-9</stp>
        <stp>All</stp>
        <stp/>
        <stp/>
        <stp>TRUE</stp>
        <stp>T</stp>
        <tr r="B8" s="1"/>
      </tp>
      <tp>
        <v>21.774999999999999</v>
        <stp/>
        <stp>StudyData</stp>
        <stp>EP</stp>
        <stp>ATR</stp>
        <stp>MAType=Sim,Period=20</stp>
        <stp>ATR</stp>
        <stp>D</stp>
        <stp>-6</stp>
        <stp>All</stp>
        <stp/>
        <stp/>
        <stp>TRUE</stp>
        <stp>T</stp>
        <tr r="E11" s="1"/>
      </tp>
      <tp>
        <v>197.02500000000001</v>
        <stp/>
        <stp>StudyData</stp>
        <stp>DD</stp>
        <stp>ATR</stp>
        <stp>MAType=Sim,Period=20</stp>
        <stp>ATR</stp>
        <stp>D</stp>
        <stp>-6</stp>
        <stp>All</stp>
        <stp/>
        <stp/>
        <stp>TRUE</stp>
        <stp>T</stp>
        <tr r="E17" s="1"/>
      </tp>
      <tp>
        <v>11.875</v>
        <stp/>
        <stp>StudyData</stp>
        <stp>DD</stp>
        <stp>ATR</stp>
        <stp>MAType=Sim,Period=20</stp>
        <stp>ATR</stp>
        <stp>5</stp>
        <stp>-6</stp>
        <stp>All</stp>
        <stp/>
        <stp/>
        <stp>TRUE</stp>
        <stp>T</stp>
        <tr r="E14" s="1"/>
      </tp>
      <tp>
        <v>1.3875</v>
        <stp/>
        <stp>StudyData</stp>
        <stp>EP</stp>
        <stp>ATR</stp>
        <stp>MAType=Sim,Period=20</stp>
        <stp>ATR</stp>
        <stp>5</stp>
        <stp>-6</stp>
        <stp>All</stp>
        <stp/>
        <stp/>
        <stp>TRUE</stp>
        <stp>T</stp>
        <tr r="E8" s="1"/>
      </tp>
      <tp>
        <v>21.05</v>
        <stp/>
        <stp>StudyData</stp>
        <stp>EP</stp>
        <stp>ATR</stp>
        <stp>MAType=Sim,Period=20</stp>
        <stp>ATR</stp>
        <stp>D</stp>
        <stp>-7</stp>
        <stp>All</stp>
        <stp/>
        <stp/>
        <stp>TRUE</stp>
        <stp>T</stp>
        <tr r="D11" s="1"/>
      </tp>
      <tp>
        <v>201</v>
        <stp/>
        <stp>StudyData</stp>
        <stp>DD</stp>
        <stp>ATR</stp>
        <stp>MAType=Sim,Period=20</stp>
        <stp>ATR</stp>
        <stp>D</stp>
        <stp>-7</stp>
        <stp>All</stp>
        <stp/>
        <stp/>
        <stp>TRUE</stp>
        <stp>T</stp>
        <tr r="D17" s="1"/>
      </tp>
      <tp>
        <v>11.8</v>
        <stp/>
        <stp>StudyData</stp>
        <stp>DD</stp>
        <stp>ATR</stp>
        <stp>MAType=Sim,Period=20</stp>
        <stp>ATR</stp>
        <stp>5</stp>
        <stp>-7</stp>
        <stp>All</stp>
        <stp/>
        <stp/>
        <stp>TRUE</stp>
        <stp>T</stp>
        <tr r="D14" s="1"/>
      </tp>
      <tp>
        <v>1.3374999999999999</v>
        <stp/>
        <stp>StudyData</stp>
        <stp>EP</stp>
        <stp>ATR</stp>
        <stp>MAType=Sim,Period=20</stp>
        <stp>ATR</stp>
        <stp>5</stp>
        <stp>-7</stp>
        <stp>All</stp>
        <stp/>
        <stp/>
        <stp>TRUE</stp>
        <stp>T</stp>
        <tr r="D8" s="1"/>
      </tp>
      <tp>
        <v>21.824999999999999</v>
        <stp/>
        <stp>StudyData</stp>
        <stp>EP</stp>
        <stp>ATR</stp>
        <stp>MAType=Sim,Period=20</stp>
        <stp>ATR</stp>
        <stp>D</stp>
        <stp>-4</stp>
        <stp>All</stp>
        <stp/>
        <stp/>
        <stp>TRUE</stp>
        <stp>T</stp>
        <tr r="G11" s="1"/>
      </tp>
      <tp>
        <v>199.125</v>
        <stp/>
        <stp>StudyData</stp>
        <stp>DD</stp>
        <stp>ATR</stp>
        <stp>MAType=Sim,Period=20</stp>
        <stp>ATR</stp>
        <stp>D</stp>
        <stp>-4</stp>
        <stp>All</stp>
        <stp/>
        <stp/>
        <stp>TRUE</stp>
        <stp>T</stp>
        <tr r="G17" s="1"/>
      </tp>
      <tp>
        <v>12.3</v>
        <stp/>
        <stp>StudyData</stp>
        <stp>DD</stp>
        <stp>ATR</stp>
        <stp>MAType=Sim,Period=20</stp>
        <stp>ATR</stp>
        <stp>5</stp>
        <stp>-4</stp>
        <stp>All</stp>
        <stp/>
        <stp/>
        <stp>TRUE</stp>
        <stp>T</stp>
        <tr r="G14" s="1"/>
      </tp>
      <tp>
        <v>1.4</v>
        <stp/>
        <stp>StudyData</stp>
        <stp>EP</stp>
        <stp>ATR</stp>
        <stp>MAType=Sim,Period=20</stp>
        <stp>ATR</stp>
        <stp>5</stp>
        <stp>-4</stp>
        <stp>All</stp>
        <stp/>
        <stp/>
        <stp>TRUE</stp>
        <stp>T</stp>
        <tr r="G8" s="1"/>
      </tp>
      <tp>
        <v>21.787500000000001</v>
        <stp/>
        <stp>StudyData</stp>
        <stp>EP</stp>
        <stp>ATR</stp>
        <stp>MAType=Sim,Period=20</stp>
        <stp>ATR</stp>
        <stp>D</stp>
        <stp>-5</stp>
        <stp>All</stp>
        <stp/>
        <stp/>
        <stp>TRUE</stp>
        <stp>T</stp>
        <tr r="F11" s="1"/>
      </tp>
      <tp>
        <v>202.05</v>
        <stp/>
        <stp>StudyData</stp>
        <stp>DD</stp>
        <stp>ATR</stp>
        <stp>MAType=Sim,Period=20</stp>
        <stp>ATR</stp>
        <stp>D</stp>
        <stp>-5</stp>
        <stp>All</stp>
        <stp/>
        <stp/>
        <stp>TRUE</stp>
        <stp>T</stp>
        <tr r="F17" s="1"/>
      </tp>
      <tp>
        <v>11.9</v>
        <stp/>
        <stp>StudyData</stp>
        <stp>DD</stp>
        <stp>ATR</stp>
        <stp>MAType=Sim,Period=20</stp>
        <stp>ATR</stp>
        <stp>5</stp>
        <stp>-5</stp>
        <stp>All</stp>
        <stp/>
        <stp/>
        <stp>TRUE</stp>
        <stp>T</stp>
        <tr r="F14" s="1"/>
      </tp>
      <tp>
        <v>1.4</v>
        <stp/>
        <stp>StudyData</stp>
        <stp>EP</stp>
        <stp>ATR</stp>
        <stp>MAType=Sim,Period=20</stp>
        <stp>ATR</stp>
        <stp>5</stp>
        <stp>-5</stp>
        <stp>All</stp>
        <stp/>
        <stp/>
        <stp>TRUE</stp>
        <stp>T</stp>
        <tr r="F8" s="1"/>
      </tp>
      <tp>
        <v>21.887499999999999</v>
        <stp/>
        <stp>StudyData</stp>
        <stp>EP</stp>
        <stp>ATR</stp>
        <stp>MAType=Sim,Period=20</stp>
        <stp>ATR</stp>
        <stp>D</stp>
        <stp>-2</stp>
        <stp>All</stp>
        <stp/>
        <stp/>
        <stp>TRUE</stp>
        <stp>T</stp>
        <tr r="I11" s="1"/>
      </tp>
      <tp>
        <v>193.125</v>
        <stp/>
        <stp>StudyData</stp>
        <stp>DD</stp>
        <stp>ATR</stp>
        <stp>MAType=Sim,Period=20</stp>
        <stp>ATR</stp>
        <stp>D</stp>
        <stp>-2</stp>
        <stp>All</stp>
        <stp/>
        <stp/>
        <stp>TRUE</stp>
        <stp>T</stp>
        <tr r="I17" s="1"/>
      </tp>
      <tp>
        <v>13.75</v>
        <stp/>
        <stp>StudyData</stp>
        <stp>DD</stp>
        <stp>ATR</stp>
        <stp>MAType=Sim,Period=20</stp>
        <stp>ATR</stp>
        <stp>5</stp>
        <stp>-2</stp>
        <stp>All</stp>
        <stp/>
        <stp/>
        <stp>TRUE</stp>
        <stp>T</stp>
        <tr r="I14" s="1"/>
      </tp>
      <tp>
        <v>1.5375000000000001</v>
        <stp/>
        <stp>StudyData</stp>
        <stp>EP</stp>
        <stp>ATR</stp>
        <stp>MAType=Sim,Period=20</stp>
        <stp>ATR</stp>
        <stp>5</stp>
        <stp>-2</stp>
        <stp>All</stp>
        <stp/>
        <stp/>
        <stp>TRUE</stp>
        <stp>T</stp>
        <tr r="I8" s="1"/>
      </tp>
      <tp>
        <v>22.087499999999999</v>
        <stp/>
        <stp>StudyData</stp>
        <stp>EP</stp>
        <stp>ATR</stp>
        <stp>MAType=Sim,Period=20</stp>
        <stp>ATR</stp>
        <stp>D</stp>
        <stp>-3</stp>
        <stp>All</stp>
        <stp/>
        <stp/>
        <stp>TRUE</stp>
        <stp>T</stp>
        <tr r="H11" s="1"/>
      </tp>
      <tp>
        <v>194.35</v>
        <stp/>
        <stp>StudyData</stp>
        <stp>DD</stp>
        <stp>ATR</stp>
        <stp>MAType=Sim,Period=20</stp>
        <stp>ATR</stp>
        <stp>D</stp>
        <stp>-3</stp>
        <stp>All</stp>
        <stp/>
        <stp/>
        <stp>TRUE</stp>
        <stp>T</stp>
        <tr r="H17" s="1"/>
      </tp>
      <tp>
        <v>12.9</v>
        <stp/>
        <stp>StudyData</stp>
        <stp>DD</stp>
        <stp>ATR</stp>
        <stp>MAType=Sim,Period=20</stp>
        <stp>ATR</stp>
        <stp>5</stp>
        <stp>-3</stp>
        <stp>All</stp>
        <stp/>
        <stp/>
        <stp>TRUE</stp>
        <stp>T</stp>
        <tr r="H14" s="1"/>
      </tp>
      <tp>
        <v>1.4750000000000001</v>
        <stp/>
        <stp>StudyData</stp>
        <stp>EP</stp>
        <stp>ATR</stp>
        <stp>MAType=Sim,Period=20</stp>
        <stp>ATR</stp>
        <stp>5</stp>
        <stp>-3</stp>
        <stp>All</stp>
        <stp/>
        <stp/>
        <stp>TRUE</stp>
        <stp>T</stp>
        <tr r="H8" s="1"/>
      </tp>
      <tp>
        <v>22.024999999999999</v>
        <stp/>
        <stp>StudyData</stp>
        <stp>EP</stp>
        <stp>ATR</stp>
        <stp>MAType=Sim,Period=20</stp>
        <stp>ATR</stp>
        <stp>D</stp>
        <stp>-1</stp>
        <stp>All</stp>
        <stp/>
        <stp/>
        <stp>TRUE</stp>
        <stp>T</stp>
        <tr r="J11" s="1"/>
      </tp>
      <tp>
        <v>192.35</v>
        <stp/>
        <stp>StudyData</stp>
        <stp>DD</stp>
        <stp>ATR</stp>
        <stp>MAType=Sim,Period=20</stp>
        <stp>ATR</stp>
        <stp>D</stp>
        <stp>-1</stp>
        <stp>All</stp>
        <stp/>
        <stp/>
        <stp>TRUE</stp>
        <stp>T</stp>
        <tr r="J17" s="1"/>
      </tp>
      <tp>
        <v>14.025</v>
        <stp/>
        <stp>StudyData</stp>
        <stp>DD</stp>
        <stp>ATR</stp>
        <stp>MAType=Sim,Period=20</stp>
        <stp>ATR</stp>
        <stp>5</stp>
        <stp>-1</stp>
        <stp>All</stp>
        <stp/>
        <stp/>
        <stp>TRUE</stp>
        <stp>T</stp>
        <tr r="J14" s="1"/>
      </tp>
      <tp>
        <v>1.5125</v>
        <stp/>
        <stp>StudyData</stp>
        <stp>EP</stp>
        <stp>ATR</stp>
        <stp>MAType=Sim,Period=20</stp>
        <stp>ATR</stp>
        <stp>5</stp>
        <stp>-1</stp>
        <stp>All</stp>
        <stp/>
        <stp/>
        <stp>TRUE</stp>
        <stp>T</stp>
        <tr r="J8" s="1"/>
      </tp>
      <tp>
        <v>10313</v>
        <stp/>
        <stp>StudyData</stp>
        <stp>DD</stp>
        <stp>Bar</stp>
        <stp/>
        <stp>Low</stp>
        <stp>5</stp>
        <stp>-34</stp>
        <stp>All</stp>
        <stp/>
        <stp/>
        <stp/>
        <stp>T</stp>
        <tr r="L36" s="4"/>
        <tr r="L36" s="4"/>
      </tp>
      <tp>
        <v>2085</v>
        <stp/>
        <stp>StudyData</stp>
        <stp>EP</stp>
        <stp>Bar</stp>
        <stp/>
        <stp>Low</stp>
        <stp>5</stp>
        <stp>-35</stp>
        <stp>All</stp>
        <stp/>
        <stp/>
        <stp/>
        <stp>T</stp>
        <tr r="E37" s="4"/>
        <tr r="E37" s="4"/>
      </tp>
      <tp>
        <v>10313.5</v>
        <stp/>
        <stp>StudyData</stp>
        <stp>DD</stp>
        <stp>Bar</stp>
        <stp/>
        <stp>Low</stp>
        <stp>5</stp>
        <stp>-35</stp>
        <stp>All</stp>
        <stp/>
        <stp/>
        <stp/>
        <stp>T</stp>
        <tr r="L37" s="4"/>
        <tr r="L37" s="4"/>
      </tp>
      <tp>
        <v>2085</v>
        <stp/>
        <stp>StudyData</stp>
        <stp>EP</stp>
        <stp>Bar</stp>
        <stp/>
        <stp>Low</stp>
        <stp>5</stp>
        <stp>-34</stp>
        <stp>All</stp>
        <stp/>
        <stp/>
        <stp/>
        <stp>T</stp>
        <tr r="E36" s="4"/>
        <tr r="E36" s="4"/>
      </tp>
      <tp>
        <v>10323</v>
        <stp/>
        <stp>StudyData</stp>
        <stp>DD</stp>
        <stp>Bar</stp>
        <stp/>
        <stp>Low</stp>
        <stp>5</stp>
        <stp>-30</stp>
        <stp>All</stp>
        <stp/>
        <stp/>
        <stp/>
        <stp>T</stp>
        <tr r="L32" s="4"/>
        <tr r="L32" s="4"/>
      </tp>
      <tp>
        <v>2086.25</v>
        <stp/>
        <stp>StudyData</stp>
        <stp>EP</stp>
        <stp>Bar</stp>
        <stp/>
        <stp>Low</stp>
        <stp>5</stp>
        <stp>-31</stp>
        <stp>All</stp>
        <stp/>
        <stp/>
        <stp/>
        <stp>T</stp>
        <tr r="E33" s="4"/>
        <tr r="E33" s="4"/>
      </tp>
      <tp>
        <v>10319</v>
        <stp/>
        <stp>StudyData</stp>
        <stp>DD</stp>
        <stp>Bar</stp>
        <stp/>
        <stp>Low</stp>
        <stp>5</stp>
        <stp>-31</stp>
        <stp>All</stp>
        <stp/>
        <stp/>
        <stp/>
        <stp>T</stp>
        <tr r="L33" s="4"/>
        <tr r="L33" s="4"/>
      </tp>
      <tp>
        <v>2087.25</v>
        <stp/>
        <stp>StudyData</stp>
        <stp>EP</stp>
        <stp>Bar</stp>
        <stp/>
        <stp>Low</stp>
        <stp>5</stp>
        <stp>-30</stp>
        <stp>All</stp>
        <stp/>
        <stp/>
        <stp/>
        <stp>T</stp>
        <tr r="E32" s="4"/>
        <tr r="E32" s="4"/>
      </tp>
      <tp>
        <v>10318</v>
        <stp/>
        <stp>StudyData</stp>
        <stp>DD</stp>
        <stp>Bar</stp>
        <stp/>
        <stp>Low</stp>
        <stp>5</stp>
        <stp>-32</stp>
        <stp>All</stp>
        <stp/>
        <stp/>
        <stp/>
        <stp>T</stp>
        <tr r="L34" s="4"/>
        <tr r="L34" s="4"/>
      </tp>
      <tp>
        <v>2085.75</v>
        <stp/>
        <stp>StudyData</stp>
        <stp>EP</stp>
        <stp>Bar</stp>
        <stp/>
        <stp>Low</stp>
        <stp>5</stp>
        <stp>-33</stp>
        <stp>All</stp>
        <stp/>
        <stp/>
        <stp/>
        <stp>T</stp>
        <tr r="E35" s="4"/>
        <tr r="E35" s="4"/>
      </tp>
      <tp>
        <v>10322</v>
        <stp/>
        <stp>StudyData</stp>
        <stp>DD</stp>
        <stp>Bar</stp>
        <stp/>
        <stp>Low</stp>
        <stp>5</stp>
        <stp>-33</stp>
        <stp>All</stp>
        <stp/>
        <stp/>
        <stp/>
        <stp>T</stp>
        <tr r="L35" s="4"/>
        <tr r="L35" s="4"/>
      </tp>
      <tp>
        <v>2085.5</v>
        <stp/>
        <stp>StudyData</stp>
        <stp>EP</stp>
        <stp>Bar</stp>
        <stp/>
        <stp>Low</stp>
        <stp>5</stp>
        <stp>-32</stp>
        <stp>All</stp>
        <stp/>
        <stp/>
        <stp/>
        <stp>T</stp>
        <tr r="E34" s="4"/>
        <tr r="E34" s="4"/>
      </tp>
      <tp>
        <v>3062</v>
        <stp/>
        <stp>StudyData</stp>
        <stp>DSX</stp>
        <stp>Bar</stp>
        <stp/>
        <stp>High</stp>
        <stp>5</stp>
        <stp>-15</stp>
        <stp>All</stp>
        <stp/>
        <stp/>
        <stp/>
        <stp>T</stp>
        <tr r="R17" s="4"/>
        <tr r="R17" s="4"/>
      </tp>
      <tp>
        <v>3060</v>
        <stp/>
        <stp>StudyData</stp>
        <stp>DSX</stp>
        <stp>Bar</stp>
        <stp/>
        <stp>High</stp>
        <stp>5</stp>
        <stp>-14</stp>
        <stp>All</stp>
        <stp/>
        <stp/>
        <stp/>
        <stp>T</stp>
        <tr r="R16" s="4"/>
        <tr r="R16" s="4"/>
      </tp>
      <tp>
        <v>3063</v>
        <stp/>
        <stp>StudyData</stp>
        <stp>DSX</stp>
        <stp>Bar</stp>
        <stp/>
        <stp>High</stp>
        <stp>5</stp>
        <stp>-17</stp>
        <stp>All</stp>
        <stp/>
        <stp/>
        <stp/>
        <stp>T</stp>
        <tr r="R19" s="4"/>
        <tr r="R19" s="4"/>
      </tp>
      <tp>
        <v>3062</v>
        <stp/>
        <stp>StudyData</stp>
        <stp>DSX</stp>
        <stp>Bar</stp>
        <stp/>
        <stp>High</stp>
        <stp>5</stp>
        <stp>-16</stp>
        <stp>All</stp>
        <stp/>
        <stp/>
        <stp/>
        <stp>T</stp>
        <tr r="R18" s="4"/>
        <tr r="R18" s="4"/>
      </tp>
      <tp>
        <v>3057</v>
        <stp/>
        <stp>StudyData</stp>
        <stp>DSX</stp>
        <stp>Bar</stp>
        <stp/>
        <stp>High</stp>
        <stp>5</stp>
        <stp>-11</stp>
        <stp>All</stp>
        <stp/>
        <stp/>
        <stp/>
        <stp>T</stp>
        <tr r="R13" s="4"/>
        <tr r="R13" s="4"/>
      </tp>
      <tp>
        <v>3057</v>
        <stp/>
        <stp>StudyData</stp>
        <stp>DSX</stp>
        <stp>Bar</stp>
        <stp/>
        <stp>High</stp>
        <stp>5</stp>
        <stp>-10</stp>
        <stp>All</stp>
        <stp/>
        <stp/>
        <stp/>
        <stp>T</stp>
        <tr r="R12" s="4"/>
        <tr r="R12" s="4"/>
      </tp>
      <tp>
        <v>3060</v>
        <stp/>
        <stp>StudyData</stp>
        <stp>DSX</stp>
        <stp>Bar</stp>
        <stp/>
        <stp>High</stp>
        <stp>5</stp>
        <stp>-13</stp>
        <stp>All</stp>
        <stp/>
        <stp/>
        <stp/>
        <stp>T</stp>
        <tr r="R15" s="4"/>
        <tr r="R15" s="4"/>
      </tp>
      <tp>
        <v>3056</v>
        <stp/>
        <stp>StudyData</stp>
        <stp>DSX</stp>
        <stp>Bar</stp>
        <stp/>
        <stp>High</stp>
        <stp>5</stp>
        <stp>-12</stp>
        <stp>All</stp>
        <stp/>
        <stp/>
        <stp/>
        <stp>T</stp>
        <tr r="R14" s="4"/>
        <tr r="R14" s="4"/>
      </tp>
      <tp>
        <v>3062</v>
        <stp/>
        <stp>StudyData</stp>
        <stp>DSX</stp>
        <stp>Bar</stp>
        <stp/>
        <stp>High</stp>
        <stp>5</stp>
        <stp>-19</stp>
        <stp>All</stp>
        <stp/>
        <stp/>
        <stp/>
        <stp>T</stp>
        <tr r="R21" s="4"/>
        <tr r="R21" s="4"/>
      </tp>
      <tp>
        <v>3063</v>
        <stp/>
        <stp>StudyData</stp>
        <stp>DSX</stp>
        <stp>Bar</stp>
        <stp/>
        <stp>High</stp>
        <stp>5</stp>
        <stp>-18</stp>
        <stp>All</stp>
        <stp/>
        <stp/>
        <stp/>
        <stp>T</stp>
        <tr r="R20" s="4"/>
        <tr r="R20" s="4"/>
      </tp>
      <tp>
        <v>42486.291666666664</v>
        <stp/>
        <stp>StudyData</stp>
        <stp>CLE</stp>
        <stp>Bar</stp>
        <stp/>
        <stp>Time</stp>
        <stp>5</stp>
        <stp>-28</stp>
        <stp>All</stp>
        <stp/>
        <stp/>
        <stp/>
        <stp>T</stp>
        <tr r="AD30" s="4"/>
      </tp>
      <tp>
        <v>42486.288194444445</v>
        <stp/>
        <stp>StudyData</stp>
        <stp>CLE</stp>
        <stp>Bar</stp>
        <stp/>
        <stp>Time</stp>
        <stp>5</stp>
        <stp>-29</stp>
        <stp>All</stp>
        <stp/>
        <stp/>
        <stp/>
        <stp>T</stp>
        <tr r="AD31" s="4"/>
      </tp>
      <tp>
        <v>42486.319444444445</v>
        <stp/>
        <stp>StudyData</stp>
        <stp>CLE</stp>
        <stp>Bar</stp>
        <stp/>
        <stp>Time</stp>
        <stp>5</stp>
        <stp>-20</stp>
        <stp>All</stp>
        <stp/>
        <stp/>
        <stp/>
        <stp>T</stp>
        <tr r="AD22" s="4"/>
      </tp>
      <tp>
        <v>42486.315972222219</v>
        <stp/>
        <stp>StudyData</stp>
        <stp>CLE</stp>
        <stp>Bar</stp>
        <stp/>
        <stp>Time</stp>
        <stp>5</stp>
        <stp>-21</stp>
        <stp>All</stp>
        <stp/>
        <stp/>
        <stp/>
        <stp>T</stp>
        <tr r="AD23" s="4"/>
      </tp>
      <tp>
        <v>42486.3125</v>
        <stp/>
        <stp>StudyData</stp>
        <stp>CLE</stp>
        <stp>Bar</stp>
        <stp/>
        <stp>Time</stp>
        <stp>5</stp>
        <stp>-22</stp>
        <stp>All</stp>
        <stp/>
        <stp/>
        <stp/>
        <stp>T</stp>
        <tr r="AD24" s="4"/>
      </tp>
      <tp>
        <v>42486.309027777781</v>
        <stp/>
        <stp>StudyData</stp>
        <stp>CLE</stp>
        <stp>Bar</stp>
        <stp/>
        <stp>Time</stp>
        <stp>5</stp>
        <stp>-23</stp>
        <stp>All</stp>
        <stp/>
        <stp/>
        <stp/>
        <stp>T</stp>
        <tr r="AD25" s="4"/>
      </tp>
      <tp>
        <v>42486.305555555555</v>
        <stp/>
        <stp>StudyData</stp>
        <stp>CLE</stp>
        <stp>Bar</stp>
        <stp/>
        <stp>Time</stp>
        <stp>5</stp>
        <stp>-24</stp>
        <stp>All</stp>
        <stp/>
        <stp/>
        <stp/>
        <stp>T</stp>
        <tr r="AD26" s="4"/>
      </tp>
      <tp>
        <v>42486.302083333336</v>
        <stp/>
        <stp>StudyData</stp>
        <stp>CLE</stp>
        <stp>Bar</stp>
        <stp/>
        <stp>Time</stp>
        <stp>5</stp>
        <stp>-25</stp>
        <stp>All</stp>
        <stp/>
        <stp/>
        <stp/>
        <stp>T</stp>
        <tr r="AD27" s="4"/>
      </tp>
      <tp>
        <v>42486.298611111109</v>
        <stp/>
        <stp>StudyData</stp>
        <stp>CLE</stp>
        <stp>Bar</stp>
        <stp/>
        <stp>Time</stp>
        <stp>5</stp>
        <stp>-26</stp>
        <stp>All</stp>
        <stp/>
        <stp/>
        <stp/>
        <stp>T</stp>
        <tr r="AD28" s="4"/>
      </tp>
      <tp>
        <v>42486.295138888891</v>
        <stp/>
        <stp>StudyData</stp>
        <stp>CLE</stp>
        <stp>Bar</stp>
        <stp/>
        <stp>Time</stp>
        <stp>5</stp>
        <stp>-27</stp>
        <stp>All</stp>
        <stp/>
        <stp/>
        <stp/>
        <stp>T</stp>
        <tr r="AD29" s="4"/>
      </tp>
      <tp>
        <v>1.4557</v>
        <stp/>
        <stp>StudyData</stp>
        <stp>BP6</stp>
        <stp>Bar</stp>
        <stp/>
        <stp>High</stp>
        <stp>5</stp>
        <stp>-33</stp>
        <stp>All</stp>
        <stp/>
        <stp/>
        <stp/>
        <stp>T</stp>
        <tr r="AT35" s="4"/>
        <tr r="AT35" s="4"/>
      </tp>
      <tp>
        <v>1.4557</v>
        <stp/>
        <stp>StudyData</stp>
        <stp>BP6</stp>
        <stp>Bar</stp>
        <stp/>
        <stp>High</stp>
        <stp>5</stp>
        <stp>-32</stp>
        <stp>All</stp>
        <stp/>
        <stp/>
        <stp/>
        <stp>T</stp>
        <tr r="AT34" s="4"/>
        <tr r="AT34" s="4"/>
      </tp>
      <tp>
        <v>1.4552</v>
        <stp/>
        <stp>StudyData</stp>
        <stp>BP6</stp>
        <stp>Bar</stp>
        <stp/>
        <stp>High</stp>
        <stp>5</stp>
        <stp>-31</stp>
        <stp>All</stp>
        <stp/>
        <stp/>
        <stp/>
        <stp>T</stp>
        <tr r="AT33" s="4"/>
        <tr r="AT33" s="4"/>
      </tp>
      <tp>
        <v>1.4555</v>
        <stp/>
        <stp>StudyData</stp>
        <stp>BP6</stp>
        <stp>Bar</stp>
        <stp/>
        <stp>High</stp>
        <stp>5</stp>
        <stp>-30</stp>
        <stp>All</stp>
        <stp/>
        <stp/>
        <stp/>
        <stp>T</stp>
        <tr r="AT32" s="4"/>
        <tr r="AT32" s="4"/>
      </tp>
      <tp>
        <v>1.456</v>
        <stp/>
        <stp>StudyData</stp>
        <stp>BP6</stp>
        <stp>Bar</stp>
        <stp/>
        <stp>High</stp>
        <stp>5</stp>
        <stp>-35</stp>
        <stp>All</stp>
        <stp/>
        <stp/>
        <stp/>
        <stp>T</stp>
        <tr r="AT37" s="4"/>
        <tr r="AT37" s="4"/>
      </tp>
      <tp>
        <v>1.4559</v>
        <stp/>
        <stp>StudyData</stp>
        <stp>BP6</stp>
        <stp>Bar</stp>
        <stp/>
        <stp>High</stp>
        <stp>5</stp>
        <stp>-34</stp>
        <stp>All</stp>
        <stp/>
        <stp/>
        <stp/>
        <stp>T</stp>
        <tr r="AT36" s="4"/>
        <tr r="AT36" s="4"/>
      </tp>
      <tp>
        <v>10330</v>
        <stp/>
        <stp>StudyData</stp>
        <stp>DD</stp>
        <stp>Bar</stp>
        <stp/>
        <stp>Low</stp>
        <stp>5</stp>
        <stp>-28</stp>
        <stp>All</stp>
        <stp/>
        <stp/>
        <stp/>
        <stp>T</stp>
        <tr r="L30" s="4"/>
        <tr r="L30" s="4"/>
      </tp>
      <tp>
        <v>2087.25</v>
        <stp/>
        <stp>StudyData</stp>
        <stp>EP</stp>
        <stp>Bar</stp>
        <stp/>
        <stp>Low</stp>
        <stp>5</stp>
        <stp>-29</stp>
        <stp>All</stp>
        <stp/>
        <stp/>
        <stp/>
        <stp>T</stp>
        <tr r="E31" s="4"/>
        <tr r="E31" s="4"/>
      </tp>
      <tp>
        <v>10327</v>
        <stp/>
        <stp>StudyData</stp>
        <stp>DD</stp>
        <stp>Bar</stp>
        <stp/>
        <stp>Low</stp>
        <stp>5</stp>
        <stp>-29</stp>
        <stp>All</stp>
        <stp/>
        <stp/>
        <stp/>
        <stp>T</stp>
        <tr r="L31" s="4"/>
        <tr r="L31" s="4"/>
      </tp>
      <tp>
        <v>2087.25</v>
        <stp/>
        <stp>StudyData</stp>
        <stp>EP</stp>
        <stp>Bar</stp>
        <stp/>
        <stp>Low</stp>
        <stp>5</stp>
        <stp>-28</stp>
        <stp>All</stp>
        <stp/>
        <stp/>
        <stp/>
        <stp>T</stp>
        <tr r="E30" s="4"/>
        <tr r="E30" s="4"/>
      </tp>
      <tp>
        <v>10338.5</v>
        <stp/>
        <stp>StudyData</stp>
        <stp>DD</stp>
        <stp>Bar</stp>
        <stp/>
        <stp>Low</stp>
        <stp>5</stp>
        <stp>-24</stp>
        <stp>All</stp>
        <stp/>
        <stp/>
        <stp/>
        <stp>T</stp>
        <tr r="L26" s="4"/>
        <tr r="L26" s="4"/>
      </tp>
      <tp>
        <v>2087.25</v>
        <stp/>
        <stp>StudyData</stp>
        <stp>EP</stp>
        <stp>Bar</stp>
        <stp/>
        <stp>Low</stp>
        <stp>5</stp>
        <stp>-25</stp>
        <stp>All</stp>
        <stp/>
        <stp/>
        <stp/>
        <stp>T</stp>
        <tr r="E27" s="4"/>
        <tr r="E27" s="4"/>
      </tp>
      <tp>
        <v>10344</v>
        <stp/>
        <stp>StudyData</stp>
        <stp>DD</stp>
        <stp>Bar</stp>
        <stp/>
        <stp>Low</stp>
        <stp>5</stp>
        <stp>-25</stp>
        <stp>All</stp>
        <stp/>
        <stp/>
        <stp/>
        <stp>T</stp>
        <tr r="L27" s="4"/>
        <tr r="L27" s="4"/>
      </tp>
      <tp>
        <v>2087.25</v>
        <stp/>
        <stp>StudyData</stp>
        <stp>EP</stp>
        <stp>Bar</stp>
        <stp/>
        <stp>Low</stp>
        <stp>5</stp>
        <stp>-24</stp>
        <stp>All</stp>
        <stp/>
        <stp/>
        <stp/>
        <stp>T</stp>
        <tr r="E26" s="4"/>
        <tr r="E26" s="4"/>
      </tp>
      <tp>
        <v>10342</v>
        <stp/>
        <stp>StudyData</stp>
        <stp>DD</stp>
        <stp>Bar</stp>
        <stp/>
        <stp>Low</stp>
        <stp>5</stp>
        <stp>-26</stp>
        <stp>All</stp>
        <stp/>
        <stp/>
        <stp/>
        <stp>T</stp>
        <tr r="L28" s="4"/>
        <tr r="L28" s="4"/>
      </tp>
      <tp>
        <v>2087.75</v>
        <stp/>
        <stp>StudyData</stp>
        <stp>EP</stp>
        <stp>Bar</stp>
        <stp/>
        <stp>Low</stp>
        <stp>5</stp>
        <stp>-27</stp>
        <stp>All</stp>
        <stp/>
        <stp/>
        <stp/>
        <stp>T</stp>
        <tr r="E29" s="4"/>
        <tr r="E29" s="4"/>
      </tp>
      <tp>
        <v>10344</v>
        <stp/>
        <stp>StudyData</stp>
        <stp>DD</stp>
        <stp>Bar</stp>
        <stp/>
        <stp>Low</stp>
        <stp>5</stp>
        <stp>-27</stp>
        <stp>All</stp>
        <stp/>
        <stp/>
        <stp/>
        <stp>T</stp>
        <tr r="L29" s="4"/>
        <tr r="L29" s="4"/>
      </tp>
      <tp>
        <v>2087.5</v>
        <stp/>
        <stp>StudyData</stp>
        <stp>EP</stp>
        <stp>Bar</stp>
        <stp/>
        <stp>Low</stp>
        <stp>5</stp>
        <stp>-26</stp>
        <stp>All</stp>
        <stp/>
        <stp/>
        <stp/>
        <stp>T</stp>
        <tr r="E28" s="4"/>
        <tr r="E28" s="4"/>
      </tp>
      <tp>
        <v>10313</v>
        <stp/>
        <stp>StudyData</stp>
        <stp>DD</stp>
        <stp>Bar</stp>
        <stp/>
        <stp>Low</stp>
        <stp>5</stp>
        <stp>-20</stp>
        <stp>All</stp>
        <stp/>
        <stp/>
        <stp/>
        <stp>T</stp>
        <tr r="L22" s="4"/>
        <tr r="L22" s="4"/>
      </tp>
      <tp>
        <v>2086</v>
        <stp/>
        <stp>StudyData</stp>
        <stp>EP</stp>
        <stp>Bar</stp>
        <stp/>
        <stp>Low</stp>
        <stp>5</stp>
        <stp>-21</stp>
        <stp>All</stp>
        <stp/>
        <stp/>
        <stp/>
        <stp>T</stp>
        <tr r="E23" s="4"/>
        <tr r="E23" s="4"/>
      </tp>
      <tp>
        <v>10318.5</v>
        <stp/>
        <stp>StudyData</stp>
        <stp>DD</stp>
        <stp>Bar</stp>
        <stp/>
        <stp>Low</stp>
        <stp>5</stp>
        <stp>-21</stp>
        <stp>All</stp>
        <stp/>
        <stp/>
        <stp/>
        <stp>T</stp>
        <tr r="L23" s="4"/>
        <tr r="L23" s="4"/>
      </tp>
      <tp>
        <v>2085.5</v>
        <stp/>
        <stp>StudyData</stp>
        <stp>EP</stp>
        <stp>Bar</stp>
        <stp/>
        <stp>Low</stp>
        <stp>5</stp>
        <stp>-20</stp>
        <stp>All</stp>
        <stp/>
        <stp/>
        <stp/>
        <stp>T</stp>
        <tr r="E22" s="4"/>
        <tr r="E22" s="4"/>
      </tp>
      <tp>
        <v>10321</v>
        <stp/>
        <stp>StudyData</stp>
        <stp>DD</stp>
        <stp>Bar</stp>
        <stp/>
        <stp>Low</stp>
        <stp>5</stp>
        <stp>-22</stp>
        <stp>All</stp>
        <stp/>
        <stp/>
        <stp/>
        <stp>T</stp>
        <tr r="L24" s="4"/>
        <tr r="L24" s="4"/>
      </tp>
      <tp>
        <v>2087.25</v>
        <stp/>
        <stp>StudyData</stp>
        <stp>EP</stp>
        <stp>Bar</stp>
        <stp/>
        <stp>Low</stp>
        <stp>5</stp>
        <stp>-23</stp>
        <stp>All</stp>
        <stp/>
        <stp/>
        <stp/>
        <stp>T</stp>
        <tr r="E25" s="4"/>
        <tr r="E25" s="4"/>
      </tp>
      <tp>
        <v>10341</v>
        <stp/>
        <stp>StudyData</stp>
        <stp>DD</stp>
        <stp>Bar</stp>
        <stp/>
        <stp>Low</stp>
        <stp>5</stp>
        <stp>-23</stp>
        <stp>All</stp>
        <stp/>
        <stp/>
        <stp/>
        <stp>T</stp>
        <tr r="L25" s="4"/>
        <tr r="L25" s="4"/>
      </tp>
      <tp>
        <v>2086.25</v>
        <stp/>
        <stp>StudyData</stp>
        <stp>EP</stp>
        <stp>Bar</stp>
        <stp/>
        <stp>Low</stp>
        <stp>5</stp>
        <stp>-22</stp>
        <stp>All</stp>
        <stp/>
        <stp/>
        <stp/>
        <stp>T</stp>
        <tr r="E24" s="4"/>
        <tr r="E24" s="4"/>
      </tp>
      <tp>
        <v>42486.284722222219</v>
        <stp/>
        <stp>StudyData</stp>
        <stp>CLE</stp>
        <stp>Bar</stp>
        <stp/>
        <stp>Time</stp>
        <stp>5</stp>
        <stp>-30</stp>
        <stp>All</stp>
        <stp/>
        <stp/>
        <stp/>
        <stp>T</stp>
        <tr r="AD32" s="4"/>
      </tp>
      <tp>
        <v>42486.28125</v>
        <stp/>
        <stp>StudyData</stp>
        <stp>CLE</stp>
        <stp>Bar</stp>
        <stp/>
        <stp>Time</stp>
        <stp>5</stp>
        <stp>-31</stp>
        <stp>All</stp>
        <stp/>
        <stp/>
        <stp/>
        <stp>T</stp>
        <tr r="AD33" s="4"/>
      </tp>
      <tp>
        <v>42486.277777777781</v>
        <stp/>
        <stp>StudyData</stp>
        <stp>CLE</stp>
        <stp>Bar</stp>
        <stp/>
        <stp>Time</stp>
        <stp>5</stp>
        <stp>-32</stp>
        <stp>All</stp>
        <stp/>
        <stp/>
        <stp/>
        <stp>T</stp>
        <tr r="AD34" s="4"/>
      </tp>
      <tp>
        <v>42486.274305555555</v>
        <stp/>
        <stp>StudyData</stp>
        <stp>CLE</stp>
        <stp>Bar</stp>
        <stp/>
        <stp>Time</stp>
        <stp>5</stp>
        <stp>-33</stp>
        <stp>All</stp>
        <stp/>
        <stp/>
        <stp/>
        <stp>T</stp>
        <tr r="AD35" s="4"/>
      </tp>
      <tp>
        <v>42486.270833333336</v>
        <stp/>
        <stp>StudyData</stp>
        <stp>CLE</stp>
        <stp>Bar</stp>
        <stp/>
        <stp>Time</stp>
        <stp>5</stp>
        <stp>-34</stp>
        <stp>All</stp>
        <stp/>
        <stp/>
        <stp/>
        <stp>T</stp>
        <tr r="AD36" s="4"/>
      </tp>
      <tp>
        <v>42486.267361111109</v>
        <stp/>
        <stp>StudyData</stp>
        <stp>CLE</stp>
        <stp>Bar</stp>
        <stp/>
        <stp>Time</stp>
        <stp>5</stp>
        <stp>-35</stp>
        <stp>All</stp>
        <stp/>
        <stp/>
        <stp/>
        <stp>T</stp>
        <tr r="AD37" s="4"/>
      </tp>
      <tp>
        <v>42486.267361111109</v>
        <stp/>
        <stp>StudyData</stp>
        <stp>DSX</stp>
        <stp>Bar</stp>
        <stp/>
        <stp>Time</stp>
        <stp>5</stp>
        <stp>-35</stp>
        <stp>All</stp>
        <stp/>
        <stp/>
        <stp/>
        <stp>T</stp>
        <tr r="P37" s="4"/>
      </tp>
      <tp>
        <v>42486.270833333336</v>
        <stp/>
        <stp>StudyData</stp>
        <stp>DSX</stp>
        <stp>Bar</stp>
        <stp/>
        <stp>Time</stp>
        <stp>5</stp>
        <stp>-34</stp>
        <stp>All</stp>
        <stp/>
        <stp/>
        <stp/>
        <stp>T</stp>
        <tr r="P36" s="4"/>
      </tp>
      <tp>
        <v>42486.28125</v>
        <stp/>
        <stp>StudyData</stp>
        <stp>DSX</stp>
        <stp>Bar</stp>
        <stp/>
        <stp>Time</stp>
        <stp>5</stp>
        <stp>-31</stp>
        <stp>All</stp>
        <stp/>
        <stp/>
        <stp/>
        <stp>T</stp>
        <tr r="P33" s="4"/>
      </tp>
      <tp>
        <v>42486.284722222219</v>
        <stp/>
        <stp>StudyData</stp>
        <stp>DSX</stp>
        <stp>Bar</stp>
        <stp/>
        <stp>Time</stp>
        <stp>5</stp>
        <stp>-30</stp>
        <stp>All</stp>
        <stp/>
        <stp/>
        <stp/>
        <stp>T</stp>
        <tr r="P32" s="4"/>
      </tp>
      <tp>
        <v>42486.274305555555</v>
        <stp/>
        <stp>StudyData</stp>
        <stp>DSX</stp>
        <stp>Bar</stp>
        <stp/>
        <stp>Time</stp>
        <stp>5</stp>
        <stp>-33</stp>
        <stp>All</stp>
        <stp/>
        <stp/>
        <stp/>
        <stp>T</stp>
        <tr r="P35" s="4"/>
      </tp>
      <tp>
        <v>42486.277777777781</v>
        <stp/>
        <stp>StudyData</stp>
        <stp>DSX</stp>
        <stp>Bar</stp>
        <stp/>
        <stp>Time</stp>
        <stp>5</stp>
        <stp>-32</stp>
        <stp>All</stp>
        <stp/>
        <stp/>
        <stp/>
        <stp>T</stp>
        <tr r="P34" s="4"/>
      </tp>
      <tp>
        <v>42486.322916666664</v>
        <stp/>
        <stp>StudyData</stp>
        <stp>BP6</stp>
        <stp>Bar</stp>
        <stp/>
        <stp>Time</stp>
        <stp>5</stp>
        <stp>-19</stp>
        <stp>All</stp>
        <stp/>
        <stp/>
        <stp/>
        <stp>T</stp>
        <tr r="AR21" s="4"/>
      </tp>
      <tp>
        <v>42486.326388888891</v>
        <stp/>
        <stp>StudyData</stp>
        <stp>BP6</stp>
        <stp>Bar</stp>
        <stp/>
        <stp>Time</stp>
        <stp>5</stp>
        <stp>-18</stp>
        <stp>All</stp>
        <stp/>
        <stp/>
        <stp/>
        <stp>T</stp>
        <tr r="AR20" s="4"/>
      </tp>
      <tp>
        <v>42486.34375</v>
        <stp/>
        <stp>StudyData</stp>
        <stp>BP6</stp>
        <stp>Bar</stp>
        <stp/>
        <stp>Time</stp>
        <stp>5</stp>
        <stp>-13</stp>
        <stp>All</stp>
        <stp/>
        <stp/>
        <stp/>
        <stp>T</stp>
        <tr r="AR15" s="4"/>
      </tp>
      <tp>
        <v>42486.347222222219</v>
        <stp/>
        <stp>StudyData</stp>
        <stp>BP6</stp>
        <stp>Bar</stp>
        <stp/>
        <stp>Time</stp>
        <stp>5</stp>
        <stp>-12</stp>
        <stp>All</stp>
        <stp/>
        <stp/>
        <stp/>
        <stp>T</stp>
        <tr r="AR14" s="4"/>
      </tp>
      <tp>
        <v>42486.350694444445</v>
        <stp/>
        <stp>StudyData</stp>
        <stp>BP6</stp>
        <stp>Bar</stp>
        <stp/>
        <stp>Time</stp>
        <stp>5</stp>
        <stp>-11</stp>
        <stp>All</stp>
        <stp/>
        <stp/>
        <stp/>
        <stp>T</stp>
        <tr r="AR13" s="4"/>
      </tp>
      <tp>
        <v>42486.354166666664</v>
        <stp/>
        <stp>StudyData</stp>
        <stp>BP6</stp>
        <stp>Bar</stp>
        <stp/>
        <stp>Time</stp>
        <stp>5</stp>
        <stp>-10</stp>
        <stp>All</stp>
        <stp/>
        <stp/>
        <stp/>
        <stp>T</stp>
        <tr r="AR12" s="4"/>
      </tp>
      <tp>
        <v>42486.329861111109</v>
        <stp/>
        <stp>StudyData</stp>
        <stp>BP6</stp>
        <stp>Bar</stp>
        <stp/>
        <stp>Time</stp>
        <stp>5</stp>
        <stp>-17</stp>
        <stp>All</stp>
        <stp/>
        <stp/>
        <stp/>
        <stp>T</stp>
        <tr r="AR19" s="4"/>
      </tp>
      <tp>
        <v>42486.333333333336</v>
        <stp/>
        <stp>StudyData</stp>
        <stp>BP6</stp>
        <stp>Bar</stp>
        <stp/>
        <stp>Time</stp>
        <stp>5</stp>
        <stp>-16</stp>
        <stp>All</stp>
        <stp/>
        <stp/>
        <stp/>
        <stp>T</stp>
        <tr r="AR18" s="4"/>
      </tp>
      <tp>
        <v>42486.336805555555</v>
        <stp/>
        <stp>StudyData</stp>
        <stp>BP6</stp>
        <stp>Bar</stp>
        <stp/>
        <stp>Time</stp>
        <stp>5</stp>
        <stp>-15</stp>
        <stp>All</stp>
        <stp/>
        <stp/>
        <stp/>
        <stp>T</stp>
        <tr r="AR17" s="4"/>
      </tp>
      <tp>
        <v>42486.340277777781</v>
        <stp/>
        <stp>StudyData</stp>
        <stp>BP6</stp>
        <stp>Bar</stp>
        <stp/>
        <stp>Time</stp>
        <stp>5</stp>
        <stp>-14</stp>
        <stp>All</stp>
        <stp/>
        <stp/>
        <stp/>
        <stp>T</stp>
        <tr r="AR16" s="4"/>
      </tp>
      <tp>
        <v>42486.302083333336</v>
        <stp/>
        <stp>StudyData</stp>
        <stp>DSX</stp>
        <stp>Bar</stp>
        <stp/>
        <stp>Time</stp>
        <stp>5</stp>
        <stp>-25</stp>
        <stp>All</stp>
        <stp/>
        <stp/>
        <stp/>
        <stp>T</stp>
        <tr r="P27" s="4"/>
      </tp>
      <tp>
        <v>42486.305555555555</v>
        <stp/>
        <stp>StudyData</stp>
        <stp>DSX</stp>
        <stp>Bar</stp>
        <stp/>
        <stp>Time</stp>
        <stp>5</stp>
        <stp>-24</stp>
        <stp>All</stp>
        <stp/>
        <stp/>
        <stp/>
        <stp>T</stp>
        <tr r="P26" s="4"/>
      </tp>
      <tp>
        <v>42486.295138888891</v>
        <stp/>
        <stp>StudyData</stp>
        <stp>DSX</stp>
        <stp>Bar</stp>
        <stp/>
        <stp>Time</stp>
        <stp>5</stp>
        <stp>-27</stp>
        <stp>All</stp>
        <stp/>
        <stp/>
        <stp/>
        <stp>T</stp>
        <tr r="P29" s="4"/>
      </tp>
      <tp>
        <v>42486.298611111109</v>
        <stp/>
        <stp>StudyData</stp>
        <stp>DSX</stp>
        <stp>Bar</stp>
        <stp/>
        <stp>Time</stp>
        <stp>5</stp>
        <stp>-26</stp>
        <stp>All</stp>
        <stp/>
        <stp/>
        <stp/>
        <stp>T</stp>
        <tr r="P28" s="4"/>
      </tp>
      <tp>
        <v>42486.315972222219</v>
        <stp/>
        <stp>StudyData</stp>
        <stp>DSX</stp>
        <stp>Bar</stp>
        <stp/>
        <stp>Time</stp>
        <stp>5</stp>
        <stp>-21</stp>
        <stp>All</stp>
        <stp/>
        <stp/>
        <stp/>
        <stp>T</stp>
        <tr r="P23" s="4"/>
      </tp>
      <tp>
        <v>42486.319444444445</v>
        <stp/>
        <stp>StudyData</stp>
        <stp>DSX</stp>
        <stp>Bar</stp>
        <stp/>
        <stp>Time</stp>
        <stp>5</stp>
        <stp>-20</stp>
        <stp>All</stp>
        <stp/>
        <stp/>
        <stp/>
        <stp>T</stp>
        <tr r="P22" s="4"/>
      </tp>
      <tp>
        <v>42486.309027777781</v>
        <stp/>
        <stp>StudyData</stp>
        <stp>DSX</stp>
        <stp>Bar</stp>
        <stp/>
        <stp>Time</stp>
        <stp>5</stp>
        <stp>-23</stp>
        <stp>All</stp>
        <stp/>
        <stp/>
        <stp/>
        <stp>T</stp>
        <tr r="P25" s="4"/>
      </tp>
      <tp>
        <v>42486.3125</v>
        <stp/>
        <stp>StudyData</stp>
        <stp>DSX</stp>
        <stp>Bar</stp>
        <stp/>
        <stp>Time</stp>
        <stp>5</stp>
        <stp>-22</stp>
        <stp>All</stp>
        <stp/>
        <stp/>
        <stp/>
        <stp>T</stp>
        <tr r="P24" s="4"/>
      </tp>
      <tp>
        <v>42486.288194444445</v>
        <stp/>
        <stp>StudyData</stp>
        <stp>DSX</stp>
        <stp>Bar</stp>
        <stp/>
        <stp>Time</stp>
        <stp>5</stp>
        <stp>-29</stp>
        <stp>All</stp>
        <stp/>
        <stp/>
        <stp/>
        <stp>T</stp>
        <tr r="P31" s="4"/>
      </tp>
      <tp>
        <v>42486.291666666664</v>
        <stp/>
        <stp>StudyData</stp>
        <stp>DSX</stp>
        <stp>Bar</stp>
        <stp/>
        <stp>Time</stp>
        <stp>5</stp>
        <stp>-28</stp>
        <stp>All</stp>
        <stp/>
        <stp/>
        <stp/>
        <stp>T</stp>
        <tr r="P30" s="4"/>
      </tp>
      <tp>
        <v>43.31</v>
        <stp/>
        <stp>StudyData</stp>
        <stp>CLE</stp>
        <stp>Bar</stp>
        <stp/>
        <stp>High</stp>
        <stp>5</stp>
        <stp>-18</stp>
        <stp>All</stp>
        <stp/>
        <stp/>
        <stp/>
        <stp>T</stp>
        <tr r="AF20" s="4"/>
        <tr r="AF20" s="4"/>
      </tp>
      <tp>
        <v>43.32</v>
        <stp/>
        <stp>StudyData</stp>
        <stp>CLE</stp>
        <stp>Bar</stp>
        <stp/>
        <stp>High</stp>
        <stp>5</stp>
        <stp>-19</stp>
        <stp>All</stp>
        <stp/>
        <stp/>
        <stp/>
        <stp>T</stp>
        <tr r="AF21" s="4"/>
        <tr r="AF21" s="4"/>
      </tp>
      <tp>
        <v>43.4</v>
        <stp/>
        <stp>StudyData</stp>
        <stp>CLE</stp>
        <stp>Bar</stp>
        <stp/>
        <stp>High</stp>
        <stp>5</stp>
        <stp>-10</stp>
        <stp>All</stp>
        <stp/>
        <stp/>
        <stp/>
        <stp>T</stp>
        <tr r="AF12" s="4"/>
        <tr r="AF12" s="4"/>
      </tp>
      <tp>
        <v>43.42</v>
        <stp/>
        <stp>StudyData</stp>
        <stp>CLE</stp>
        <stp>Bar</stp>
        <stp/>
        <stp>High</stp>
        <stp>5</stp>
        <stp>-11</stp>
        <stp>All</stp>
        <stp/>
        <stp/>
        <stp/>
        <stp>T</stp>
        <tr r="AF13" s="4"/>
        <tr r="AF13" s="4"/>
      </tp>
      <tp>
        <v>43.39</v>
        <stp/>
        <stp>StudyData</stp>
        <stp>CLE</stp>
        <stp>Bar</stp>
        <stp/>
        <stp>High</stp>
        <stp>5</stp>
        <stp>-12</stp>
        <stp>All</stp>
        <stp/>
        <stp/>
        <stp/>
        <stp>T</stp>
        <tr r="AF14" s="4"/>
        <tr r="AF14" s="4"/>
      </tp>
      <tp>
        <v>43.4</v>
        <stp/>
        <stp>StudyData</stp>
        <stp>CLE</stp>
        <stp>Bar</stp>
        <stp/>
        <stp>High</stp>
        <stp>5</stp>
        <stp>-13</stp>
        <stp>All</stp>
        <stp/>
        <stp/>
        <stp/>
        <stp>T</stp>
        <tr r="AF15" s="4"/>
        <tr r="AF15" s="4"/>
      </tp>
      <tp>
        <v>43.4</v>
        <stp/>
        <stp>StudyData</stp>
        <stp>CLE</stp>
        <stp>Bar</stp>
        <stp/>
        <stp>High</stp>
        <stp>5</stp>
        <stp>-14</stp>
        <stp>All</stp>
        <stp/>
        <stp/>
        <stp/>
        <stp>T</stp>
        <tr r="AF16" s="4"/>
        <tr r="AF16" s="4"/>
      </tp>
      <tp>
        <v>43.42</v>
        <stp/>
        <stp>StudyData</stp>
        <stp>CLE</stp>
        <stp>Bar</stp>
        <stp/>
        <stp>High</stp>
        <stp>5</stp>
        <stp>-15</stp>
        <stp>All</stp>
        <stp/>
        <stp/>
        <stp/>
        <stp>T</stp>
        <tr r="AF17" s="4"/>
        <tr r="AF17" s="4"/>
      </tp>
      <tp>
        <v>43.43</v>
        <stp/>
        <stp>StudyData</stp>
        <stp>CLE</stp>
        <stp>Bar</stp>
        <stp/>
        <stp>High</stp>
        <stp>5</stp>
        <stp>-16</stp>
        <stp>All</stp>
        <stp/>
        <stp/>
        <stp/>
        <stp>T</stp>
        <tr r="AF18" s="4"/>
        <tr r="AF18" s="4"/>
      </tp>
      <tp>
        <v>43.27</v>
        <stp/>
        <stp>StudyData</stp>
        <stp>CLE</stp>
        <stp>Bar</stp>
        <stp/>
        <stp>High</stp>
        <stp>5</stp>
        <stp>-17</stp>
        <stp>All</stp>
        <stp/>
        <stp/>
        <stp/>
        <stp>T</stp>
        <tr r="AF19" s="4"/>
        <tr r="AF19" s="4"/>
      </tp>
      <tp>
        <v>42486.288194444445</v>
        <stp/>
        <stp>StudyData</stp>
        <stp>BP6</stp>
        <stp>Bar</stp>
        <stp/>
        <stp>Time</stp>
        <stp>5</stp>
        <stp>-29</stp>
        <stp>All</stp>
        <stp/>
        <stp/>
        <stp/>
        <stp>T</stp>
        <tr r="AR31" s="4"/>
      </tp>
      <tp>
        <v>42486.291666666664</v>
        <stp/>
        <stp>StudyData</stp>
        <stp>BP6</stp>
        <stp>Bar</stp>
        <stp/>
        <stp>Time</stp>
        <stp>5</stp>
        <stp>-28</stp>
        <stp>All</stp>
        <stp/>
        <stp/>
        <stp/>
        <stp>T</stp>
        <tr r="AR30" s="4"/>
      </tp>
      <tp>
        <v>42486.309027777781</v>
        <stp/>
        <stp>StudyData</stp>
        <stp>BP6</stp>
        <stp>Bar</stp>
        <stp/>
        <stp>Time</stp>
        <stp>5</stp>
        <stp>-23</stp>
        <stp>All</stp>
        <stp/>
        <stp/>
        <stp/>
        <stp>T</stp>
        <tr r="AR25" s="4"/>
      </tp>
      <tp>
        <v>42486.3125</v>
        <stp/>
        <stp>StudyData</stp>
        <stp>BP6</stp>
        <stp>Bar</stp>
        <stp/>
        <stp>Time</stp>
        <stp>5</stp>
        <stp>-22</stp>
        <stp>All</stp>
        <stp/>
        <stp/>
        <stp/>
        <stp>T</stp>
        <tr r="AR24" s="4"/>
      </tp>
      <tp>
        <v>42486.315972222219</v>
        <stp/>
        <stp>StudyData</stp>
        <stp>BP6</stp>
        <stp>Bar</stp>
        <stp/>
        <stp>Time</stp>
        <stp>5</stp>
        <stp>-21</stp>
        <stp>All</stp>
        <stp/>
        <stp/>
        <stp/>
        <stp>T</stp>
        <tr r="AR23" s="4"/>
      </tp>
      <tp>
        <v>42486.319444444445</v>
        <stp/>
        <stp>StudyData</stp>
        <stp>BP6</stp>
        <stp>Bar</stp>
        <stp/>
        <stp>Time</stp>
        <stp>5</stp>
        <stp>-20</stp>
        <stp>All</stp>
        <stp/>
        <stp/>
        <stp/>
        <stp>T</stp>
        <tr r="AR22" s="4"/>
      </tp>
      <tp>
        <v>42486.295138888891</v>
        <stp/>
        <stp>StudyData</stp>
        <stp>BP6</stp>
        <stp>Bar</stp>
        <stp/>
        <stp>Time</stp>
        <stp>5</stp>
        <stp>-27</stp>
        <stp>All</stp>
        <stp/>
        <stp/>
        <stp/>
        <stp>T</stp>
        <tr r="AR29" s="4"/>
      </tp>
      <tp>
        <v>42486.298611111109</v>
        <stp/>
        <stp>StudyData</stp>
        <stp>BP6</stp>
        <stp>Bar</stp>
        <stp/>
        <stp>Time</stp>
        <stp>5</stp>
        <stp>-26</stp>
        <stp>All</stp>
        <stp/>
        <stp/>
        <stp/>
        <stp>T</stp>
        <tr r="AR28" s="4"/>
      </tp>
      <tp>
        <v>42486.302083333336</v>
        <stp/>
        <stp>StudyData</stp>
        <stp>BP6</stp>
        <stp>Bar</stp>
        <stp/>
        <stp>Time</stp>
        <stp>5</stp>
        <stp>-25</stp>
        <stp>All</stp>
        <stp/>
        <stp/>
        <stp/>
        <stp>T</stp>
        <tr r="AR27" s="4"/>
      </tp>
      <tp>
        <v>42486.305555555555</v>
        <stp/>
        <stp>StudyData</stp>
        <stp>BP6</stp>
        <stp>Bar</stp>
        <stp/>
        <stp>Time</stp>
        <stp>5</stp>
        <stp>-24</stp>
        <stp>All</stp>
        <stp/>
        <stp/>
        <stp/>
        <stp>T</stp>
        <tr r="AR26" s="4"/>
      </tp>
      <tp>
        <v>42486.336805555555</v>
        <stp/>
        <stp>StudyData</stp>
        <stp>DSX</stp>
        <stp>Bar</stp>
        <stp/>
        <stp>Time</stp>
        <stp>5</stp>
        <stp>-15</stp>
        <stp>All</stp>
        <stp/>
        <stp/>
        <stp/>
        <stp>T</stp>
        <tr r="P17" s="4"/>
      </tp>
      <tp>
        <v>42486.340277777781</v>
        <stp/>
        <stp>StudyData</stp>
        <stp>DSX</stp>
        <stp>Bar</stp>
        <stp/>
        <stp>Time</stp>
        <stp>5</stp>
        <stp>-14</stp>
        <stp>All</stp>
        <stp/>
        <stp/>
        <stp/>
        <stp>T</stp>
        <tr r="P16" s="4"/>
      </tp>
      <tp>
        <v>42486.329861111109</v>
        <stp/>
        <stp>StudyData</stp>
        <stp>DSX</stp>
        <stp>Bar</stp>
        <stp/>
        <stp>Time</stp>
        <stp>5</stp>
        <stp>-17</stp>
        <stp>All</stp>
        <stp/>
        <stp/>
        <stp/>
        <stp>T</stp>
        <tr r="P19" s="4"/>
      </tp>
      <tp>
        <v>42486.333333333336</v>
        <stp/>
        <stp>StudyData</stp>
        <stp>DSX</stp>
        <stp>Bar</stp>
        <stp/>
        <stp>Time</stp>
        <stp>5</stp>
        <stp>-16</stp>
        <stp>All</stp>
        <stp/>
        <stp/>
        <stp/>
        <stp>T</stp>
        <tr r="P18" s="4"/>
      </tp>
      <tp>
        <v>42486.350694444445</v>
        <stp/>
        <stp>StudyData</stp>
        <stp>DSX</stp>
        <stp>Bar</stp>
        <stp/>
        <stp>Time</stp>
        <stp>5</stp>
        <stp>-11</stp>
        <stp>All</stp>
        <stp/>
        <stp/>
        <stp/>
        <stp>T</stp>
        <tr r="P13" s="4"/>
      </tp>
      <tp>
        <v>42486.354166666664</v>
        <stp/>
        <stp>StudyData</stp>
        <stp>DSX</stp>
        <stp>Bar</stp>
        <stp/>
        <stp>Time</stp>
        <stp>5</stp>
        <stp>-10</stp>
        <stp>All</stp>
        <stp/>
        <stp/>
        <stp/>
        <stp>T</stp>
        <tr r="P12" s="4"/>
      </tp>
      <tp>
        <v>2083.25</v>
        <stp/>
        <stp>ContractData</stp>
        <stp>EP</stp>
        <stp>Y_Settlement</stp>
        <stp/>
        <stp>T</stp>
        <tr r="E2" s="3"/>
        <tr r="N26" s="1"/>
      </tp>
      <tp>
        <v>42486.34375</v>
        <stp/>
        <stp>StudyData</stp>
        <stp>DSX</stp>
        <stp>Bar</stp>
        <stp/>
        <stp>Time</stp>
        <stp>5</stp>
        <stp>-13</stp>
        <stp>All</stp>
        <stp/>
        <stp/>
        <stp/>
        <stp>T</stp>
        <tr r="P15" s="4"/>
      </tp>
      <tp>
        <v>42486.347222222219</v>
        <stp/>
        <stp>StudyData</stp>
        <stp>DSX</stp>
        <stp>Bar</stp>
        <stp/>
        <stp>Time</stp>
        <stp>5</stp>
        <stp>-12</stp>
        <stp>All</stp>
        <stp/>
        <stp/>
        <stp/>
        <stp>T</stp>
        <tr r="P14" s="4"/>
      </tp>
      <tp>
        <v>10329.5</v>
        <stp/>
        <stp>ContractData</stp>
        <stp>DD</stp>
        <stp>Y_Settlement</stp>
        <stp/>
        <stp>T</stp>
        <tr r="E14" s="3"/>
        <tr r="N27" s="1"/>
      </tp>
      <tp>
        <v>42486.322916666664</v>
        <stp/>
        <stp>StudyData</stp>
        <stp>DSX</stp>
        <stp>Bar</stp>
        <stp/>
        <stp>Time</stp>
        <stp>5</stp>
        <stp>-19</stp>
        <stp>All</stp>
        <stp/>
        <stp/>
        <stp/>
        <stp>T</stp>
        <tr r="P21" s="4"/>
      </tp>
      <tp>
        <v>42486.326388888891</v>
        <stp/>
        <stp>StudyData</stp>
        <stp>DSX</stp>
        <stp>Bar</stp>
        <stp/>
        <stp>Time</stp>
        <stp>5</stp>
        <stp>-18</stp>
        <stp>All</stp>
        <stp/>
        <stp/>
        <stp/>
        <stp>T</stp>
        <tr r="P20" s="4"/>
      </tp>
      <tp>
        <v>43.22</v>
        <stp/>
        <stp>StudyData</stp>
        <stp>CLE</stp>
        <stp>Bar</stp>
        <stp/>
        <stp>High</stp>
        <stp>5</stp>
        <stp>-28</stp>
        <stp>All</stp>
        <stp/>
        <stp/>
        <stp/>
        <stp>T</stp>
        <tr r="AF30" s="4"/>
        <tr r="AF30" s="4"/>
      </tp>
      <tp>
        <v>43.11</v>
        <stp/>
        <stp>StudyData</stp>
        <stp>CLE</stp>
        <stp>Bar</stp>
        <stp/>
        <stp>High</stp>
        <stp>5</stp>
        <stp>-29</stp>
        <stp>All</stp>
        <stp/>
        <stp/>
        <stp/>
        <stp>T</stp>
        <tr r="AF31" s="4"/>
        <tr r="AF31" s="4"/>
      </tp>
      <tp>
        <v>43.19</v>
        <stp/>
        <stp>StudyData</stp>
        <stp>CLE</stp>
        <stp>Bar</stp>
        <stp/>
        <stp>High</stp>
        <stp>5</stp>
        <stp>-20</stp>
        <stp>All</stp>
        <stp/>
        <stp/>
        <stp/>
        <stp>T</stp>
        <tr r="AF22" s="4"/>
        <tr r="AF22" s="4"/>
      </tp>
      <tp>
        <v>43.17</v>
        <stp/>
        <stp>StudyData</stp>
        <stp>CLE</stp>
        <stp>Bar</stp>
        <stp/>
        <stp>High</stp>
        <stp>5</stp>
        <stp>-21</stp>
        <stp>All</stp>
        <stp/>
        <stp/>
        <stp/>
        <stp>T</stp>
        <tr r="AF23" s="4"/>
        <tr r="AF23" s="4"/>
      </tp>
      <tp>
        <v>43.17</v>
        <stp/>
        <stp>StudyData</stp>
        <stp>CLE</stp>
        <stp>Bar</stp>
        <stp/>
        <stp>High</stp>
        <stp>5</stp>
        <stp>-22</stp>
        <stp>All</stp>
        <stp/>
        <stp/>
        <stp/>
        <stp>T</stp>
        <tr r="AF24" s="4"/>
        <tr r="AF24" s="4"/>
      </tp>
      <tp>
        <v>43.03</v>
        <stp/>
        <stp>StudyData</stp>
        <stp>CLE</stp>
        <stp>Bar</stp>
        <stp/>
        <stp>High</stp>
        <stp>5</stp>
        <stp>-23</stp>
        <stp>All</stp>
        <stp/>
        <stp/>
        <stp/>
        <stp>T</stp>
        <tr r="AF25" s="4"/>
        <tr r="AF25" s="4"/>
      </tp>
      <tp>
        <v>43.09</v>
        <stp/>
        <stp>StudyData</stp>
        <stp>CLE</stp>
        <stp>Bar</stp>
        <stp/>
        <stp>High</stp>
        <stp>5</stp>
        <stp>-24</stp>
        <stp>All</stp>
        <stp/>
        <stp/>
        <stp/>
        <stp>T</stp>
        <tr r="AF26" s="4"/>
        <tr r="AF26" s="4"/>
      </tp>
      <tp>
        <v>43.17</v>
        <stp/>
        <stp>StudyData</stp>
        <stp>CLE</stp>
        <stp>Bar</stp>
        <stp/>
        <stp>High</stp>
        <stp>5</stp>
        <stp>-25</stp>
        <stp>All</stp>
        <stp/>
        <stp/>
        <stp/>
        <stp>T</stp>
        <tr r="AF27" s="4"/>
        <tr r="AF27" s="4"/>
      </tp>
      <tp>
        <v>43.19</v>
        <stp/>
        <stp>StudyData</stp>
        <stp>CLE</stp>
        <stp>Bar</stp>
        <stp/>
        <stp>High</stp>
        <stp>5</stp>
        <stp>-26</stp>
        <stp>All</stp>
        <stp/>
        <stp/>
        <stp/>
        <stp>T</stp>
        <tr r="AF28" s="4"/>
        <tr r="AF28" s="4"/>
      </tp>
      <tp>
        <v>43.23</v>
        <stp/>
        <stp>StudyData</stp>
        <stp>CLE</stp>
        <stp>Bar</stp>
        <stp/>
        <stp>High</stp>
        <stp>5</stp>
        <stp>-27</stp>
        <stp>All</stp>
        <stp/>
        <stp/>
        <stp/>
        <stp>T</stp>
        <tr r="AF29" s="4"/>
        <tr r="AF29" s="4"/>
      </tp>
      <tp>
        <v>42486.388888888891</v>
        <stp/>
        <stp>StudyData</stp>
        <stp>CLE</stp>
        <stp>Bar</stp>
        <stp/>
        <stp>Time</stp>
        <stp>5</stp>
        <stp>0</stp>
        <stp>All</stp>
        <stp/>
        <stp/>
        <stp/>
        <stp>T</stp>
        <tr r="AD2" s="4"/>
      </tp>
      <tp>
        <v>42486.388888888891</v>
        <stp/>
        <stp>StudyData</stp>
        <stp>BP6</stp>
        <stp>Bar</stp>
        <stp/>
        <stp>Time</stp>
        <stp>5</stp>
        <stp>0</stp>
        <stp>All</stp>
        <stp/>
        <stp/>
        <stp/>
        <stp>T</stp>
        <tr r="AR2" s="4"/>
      </tp>
      <tp>
        <v>42486.388888888891</v>
        <stp/>
        <stp>StudyData</stp>
        <stp>GCE</stp>
        <stp>Bar</stp>
        <stp/>
        <stp>Time</stp>
        <stp>5</stp>
        <stp>0</stp>
        <stp>All</stp>
        <stp/>
        <stp/>
        <stp/>
        <stp>T</stp>
        <tr r="AK2" s="4"/>
      </tp>
      <tp>
        <v>136</v>
        <stp/>
        <stp>ContractData</stp>
        <stp>MJNK</stp>
        <stp>MT_LastBidVolume</stp>
        <stp/>
        <stp>T</stp>
        <tr r="B45" s="2"/>
      </tp>
      <tp>
        <v>42486.388888888891</v>
        <stp/>
        <stp>StudyData</stp>
        <stp>DSX</stp>
        <stp>Bar</stp>
        <stp/>
        <stp>Time</stp>
        <stp>5</stp>
        <stp>0</stp>
        <stp>All</stp>
        <stp/>
        <stp/>
        <stp/>
        <stp>T</stp>
        <tr r="P2" s="4"/>
      </tp>
      <tp>
        <v>42486.274305555555</v>
        <stp/>
        <stp>StudyData</stp>
        <stp>BP6</stp>
        <stp>Bar</stp>
        <stp/>
        <stp>Time</stp>
        <stp>5</stp>
        <stp>-33</stp>
        <stp>All</stp>
        <stp/>
        <stp/>
        <stp/>
        <stp>T</stp>
        <tr r="AR35" s="4"/>
      </tp>
      <tp>
        <v>42486.277777777781</v>
        <stp/>
        <stp>StudyData</stp>
        <stp>BP6</stp>
        <stp>Bar</stp>
        <stp/>
        <stp>Time</stp>
        <stp>5</stp>
        <stp>-32</stp>
        <stp>All</stp>
        <stp/>
        <stp/>
        <stp/>
        <stp>T</stp>
        <tr r="AR34" s="4"/>
      </tp>
      <tp>
        <v>42486.28125</v>
        <stp/>
        <stp>StudyData</stp>
        <stp>BP6</stp>
        <stp>Bar</stp>
        <stp/>
        <stp>Time</stp>
        <stp>5</stp>
        <stp>-31</stp>
        <stp>All</stp>
        <stp/>
        <stp/>
        <stp/>
        <stp>T</stp>
        <tr r="AR33" s="4"/>
      </tp>
      <tp>
        <v>42486.284722222219</v>
        <stp/>
        <stp>StudyData</stp>
        <stp>BP6</stp>
        <stp>Bar</stp>
        <stp/>
        <stp>Time</stp>
        <stp>5</stp>
        <stp>-30</stp>
        <stp>All</stp>
        <stp/>
        <stp/>
        <stp/>
        <stp>T</stp>
        <tr r="AR32" s="4"/>
      </tp>
      <tp>
        <v>42486.267361111109</v>
        <stp/>
        <stp>StudyData</stp>
        <stp>BP6</stp>
        <stp>Bar</stp>
        <stp/>
        <stp>Time</stp>
        <stp>5</stp>
        <stp>-35</stp>
        <stp>All</stp>
        <stp/>
        <stp/>
        <stp/>
        <stp>T</stp>
        <tr r="AR37" s="4"/>
      </tp>
      <tp>
        <v>42486.270833333336</v>
        <stp/>
        <stp>StudyData</stp>
        <stp>BP6</stp>
        <stp>Bar</stp>
        <stp/>
        <stp>Time</stp>
        <stp>5</stp>
        <stp>-34</stp>
        <stp>All</stp>
        <stp/>
        <stp/>
        <stp/>
        <stp>T</stp>
        <tr r="AR36" s="4"/>
      </tp>
      <tp>
        <v>43.11</v>
        <stp/>
        <stp>StudyData</stp>
        <stp>CLE</stp>
        <stp>Bar</stp>
        <stp/>
        <stp>High</stp>
        <stp>5</stp>
        <stp>-30</stp>
        <stp>All</stp>
        <stp/>
        <stp/>
        <stp/>
        <stp>T</stp>
        <tr r="AF32" s="4"/>
        <tr r="AF32" s="4"/>
      </tp>
      <tp>
        <v>43.09</v>
        <stp/>
        <stp>StudyData</stp>
        <stp>CLE</stp>
        <stp>Bar</stp>
        <stp/>
        <stp>High</stp>
        <stp>5</stp>
        <stp>-31</stp>
        <stp>All</stp>
        <stp/>
        <stp/>
        <stp/>
        <stp>T</stp>
        <tr r="AF33" s="4"/>
        <tr r="AF33" s="4"/>
      </tp>
      <tp>
        <v>43.12</v>
        <stp/>
        <stp>StudyData</stp>
        <stp>CLE</stp>
        <stp>Bar</stp>
        <stp/>
        <stp>High</stp>
        <stp>5</stp>
        <stp>-32</stp>
        <stp>All</stp>
        <stp/>
        <stp/>
        <stp/>
        <stp>T</stp>
        <tr r="AF34" s="4"/>
        <tr r="AF34" s="4"/>
      </tp>
      <tp>
        <v>43.09</v>
        <stp/>
        <stp>StudyData</stp>
        <stp>CLE</stp>
        <stp>Bar</stp>
        <stp/>
        <stp>High</stp>
        <stp>5</stp>
        <stp>-33</stp>
        <stp>All</stp>
        <stp/>
        <stp/>
        <stp/>
        <stp>T</stp>
        <tr r="AF35" s="4"/>
        <tr r="AF35" s="4"/>
      </tp>
      <tp>
        <v>43.13</v>
        <stp/>
        <stp>StudyData</stp>
        <stp>CLE</stp>
        <stp>Bar</stp>
        <stp/>
        <stp>High</stp>
        <stp>5</stp>
        <stp>-34</stp>
        <stp>All</stp>
        <stp/>
        <stp/>
        <stp/>
        <stp>T</stp>
        <tr r="AF36" s="4"/>
        <tr r="AF36" s="4"/>
      </tp>
      <tp>
        <v>43.17</v>
        <stp/>
        <stp>StudyData</stp>
        <stp>CLE</stp>
        <stp>Bar</stp>
        <stp/>
        <stp>High</stp>
        <stp>5</stp>
        <stp>-35</stp>
        <stp>All</stp>
        <stp/>
        <stp/>
        <stp/>
        <stp>T</stp>
        <tr r="AF37" s="4"/>
        <tr r="AF37" s="4"/>
      </tp>
      <tp>
        <v>43.05</v>
        <stp/>
        <stp>StudyData</stp>
        <stp>CLE</stp>
        <stp>Bar</stp>
        <stp/>
        <stp>Open</stp>
        <stp>5</stp>
        <stp>-31</stp>
        <stp>All</stp>
        <stp/>
        <stp/>
        <stp/>
        <stp>T</stp>
        <tr r="AE33" s="4"/>
        <tr r="AE33" s="4"/>
      </tp>
      <tp>
        <v>43.07</v>
        <stp/>
        <stp>StudyData</stp>
        <stp>CLE</stp>
        <stp>Bar</stp>
        <stp/>
        <stp>Open</stp>
        <stp>5</stp>
        <stp>-30</stp>
        <stp>All</stp>
        <stp/>
        <stp/>
        <stp/>
        <stp>T</stp>
        <tr r="AE32" s="4"/>
        <tr r="AE32" s="4"/>
      </tp>
      <tp>
        <v>43.07</v>
        <stp/>
        <stp>StudyData</stp>
        <stp>CLE</stp>
        <stp>Bar</stp>
        <stp/>
        <stp>Open</stp>
        <stp>5</stp>
        <stp>-33</stp>
        <stp>All</stp>
        <stp/>
        <stp/>
        <stp/>
        <stp>T</stp>
        <tr r="AE35" s="4"/>
        <tr r="AE35" s="4"/>
      </tp>
      <tp>
        <v>43.09</v>
        <stp/>
        <stp>StudyData</stp>
        <stp>CLE</stp>
        <stp>Bar</stp>
        <stp/>
        <stp>Open</stp>
        <stp>5</stp>
        <stp>-32</stp>
        <stp>All</stp>
        <stp/>
        <stp/>
        <stp/>
        <stp>T</stp>
        <tr r="AE34" s="4"/>
        <tr r="AE34" s="4"/>
      </tp>
      <tp>
        <v>43.17</v>
        <stp/>
        <stp>StudyData</stp>
        <stp>CLE</stp>
        <stp>Bar</stp>
        <stp/>
        <stp>Open</stp>
        <stp>5</stp>
        <stp>-35</stp>
        <stp>All</stp>
        <stp/>
        <stp/>
        <stp/>
        <stp>T</stp>
        <tr r="AE37" s="4"/>
        <tr r="AE37" s="4"/>
      </tp>
      <tp>
        <v>43.1</v>
        <stp/>
        <stp>StudyData</stp>
        <stp>CLE</stp>
        <stp>Bar</stp>
        <stp/>
        <stp>Open</stp>
        <stp>5</stp>
        <stp>-34</stp>
        <stp>All</stp>
        <stp/>
        <stp/>
        <stp/>
        <stp>T</stp>
        <tr r="AE36" s="4"/>
        <tr r="AE36" s="4"/>
      </tp>
      <tp>
        <v>43.08</v>
        <stp/>
        <stp>StudyData</stp>
        <stp>CLE</stp>
        <stp>Bar</stp>
        <stp/>
        <stp>Open</stp>
        <stp>5</stp>
        <stp>-21</stp>
        <stp>All</stp>
        <stp/>
        <stp/>
        <stp/>
        <stp>T</stp>
        <tr r="AE23" s="4"/>
        <tr r="AE23" s="4"/>
      </tp>
      <tp>
        <v>43.08</v>
        <stp/>
        <stp>StudyData</stp>
        <stp>CLE</stp>
        <stp>Bar</stp>
        <stp/>
        <stp>Open</stp>
        <stp>5</stp>
        <stp>-20</stp>
        <stp>All</stp>
        <stp/>
        <stp/>
        <stp/>
        <stp>T</stp>
        <tr r="AE22" s="4"/>
        <tr r="AE22" s="4"/>
      </tp>
      <tp>
        <v>42.98</v>
        <stp/>
        <stp>StudyData</stp>
        <stp>CLE</stp>
        <stp>Bar</stp>
        <stp/>
        <stp>Open</stp>
        <stp>5</stp>
        <stp>-23</stp>
        <stp>All</stp>
        <stp/>
        <stp/>
        <stp/>
        <stp>T</stp>
        <tr r="AE25" s="4"/>
        <tr r="AE25" s="4"/>
      </tp>
      <tp>
        <v>43.01</v>
        <stp/>
        <stp>StudyData</stp>
        <stp>CLE</stp>
        <stp>Bar</stp>
        <stp/>
        <stp>Open</stp>
        <stp>5</stp>
        <stp>-22</stp>
        <stp>All</stp>
        <stp/>
        <stp/>
        <stp/>
        <stp>T</stp>
        <tr r="AE24" s="4"/>
        <tr r="AE24" s="4"/>
      </tp>
      <tp>
        <v>43.09</v>
        <stp/>
        <stp>StudyData</stp>
        <stp>CLE</stp>
        <stp>Bar</stp>
        <stp/>
        <stp>Open</stp>
        <stp>5</stp>
        <stp>-25</stp>
        <stp>All</stp>
        <stp/>
        <stp/>
        <stp/>
        <stp>T</stp>
        <tr r="AE27" s="4"/>
        <tr r="AE27" s="4"/>
      </tp>
      <tp>
        <v>43.08</v>
        <stp/>
        <stp>StudyData</stp>
        <stp>CLE</stp>
        <stp>Bar</stp>
        <stp/>
        <stp>Open</stp>
        <stp>5</stp>
        <stp>-24</stp>
        <stp>All</stp>
        <stp/>
        <stp/>
        <stp/>
        <stp>T</stp>
        <tr r="AE26" s="4"/>
        <tr r="AE26" s="4"/>
      </tp>
      <tp>
        <v>43.22</v>
        <stp/>
        <stp>StudyData</stp>
        <stp>CLE</stp>
        <stp>Bar</stp>
        <stp/>
        <stp>Open</stp>
        <stp>5</stp>
        <stp>-27</stp>
        <stp>All</stp>
        <stp/>
        <stp/>
        <stp/>
        <stp>T</stp>
        <tr r="AE29" s="4"/>
        <tr r="AE29" s="4"/>
      </tp>
      <tp>
        <v>43.16</v>
        <stp/>
        <stp>StudyData</stp>
        <stp>CLE</stp>
        <stp>Bar</stp>
        <stp/>
        <stp>Open</stp>
        <stp>5</stp>
        <stp>-26</stp>
        <stp>All</stp>
        <stp/>
        <stp/>
        <stp/>
        <stp>T</stp>
        <tr r="AE28" s="4"/>
        <tr r="AE28" s="4"/>
      </tp>
      <tp>
        <v>43.09</v>
        <stp/>
        <stp>StudyData</stp>
        <stp>CLE</stp>
        <stp>Bar</stp>
        <stp/>
        <stp>Open</stp>
        <stp>5</stp>
        <stp>-29</stp>
        <stp>All</stp>
        <stp/>
        <stp/>
        <stp/>
        <stp>T</stp>
        <tr r="AE31" s="4"/>
        <tr r="AE31" s="4"/>
      </tp>
      <tp>
        <v>43.09</v>
        <stp/>
        <stp>StudyData</stp>
        <stp>CLE</stp>
        <stp>Bar</stp>
        <stp/>
        <stp>Open</stp>
        <stp>5</stp>
        <stp>-28</stp>
        <stp>All</stp>
        <stp/>
        <stp/>
        <stp/>
        <stp>T</stp>
        <tr r="AE30" s="4"/>
        <tr r="AE30" s="4"/>
      </tp>
      <tp>
        <v>43.34</v>
        <stp/>
        <stp>StudyData</stp>
        <stp>CLE</stp>
        <stp>Bar</stp>
        <stp/>
        <stp>Open</stp>
        <stp>5</stp>
        <stp>-11</stp>
        <stp>All</stp>
        <stp/>
        <stp/>
        <stp/>
        <stp>T</stp>
        <tr r="AE13" s="4"/>
        <tr r="AE13" s="4"/>
      </tp>
      <tp>
        <v>43.33</v>
        <stp/>
        <stp>StudyData</stp>
        <stp>CLE</stp>
        <stp>Bar</stp>
        <stp/>
        <stp>Open</stp>
        <stp>5</stp>
        <stp>-10</stp>
        <stp>All</stp>
        <stp/>
        <stp/>
        <stp/>
        <stp>T</stp>
        <tr r="AE12" s="4"/>
        <tr r="AE12" s="4"/>
      </tp>
      <tp>
        <v>43.39</v>
        <stp/>
        <stp>StudyData</stp>
        <stp>CLE</stp>
        <stp>Bar</stp>
        <stp/>
        <stp>Open</stp>
        <stp>5</stp>
        <stp>-13</stp>
        <stp>All</stp>
        <stp/>
        <stp/>
        <stp/>
        <stp>T</stp>
        <tr r="AE15" s="4"/>
        <tr r="AE15" s="4"/>
      </tp>
      <tp>
        <v>43.28</v>
        <stp/>
        <stp>StudyData</stp>
        <stp>CLE</stp>
        <stp>Bar</stp>
        <stp/>
        <stp>Open</stp>
        <stp>5</stp>
        <stp>-12</stp>
        <stp>All</stp>
        <stp/>
        <stp/>
        <stp/>
        <stp>T</stp>
        <tr r="AE14" s="4"/>
        <tr r="AE14" s="4"/>
      </tp>
      <tp>
        <v>43.37</v>
        <stp/>
        <stp>StudyData</stp>
        <stp>CLE</stp>
        <stp>Bar</stp>
        <stp/>
        <stp>Open</stp>
        <stp>5</stp>
        <stp>-15</stp>
        <stp>All</stp>
        <stp/>
        <stp/>
        <stp/>
        <stp>T</stp>
        <tr r="AE17" s="4"/>
        <tr r="AE17" s="4"/>
      </tp>
      <tp>
        <v>43.34</v>
        <stp/>
        <stp>StudyData</stp>
        <stp>CLE</stp>
        <stp>Bar</stp>
        <stp/>
        <stp>Open</stp>
        <stp>5</stp>
        <stp>-14</stp>
        <stp>All</stp>
        <stp/>
        <stp/>
        <stp/>
        <stp>T</stp>
        <tr r="AE16" s="4"/>
        <tr r="AE16" s="4"/>
      </tp>
      <tp>
        <v>43.21</v>
        <stp/>
        <stp>StudyData</stp>
        <stp>CLE</stp>
        <stp>Bar</stp>
        <stp/>
        <stp>Open</stp>
        <stp>5</stp>
        <stp>-17</stp>
        <stp>All</stp>
        <stp/>
        <stp/>
        <stp/>
        <stp>T</stp>
        <tr r="AE19" s="4"/>
        <tr r="AE19" s="4"/>
      </tp>
      <tp>
        <v>43.26</v>
        <stp/>
        <stp>StudyData</stp>
        <stp>CLE</stp>
        <stp>Bar</stp>
        <stp/>
        <stp>Open</stp>
        <stp>5</stp>
        <stp>-16</stp>
        <stp>All</stp>
        <stp/>
        <stp/>
        <stp/>
        <stp>T</stp>
        <tr r="AE18" s="4"/>
        <tr r="AE18" s="4"/>
      </tp>
      <tp>
        <v>43.14</v>
        <stp/>
        <stp>StudyData</stp>
        <stp>CLE</stp>
        <stp>Bar</stp>
        <stp/>
        <stp>Open</stp>
        <stp>5</stp>
        <stp>-19</stp>
        <stp>All</stp>
        <stp/>
        <stp/>
        <stp/>
        <stp>T</stp>
        <tr r="AE21" s="4"/>
        <tr r="AE21" s="4"/>
      </tp>
      <tp>
        <v>43.22</v>
        <stp/>
        <stp>StudyData</stp>
        <stp>CLE</stp>
        <stp>Bar</stp>
        <stp/>
        <stp>Open</stp>
        <stp>5</stp>
        <stp>-18</stp>
        <stp>All</stp>
        <stp/>
        <stp/>
        <stp/>
        <stp>T</stp>
        <tr r="AE20" s="4"/>
        <tr r="AE20" s="4"/>
      </tp>
      <tp>
        <v>1.4556</v>
        <stp/>
        <stp>StudyData</stp>
        <stp>BP6</stp>
        <stp>Bar</stp>
        <stp/>
        <stp>Close</stp>
        <stp>5</stp>
        <stp>-34</stp>
        <stp>All</stp>
        <stp/>
        <stp/>
        <stp/>
        <stp>T</stp>
        <tr r="AV36" s="4"/>
        <tr r="AV36" s="4"/>
      </tp>
      <tp>
        <v>1.4556</v>
        <stp/>
        <stp>StudyData</stp>
        <stp>BP6</stp>
        <stp>Bar</stp>
        <stp/>
        <stp>Close</stp>
        <stp>5</stp>
        <stp>-35</stp>
        <stp>All</stp>
        <stp/>
        <stp/>
        <stp/>
        <stp>T</stp>
        <tr r="AV37" s="4"/>
        <tr r="AV37" s="4"/>
      </tp>
      <tp>
        <v>1.4549000000000001</v>
        <stp/>
        <stp>StudyData</stp>
        <stp>BP6</stp>
        <stp>Bar</stp>
        <stp/>
        <stp>Close</stp>
        <stp>5</stp>
        <stp>-30</stp>
        <stp>All</stp>
        <stp/>
        <stp/>
        <stp/>
        <stp>T</stp>
        <tr r="AV32" s="4"/>
        <tr r="AV32" s="4"/>
      </tp>
      <tp>
        <v>1.4551000000000001</v>
        <stp/>
        <stp>StudyData</stp>
        <stp>BP6</stp>
        <stp>Bar</stp>
        <stp/>
        <stp>Close</stp>
        <stp>5</stp>
        <stp>-31</stp>
        <stp>All</stp>
        <stp/>
        <stp/>
        <stp/>
        <stp>T</stp>
        <tr r="AV33" s="4"/>
        <tr r="AV33" s="4"/>
      </tp>
      <tp>
        <v>1.4550000000000001</v>
        <stp/>
        <stp>StudyData</stp>
        <stp>BP6</stp>
        <stp>Bar</stp>
        <stp/>
        <stp>Close</stp>
        <stp>5</stp>
        <stp>-32</stp>
        <stp>All</stp>
        <stp/>
        <stp/>
        <stp/>
        <stp>T</stp>
        <tr r="AV34" s="4"/>
        <tr r="AV34" s="4"/>
      </tp>
      <tp>
        <v>1.4554</v>
        <stp/>
        <stp>StudyData</stp>
        <stp>BP6</stp>
        <stp>Bar</stp>
        <stp/>
        <stp>Close</stp>
        <stp>5</stp>
        <stp>-33</stp>
        <stp>All</stp>
        <stp/>
        <stp/>
        <stp/>
        <stp>T</stp>
        <tr r="AV35" s="4"/>
        <tr r="AV35" s="4"/>
      </tp>
      <tp>
        <v>1243.5999999999999</v>
        <stp/>
        <stp>StudyData</stp>
        <stp>GCE</stp>
        <stp>Bar</stp>
        <stp/>
        <stp>High</stp>
        <stp>5</stp>
        <stp>0</stp>
        <stp>All</stp>
        <stp/>
        <stp/>
        <stp/>
        <stp>T</stp>
        <tr r="AM2" s="4"/>
        <tr r="AM2" s="4"/>
      </tp>
      <tp>
        <v>3054</v>
        <stp/>
        <stp>StudyData</stp>
        <stp>DSX</stp>
        <stp>Bar</stp>
        <stp/>
        <stp>High</stp>
        <stp>5</stp>
        <stp>0</stp>
        <stp>All</stp>
        <stp/>
        <stp/>
        <stp/>
        <stp>T</stp>
        <tr r="R2" s="4"/>
        <tr r="R2" s="4"/>
      </tp>
      <tp>
        <v>1.4629000000000001</v>
        <stp/>
        <stp>StudyData</stp>
        <stp>BP6</stp>
        <stp>Bar</stp>
        <stp/>
        <stp>High</stp>
        <stp>5</stp>
        <stp>0</stp>
        <stp>All</stp>
        <stp/>
        <stp/>
        <stp/>
        <stp>T</stp>
        <tr r="AT2" s="4"/>
        <tr r="AT2" s="4"/>
      </tp>
      <tp>
        <v>43.55</v>
        <stp/>
        <stp>StudyData</stp>
        <stp>CLE</stp>
        <stp>Bar</stp>
        <stp/>
        <stp>High</stp>
        <stp>5</stp>
        <stp>0</stp>
        <stp>All</stp>
        <stp/>
        <stp/>
        <stp/>
        <stp>T</stp>
        <tr r="AF2" s="4"/>
        <tr r="AF2" s="4"/>
      </tp>
      <tp>
        <v>1.4570000000000001</v>
        <stp/>
        <stp>StudyData</stp>
        <stp>BP6</stp>
        <stp>Bar</stp>
        <stp/>
        <stp>Close</stp>
        <stp>5</stp>
        <stp>-24</stp>
        <stp>All</stp>
        <stp/>
        <stp/>
        <stp/>
        <stp>T</stp>
        <tr r="AV26" s="4"/>
        <tr r="AV26" s="4"/>
      </tp>
      <tp>
        <v>1.4574</v>
        <stp/>
        <stp>StudyData</stp>
        <stp>BP6</stp>
        <stp>Bar</stp>
        <stp/>
        <stp>Close</stp>
        <stp>5</stp>
        <stp>-25</stp>
        <stp>All</stp>
        <stp/>
        <stp/>
        <stp/>
        <stp>T</stp>
        <tr r="AV27" s="4"/>
        <tr r="AV27" s="4"/>
      </tp>
      <tp>
        <v>1.4569000000000001</v>
        <stp/>
        <stp>StudyData</stp>
        <stp>BP6</stp>
        <stp>Bar</stp>
        <stp/>
        <stp>Close</stp>
        <stp>5</stp>
        <stp>-26</stp>
        <stp>All</stp>
        <stp/>
        <stp/>
        <stp/>
        <stp>T</stp>
        <tr r="AV28" s="4"/>
        <tr r="AV28" s="4"/>
      </tp>
      <tp>
        <v>1.4556</v>
        <stp/>
        <stp>StudyData</stp>
        <stp>BP6</stp>
        <stp>Bar</stp>
        <stp/>
        <stp>Close</stp>
        <stp>5</stp>
        <stp>-27</stp>
        <stp>All</stp>
        <stp/>
        <stp/>
        <stp/>
        <stp>T</stp>
        <tr r="AV29" s="4"/>
        <tr r="AV29" s="4"/>
      </tp>
      <tp>
        <v>1.4613</v>
        <stp/>
        <stp>StudyData</stp>
        <stp>BP6</stp>
        <stp>Bar</stp>
        <stp/>
        <stp>Close</stp>
        <stp>5</stp>
        <stp>-20</stp>
        <stp>All</stp>
        <stp/>
        <stp/>
        <stp/>
        <stp>T</stp>
        <tr r="AV22" s="4"/>
        <tr r="AV22" s="4"/>
      </tp>
      <tp>
        <v>1.4598</v>
        <stp/>
        <stp>StudyData</stp>
        <stp>BP6</stp>
        <stp>Bar</stp>
        <stp/>
        <stp>Close</stp>
        <stp>5</stp>
        <stp>-21</stp>
        <stp>All</stp>
        <stp/>
        <stp/>
        <stp/>
        <stp>T</stp>
        <tr r="AV23" s="4"/>
        <tr r="AV23" s="4"/>
      </tp>
      <tp>
        <v>1.4601999999999999</v>
        <stp/>
        <stp>StudyData</stp>
        <stp>BP6</stp>
        <stp>Bar</stp>
        <stp/>
        <stp>Close</stp>
        <stp>5</stp>
        <stp>-22</stp>
        <stp>All</stp>
        <stp/>
        <stp/>
        <stp/>
        <stp>T</stp>
        <tr r="AV24" s="4"/>
        <tr r="AV24" s="4"/>
      </tp>
      <tp>
        <v>1.4570000000000001</v>
        <stp/>
        <stp>StudyData</stp>
        <stp>BP6</stp>
        <stp>Bar</stp>
        <stp/>
        <stp>Close</stp>
        <stp>5</stp>
        <stp>-23</stp>
        <stp>All</stp>
        <stp/>
        <stp/>
        <stp/>
        <stp>T</stp>
        <tr r="AV25" s="4"/>
        <tr r="AV25" s="4"/>
      </tp>
      <tp>
        <v>1.4553</v>
        <stp/>
        <stp>StudyData</stp>
        <stp>BP6</stp>
        <stp>Bar</stp>
        <stp/>
        <stp>Close</stp>
        <stp>5</stp>
        <stp>-28</stp>
        <stp>All</stp>
        <stp/>
        <stp/>
        <stp/>
        <stp>T</stp>
        <tr r="AV30" s="4"/>
        <tr r="AV30" s="4"/>
      </tp>
      <tp>
        <v>1.4548000000000001</v>
        <stp/>
        <stp>StudyData</stp>
        <stp>BP6</stp>
        <stp>Bar</stp>
        <stp/>
        <stp>Close</stp>
        <stp>5</stp>
        <stp>-29</stp>
        <stp>All</stp>
        <stp/>
        <stp/>
        <stp/>
        <stp>T</stp>
        <tr r="AV31" s="4"/>
        <tr r="AV31" s="4"/>
      </tp>
      <tp>
        <v>1245.2</v>
        <stp/>
        <stp>StudyData</stp>
        <stp>GCE</stp>
        <stp>Bar</stp>
        <stp/>
        <stp>Open</stp>
        <stp>5</stp>
        <stp>-11</stp>
        <stp>All</stp>
        <stp/>
        <stp/>
        <stp/>
        <stp>T</stp>
        <tr r="AL13" s="4"/>
        <tr r="AL13" s="4"/>
      </tp>
      <tp>
        <v>1244.7</v>
        <stp/>
        <stp>StudyData</stp>
        <stp>GCE</stp>
        <stp>Bar</stp>
        <stp/>
        <stp>Open</stp>
        <stp>5</stp>
        <stp>-10</stp>
        <stp>All</stp>
        <stp/>
        <stp/>
        <stp/>
        <stp>T</stp>
        <tr r="AL12" s="4"/>
        <tr r="AL12" s="4"/>
      </tp>
      <tp>
        <v>1240.3</v>
        <stp/>
        <stp>StudyData</stp>
        <stp>GCE</stp>
        <stp>Bar</stp>
        <stp/>
        <stp>Open</stp>
        <stp>5</stp>
        <stp>-13</stp>
        <stp>All</stp>
        <stp/>
        <stp/>
        <stp/>
        <stp>T</stp>
        <tr r="AL15" s="4"/>
        <tr r="AL15" s="4"/>
      </tp>
      <tp>
        <v>1242.5999999999999</v>
        <stp/>
        <stp>StudyData</stp>
        <stp>GCE</stp>
        <stp>Bar</stp>
        <stp/>
        <stp>Open</stp>
        <stp>5</stp>
        <stp>-12</stp>
        <stp>All</stp>
        <stp/>
        <stp/>
        <stp/>
        <stp>T</stp>
        <tr r="AL14" s="4"/>
        <tr r="AL14" s="4"/>
      </tp>
      <tp>
        <v>1236.3</v>
        <stp/>
        <stp>StudyData</stp>
        <stp>GCE</stp>
        <stp>Bar</stp>
        <stp/>
        <stp>Open</stp>
        <stp>5</stp>
        <stp>-15</stp>
        <stp>All</stp>
        <stp/>
        <stp/>
        <stp/>
        <stp>T</stp>
        <tr r="AL17" s="4"/>
        <tr r="AL17" s="4"/>
      </tp>
      <tp>
        <v>1236.7</v>
        <stp/>
        <stp>StudyData</stp>
        <stp>GCE</stp>
        <stp>Bar</stp>
        <stp/>
        <stp>Open</stp>
        <stp>5</stp>
        <stp>-14</stp>
        <stp>All</stp>
        <stp/>
        <stp/>
        <stp/>
        <stp>T</stp>
        <tr r="AL16" s="4"/>
        <tr r="AL16" s="4"/>
      </tp>
      <tp>
        <v>1235.3</v>
        <stp/>
        <stp>StudyData</stp>
        <stp>GCE</stp>
        <stp>Bar</stp>
        <stp/>
        <stp>Open</stp>
        <stp>5</stp>
        <stp>-17</stp>
        <stp>All</stp>
        <stp/>
        <stp/>
        <stp/>
        <stp>T</stp>
        <tr r="AL19" s="4"/>
        <tr r="AL19" s="4"/>
      </tp>
      <tp>
        <v>1235.2</v>
        <stp/>
        <stp>StudyData</stp>
        <stp>GCE</stp>
        <stp>Bar</stp>
        <stp/>
        <stp>Open</stp>
        <stp>5</stp>
        <stp>-16</stp>
        <stp>All</stp>
        <stp/>
        <stp/>
        <stp/>
        <stp>T</stp>
        <tr r="AL18" s="4"/>
        <tr r="AL18" s="4"/>
      </tp>
      <tp>
        <v>1236.4000000000001</v>
        <stp/>
        <stp>StudyData</stp>
        <stp>GCE</stp>
        <stp>Bar</stp>
        <stp/>
        <stp>Open</stp>
        <stp>5</stp>
        <stp>-19</stp>
        <stp>All</stp>
        <stp/>
        <stp/>
        <stp/>
        <stp>T</stp>
        <tr r="AL21" s="4"/>
        <tr r="AL21" s="4"/>
      </tp>
      <tp>
        <v>1235.7</v>
        <stp/>
        <stp>StudyData</stp>
        <stp>GCE</stp>
        <stp>Bar</stp>
        <stp/>
        <stp>Open</stp>
        <stp>5</stp>
        <stp>-18</stp>
        <stp>All</stp>
        <stp/>
        <stp/>
        <stp/>
        <stp>T</stp>
        <tr r="AL20" s="4"/>
        <tr r="AL20" s="4"/>
      </tp>
      <tp>
        <v>1.4615</v>
        <stp/>
        <stp>StudyData</stp>
        <stp>BP6</stp>
        <stp>Bar</stp>
        <stp/>
        <stp>Close</stp>
        <stp>5</stp>
        <stp>-14</stp>
        <stp>All</stp>
        <stp/>
        <stp/>
        <stp/>
        <stp>T</stp>
        <tr r="AV16" s="4"/>
        <tr r="AV16" s="4"/>
      </tp>
      <tp>
        <v>1.4614</v>
        <stp/>
        <stp>StudyData</stp>
        <stp>BP6</stp>
        <stp>Bar</stp>
        <stp/>
        <stp>Close</stp>
        <stp>5</stp>
        <stp>-15</stp>
        <stp>All</stp>
        <stp/>
        <stp/>
        <stp/>
        <stp>T</stp>
        <tr r="AV17" s="4"/>
        <tr r="AV17" s="4"/>
      </tp>
      <tp>
        <v>1.4617</v>
        <stp/>
        <stp>StudyData</stp>
        <stp>BP6</stp>
        <stp>Bar</stp>
        <stp/>
        <stp>Close</stp>
        <stp>5</stp>
        <stp>-16</stp>
        <stp>All</stp>
        <stp/>
        <stp/>
        <stp/>
        <stp>T</stp>
        <tr r="AV18" s="4"/>
        <tr r="AV18" s="4"/>
      </tp>
      <tp>
        <v>1.4611000000000001</v>
        <stp/>
        <stp>StudyData</stp>
        <stp>BP6</stp>
        <stp>Bar</stp>
        <stp/>
        <stp>Close</stp>
        <stp>5</stp>
        <stp>-17</stp>
        <stp>All</stp>
        <stp/>
        <stp/>
        <stp/>
        <stp>T</stp>
        <tr r="AV19" s="4"/>
        <tr r="AV19" s="4"/>
      </tp>
      <tp>
        <v>1.4626999999999999</v>
        <stp/>
        <stp>StudyData</stp>
        <stp>BP6</stp>
        <stp>Bar</stp>
        <stp/>
        <stp>Close</stp>
        <stp>5</stp>
        <stp>-10</stp>
        <stp>All</stp>
        <stp/>
        <stp/>
        <stp/>
        <stp>T</stp>
        <tr r="AV12" s="4"/>
        <tr r="AV12" s="4"/>
      </tp>
      <tp>
        <v>1.4632000000000001</v>
        <stp/>
        <stp>StudyData</stp>
        <stp>BP6</stp>
        <stp>Bar</stp>
        <stp/>
        <stp>Close</stp>
        <stp>5</stp>
        <stp>-11</stp>
        <stp>All</stp>
        <stp/>
        <stp/>
        <stp/>
        <stp>T</stp>
        <tr r="AV13" s="4"/>
        <tr r="AV13" s="4"/>
      </tp>
      <tp>
        <v>1.4632000000000001</v>
        <stp/>
        <stp>StudyData</stp>
        <stp>BP6</stp>
        <stp>Bar</stp>
        <stp/>
        <stp>Close</stp>
        <stp>5</stp>
        <stp>-12</stp>
        <stp>All</stp>
        <stp/>
        <stp/>
        <stp/>
        <stp>T</stp>
        <tr r="AV14" s="4"/>
        <tr r="AV14" s="4"/>
      </tp>
      <tp>
        <v>1.4618</v>
        <stp/>
        <stp>StudyData</stp>
        <stp>BP6</stp>
        <stp>Bar</stp>
        <stp/>
        <stp>Close</stp>
        <stp>5</stp>
        <stp>-13</stp>
        <stp>All</stp>
        <stp/>
        <stp/>
        <stp/>
        <stp>T</stp>
        <tr r="AV15" s="4"/>
        <tr r="AV15" s="4"/>
      </tp>
      <tp>
        <v>1.4607000000000001</v>
        <stp/>
        <stp>StudyData</stp>
        <stp>BP6</stp>
        <stp>Bar</stp>
        <stp/>
        <stp>Close</stp>
        <stp>5</stp>
        <stp>-18</stp>
        <stp>All</stp>
        <stp/>
        <stp/>
        <stp/>
        <stp>T</stp>
        <tr r="AV20" s="4"/>
        <tr r="AV20" s="4"/>
      </tp>
      <tp>
        <v>1.4610000000000001</v>
        <stp/>
        <stp>StudyData</stp>
        <stp>BP6</stp>
        <stp>Bar</stp>
        <stp/>
        <stp>Close</stp>
        <stp>5</stp>
        <stp>-19</stp>
        <stp>All</stp>
        <stp/>
        <stp/>
        <stp/>
        <stp>T</stp>
        <tr r="AV21" s="4"/>
        <tr r="AV21" s="4"/>
      </tp>
      <tp>
        <v>10421.5</v>
        <stp/>
        <stp>ContractData</stp>
        <stp>DD</stp>
        <stp>High</stp>
        <stp/>
        <stp>T</stp>
        <tr r="C19" s="2"/>
        <tr r="P27" s="1"/>
      </tp>
      <tp>
        <v>2091.25</v>
        <stp/>
        <stp>ContractData</stp>
        <stp>EP</stp>
        <stp>High</stp>
        <stp/>
        <stp>T</stp>
        <tr r="C7" s="2"/>
        <tr r="P26" s="1"/>
      </tp>
      <tp>
        <v>1235.5999999999999</v>
        <stp/>
        <stp>StudyData</stp>
        <stp>GCE</stp>
        <stp>Bar</stp>
        <stp/>
        <stp>Open</stp>
        <stp>5</stp>
        <stp>-21</stp>
        <stp>All</stp>
        <stp/>
        <stp/>
        <stp/>
        <stp>T</stp>
        <tr r="AL23" s="4"/>
        <tr r="AL23" s="4"/>
      </tp>
      <tp>
        <v>1236</v>
        <stp/>
        <stp>StudyData</stp>
        <stp>GCE</stp>
        <stp>Bar</stp>
        <stp/>
        <stp>Open</stp>
        <stp>5</stp>
        <stp>-20</stp>
        <stp>All</stp>
        <stp/>
        <stp/>
        <stp/>
        <stp>T</stp>
        <tr r="AL22" s="4"/>
        <tr r="AL22" s="4"/>
      </tp>
      <tp>
        <v>1233.9000000000001</v>
        <stp/>
        <stp>StudyData</stp>
        <stp>GCE</stp>
        <stp>Bar</stp>
        <stp/>
        <stp>Open</stp>
        <stp>5</stp>
        <stp>-23</stp>
        <stp>All</stp>
        <stp/>
        <stp/>
        <stp/>
        <stp>T</stp>
        <tr r="AL25" s="4"/>
        <tr r="AL25" s="4"/>
      </tp>
      <tp>
        <v>1233.7</v>
        <stp/>
        <stp>StudyData</stp>
        <stp>GCE</stp>
        <stp>Bar</stp>
        <stp/>
        <stp>Open</stp>
        <stp>5</stp>
        <stp>-22</stp>
        <stp>All</stp>
        <stp/>
        <stp/>
        <stp/>
        <stp>T</stp>
        <tr r="AL24" s="4"/>
        <tr r="AL24" s="4"/>
      </tp>
      <tp>
        <v>1234.5999999999999</v>
        <stp/>
        <stp>StudyData</stp>
        <stp>GCE</stp>
        <stp>Bar</stp>
        <stp/>
        <stp>Open</stp>
        <stp>5</stp>
        <stp>-25</stp>
        <stp>All</stp>
        <stp/>
        <stp/>
        <stp/>
        <stp>T</stp>
        <tr r="AL27" s="4"/>
        <tr r="AL27" s="4"/>
      </tp>
      <tp>
        <v>1234</v>
        <stp/>
        <stp>StudyData</stp>
        <stp>GCE</stp>
        <stp>Bar</stp>
        <stp/>
        <stp>Open</stp>
        <stp>5</stp>
        <stp>-24</stp>
        <stp>All</stp>
        <stp/>
        <stp/>
        <stp/>
        <stp>T</stp>
        <tr r="AL26" s="4"/>
        <tr r="AL26" s="4"/>
      </tp>
      <tp>
        <v>1234.2</v>
        <stp/>
        <stp>StudyData</stp>
        <stp>GCE</stp>
        <stp>Bar</stp>
        <stp/>
        <stp>Open</stp>
        <stp>5</stp>
        <stp>-27</stp>
        <stp>All</stp>
        <stp/>
        <stp/>
        <stp/>
        <stp>T</stp>
        <tr r="AL29" s="4"/>
        <tr r="AL29" s="4"/>
      </tp>
      <tp>
        <v>1234.5999999999999</v>
        <stp/>
        <stp>StudyData</stp>
        <stp>GCE</stp>
        <stp>Bar</stp>
        <stp/>
        <stp>Open</stp>
        <stp>5</stp>
        <stp>-26</stp>
        <stp>All</stp>
        <stp/>
        <stp/>
        <stp/>
        <stp>T</stp>
        <tr r="AL28" s="4"/>
        <tr r="AL28" s="4"/>
      </tp>
      <tp>
        <v>1233.4000000000001</v>
        <stp/>
        <stp>StudyData</stp>
        <stp>GCE</stp>
        <stp>Bar</stp>
        <stp/>
        <stp>Open</stp>
        <stp>5</stp>
        <stp>-29</stp>
        <stp>All</stp>
        <stp/>
        <stp/>
        <stp/>
        <stp>T</stp>
        <tr r="AL31" s="4"/>
        <tr r="AL31" s="4"/>
      </tp>
      <tp>
        <v>1233.4000000000001</v>
        <stp/>
        <stp>StudyData</stp>
        <stp>GCE</stp>
        <stp>Bar</stp>
        <stp/>
        <stp>Open</stp>
        <stp>5</stp>
        <stp>-28</stp>
        <stp>All</stp>
        <stp/>
        <stp/>
        <stp/>
        <stp>T</stp>
        <tr r="AL30" s="4"/>
        <tr r="AL30" s="4"/>
      </tp>
      <tp>
        <v>1.4626999999999999</v>
        <stp/>
        <stp>StudyData</stp>
        <stp>BP6</stp>
        <stp>Bar</stp>
        <stp/>
        <stp>Open</stp>
        <stp>5</stp>
        <stp>0</stp>
        <stp>All</stp>
        <stp/>
        <stp/>
        <stp/>
        <stp>T</stp>
        <tr r="AS2" s="4"/>
        <tr r="AS2" s="4"/>
      </tp>
      <tp>
        <v>43.48</v>
        <stp/>
        <stp>StudyData</stp>
        <stp>CLE</stp>
        <stp>Bar</stp>
        <stp/>
        <stp>Open</stp>
        <stp>5</stp>
        <stp>0</stp>
        <stp>All</stp>
        <stp/>
        <stp/>
        <stp/>
        <stp>T</stp>
        <tr r="AE2" s="4"/>
        <tr r="AE2" s="4"/>
      </tp>
      <tp>
        <v>3051</v>
        <stp/>
        <stp>StudyData</stp>
        <stp>DSX</stp>
        <stp>Bar</stp>
        <stp/>
        <stp>Open</stp>
        <stp>5</stp>
        <stp>0</stp>
        <stp>All</stp>
        <stp/>
        <stp/>
        <stp/>
        <stp>T</stp>
        <tr r="Q2" s="4"/>
        <tr r="Q2" s="4"/>
      </tp>
      <tp>
        <v>1243.5</v>
        <stp/>
        <stp>StudyData</stp>
        <stp>GCE</stp>
        <stp>Bar</stp>
        <stp/>
        <stp>Open</stp>
        <stp>5</stp>
        <stp>0</stp>
        <stp>All</stp>
        <stp/>
        <stp/>
        <stp/>
        <stp>T</stp>
        <tr r="AL2" s="4"/>
        <tr r="AL2" s="4"/>
      </tp>
      <tp>
        <v>1233.0999999999999</v>
        <stp/>
        <stp>StudyData</stp>
        <stp>GCE</stp>
        <stp>Bar</stp>
        <stp/>
        <stp>Open</stp>
        <stp>5</stp>
        <stp>-31</stp>
        <stp>All</stp>
        <stp/>
        <stp/>
        <stp/>
        <stp>T</stp>
        <tr r="AL33" s="4"/>
        <tr r="AL33" s="4"/>
      </tp>
      <tp>
        <v>1233.5999999999999</v>
        <stp/>
        <stp>StudyData</stp>
        <stp>GCE</stp>
        <stp>Bar</stp>
        <stp/>
        <stp>Open</stp>
        <stp>5</stp>
        <stp>-30</stp>
        <stp>All</stp>
        <stp/>
        <stp/>
        <stp/>
        <stp>T</stp>
        <tr r="AL32" s="4"/>
        <tr r="AL32" s="4"/>
      </tp>
      <tp>
        <v>1234.2</v>
        <stp/>
        <stp>StudyData</stp>
        <stp>GCE</stp>
        <stp>Bar</stp>
        <stp/>
        <stp>Open</stp>
        <stp>5</stp>
        <stp>-33</stp>
        <stp>All</stp>
        <stp/>
        <stp/>
        <stp/>
        <stp>T</stp>
        <tr r="AL35" s="4"/>
        <tr r="AL35" s="4"/>
      </tp>
      <tp>
        <v>1234.3</v>
        <stp/>
        <stp>StudyData</stp>
        <stp>GCE</stp>
        <stp>Bar</stp>
        <stp/>
        <stp>Open</stp>
        <stp>5</stp>
        <stp>-32</stp>
        <stp>All</stp>
        <stp/>
        <stp/>
        <stp/>
        <stp>T</stp>
        <tr r="AL34" s="4"/>
        <tr r="AL34" s="4"/>
      </tp>
      <tp>
        <v>1235.3</v>
        <stp/>
        <stp>StudyData</stp>
        <stp>GCE</stp>
        <stp>Bar</stp>
        <stp/>
        <stp>Open</stp>
        <stp>5</stp>
        <stp>-35</stp>
        <stp>All</stp>
        <stp/>
        <stp/>
        <stp/>
        <stp>T</stp>
        <tr r="AL37" s="4"/>
        <tr r="AL37" s="4"/>
      </tp>
      <tp>
        <v>1234.8</v>
        <stp/>
        <stp>StudyData</stp>
        <stp>GCE</stp>
        <stp>Bar</stp>
        <stp/>
        <stp>Open</stp>
        <stp>5</stp>
        <stp>-34</stp>
        <stp>All</stp>
        <stp/>
        <stp/>
        <stp/>
        <stp>T</stp>
        <tr r="AL36" s="4"/>
        <tr r="AL36" s="4"/>
      </tp>
      <tp>
        <v>82</v>
        <stp/>
        <stp>StudyData</stp>
        <stp>MJNK</stp>
        <stp>ATR</stp>
        <stp>MAType=Sim,Period=20</stp>
        <stp>ATR</stp>
        <stp>60</stp>
        <stp>0</stp>
        <stp>All</stp>
        <stp/>
        <stp/>
        <stp>TRUE</stp>
        <stp>T</stp>
        <tr r="K28" s="1"/>
      </tp>
      <tp>
        <v>26.5</v>
        <stp/>
        <stp>StudyData</stp>
        <stp>MJNK</stp>
        <stp>ATR</stp>
        <stp>MAType=Sim,Period=20</stp>
        <stp>ATR</stp>
        <stp>15</stp>
        <stp>0</stp>
        <stp>All</stp>
        <stp/>
        <stp/>
        <stp>TRUE</stp>
        <stp>T</stp>
        <tr r="K27" s="1"/>
      </tp>
      <tp>
        <v>10262</v>
        <stp/>
        <stp>StudyData</stp>
        <stp>DD</stp>
        <stp>Bar</stp>
        <stp/>
        <stp>Low</stp>
        <stp>5</stp>
        <stp>0</stp>
        <stp>All</stp>
        <stp/>
        <stp/>
        <stp/>
        <stp>T</stp>
        <tr r="L2" s="4"/>
        <tr r="L2" s="4"/>
      </tp>
      <tp>
        <v>17320</v>
        <stp/>
        <stp>StudyData</stp>
        <stp>MJNK</stp>
        <stp>Bar</stp>
        <stp/>
        <stp>Close</stp>
        <stp>5</stp>
        <stp>-34</stp>
        <stp>All</stp>
        <stp/>
        <stp/>
        <stp/>
        <stp>T</stp>
        <tr r="AA36" s="4"/>
        <tr r="AA36" s="4"/>
      </tp>
      <tp>
        <v>17295</v>
        <stp/>
        <stp>StudyData</stp>
        <stp>MJNK</stp>
        <stp>Bar</stp>
        <stp/>
        <stp>Close</stp>
        <stp>5</stp>
        <stp>-35</stp>
        <stp>All</stp>
        <stp/>
        <stp/>
        <stp/>
        <stp>T</stp>
        <tr r="AA37" s="4"/>
        <tr r="AA37" s="4"/>
      </tp>
      <tp>
        <v>17340</v>
        <stp/>
        <stp>StudyData</stp>
        <stp>MJNK</stp>
        <stp>Bar</stp>
        <stp/>
        <stp>Close</stp>
        <stp>5</stp>
        <stp>-30</stp>
        <stp>All</stp>
        <stp/>
        <stp/>
        <stp/>
        <stp>T</stp>
        <tr r="AA32" s="4"/>
        <tr r="AA32" s="4"/>
      </tp>
      <tp>
        <v>17340</v>
        <stp/>
        <stp>StudyData</stp>
        <stp>MJNK</stp>
        <stp>Bar</stp>
        <stp/>
        <stp>Close</stp>
        <stp>5</stp>
        <stp>-31</stp>
        <stp>All</stp>
        <stp/>
        <stp/>
        <stp/>
        <stp>T</stp>
        <tr r="AA33" s="4"/>
        <tr r="AA33" s="4"/>
      </tp>
      <tp>
        <v>17330</v>
        <stp/>
        <stp>StudyData</stp>
        <stp>MJNK</stp>
        <stp>Bar</stp>
        <stp/>
        <stp>Close</stp>
        <stp>5</stp>
        <stp>-32</stp>
        <stp>All</stp>
        <stp/>
        <stp/>
        <stp/>
        <stp>T</stp>
        <tr r="AA34" s="4"/>
        <tr r="AA34" s="4"/>
      </tp>
      <tp>
        <v>17325</v>
        <stp/>
        <stp>StudyData</stp>
        <stp>MJNK</stp>
        <stp>Bar</stp>
        <stp/>
        <stp>Close</stp>
        <stp>5</stp>
        <stp>-33</stp>
        <stp>All</stp>
        <stp/>
        <stp/>
        <stp/>
        <stp>T</stp>
        <tr r="AA35" s="4"/>
        <tr r="AA35" s="4"/>
      </tp>
      <tp>
        <v>1233.8</v>
        <stp/>
        <stp>StudyData</stp>
        <stp>GCE</stp>
        <stp>Bar</stp>
        <stp/>
        <stp>High</stp>
        <stp>5</stp>
        <stp>-30</stp>
        <stp>All</stp>
        <stp/>
        <stp/>
        <stp/>
        <stp>T</stp>
        <tr r="AM32" s="4"/>
        <tr r="AM32" s="4"/>
      </tp>
      <tp>
        <v>1233.9000000000001</v>
        <stp/>
        <stp>StudyData</stp>
        <stp>GCE</stp>
        <stp>Bar</stp>
        <stp/>
        <stp>High</stp>
        <stp>5</stp>
        <stp>-31</stp>
        <stp>All</stp>
        <stp/>
        <stp/>
        <stp/>
        <stp>T</stp>
        <tr r="AM33" s="4"/>
        <tr r="AM33" s="4"/>
      </tp>
      <tp>
        <v>1234.7</v>
        <stp/>
        <stp>StudyData</stp>
        <stp>GCE</stp>
        <stp>Bar</stp>
        <stp/>
        <stp>High</stp>
        <stp>5</stp>
        <stp>-32</stp>
        <stp>All</stp>
        <stp/>
        <stp/>
        <stp/>
        <stp>T</stp>
        <tr r="AM34" s="4"/>
        <tr r="AM34" s="4"/>
      </tp>
      <tp>
        <v>1234.5</v>
        <stp/>
        <stp>StudyData</stp>
        <stp>GCE</stp>
        <stp>Bar</stp>
        <stp/>
        <stp>High</stp>
        <stp>5</stp>
        <stp>-33</stp>
        <stp>All</stp>
        <stp/>
        <stp/>
        <stp/>
        <stp>T</stp>
        <tr r="AM35" s="4"/>
        <tr r="AM35" s="4"/>
      </tp>
      <tp>
        <v>1234.8</v>
        <stp/>
        <stp>StudyData</stp>
        <stp>GCE</stp>
        <stp>Bar</stp>
        <stp/>
        <stp>High</stp>
        <stp>5</stp>
        <stp>-34</stp>
        <stp>All</stp>
        <stp/>
        <stp/>
        <stp/>
        <stp>T</stp>
        <tr r="AM36" s="4"/>
        <tr r="AM36" s="4"/>
      </tp>
      <tp>
        <v>1235.5</v>
        <stp/>
        <stp>StudyData</stp>
        <stp>GCE</stp>
        <stp>Bar</stp>
        <stp/>
        <stp>High</stp>
        <stp>5</stp>
        <stp>-35</stp>
        <stp>All</stp>
        <stp/>
        <stp/>
        <stp/>
        <stp>T</stp>
        <tr r="AM37" s="4"/>
        <tr r="AM37" s="4"/>
      </tp>
      <tp>
        <v>2084.25</v>
        <stp/>
        <stp>ContractData</stp>
        <stp>EP</stp>
        <stp>Open</stp>
        <stp/>
        <stp>T</stp>
        <tr r="B7" s="2"/>
        <tr r="O26" s="1"/>
      </tp>
      <tp>
        <v>10353</v>
        <stp/>
        <stp>ContractData</stp>
        <stp>DD</stp>
        <stp>Open</stp>
        <stp/>
        <stp>T</stp>
        <tr r="B19" s="2"/>
        <tr r="O27" s="1"/>
      </tp>
      <tp>
        <v>1234.4000000000001</v>
        <stp/>
        <stp>StudyData</stp>
        <stp>GCE</stp>
        <stp>Bar</stp>
        <stp/>
        <stp>High</stp>
        <stp>5</stp>
        <stp>-28</stp>
        <stp>All</stp>
        <stp/>
        <stp/>
        <stp/>
        <stp>T</stp>
        <tr r="AM30" s="4"/>
        <tr r="AM30" s="4"/>
      </tp>
      <tp>
        <v>17360</v>
        <stp/>
        <stp>StudyData</stp>
        <stp>MJNK</stp>
        <stp>Bar</stp>
        <stp/>
        <stp>Close</stp>
        <stp>5</stp>
        <stp>-24</stp>
        <stp>All</stp>
        <stp/>
        <stp/>
        <stp/>
        <stp>T</stp>
        <tr r="AA26" s="4"/>
        <tr r="AA26" s="4"/>
      </tp>
      <tp>
        <v>1234.2</v>
        <stp/>
        <stp>StudyData</stp>
        <stp>GCE</stp>
        <stp>Bar</stp>
        <stp/>
        <stp>High</stp>
        <stp>5</stp>
        <stp>-29</stp>
        <stp>All</stp>
        <stp/>
        <stp/>
        <stp/>
        <stp>T</stp>
        <tr r="AM31" s="4"/>
        <tr r="AM31" s="4"/>
      </tp>
      <tp>
        <v>17355</v>
        <stp/>
        <stp>StudyData</stp>
        <stp>MJNK</stp>
        <stp>Bar</stp>
        <stp/>
        <stp>Close</stp>
        <stp>5</stp>
        <stp>-25</stp>
        <stp>All</stp>
        <stp/>
        <stp/>
        <stp/>
        <stp>T</stp>
        <tr r="AA27" s="4"/>
        <tr r="AA27" s="4"/>
      </tp>
      <tp>
        <v>17355</v>
        <stp/>
        <stp>StudyData</stp>
        <stp>MJNK</stp>
        <stp>Bar</stp>
        <stp/>
        <stp>Close</stp>
        <stp>5</stp>
        <stp>-26</stp>
        <stp>All</stp>
        <stp/>
        <stp/>
        <stp/>
        <stp>T</stp>
        <tr r="AA28" s="4"/>
        <tr r="AA28" s="4"/>
      </tp>
      <tp>
        <v>17350</v>
        <stp/>
        <stp>StudyData</stp>
        <stp>MJNK</stp>
        <stp>Bar</stp>
        <stp/>
        <stp>Close</stp>
        <stp>5</stp>
        <stp>-27</stp>
        <stp>All</stp>
        <stp/>
        <stp/>
        <stp/>
        <stp>T</stp>
        <tr r="AA29" s="4"/>
        <tr r="AA29" s="4"/>
      </tp>
      <tp>
        <v>17325</v>
        <stp/>
        <stp>StudyData</stp>
        <stp>MJNK</stp>
        <stp>Bar</stp>
        <stp/>
        <stp>Close</stp>
        <stp>5</stp>
        <stp>-20</stp>
        <stp>All</stp>
        <stp/>
        <stp/>
        <stp/>
        <stp>T</stp>
        <tr r="AA22" s="4"/>
        <tr r="AA22" s="4"/>
      </tp>
      <tp>
        <v>17330</v>
        <stp/>
        <stp>StudyData</stp>
        <stp>MJNK</stp>
        <stp>Bar</stp>
        <stp/>
        <stp>Close</stp>
        <stp>5</stp>
        <stp>-21</stp>
        <stp>All</stp>
        <stp/>
        <stp/>
        <stp/>
        <stp>T</stp>
        <tr r="AA23" s="4"/>
        <tr r="AA23" s="4"/>
      </tp>
      <tp>
        <v>17325</v>
        <stp/>
        <stp>StudyData</stp>
        <stp>MJNK</stp>
        <stp>Bar</stp>
        <stp/>
        <stp>Close</stp>
        <stp>5</stp>
        <stp>-22</stp>
        <stp>All</stp>
        <stp/>
        <stp/>
        <stp/>
        <stp>T</stp>
        <tr r="AA24" s="4"/>
        <tr r="AA24" s="4"/>
      </tp>
      <tp>
        <v>17350</v>
        <stp/>
        <stp>StudyData</stp>
        <stp>MJNK</stp>
        <stp>Bar</stp>
        <stp/>
        <stp>Close</stp>
        <stp>5</stp>
        <stp>-23</stp>
        <stp>All</stp>
        <stp/>
        <stp/>
        <stp/>
        <stp>T</stp>
        <tr r="AA25" s="4"/>
        <tr r="AA25" s="4"/>
      </tp>
      <tp>
        <v>1236.5999999999999</v>
        <stp/>
        <stp>StudyData</stp>
        <stp>GCE</stp>
        <stp>Bar</stp>
        <stp/>
        <stp>High</stp>
        <stp>5</stp>
        <stp>-20</stp>
        <stp>All</stp>
        <stp/>
        <stp/>
        <stp/>
        <stp>T</stp>
        <tr r="AM22" s="4"/>
        <tr r="AM22" s="4"/>
      </tp>
      <tp>
        <v>1237.5999999999999</v>
        <stp/>
        <stp>StudyData</stp>
        <stp>GCE</stp>
        <stp>Bar</stp>
        <stp/>
        <stp>High</stp>
        <stp>5</stp>
        <stp>-21</stp>
        <stp>All</stp>
        <stp/>
        <stp/>
        <stp/>
        <stp>T</stp>
        <tr r="AM23" s="4"/>
        <tr r="AM23" s="4"/>
      </tp>
      <tp>
        <v>1236</v>
        <stp/>
        <stp>StudyData</stp>
        <stp>GCE</stp>
        <stp>Bar</stp>
        <stp/>
        <stp>High</stp>
        <stp>5</stp>
        <stp>-22</stp>
        <stp>All</stp>
        <stp/>
        <stp/>
        <stp/>
        <stp>T</stp>
        <tr r="AM24" s="4"/>
        <tr r="AM24" s="4"/>
      </tp>
      <tp>
        <v>1233.9000000000001</v>
        <stp/>
        <stp>StudyData</stp>
        <stp>GCE</stp>
        <stp>Bar</stp>
        <stp/>
        <stp>High</stp>
        <stp>5</stp>
        <stp>-23</stp>
        <stp>All</stp>
        <stp/>
        <stp/>
        <stp/>
        <stp>T</stp>
        <tr r="AM25" s="4"/>
        <tr r="AM25" s="4"/>
      </tp>
      <tp>
        <v>1234.2</v>
        <stp/>
        <stp>StudyData</stp>
        <stp>GCE</stp>
        <stp>Bar</stp>
        <stp/>
        <stp>High</stp>
        <stp>5</stp>
        <stp>-24</stp>
        <stp>All</stp>
        <stp/>
        <stp/>
        <stp/>
        <stp>T</stp>
        <tr r="AM26" s="4"/>
        <tr r="AM26" s="4"/>
      </tp>
      <tp>
        <v>17360</v>
        <stp/>
        <stp>StudyData</stp>
        <stp>MJNK</stp>
        <stp>Bar</stp>
        <stp/>
        <stp>Close</stp>
        <stp>5</stp>
        <stp>-28</stp>
        <stp>All</stp>
        <stp/>
        <stp/>
        <stp/>
        <stp>T</stp>
        <tr r="AA30" s="4"/>
        <tr r="AA30" s="4"/>
      </tp>
      <tp>
        <v>1235.0999999999999</v>
        <stp/>
        <stp>StudyData</stp>
        <stp>GCE</stp>
        <stp>Bar</stp>
        <stp/>
        <stp>High</stp>
        <stp>5</stp>
        <stp>-25</stp>
        <stp>All</stp>
        <stp/>
        <stp/>
        <stp/>
        <stp>T</stp>
        <tr r="AM27" s="4"/>
        <tr r="AM27" s="4"/>
      </tp>
      <tp>
        <v>17345</v>
        <stp/>
        <stp>StudyData</stp>
        <stp>MJNK</stp>
        <stp>Bar</stp>
        <stp/>
        <stp>Close</stp>
        <stp>5</stp>
        <stp>-29</stp>
        <stp>All</stp>
        <stp/>
        <stp/>
        <stp/>
        <stp>T</stp>
        <tr r="AA31" s="4"/>
        <tr r="AA31" s="4"/>
      </tp>
      <tp>
        <v>1234.9000000000001</v>
        <stp/>
        <stp>StudyData</stp>
        <stp>GCE</stp>
        <stp>Bar</stp>
        <stp/>
        <stp>High</stp>
        <stp>5</stp>
        <stp>-26</stp>
        <stp>All</stp>
        <stp/>
        <stp/>
        <stp/>
        <stp>T</stp>
        <tr r="AM28" s="4"/>
        <tr r="AM28" s="4"/>
      </tp>
      <tp>
        <v>1234.7</v>
        <stp/>
        <stp>StudyData</stp>
        <stp>GCE</stp>
        <stp>Bar</stp>
        <stp/>
        <stp>High</stp>
        <stp>5</stp>
        <stp>-27</stp>
        <stp>All</stp>
        <stp/>
        <stp/>
        <stp/>
        <stp>T</stp>
        <tr r="AM29" s="4"/>
        <tr r="AM29" s="4"/>
      </tp>
      <tp>
        <v>-64.5</v>
        <stp/>
        <stp>ContractData</stp>
        <stp>DD</stp>
        <stp>NetLastQuoteToday</stp>
        <stp/>
        <stp>T</stp>
        <tr r="F19" s="2"/>
      </tp>
      <tp>
        <v>1236.3</v>
        <stp/>
        <stp>StudyData</stp>
        <stp>GCE</stp>
        <stp>Bar</stp>
        <stp/>
        <stp>High</stp>
        <stp>5</stp>
        <stp>-18</stp>
        <stp>All</stp>
        <stp/>
        <stp/>
        <stp/>
        <stp>T</stp>
        <tr r="AM20" s="4"/>
        <tr r="AM20" s="4"/>
      </tp>
      <tp>
        <v>17355</v>
        <stp/>
        <stp>StudyData</stp>
        <stp>MJNK</stp>
        <stp>Bar</stp>
        <stp/>
        <stp>Close</stp>
        <stp>5</stp>
        <stp>-14</stp>
        <stp>All</stp>
        <stp/>
        <stp/>
        <stp/>
        <stp>T</stp>
        <tr r="AA16" s="4"/>
        <tr r="AA16" s="4"/>
      </tp>
      <tp>
        <v>1236.9000000000001</v>
        <stp/>
        <stp>StudyData</stp>
        <stp>GCE</stp>
        <stp>Bar</stp>
        <stp/>
        <stp>High</stp>
        <stp>5</stp>
        <stp>-19</stp>
        <stp>All</stp>
        <stp/>
        <stp/>
        <stp/>
        <stp>T</stp>
        <tr r="AM21" s="4"/>
        <tr r="AM21" s="4"/>
      </tp>
      <tp>
        <v>17360</v>
        <stp/>
        <stp>StudyData</stp>
        <stp>MJNK</stp>
        <stp>Bar</stp>
        <stp/>
        <stp>Close</stp>
        <stp>5</stp>
        <stp>-15</stp>
        <stp>All</stp>
        <stp/>
        <stp/>
        <stp/>
        <stp>T</stp>
        <tr r="AA17" s="4"/>
        <tr r="AA17" s="4"/>
      </tp>
      <tp>
        <v>17355</v>
        <stp/>
        <stp>StudyData</stp>
        <stp>MJNK</stp>
        <stp>Bar</stp>
        <stp/>
        <stp>Close</stp>
        <stp>5</stp>
        <stp>-16</stp>
        <stp>All</stp>
        <stp/>
        <stp/>
        <stp/>
        <stp>T</stp>
        <tr r="AA18" s="4"/>
        <tr r="AA18" s="4"/>
      </tp>
      <tp>
        <v>17355</v>
        <stp/>
        <stp>StudyData</stp>
        <stp>MJNK</stp>
        <stp>Bar</stp>
        <stp/>
        <stp>Close</stp>
        <stp>5</stp>
        <stp>-17</stp>
        <stp>All</stp>
        <stp/>
        <stp/>
        <stp/>
        <stp>T</stp>
        <tr r="AA19" s="4"/>
        <tr r="AA19" s="4"/>
      </tp>
      <tp>
        <v>17325</v>
        <stp/>
        <stp>StudyData</stp>
        <stp>MJNK</stp>
        <stp>Bar</stp>
        <stp/>
        <stp>Close</stp>
        <stp>5</stp>
        <stp>-10</stp>
        <stp>All</stp>
        <stp/>
        <stp/>
        <stp/>
        <stp>T</stp>
        <tr r="AA12" s="4"/>
        <tr r="AA12" s="4"/>
      </tp>
      <tp>
        <v>17330</v>
        <stp/>
        <stp>StudyData</stp>
        <stp>MJNK</stp>
        <stp>Bar</stp>
        <stp/>
        <stp>Close</stp>
        <stp>5</stp>
        <stp>-11</stp>
        <stp>All</stp>
        <stp/>
        <stp/>
        <stp/>
        <stp>T</stp>
        <tr r="AA13" s="4"/>
        <tr r="AA13" s="4"/>
      </tp>
      <tp>
        <v>17335</v>
        <stp/>
        <stp>StudyData</stp>
        <stp>MJNK</stp>
        <stp>Bar</stp>
        <stp/>
        <stp>Close</stp>
        <stp>5</stp>
        <stp>-12</stp>
        <stp>All</stp>
        <stp/>
        <stp/>
        <stp/>
        <stp>T</stp>
        <tr r="AA14" s="4"/>
        <tr r="AA14" s="4"/>
      </tp>
      <tp>
        <v>17340</v>
        <stp/>
        <stp>StudyData</stp>
        <stp>MJNK</stp>
        <stp>Bar</stp>
        <stp/>
        <stp>Close</stp>
        <stp>5</stp>
        <stp>-13</stp>
        <stp>All</stp>
        <stp/>
        <stp/>
        <stp/>
        <stp>T</stp>
        <tr r="AA15" s="4"/>
        <tr r="AA15" s="4"/>
      </tp>
      <tp>
        <v>1245.5999999999999</v>
        <stp/>
        <stp>StudyData</stp>
        <stp>GCE</stp>
        <stp>Bar</stp>
        <stp/>
        <stp>High</stp>
        <stp>5</stp>
        <stp>-10</stp>
        <stp>All</stp>
        <stp/>
        <stp/>
        <stp/>
        <stp>T</stp>
        <tr r="AM12" s="4"/>
        <tr r="AM12" s="4"/>
      </tp>
      <tp>
        <v>1245.9000000000001</v>
        <stp/>
        <stp>StudyData</stp>
        <stp>GCE</stp>
        <stp>Bar</stp>
        <stp/>
        <stp>High</stp>
        <stp>5</stp>
        <stp>-11</stp>
        <stp>All</stp>
        <stp/>
        <stp/>
        <stp/>
        <stp>T</stp>
        <tr r="AM13" s="4"/>
        <tr r="AM13" s="4"/>
      </tp>
      <tp>
        <v>1246.5</v>
        <stp/>
        <stp>StudyData</stp>
        <stp>GCE</stp>
        <stp>Bar</stp>
        <stp/>
        <stp>High</stp>
        <stp>5</stp>
        <stp>-12</stp>
        <stp>All</stp>
        <stp/>
        <stp/>
        <stp/>
        <stp>T</stp>
        <tr r="AM14" s="4"/>
        <tr r="AM14" s="4"/>
      </tp>
      <tp>
        <v>1244.5999999999999</v>
        <stp/>
        <stp>StudyData</stp>
        <stp>GCE</stp>
        <stp>Bar</stp>
        <stp/>
        <stp>High</stp>
        <stp>5</stp>
        <stp>-13</stp>
        <stp>All</stp>
        <stp/>
        <stp/>
        <stp/>
        <stp>T</stp>
        <tr r="AM15" s="4"/>
        <tr r="AM15" s="4"/>
      </tp>
      <tp>
        <v>1241.5</v>
        <stp/>
        <stp>StudyData</stp>
        <stp>GCE</stp>
        <stp>Bar</stp>
        <stp/>
        <stp>High</stp>
        <stp>5</stp>
        <stp>-14</stp>
        <stp>All</stp>
        <stp/>
        <stp/>
        <stp/>
        <stp>T</stp>
        <tr r="AM16" s="4"/>
        <tr r="AM16" s="4"/>
      </tp>
      <tp>
        <v>17350</v>
        <stp/>
        <stp>StudyData</stp>
        <stp>MJNK</stp>
        <stp>Bar</stp>
        <stp/>
        <stp>Close</stp>
        <stp>5</stp>
        <stp>-18</stp>
        <stp>All</stp>
        <stp/>
        <stp/>
        <stp/>
        <stp>T</stp>
        <tr r="AA20" s="4"/>
        <tr r="AA20" s="4"/>
      </tp>
      <tp>
        <v>1237.3</v>
        <stp/>
        <stp>StudyData</stp>
        <stp>GCE</stp>
        <stp>Bar</stp>
        <stp/>
        <stp>High</stp>
        <stp>5</stp>
        <stp>-15</stp>
        <stp>All</stp>
        <stp/>
        <stp/>
        <stp/>
        <stp>T</stp>
        <tr r="AM17" s="4"/>
        <tr r="AM17" s="4"/>
      </tp>
      <tp>
        <v>17345</v>
        <stp/>
        <stp>StudyData</stp>
        <stp>MJNK</stp>
        <stp>Bar</stp>
        <stp/>
        <stp>Close</stp>
        <stp>5</stp>
        <stp>-19</stp>
        <stp>All</stp>
        <stp/>
        <stp/>
        <stp/>
        <stp>T</stp>
        <tr r="AA21" s="4"/>
        <tr r="AA21" s="4"/>
      </tp>
      <tp>
        <v>1236.3</v>
        <stp/>
        <stp>StudyData</stp>
        <stp>GCE</stp>
        <stp>Bar</stp>
        <stp/>
        <stp>High</stp>
        <stp>5</stp>
        <stp>-16</stp>
        <stp>All</stp>
        <stp/>
        <stp/>
        <stp/>
        <stp>T</stp>
        <tr r="AM18" s="4"/>
        <tr r="AM18" s="4"/>
      </tp>
      <tp>
        <v>1235.8</v>
        <stp/>
        <stp>StudyData</stp>
        <stp>GCE</stp>
        <stp>Bar</stp>
        <stp/>
        <stp>High</stp>
        <stp>5</stp>
        <stp>-17</stp>
        <stp>All</stp>
        <stp/>
        <stp/>
        <stp/>
        <stp>T</stp>
        <tr r="AM19" s="4"/>
        <tr r="AM19" s="4"/>
      </tp>
      <tp>
        <v>3</v>
        <stp/>
        <stp>ContractData</stp>
        <stp>EP</stp>
        <stp>NetLastQuoteToday</stp>
        <stp/>
        <stp>T</stp>
        <tr r="F7" s="2"/>
      </tp>
      <tp>
        <v>18.565000000000001</v>
        <stp/>
        <stp>StudyData</stp>
        <stp>GCE</stp>
        <stp>ATR</stp>
        <stp>MAType=Sim,Period=20</stp>
        <stp>ATR</stp>
        <stp>D</stp>
        <stp>0</stp>
        <stp>All</stp>
        <stp/>
        <stp/>
        <stp>TRUE</stp>
        <stp>T</stp>
        <tr r="V17" s="1"/>
      </tp>
      <tp>
        <v>1.925</v>
        <stp/>
        <stp>StudyData</stp>
        <stp>GCE</stp>
        <stp>ATR</stp>
        <stp>MAType=Sim,Period=20</stp>
        <stp>ATR</stp>
        <stp>5</stp>
        <stp>0</stp>
        <stp>All</stp>
        <stp/>
        <stp/>
        <stp>TRUE</stp>
        <stp>T</stp>
        <tr r="V14" s="1"/>
      </tp>
      <tp>
        <v>1.7244999999999999</v>
        <stp/>
        <stp>StudyData</stp>
        <stp>CLE</stp>
        <stp>ATR</stp>
        <stp>MAType=Sim,Period=20</stp>
        <stp>ATR</stp>
        <stp>D</stp>
        <stp>0</stp>
        <stp>All</stp>
        <stp/>
        <stp/>
        <stp>TRUE</stp>
        <stp>T</stp>
        <tr r="V11" s="1"/>
      </tp>
      <tp>
        <v>0.13900000000000001</v>
        <stp/>
        <stp>StudyData</stp>
        <stp>CLE</stp>
        <stp>ATR</stp>
        <stp>MAType=Sim,Period=20</stp>
        <stp>ATR</stp>
        <stp>5</stp>
        <stp>0</stp>
        <stp>All</stp>
        <stp/>
        <stp/>
        <stp>TRUE</stp>
        <stp>T</stp>
        <tr r="V8" s="1"/>
      </tp>
      <tp>
        <v>3</v>
        <stp/>
        <stp>ContractData</stp>
        <stp>DD</stp>
        <stp>MT_LastAskVolume</stp>
        <stp/>
        <stp>T</stp>
        <tr r="G21" s="2"/>
      </tp>
      <tp>
        <v>185</v>
        <stp/>
        <stp>ContractData</stp>
        <stp>EP</stp>
        <stp>MT_LastAskVolume</stp>
        <stp/>
        <stp>T</stp>
        <tr r="G9" s="2"/>
      </tp>
      <tp>
        <v>43.43</v>
        <stp/>
        <stp>StudyData</stp>
        <stp>CLE</stp>
        <stp>Bar</stp>
        <stp/>
        <stp>Close</stp>
        <stp>5</stp>
        <stp>-9</stp>
        <stp>All</stp>
        <stp/>
        <stp/>
        <stp/>
        <stp>T</stp>
        <tr r="AH11" s="4"/>
        <tr r="AH11" s="4"/>
      </tp>
      <tp>
        <v>43.39</v>
        <stp/>
        <stp>StudyData</stp>
        <stp>CLE</stp>
        <stp>Bar</stp>
        <stp/>
        <stp>Close</stp>
        <stp>5</stp>
        <stp>-8</stp>
        <stp>All</stp>
        <stp/>
        <stp/>
        <stp/>
        <stp>T</stp>
        <tr r="AH10" s="4"/>
        <tr r="AH10" s="4"/>
      </tp>
      <tp>
        <v>43.48</v>
        <stp/>
        <stp>StudyData</stp>
        <stp>CLE</stp>
        <stp>Bar</stp>
        <stp/>
        <stp>Close</stp>
        <stp>5</stp>
        <stp>-1</stp>
        <stp>All</stp>
        <stp/>
        <stp/>
        <stp/>
        <stp>T</stp>
        <tr r="I5" s="3"/>
        <tr r="AH3" s="4"/>
        <tr r="AH3" s="4"/>
      </tp>
      <tp>
        <v>43.56</v>
        <stp/>
        <stp>StudyData</stp>
        <stp>CLE</stp>
        <stp>Bar</stp>
        <stp/>
        <stp>Close</stp>
        <stp>5</stp>
        <stp>-3</stp>
        <stp>All</stp>
        <stp/>
        <stp/>
        <stp/>
        <stp>T</stp>
        <tr r="AH5" s="4"/>
        <tr r="AH5" s="4"/>
      </tp>
      <tp>
        <v>43.51</v>
        <stp/>
        <stp>StudyData</stp>
        <stp>CLE</stp>
        <stp>Bar</stp>
        <stp/>
        <stp>Close</stp>
        <stp>5</stp>
        <stp>-2</stp>
        <stp>All</stp>
        <stp/>
        <stp/>
        <stp/>
        <stp>T</stp>
        <tr r="AH4" s="4"/>
        <tr r="AH4" s="4"/>
      </tp>
      <tp>
        <v>43.42</v>
        <stp/>
        <stp>StudyData</stp>
        <stp>CLE</stp>
        <stp>Bar</stp>
        <stp/>
        <stp>Close</stp>
        <stp>5</stp>
        <stp>-5</stp>
        <stp>All</stp>
        <stp/>
        <stp/>
        <stp/>
        <stp>T</stp>
        <tr r="AH7" s="4"/>
        <tr r="AH7" s="4"/>
      </tp>
      <tp>
        <v>43.48</v>
        <stp/>
        <stp>StudyData</stp>
        <stp>CLE</stp>
        <stp>Bar</stp>
        <stp/>
        <stp>Close</stp>
        <stp>5</stp>
        <stp>-4</stp>
        <stp>All</stp>
        <stp/>
        <stp/>
        <stp/>
        <stp>T</stp>
        <tr r="AH6" s="4"/>
        <tr r="AH6" s="4"/>
      </tp>
      <tp>
        <v>43.3</v>
        <stp/>
        <stp>StudyData</stp>
        <stp>CLE</stp>
        <stp>Bar</stp>
        <stp/>
        <stp>Close</stp>
        <stp>5</stp>
        <stp>-7</stp>
        <stp>All</stp>
        <stp/>
        <stp/>
        <stp/>
        <stp>T</stp>
        <tr r="AH9" s="4"/>
        <tr r="AH9" s="4"/>
      </tp>
      <tp>
        <v>43.3</v>
        <stp/>
        <stp>StudyData</stp>
        <stp>CLE</stp>
        <stp>Bar</stp>
        <stp/>
        <stp>Close</stp>
        <stp>5</stp>
        <stp>-6</stp>
        <stp>All</stp>
        <stp/>
        <stp/>
        <stp/>
        <stp>T</stp>
        <tr r="AH8" s="4"/>
        <tr r="AH8" s="4"/>
      </tp>
      <tp>
        <v>10265</v>
        <stp/>
        <stp>ContractData</stp>
        <stp>DD</stp>
        <stp>Close</stp>
        <stp/>
        <stp>T</stp>
        <tr r="E19" s="2"/>
      </tp>
      <tp>
        <v>2087.5</v>
        <stp/>
        <stp>StudyData</stp>
        <stp>EP</stp>
        <stp>Bar</stp>
        <stp/>
        <stp>Open</stp>
        <stp>5</stp>
        <stp>0</stp>
        <stp>All</stp>
        <stp/>
        <stp/>
        <stp/>
        <stp>T</stp>
        <tr r="C2" s="4"/>
        <tr r="C2" s="4"/>
      </tp>
      <tp>
        <v>10266.5</v>
        <stp/>
        <stp>StudyData</stp>
        <stp>DD</stp>
        <stp>Bar</stp>
        <stp/>
        <stp>Open</stp>
        <stp>5</stp>
        <stp>0</stp>
        <stp>All</stp>
        <stp/>
        <stp/>
        <stp/>
        <stp>T</stp>
        <tr r="J2" s="4"/>
        <tr r="J2" s="4"/>
      </tp>
      <tp>
        <v>17320</v>
        <stp/>
        <stp>StudyData</stp>
        <stp>MJNK</stp>
        <stp>Bar</stp>
        <stp/>
        <stp>Low</stp>
        <stp>5</stp>
        <stp>-9</stp>
        <stp>All</stp>
        <stp/>
        <stp/>
        <stp/>
        <stp>T</stp>
        <tr r="Z11" s="4"/>
        <tr r="Z11" s="4"/>
      </tp>
      <tp>
        <v>17330</v>
        <stp/>
        <stp>StudyData</stp>
        <stp>MJNK</stp>
        <stp>Bar</stp>
        <stp/>
        <stp>Low</stp>
        <stp>5</stp>
        <stp>-8</stp>
        <stp>All</stp>
        <stp/>
        <stp/>
        <stp/>
        <stp>T</stp>
        <tr r="Z10" s="4"/>
        <tr r="Z10" s="4"/>
      </tp>
      <tp>
        <v>17345</v>
        <stp/>
        <stp>StudyData</stp>
        <stp>MJNK</stp>
        <stp>Bar</stp>
        <stp/>
        <stp>Low</stp>
        <stp>5</stp>
        <stp>-7</stp>
        <stp>All</stp>
        <stp/>
        <stp/>
        <stp/>
        <stp>T</stp>
        <tr r="Z9" s="4"/>
        <tr r="Z9" s="4"/>
      </tp>
      <tp>
        <v>17360</v>
        <stp/>
        <stp>StudyData</stp>
        <stp>MJNK</stp>
        <stp>Bar</stp>
        <stp/>
        <stp>Low</stp>
        <stp>5</stp>
        <stp>-6</stp>
        <stp>All</stp>
        <stp/>
        <stp/>
        <stp/>
        <stp>T</stp>
        <tr r="Z8" s="4"/>
        <tr r="Z8" s="4"/>
      </tp>
      <tp>
        <v>17365</v>
        <stp/>
        <stp>StudyData</stp>
        <stp>MJNK</stp>
        <stp>Bar</stp>
        <stp/>
        <stp>Low</stp>
        <stp>5</stp>
        <stp>-5</stp>
        <stp>All</stp>
        <stp/>
        <stp/>
        <stp/>
        <stp>T</stp>
        <tr r="Z7" s="4"/>
        <tr r="Z7" s="4"/>
      </tp>
      <tp>
        <v>17355</v>
        <stp/>
        <stp>StudyData</stp>
        <stp>MJNK</stp>
        <stp>Bar</stp>
        <stp/>
        <stp>Low</stp>
        <stp>5</stp>
        <stp>-4</stp>
        <stp>All</stp>
        <stp/>
        <stp/>
        <stp/>
        <stp>T</stp>
        <tr r="Z6" s="4"/>
        <tr r="Z6" s="4"/>
      </tp>
      <tp>
        <v>17360</v>
        <stp/>
        <stp>StudyData</stp>
        <stp>MJNK</stp>
        <stp>Bar</stp>
        <stp/>
        <stp>Low</stp>
        <stp>5</stp>
        <stp>-3</stp>
        <stp>All</stp>
        <stp/>
        <stp/>
        <stp/>
        <stp>T</stp>
        <tr r="Z5" s="4"/>
        <tr r="Z5" s="4"/>
      </tp>
      <tp>
        <v>17345</v>
        <stp/>
        <stp>StudyData</stp>
        <stp>MJNK</stp>
        <stp>Bar</stp>
        <stp/>
        <stp>Low</stp>
        <stp>5</stp>
        <stp>-2</stp>
        <stp>All</stp>
        <stp/>
        <stp/>
        <stp/>
        <stp>T</stp>
        <tr r="Z4" s="4"/>
        <tr r="Z4" s="4"/>
      </tp>
      <tp>
        <v>17350</v>
        <stp/>
        <stp>StudyData</stp>
        <stp>MJNK</stp>
        <stp>Bar</stp>
        <stp/>
        <stp>Low</stp>
        <stp>5</stp>
        <stp>-1</stp>
        <stp>All</stp>
        <stp/>
        <stp/>
        <stp/>
        <stp>T</stp>
        <tr r="Z3" s="4"/>
        <tr r="Z3" s="4"/>
      </tp>
      <tp>
        <v>2086.25</v>
        <stp/>
        <stp>ContractData</stp>
        <stp>EP</stp>
        <stp>Close</stp>
        <stp/>
        <stp>T</stp>
        <tr r="E7" s="2"/>
      </tp>
      <tp>
        <v>10275.5</v>
        <stp/>
        <stp>StudyData</stp>
        <stp>DD</stp>
        <stp>Bar</stp>
        <stp/>
        <stp>High</stp>
        <stp>5</stp>
        <stp>0</stp>
        <stp>All</stp>
        <stp/>
        <stp/>
        <stp/>
        <stp>T</stp>
        <tr r="K2" s="4"/>
        <tr r="K2" s="4"/>
      </tp>
      <tp>
        <v>2088</v>
        <stp/>
        <stp>StudyData</stp>
        <stp>EP</stp>
        <stp>Bar</stp>
        <stp/>
        <stp>High</stp>
        <stp>5</stp>
        <stp>0</stp>
        <stp>All</stp>
        <stp/>
        <stp/>
        <stp/>
        <stp>T</stp>
        <tr r="D2" s="4"/>
        <tr r="D2" s="4"/>
      </tp>
      <tp>
        <v>20.25</v>
        <stp/>
        <stp>StudyData</stp>
        <stp>MJNK</stp>
        <stp>ATR</stp>
        <stp>MAType=Sim,Period=20</stp>
        <stp>ATR</stp>
        <stp>5</stp>
        <stp>0</stp>
        <stp>All</stp>
        <stp/>
        <stp/>
        <stp>TRUE</stp>
        <stp>T</stp>
        <tr r="K26" s="1"/>
      </tp>
      <tp>
        <v>416.25</v>
        <stp/>
        <stp>StudyData</stp>
        <stp>MJNK</stp>
        <stp>ATR</stp>
        <stp>MAType=Sim,Period=20</stp>
        <stp>ATR</stp>
        <stp>D</stp>
        <stp>0</stp>
        <stp>All</stp>
        <stp/>
        <stp/>
        <stp>TRUE</stp>
        <stp>T</stp>
        <tr r="K29" s="1"/>
      </tp>
      <tp t="s">
        <v>DSXM6</v>
        <stp/>
        <stp>ContractData</stp>
        <stp>DSX</stp>
        <stp>Symbol</stp>
        <stp/>
        <stp>T</stp>
        <tr r="R42" s="2"/>
      </tp>
      <tp>
        <v>1240.2</v>
        <stp/>
        <stp>StudyData</stp>
        <stp>GCE</stp>
        <stp>Bar</stp>
        <stp/>
        <stp>Close</stp>
        <stp>5</stp>
        <stp>-14</stp>
        <stp>All</stp>
        <stp/>
        <stp/>
        <stp/>
        <stp>T</stp>
        <tr r="AO16" s="4"/>
        <tr r="AO16" s="4"/>
      </tp>
      <tp>
        <v>43.39</v>
        <stp/>
        <stp>StudyData</stp>
        <stp>CLE</stp>
        <stp>Bar</stp>
        <stp/>
        <stp>Close</stp>
        <stp>5</stp>
        <stp>-14</stp>
        <stp>All</stp>
        <stp/>
        <stp/>
        <stp/>
        <stp>T</stp>
        <tr r="AH16" s="4"/>
        <tr r="AH16" s="4"/>
      </tp>
      <tp>
        <v>1236.7</v>
        <stp/>
        <stp>StudyData</stp>
        <stp>GCE</stp>
        <stp>Bar</stp>
        <stp/>
        <stp>Close</stp>
        <stp>5</stp>
        <stp>-15</stp>
        <stp>All</stp>
        <stp/>
        <stp/>
        <stp/>
        <stp>T</stp>
        <tr r="AO17" s="4"/>
        <tr r="AO17" s="4"/>
      </tp>
      <tp>
        <v>43.34</v>
        <stp/>
        <stp>StudyData</stp>
        <stp>CLE</stp>
        <stp>Bar</stp>
        <stp/>
        <stp>Close</stp>
        <stp>5</stp>
        <stp>-15</stp>
        <stp>All</stp>
        <stp/>
        <stp/>
        <stp/>
        <stp>T</stp>
        <tr r="AH17" s="4"/>
        <tr r="AH17" s="4"/>
      </tp>
      <tp>
        <v>1236.2</v>
        <stp/>
        <stp>StudyData</stp>
        <stp>GCE</stp>
        <stp>Bar</stp>
        <stp/>
        <stp>Close</stp>
        <stp>5</stp>
        <stp>-16</stp>
        <stp>All</stp>
        <stp/>
        <stp/>
        <stp/>
        <stp>T</stp>
        <tr r="AO18" s="4"/>
        <tr r="AO18" s="4"/>
      </tp>
      <tp>
        <v>43.36</v>
        <stp/>
        <stp>StudyData</stp>
        <stp>CLE</stp>
        <stp>Bar</stp>
        <stp/>
        <stp>Close</stp>
        <stp>5</stp>
        <stp>-16</stp>
        <stp>All</stp>
        <stp/>
        <stp/>
        <stp/>
        <stp>T</stp>
        <tr r="AH18" s="4"/>
        <tr r="AH18" s="4"/>
      </tp>
      <tp>
        <v>1235.3</v>
        <stp/>
        <stp>StudyData</stp>
        <stp>GCE</stp>
        <stp>Bar</stp>
        <stp/>
        <stp>Close</stp>
        <stp>5</stp>
        <stp>-17</stp>
        <stp>All</stp>
        <stp/>
        <stp/>
        <stp/>
        <stp>T</stp>
        <tr r="AO19" s="4"/>
        <tr r="AO19" s="4"/>
      </tp>
      <tp>
        <v>43.27</v>
        <stp/>
        <stp>StudyData</stp>
        <stp>CLE</stp>
        <stp>Bar</stp>
        <stp/>
        <stp>Close</stp>
        <stp>5</stp>
        <stp>-17</stp>
        <stp>All</stp>
        <stp/>
        <stp/>
        <stp/>
        <stp>T</stp>
        <tr r="AH19" s="4"/>
        <tr r="AH19" s="4"/>
      </tp>
      <tp>
        <v>1245.2</v>
        <stp/>
        <stp>StudyData</stp>
        <stp>GCE</stp>
        <stp>Bar</stp>
        <stp/>
        <stp>Close</stp>
        <stp>5</stp>
        <stp>-10</stp>
        <stp>All</stp>
        <stp/>
        <stp/>
        <stp/>
        <stp>T</stp>
        <tr r="AO12" s="4"/>
        <tr r="AO12" s="4"/>
      </tp>
      <tp>
        <v>43.31</v>
        <stp/>
        <stp>StudyData</stp>
        <stp>CLE</stp>
        <stp>Bar</stp>
        <stp/>
        <stp>Close</stp>
        <stp>5</stp>
        <stp>-10</stp>
        <stp>All</stp>
        <stp/>
        <stp/>
        <stp/>
        <stp>T</stp>
        <tr r="AH12" s="4"/>
        <tr r="AH12" s="4"/>
      </tp>
      <tp>
        <v>1244.7</v>
        <stp/>
        <stp>StudyData</stp>
        <stp>GCE</stp>
        <stp>Bar</stp>
        <stp/>
        <stp>Close</stp>
        <stp>5</stp>
        <stp>-11</stp>
        <stp>All</stp>
        <stp/>
        <stp/>
        <stp/>
        <stp>T</stp>
        <tr r="AO13" s="4"/>
        <tr r="AO13" s="4"/>
      </tp>
      <tp>
        <v>43.33</v>
        <stp/>
        <stp>StudyData</stp>
        <stp>CLE</stp>
        <stp>Bar</stp>
        <stp/>
        <stp>Close</stp>
        <stp>5</stp>
        <stp>-11</stp>
        <stp>All</stp>
        <stp/>
        <stp/>
        <stp/>
        <stp>T</stp>
        <tr r="AH13" s="4"/>
        <tr r="AH13" s="4"/>
      </tp>
      <tp>
        <v>1245.0999999999999</v>
        <stp/>
        <stp>StudyData</stp>
        <stp>GCE</stp>
        <stp>Bar</stp>
        <stp/>
        <stp>Close</stp>
        <stp>5</stp>
        <stp>-12</stp>
        <stp>All</stp>
        <stp/>
        <stp/>
        <stp/>
        <stp>T</stp>
        <tr r="AO14" s="4"/>
        <tr r="AO14" s="4"/>
      </tp>
      <tp>
        <v>43.35</v>
        <stp/>
        <stp>StudyData</stp>
        <stp>CLE</stp>
        <stp>Bar</stp>
        <stp/>
        <stp>Close</stp>
        <stp>5</stp>
        <stp>-12</stp>
        <stp>All</stp>
        <stp/>
        <stp/>
        <stp/>
        <stp>T</stp>
        <tr r="AH14" s="4"/>
        <tr r="AH14" s="4"/>
      </tp>
      <tp>
        <v>1242.5</v>
        <stp/>
        <stp>StudyData</stp>
        <stp>GCE</stp>
        <stp>Bar</stp>
        <stp/>
        <stp>Close</stp>
        <stp>5</stp>
        <stp>-13</stp>
        <stp>All</stp>
        <stp/>
        <stp/>
        <stp/>
        <stp>T</stp>
        <tr r="AO15" s="4"/>
        <tr r="AO15" s="4"/>
      </tp>
      <tp>
        <v>43.28</v>
        <stp/>
        <stp>StudyData</stp>
        <stp>CLE</stp>
        <stp>Bar</stp>
        <stp/>
        <stp>Close</stp>
        <stp>5</stp>
        <stp>-13</stp>
        <stp>All</stp>
        <stp/>
        <stp/>
        <stp/>
        <stp>T</stp>
        <tr r="AH15" s="4"/>
        <tr r="AH15" s="4"/>
      </tp>
      <tp>
        <v>1235.3</v>
        <stp/>
        <stp>StudyData</stp>
        <stp>GCE</stp>
        <stp>Bar</stp>
        <stp/>
        <stp>Close</stp>
        <stp>5</stp>
        <stp>-18</stp>
        <stp>All</stp>
        <stp/>
        <stp/>
        <stp/>
        <stp>T</stp>
        <tr r="AO20" s="4"/>
        <tr r="AO20" s="4"/>
      </tp>
      <tp>
        <v>43.21</v>
        <stp/>
        <stp>StudyData</stp>
        <stp>CLE</stp>
        <stp>Bar</stp>
        <stp/>
        <stp>Close</stp>
        <stp>5</stp>
        <stp>-18</stp>
        <stp>All</stp>
        <stp/>
        <stp/>
        <stp/>
        <stp>T</stp>
        <tr r="AH20" s="4"/>
        <tr r="AH20" s="4"/>
      </tp>
      <tp>
        <v>1235.8</v>
        <stp/>
        <stp>StudyData</stp>
        <stp>GCE</stp>
        <stp>Bar</stp>
        <stp/>
        <stp>Close</stp>
        <stp>5</stp>
        <stp>-19</stp>
        <stp>All</stp>
        <stp/>
        <stp/>
        <stp/>
        <stp>T</stp>
        <tr r="AO21" s="4"/>
        <tr r="AO21" s="4"/>
      </tp>
      <tp>
        <v>43.23</v>
        <stp/>
        <stp>StudyData</stp>
        <stp>CLE</stp>
        <stp>Bar</stp>
        <stp/>
        <stp>Close</stp>
        <stp>5</stp>
        <stp>-19</stp>
        <stp>All</stp>
        <stp/>
        <stp/>
        <stp/>
        <stp>T</stp>
        <tr r="AH21" s="4"/>
        <tr r="AH21" s="4"/>
      </tp>
      <tp>
        <v>1233.8</v>
        <stp/>
        <stp>StudyData</stp>
        <stp>GCE</stp>
        <stp>Bar</stp>
        <stp/>
        <stp>Close</stp>
        <stp>5</stp>
        <stp>-24</stp>
        <stp>All</stp>
        <stp/>
        <stp/>
        <stp/>
        <stp>T</stp>
        <tr r="AO26" s="4"/>
        <tr r="AO26" s="4"/>
      </tp>
      <tp>
        <v>42.98</v>
        <stp/>
        <stp>StudyData</stp>
        <stp>CLE</stp>
        <stp>Bar</stp>
        <stp/>
        <stp>Close</stp>
        <stp>5</stp>
        <stp>-24</stp>
        <stp>All</stp>
        <stp/>
        <stp/>
        <stp/>
        <stp>T</stp>
        <tr r="AH26" s="4"/>
        <tr r="AH26" s="4"/>
      </tp>
      <tp>
        <v>1234.0999999999999</v>
        <stp/>
        <stp>StudyData</stp>
        <stp>GCE</stp>
        <stp>Bar</stp>
        <stp/>
        <stp>Close</stp>
        <stp>5</stp>
        <stp>-25</stp>
        <stp>All</stp>
        <stp/>
        <stp/>
        <stp/>
        <stp>T</stp>
        <tr r="AO27" s="4"/>
        <tr r="AO27" s="4"/>
      </tp>
      <tp>
        <v>43.07</v>
        <stp/>
        <stp>StudyData</stp>
        <stp>CLE</stp>
        <stp>Bar</stp>
        <stp/>
        <stp>Close</stp>
        <stp>5</stp>
        <stp>-25</stp>
        <stp>All</stp>
        <stp/>
        <stp/>
        <stp/>
        <stp>T</stp>
        <tr r="AH27" s="4"/>
        <tr r="AH27" s="4"/>
      </tp>
      <tp>
        <v>1234.7</v>
        <stp/>
        <stp>StudyData</stp>
        <stp>GCE</stp>
        <stp>Bar</stp>
        <stp/>
        <stp>Close</stp>
        <stp>5</stp>
        <stp>-26</stp>
        <stp>All</stp>
        <stp/>
        <stp/>
        <stp/>
        <stp>T</stp>
        <tr r="AO28" s="4"/>
        <tr r="AO28" s="4"/>
      </tp>
      <tp>
        <v>43.08</v>
        <stp/>
        <stp>StudyData</stp>
        <stp>CLE</stp>
        <stp>Bar</stp>
        <stp/>
        <stp>Close</stp>
        <stp>5</stp>
        <stp>-26</stp>
        <stp>All</stp>
        <stp/>
        <stp/>
        <stp/>
        <stp>T</stp>
        <tr r="AH28" s="4"/>
        <tr r="AH28" s="4"/>
      </tp>
      <tp>
        <v>1234.5999999999999</v>
        <stp/>
        <stp>StudyData</stp>
        <stp>GCE</stp>
        <stp>Bar</stp>
        <stp/>
        <stp>Close</stp>
        <stp>5</stp>
        <stp>-27</stp>
        <stp>All</stp>
        <stp/>
        <stp/>
        <stp/>
        <stp>T</stp>
        <tr r="AO29" s="4"/>
        <tr r="AO29" s="4"/>
      </tp>
      <tp>
        <v>43.16</v>
        <stp/>
        <stp>StudyData</stp>
        <stp>CLE</stp>
        <stp>Bar</stp>
        <stp/>
        <stp>Close</stp>
        <stp>5</stp>
        <stp>-27</stp>
        <stp>All</stp>
        <stp/>
        <stp/>
        <stp/>
        <stp>T</stp>
        <tr r="AH29" s="4"/>
        <tr r="AH29" s="4"/>
      </tp>
      <tp>
        <v>1236.4000000000001</v>
        <stp/>
        <stp>StudyData</stp>
        <stp>GCE</stp>
        <stp>Bar</stp>
        <stp/>
        <stp>Close</stp>
        <stp>5</stp>
        <stp>-20</stp>
        <stp>All</stp>
        <stp/>
        <stp/>
        <stp/>
        <stp>T</stp>
        <tr r="AO22" s="4"/>
        <tr r="AO22" s="4"/>
      </tp>
      <tp>
        <v>43.15</v>
        <stp/>
        <stp>StudyData</stp>
        <stp>CLE</stp>
        <stp>Bar</stp>
        <stp/>
        <stp>Close</stp>
        <stp>5</stp>
        <stp>-20</stp>
        <stp>All</stp>
        <stp/>
        <stp/>
        <stp/>
        <stp>T</stp>
        <tr r="AH22" s="4"/>
        <tr r="AH22" s="4"/>
      </tp>
      <tp>
        <v>1236</v>
        <stp/>
        <stp>StudyData</stp>
        <stp>GCE</stp>
        <stp>Bar</stp>
        <stp/>
        <stp>Close</stp>
        <stp>5</stp>
        <stp>-21</stp>
        <stp>All</stp>
        <stp/>
        <stp/>
        <stp/>
        <stp>T</stp>
        <tr r="AO23" s="4"/>
        <tr r="AO23" s="4"/>
      </tp>
      <tp>
        <v>43.08</v>
        <stp/>
        <stp>StudyData</stp>
        <stp>CLE</stp>
        <stp>Bar</stp>
        <stp/>
        <stp>Close</stp>
        <stp>5</stp>
        <stp>-21</stp>
        <stp>All</stp>
        <stp/>
        <stp/>
        <stp/>
        <stp>T</stp>
        <tr r="AH23" s="4"/>
        <tr r="AH23" s="4"/>
      </tp>
      <tp>
        <v>1235.5999999999999</v>
        <stp/>
        <stp>StudyData</stp>
        <stp>GCE</stp>
        <stp>Bar</stp>
        <stp/>
        <stp>Close</stp>
        <stp>5</stp>
        <stp>-22</stp>
        <stp>All</stp>
        <stp/>
        <stp/>
        <stp/>
        <stp>T</stp>
        <tr r="AO24" s="4"/>
        <tr r="AO24" s="4"/>
      </tp>
      <tp>
        <v>43.09</v>
        <stp/>
        <stp>StudyData</stp>
        <stp>CLE</stp>
        <stp>Bar</stp>
        <stp/>
        <stp>Close</stp>
        <stp>5</stp>
        <stp>-22</stp>
        <stp>All</stp>
        <stp/>
        <stp/>
        <stp/>
        <stp>T</stp>
        <tr r="AH24" s="4"/>
        <tr r="AH24" s="4"/>
      </tp>
      <tp>
        <v>1233.7</v>
        <stp/>
        <stp>StudyData</stp>
        <stp>GCE</stp>
        <stp>Bar</stp>
        <stp/>
        <stp>Close</stp>
        <stp>5</stp>
        <stp>-23</stp>
        <stp>All</stp>
        <stp/>
        <stp/>
        <stp/>
        <stp>T</stp>
        <tr r="AO25" s="4"/>
        <tr r="AO25" s="4"/>
      </tp>
      <tp>
        <v>43.01</v>
        <stp/>
        <stp>StudyData</stp>
        <stp>CLE</stp>
        <stp>Bar</stp>
        <stp/>
        <stp>Close</stp>
        <stp>5</stp>
        <stp>-23</stp>
        <stp>All</stp>
        <stp/>
        <stp/>
        <stp/>
        <stp>T</stp>
        <tr r="AH25" s="4"/>
        <tr r="AH25" s="4"/>
      </tp>
      <tp>
        <v>1234.2</v>
        <stp/>
        <stp>StudyData</stp>
        <stp>GCE</stp>
        <stp>Bar</stp>
        <stp/>
        <stp>Close</stp>
        <stp>5</stp>
        <stp>-28</stp>
        <stp>All</stp>
        <stp/>
        <stp/>
        <stp/>
        <stp>T</stp>
        <tr r="AO30" s="4"/>
        <tr r="AO30" s="4"/>
      </tp>
      <tp>
        <v>43.21</v>
        <stp/>
        <stp>StudyData</stp>
        <stp>CLE</stp>
        <stp>Bar</stp>
        <stp/>
        <stp>Close</stp>
        <stp>5</stp>
        <stp>-28</stp>
        <stp>All</stp>
        <stp/>
        <stp/>
        <stp/>
        <stp>T</stp>
        <tr r="AH30" s="4"/>
        <tr r="AH30" s="4"/>
      </tp>
      <tp>
        <v>1233.5</v>
        <stp/>
        <stp>StudyData</stp>
        <stp>GCE</stp>
        <stp>Bar</stp>
        <stp/>
        <stp>Close</stp>
        <stp>5</stp>
        <stp>-29</stp>
        <stp>All</stp>
        <stp/>
        <stp/>
        <stp/>
        <stp>T</stp>
        <tr r="AO31" s="4"/>
        <tr r="AO31" s="4"/>
      </tp>
      <tp>
        <v>43.09</v>
        <stp/>
        <stp>StudyData</stp>
        <stp>CLE</stp>
        <stp>Bar</stp>
        <stp/>
        <stp>Close</stp>
        <stp>5</stp>
        <stp>-29</stp>
        <stp>All</stp>
        <stp/>
        <stp/>
        <stp/>
        <stp>T</stp>
        <tr r="AH31" s="4"/>
        <tr r="AH31" s="4"/>
      </tp>
      <tp>
        <v>1234.2</v>
        <stp/>
        <stp>StudyData</stp>
        <stp>GCE</stp>
        <stp>Bar</stp>
        <stp/>
        <stp>Close</stp>
        <stp>5</stp>
        <stp>-34</stp>
        <stp>All</stp>
        <stp/>
        <stp/>
        <stp/>
        <stp>T</stp>
        <tr r="AO36" s="4"/>
        <tr r="AO36" s="4"/>
      </tp>
      <tp>
        <v>43.07</v>
        <stp/>
        <stp>StudyData</stp>
        <stp>CLE</stp>
        <stp>Bar</stp>
        <stp/>
        <stp>Close</stp>
        <stp>5</stp>
        <stp>-34</stp>
        <stp>All</stp>
        <stp/>
        <stp/>
        <stp/>
        <stp>T</stp>
        <tr r="AH36" s="4"/>
        <tr r="AH36" s="4"/>
      </tp>
      <tp>
        <v>1234.9000000000001</v>
        <stp/>
        <stp>StudyData</stp>
        <stp>GCE</stp>
        <stp>Bar</stp>
        <stp/>
        <stp>Close</stp>
        <stp>5</stp>
        <stp>-35</stp>
        <stp>All</stp>
        <stp/>
        <stp/>
        <stp/>
        <stp>T</stp>
        <tr r="AO37" s="4"/>
        <tr r="AO37" s="4"/>
      </tp>
      <tp>
        <v>43.09</v>
        <stp/>
        <stp>StudyData</stp>
        <stp>CLE</stp>
        <stp>Bar</stp>
        <stp/>
        <stp>Close</stp>
        <stp>5</stp>
        <stp>-35</stp>
        <stp>All</stp>
        <stp/>
        <stp/>
        <stp/>
        <stp>T</stp>
        <tr r="AH37" s="4"/>
        <tr r="AH37" s="4"/>
      </tp>
      <tp>
        <v>3049</v>
        <stp/>
        <stp>StudyData</stp>
        <stp>DSX</stp>
        <stp>Bar</stp>
        <stp/>
        <stp>Close</stp>
        <stp>15</stp>
        <stp>-1</stp>
        <stp>All</stp>
        <stp/>
        <stp/>
        <stp/>
        <stp>T</stp>
        <tr r="D31" s="3"/>
      </tp>
      <tp>
        <v>1233.4000000000001</v>
        <stp/>
        <stp>StudyData</stp>
        <stp>GCE</stp>
        <stp>Bar</stp>
        <stp/>
        <stp>Close</stp>
        <stp>5</stp>
        <stp>-30</stp>
        <stp>All</stp>
        <stp/>
        <stp/>
        <stp/>
        <stp>T</stp>
        <tr r="AO32" s="4"/>
        <tr r="AO32" s="4"/>
      </tp>
      <tp>
        <v>43.09</v>
        <stp/>
        <stp>StudyData</stp>
        <stp>CLE</stp>
        <stp>Bar</stp>
        <stp/>
        <stp>Close</stp>
        <stp>5</stp>
        <stp>-30</stp>
        <stp>All</stp>
        <stp/>
        <stp/>
        <stp/>
        <stp>T</stp>
        <tr r="AH32" s="4"/>
        <tr r="AH32" s="4"/>
      </tp>
      <tp>
        <v>1233.5999999999999</v>
        <stp/>
        <stp>StudyData</stp>
        <stp>GCE</stp>
        <stp>Bar</stp>
        <stp/>
        <stp>Close</stp>
        <stp>5</stp>
        <stp>-31</stp>
        <stp>All</stp>
        <stp/>
        <stp/>
        <stp/>
        <stp>T</stp>
        <tr r="AO33" s="4"/>
        <tr r="AO33" s="4"/>
      </tp>
      <tp>
        <v>43.08</v>
        <stp/>
        <stp>StudyData</stp>
        <stp>CLE</stp>
        <stp>Bar</stp>
        <stp/>
        <stp>Close</stp>
        <stp>5</stp>
        <stp>-31</stp>
        <stp>All</stp>
        <stp/>
        <stp/>
        <stp/>
        <stp>T</stp>
        <tr r="AH33" s="4"/>
        <tr r="AH33" s="4"/>
      </tp>
      <tp>
        <v>1233.0999999999999</v>
        <stp/>
        <stp>StudyData</stp>
        <stp>GCE</stp>
        <stp>Bar</stp>
        <stp/>
        <stp>Close</stp>
        <stp>5</stp>
        <stp>-32</stp>
        <stp>All</stp>
        <stp/>
        <stp/>
        <stp/>
        <stp>T</stp>
        <tr r="AO34" s="4"/>
        <tr r="AO34" s="4"/>
      </tp>
      <tp>
        <v>43.04</v>
        <stp/>
        <stp>StudyData</stp>
        <stp>CLE</stp>
        <stp>Bar</stp>
        <stp/>
        <stp>Close</stp>
        <stp>5</stp>
        <stp>-32</stp>
        <stp>All</stp>
        <stp/>
        <stp/>
        <stp/>
        <stp>T</stp>
        <tr r="AH34" s="4"/>
        <tr r="AH34" s="4"/>
      </tp>
      <tp>
        <v>3057</v>
        <stp/>
        <stp>StudyData</stp>
        <stp>DSX</stp>
        <stp>Bar</stp>
        <stp/>
        <stp>Close</stp>
        <stp>60</stp>
        <stp>-1</stp>
        <stp>All</stp>
        <stp/>
        <stp/>
        <stp/>
        <stp>T</stp>
        <tr r="D33" s="3"/>
      </tp>
      <tp>
        <v>1234.4000000000001</v>
        <stp/>
        <stp>StudyData</stp>
        <stp>GCE</stp>
        <stp>Bar</stp>
        <stp/>
        <stp>Close</stp>
        <stp>5</stp>
        <stp>-33</stp>
        <stp>All</stp>
        <stp/>
        <stp/>
        <stp/>
        <stp>T</stp>
        <tr r="AO35" s="4"/>
        <tr r="AO35" s="4"/>
      </tp>
      <tp>
        <v>43.09</v>
        <stp/>
        <stp>StudyData</stp>
        <stp>CLE</stp>
        <stp>Bar</stp>
        <stp/>
        <stp>Close</stp>
        <stp>5</stp>
        <stp>-33</stp>
        <stp>All</stp>
        <stp/>
        <stp/>
        <stp/>
        <stp>T</stp>
        <tr r="AH35" s="4"/>
        <tr r="AH35" s="4"/>
      </tp>
      <tp>
        <v>1.3465E-2</v>
        <stp/>
        <stp>StudyData</stp>
        <stp>BP6</stp>
        <stp>ATR</stp>
        <stp>MAType=Sim,Period=20</stp>
        <stp>ATR</stp>
        <stp>D</stp>
        <stp>0</stp>
        <stp>All</stp>
        <stp/>
        <stp/>
        <stp>TRUE</stp>
        <stp>T</stp>
        <tr r="V23" s="1"/>
      </tp>
      <tp>
        <v>1.08E-3</v>
        <stp/>
        <stp>StudyData</stp>
        <stp>BP6</stp>
        <stp>ATR</stp>
        <stp>MAType=Sim,Period=20</stp>
        <stp>ATR</stp>
        <stp>5</stp>
        <stp>0</stp>
        <stp>All</stp>
        <stp/>
        <stp/>
        <stp>TRUE</stp>
        <stp>T</stp>
        <tr r="V20" s="1"/>
      </tp>
      <tp>
        <v>1244.3</v>
        <stp/>
        <stp>StudyData</stp>
        <stp>GCE</stp>
        <stp>Bar</stp>
        <stp/>
        <stp>Close</stp>
        <stp>5</stp>
        <stp>-9</stp>
        <stp>All</stp>
        <stp/>
        <stp/>
        <stp/>
        <stp>T</stp>
        <tr r="AO11" s="4"/>
        <tr r="AO11" s="4"/>
      </tp>
      <tp>
        <v>1243.9000000000001</v>
        <stp/>
        <stp>StudyData</stp>
        <stp>GCE</stp>
        <stp>Bar</stp>
        <stp/>
        <stp>Close</stp>
        <stp>5</stp>
        <stp>-8</stp>
        <stp>All</stp>
        <stp/>
        <stp/>
        <stp/>
        <stp>T</stp>
        <tr r="AO10" s="4"/>
        <tr r="AO10" s="4"/>
      </tp>
      <tp>
        <v>1243.5</v>
        <stp/>
        <stp>StudyData</stp>
        <stp>GCE</stp>
        <stp>Bar</stp>
        <stp/>
        <stp>Close</stp>
        <stp>5</stp>
        <stp>-1</stp>
        <stp>All</stp>
        <stp/>
        <stp/>
        <stp/>
        <stp>T</stp>
        <tr r="I17" s="3"/>
        <tr r="AO3" s="4"/>
        <tr r="AO3" s="4"/>
      </tp>
      <tp>
        <v>1245.2</v>
        <stp/>
        <stp>StudyData</stp>
        <stp>GCE</stp>
        <stp>Bar</stp>
        <stp/>
        <stp>Close</stp>
        <stp>5</stp>
        <stp>-3</stp>
        <stp>All</stp>
        <stp/>
        <stp/>
        <stp/>
        <stp>T</stp>
        <tr r="AO5" s="4"/>
        <tr r="AO5" s="4"/>
      </tp>
      <tp>
        <v>1244.5</v>
        <stp/>
        <stp>StudyData</stp>
        <stp>GCE</stp>
        <stp>Bar</stp>
        <stp/>
        <stp>Close</stp>
        <stp>5</stp>
        <stp>-2</stp>
        <stp>All</stp>
        <stp/>
        <stp/>
        <stp/>
        <stp>T</stp>
        <tr r="AO4" s="4"/>
        <tr r="AO4" s="4"/>
      </tp>
      <tp>
        <v>1243.0999999999999</v>
        <stp/>
        <stp>StudyData</stp>
        <stp>GCE</stp>
        <stp>Bar</stp>
        <stp/>
        <stp>Close</stp>
        <stp>5</stp>
        <stp>-5</stp>
        <stp>All</stp>
        <stp/>
        <stp/>
        <stp/>
        <stp>T</stp>
        <tr r="AO7" s="4"/>
        <tr r="AO7" s="4"/>
      </tp>
      <tp>
        <v>1243.9000000000001</v>
        <stp/>
        <stp>StudyData</stp>
        <stp>GCE</stp>
        <stp>Bar</stp>
        <stp/>
        <stp>Close</stp>
        <stp>5</stp>
        <stp>-4</stp>
        <stp>All</stp>
        <stp/>
        <stp/>
        <stp/>
        <stp>T</stp>
        <tr r="AO6" s="4"/>
        <tr r="AO6" s="4"/>
      </tp>
      <tp>
        <v>1243.3</v>
        <stp/>
        <stp>StudyData</stp>
        <stp>GCE</stp>
        <stp>Bar</stp>
        <stp/>
        <stp>Close</stp>
        <stp>5</stp>
        <stp>-7</stp>
        <stp>All</stp>
        <stp/>
        <stp/>
        <stp/>
        <stp>T</stp>
        <tr r="AO9" s="4"/>
        <tr r="AO9" s="4"/>
      </tp>
      <tp>
        <v>42486.388888888891</v>
        <stp/>
        <stp>StudyData</stp>
        <stp>DD</stp>
        <stp>Bar</stp>
        <stp/>
        <stp>Time</stp>
        <stp>5</stp>
        <stp>0</stp>
        <stp>All</stp>
        <stp/>
        <stp/>
        <stp/>
        <stp>T</stp>
        <tr r="I2" s="4"/>
      </tp>
      <tp>
        <v>42486.388888888891</v>
        <stp/>
        <stp>StudyData</stp>
        <stp>EP</stp>
        <stp>Bar</stp>
        <stp/>
        <stp>Time</stp>
        <stp>5</stp>
        <stp>0</stp>
        <stp>All</stp>
        <stp/>
        <stp/>
        <stp/>
        <stp>T</stp>
        <tr r="B2" s="4"/>
      </tp>
      <tp>
        <v>1242.3</v>
        <stp/>
        <stp>StudyData</stp>
        <stp>GCE</stp>
        <stp>Bar</stp>
        <stp/>
        <stp>Close</stp>
        <stp>5</stp>
        <stp>-6</stp>
        <stp>All</stp>
        <stp/>
        <stp/>
        <stp/>
        <stp>T</stp>
        <tr r="AO8" s="4"/>
        <tr r="AO8" s="4"/>
      </tp>
      <tp>
        <v>59.3</v>
        <stp/>
        <stp>StudyData</stp>
        <stp>DSX</stp>
        <stp>ATR</stp>
        <stp>MAType=Sim,Period=20</stp>
        <stp>ATR</stp>
        <stp>D</stp>
        <stp>-6</stp>
        <stp>All</stp>
        <stp/>
        <stp/>
        <stp>TRUE</stp>
        <stp>T</stp>
        <tr r="E23" s="1"/>
      </tp>
      <tp>
        <v>1.7415</v>
        <stp/>
        <stp>StudyData</stp>
        <stp>CLE</stp>
        <stp>ATR</stp>
        <stp>MAType=Sim,Period=20</stp>
        <stp>ATR</stp>
        <stp>D</stp>
        <stp>-1</stp>
        <stp>All</stp>
        <stp/>
        <stp/>
        <stp>TRUE</stp>
        <stp>T</stp>
        <tr r="U11" s="1"/>
      </tp>
      <tp>
        <v>19.254999999999999</v>
        <stp/>
        <stp>StudyData</stp>
        <stp>GCE</stp>
        <stp>ATR</stp>
        <stp>MAType=Sim,Period=20</stp>
        <stp>ATR</stp>
        <stp>D</stp>
        <stp>-5</stp>
        <stp>All</stp>
        <stp/>
        <stp/>
        <stp>TRUE</stp>
        <stp>T</stp>
        <tr r="Q17" s="1"/>
      </tp>
      <tp>
        <v>0.13900000000000001</v>
        <stp/>
        <stp>StudyData</stp>
        <stp>CLE</stp>
        <stp>ATR</stp>
        <stp>MAType=Sim,Period=20</stp>
        <stp>ATR</stp>
        <stp>5</stp>
        <stp>-1</stp>
        <stp>All</stp>
        <stp/>
        <stp/>
        <stp>TRUE</stp>
        <stp>T</stp>
        <tr r="U8" s="1"/>
      </tp>
      <tp>
        <v>1.89</v>
        <stp/>
        <stp>StudyData</stp>
        <stp>GCE</stp>
        <stp>ATR</stp>
        <stp>MAType=Sim,Period=20</stp>
        <stp>ATR</stp>
        <stp>5</stp>
        <stp>-5</stp>
        <stp>All</stp>
        <stp/>
        <stp/>
        <stp>TRUE</stp>
        <stp>T</stp>
        <tr r="Q14" s="1"/>
      </tp>
      <tp>
        <v>3.75</v>
        <stp/>
        <stp>StudyData</stp>
        <stp>DSX</stp>
        <stp>ATR</stp>
        <stp>MAType=Sim,Period=20</stp>
        <stp>ATR</stp>
        <stp>5</stp>
        <stp>-6</stp>
        <stp>All</stp>
        <stp/>
        <stp/>
        <stp>TRUE</stp>
        <stp>T</stp>
        <tr r="E20" s="1"/>
      </tp>
      <tp>
        <v>61.25</v>
        <stp/>
        <stp>StudyData</stp>
        <stp>DSX</stp>
        <stp>ATR</stp>
        <stp>MAType=Sim,Period=20</stp>
        <stp>ATR</stp>
        <stp>D</stp>
        <stp>-7</stp>
        <stp>All</stp>
        <stp/>
        <stp/>
        <stp>TRUE</stp>
        <stp>T</stp>
        <tr r="D23" s="1"/>
      </tp>
      <tp>
        <v>1.3705E-2</v>
        <stp/>
        <stp>StudyData</stp>
        <stp>BP6</stp>
        <stp>ATR</stp>
        <stp>MAType=Sim,Period=20</stp>
        <stp>ATR</stp>
        <stp>D</stp>
        <stp>-1</stp>
        <stp>All</stp>
        <stp/>
        <stp/>
        <stp>TRUE</stp>
        <stp>T</stp>
        <tr r="U23" s="1"/>
      </tp>
      <tp>
        <v>19.149999999999999</v>
        <stp/>
        <stp>StudyData</stp>
        <stp>GCE</stp>
        <stp>ATR</stp>
        <stp>MAType=Sim,Period=20</stp>
        <stp>ATR</stp>
        <stp>D</stp>
        <stp>-4</stp>
        <stp>All</stp>
        <stp/>
        <stp/>
        <stp>TRUE</stp>
        <stp>T</stp>
        <tr r="R17" s="1"/>
      </tp>
      <tp>
        <v>1.9350000000000001</v>
        <stp/>
        <stp>StudyData</stp>
        <stp>GCE</stp>
        <stp>ATR</stp>
        <stp>MAType=Sim,Period=20</stp>
        <stp>ATR</stp>
        <stp>5</stp>
        <stp>-4</stp>
        <stp>All</stp>
        <stp/>
        <stp/>
        <stp>TRUE</stp>
        <stp>T</stp>
        <tr r="R14" s="1"/>
      </tp>
      <tp>
        <v>3.75</v>
        <stp/>
        <stp>StudyData</stp>
        <stp>DSX</stp>
        <stp>ATR</stp>
        <stp>MAType=Sim,Period=20</stp>
        <stp>ATR</stp>
        <stp>5</stp>
        <stp>-7</stp>
        <stp>All</stp>
        <stp/>
        <stp/>
        <stp>TRUE</stp>
        <stp>T</stp>
        <tr r="D20" s="1"/>
      </tp>
      <tp>
        <v>1.155E-3</v>
        <stp/>
        <stp>StudyData</stp>
        <stp>BP6</stp>
        <stp>ATR</stp>
        <stp>MAType=Sim,Period=20</stp>
        <stp>ATR</stp>
        <stp>5</stp>
        <stp>-1</stp>
        <stp>All</stp>
        <stp/>
        <stp/>
        <stp>TRUE</stp>
        <stp>T</stp>
        <tr r="U20" s="1"/>
      </tp>
      <tp>
        <v>59.7</v>
        <stp/>
        <stp>StudyData</stp>
        <stp>DSX</stp>
        <stp>ATR</stp>
        <stp>MAType=Sim,Period=20</stp>
        <stp>ATR</stp>
        <stp>D</stp>
        <stp>-4</stp>
        <stp>All</stp>
        <stp/>
        <stp/>
        <stp>TRUE</stp>
        <stp>T</stp>
        <tr r="G23" s="1"/>
      </tp>
      <tp>
        <v>1.3915E-2</v>
        <stp/>
        <stp>StudyData</stp>
        <stp>BP6</stp>
        <stp>ATR</stp>
        <stp>MAType=Sim,Period=20</stp>
        <stp>ATR</stp>
        <stp>D</stp>
        <stp>-2</stp>
        <stp>All</stp>
        <stp/>
        <stp/>
        <stp>TRUE</stp>
        <stp>T</stp>
        <tr r="T23" s="1"/>
      </tp>
      <tp>
        <v>1.7355</v>
        <stp/>
        <stp>StudyData</stp>
        <stp>CLE</stp>
        <stp>ATR</stp>
        <stp>MAType=Sim,Period=20</stp>
        <stp>ATR</stp>
        <stp>D</stp>
        <stp>-3</stp>
        <stp>All</stp>
        <stp/>
        <stp/>
        <stp>TRUE</stp>
        <stp>T</stp>
        <tr r="S11" s="1"/>
      </tp>
      <tp>
        <v>18.940000000000001</v>
        <stp/>
        <stp>StudyData</stp>
        <stp>GCE</stp>
        <stp>ATR</stp>
        <stp>MAType=Sim,Period=20</stp>
        <stp>ATR</stp>
        <stp>D</stp>
        <stp>-7</stp>
        <stp>All</stp>
        <stp/>
        <stp/>
        <stp>TRUE</stp>
        <stp>T</stp>
        <tr r="O17" s="1"/>
      </tp>
      <tp>
        <v>0.14299999999999999</v>
        <stp/>
        <stp>StudyData</stp>
        <stp>CLE</stp>
        <stp>ATR</stp>
        <stp>MAType=Sim,Period=20</stp>
        <stp>ATR</stp>
        <stp>5</stp>
        <stp>-3</stp>
        <stp>All</stp>
        <stp/>
        <stp/>
        <stp>TRUE</stp>
        <stp>T</stp>
        <tr r="S8" s="1"/>
      </tp>
      <tp>
        <v>1.86</v>
        <stp/>
        <stp>StudyData</stp>
        <stp>GCE</stp>
        <stp>ATR</stp>
        <stp>MAType=Sim,Period=20</stp>
        <stp>ATR</stp>
        <stp>5</stp>
        <stp>-7</stp>
        <stp>All</stp>
        <stp/>
        <stp/>
        <stp>TRUE</stp>
        <stp>T</stp>
        <tr r="O14" s="1"/>
      </tp>
      <tp>
        <v>3.85</v>
        <stp/>
        <stp>StudyData</stp>
        <stp>DSX</stp>
        <stp>ATR</stp>
        <stp>MAType=Sim,Period=20</stp>
        <stp>ATR</stp>
        <stp>5</stp>
        <stp>-4</stp>
        <stp>All</stp>
        <stp/>
        <stp/>
        <stp>TRUE</stp>
        <stp>T</stp>
        <tr r="G20" s="1"/>
      </tp>
      <tp>
        <v>1.175E-3</v>
        <stp/>
        <stp>StudyData</stp>
        <stp>BP6</stp>
        <stp>ATR</stp>
        <stp>MAType=Sim,Period=20</stp>
        <stp>ATR</stp>
        <stp>5</stp>
        <stp>-2</stp>
        <stp>All</stp>
        <stp/>
        <stp/>
        <stp>TRUE</stp>
        <stp>T</stp>
        <tr r="T20" s="1"/>
      </tp>
      <tp>
        <v>59.45</v>
        <stp/>
        <stp>StudyData</stp>
        <stp>DSX</stp>
        <stp>ATR</stp>
        <stp>MAType=Sim,Period=20</stp>
        <stp>ATR</stp>
        <stp>D</stp>
        <stp>-5</stp>
        <stp>All</stp>
        <stp/>
        <stp/>
        <stp>TRUE</stp>
        <stp>T</stp>
        <tr r="F23" s="1"/>
      </tp>
      <tp>
        <v>1.3860000000000001E-2</v>
        <stp/>
        <stp>StudyData</stp>
        <stp>BP6</stp>
        <stp>ATR</stp>
        <stp>MAType=Sim,Period=20</stp>
        <stp>ATR</stp>
        <stp>D</stp>
        <stp>-3</stp>
        <stp>All</stp>
        <stp/>
        <stp/>
        <stp>TRUE</stp>
        <stp>T</stp>
        <tr r="S23" s="1"/>
      </tp>
      <tp>
        <v>1.7335</v>
        <stp/>
        <stp>StudyData</stp>
        <stp>CLE</stp>
        <stp>ATR</stp>
        <stp>MAType=Sim,Period=20</stp>
        <stp>ATR</stp>
        <stp>D</stp>
        <stp>-2</stp>
        <stp>All</stp>
        <stp/>
        <stp/>
        <stp>TRUE</stp>
        <stp>T</stp>
        <tr r="T11" s="1"/>
      </tp>
      <tp>
        <v>18.559999999999999</v>
        <stp/>
        <stp>StudyData</stp>
        <stp>GCE</stp>
        <stp>ATR</stp>
        <stp>MAType=Sim,Period=20</stp>
        <stp>ATR</stp>
        <stp>D</stp>
        <stp>-6</stp>
        <stp>All</stp>
        <stp/>
        <stp/>
        <stp>TRUE</stp>
        <stp>T</stp>
        <tr r="P17" s="1"/>
      </tp>
      <tp>
        <v>0.14149999999999999</v>
        <stp/>
        <stp>StudyData</stp>
        <stp>CLE</stp>
        <stp>ATR</stp>
        <stp>MAType=Sim,Period=20</stp>
        <stp>ATR</stp>
        <stp>5</stp>
        <stp>-2</stp>
        <stp>All</stp>
        <stp/>
        <stp/>
        <stp>TRUE</stp>
        <stp>T</stp>
        <tr r="T8" s="1"/>
      </tp>
      <tp>
        <v>1.905</v>
        <stp/>
        <stp>StudyData</stp>
        <stp>GCE</stp>
        <stp>ATR</stp>
        <stp>MAType=Sim,Period=20</stp>
        <stp>ATR</stp>
        <stp>5</stp>
        <stp>-6</stp>
        <stp>All</stp>
        <stp/>
        <stp/>
        <stp>TRUE</stp>
        <stp>T</stp>
        <tr r="P14" s="1"/>
      </tp>
      <tp>
        <v>3.75</v>
        <stp/>
        <stp>StudyData</stp>
        <stp>DSX</stp>
        <stp>ATR</stp>
        <stp>MAType=Sim,Period=20</stp>
        <stp>ATR</stp>
        <stp>5</stp>
        <stp>-5</stp>
        <stp>All</stp>
        <stp/>
        <stp/>
        <stp>TRUE</stp>
        <stp>T</stp>
        <tr r="F20" s="1"/>
      </tp>
      <tp>
        <v>1.2949999999999999E-3</v>
        <stp/>
        <stp>StudyData</stp>
        <stp>BP6</stp>
        <stp>ATR</stp>
        <stp>MAType=Sim,Period=20</stp>
        <stp>ATR</stp>
        <stp>5</stp>
        <stp>-3</stp>
        <stp>All</stp>
        <stp/>
        <stp/>
        <stp>TRUE</stp>
        <stp>T</stp>
        <tr r="S20" s="1"/>
      </tp>
      <tp>
        <v>57.35</v>
        <stp/>
        <stp>StudyData</stp>
        <stp>DSX</stp>
        <stp>ATR</stp>
        <stp>MAType=Sim,Period=20</stp>
        <stp>ATR</stp>
        <stp>D</stp>
        <stp>-2</stp>
        <stp>All</stp>
        <stp/>
        <stp/>
        <stp>TRUE</stp>
        <stp>T</stp>
        <tr r="I23" s="1"/>
      </tp>
      <tp>
        <v>1.3809999999999999E-2</v>
        <stp/>
        <stp>StudyData</stp>
        <stp>BP6</stp>
        <stp>ATR</stp>
        <stp>MAType=Sim,Period=20</stp>
        <stp>ATR</stp>
        <stp>D</stp>
        <stp>-4</stp>
        <stp>All</stp>
        <stp/>
        <stp/>
        <stp>TRUE</stp>
        <stp>T</stp>
        <tr r="R23" s="1"/>
      </tp>
      <tp>
        <v>1.6565000000000001</v>
        <stp/>
        <stp>StudyData</stp>
        <stp>CLE</stp>
        <stp>ATR</stp>
        <stp>MAType=Sim,Period=20</stp>
        <stp>ATR</stp>
        <stp>D</stp>
        <stp>-5</stp>
        <stp>All</stp>
        <stp/>
        <stp/>
        <stp>TRUE</stp>
        <stp>T</stp>
        <tr r="Q11" s="1"/>
      </tp>
      <tp>
        <v>19.285</v>
        <stp/>
        <stp>StudyData</stp>
        <stp>GCE</stp>
        <stp>ATR</stp>
        <stp>MAType=Sim,Period=20</stp>
        <stp>ATR</stp>
        <stp>D</stp>
        <stp>-1</stp>
        <stp>All</stp>
        <stp/>
        <stp/>
        <stp>TRUE</stp>
        <stp>T</stp>
        <tr r="U17" s="1"/>
      </tp>
      <tp>
        <v>0.14000000000000001</v>
        <stp/>
        <stp>StudyData</stp>
        <stp>CLE</stp>
        <stp>ATR</stp>
        <stp>MAType=Sim,Period=20</stp>
        <stp>ATR</stp>
        <stp>5</stp>
        <stp>-5</stp>
        <stp>All</stp>
        <stp/>
        <stp/>
        <stp>TRUE</stp>
        <stp>T</stp>
        <tr r="Q8" s="1"/>
      </tp>
      <tp>
        <v>1.905</v>
        <stp/>
        <stp>StudyData</stp>
        <stp>GCE</stp>
        <stp>ATR</stp>
        <stp>MAType=Sim,Period=20</stp>
        <stp>ATR</stp>
        <stp>5</stp>
        <stp>-1</stp>
        <stp>All</stp>
        <stp/>
        <stp/>
        <stp>TRUE</stp>
        <stp>T</stp>
        <tr r="U14" s="1"/>
      </tp>
      <tp>
        <v>4.2</v>
        <stp/>
        <stp>StudyData</stp>
        <stp>DSX</stp>
        <stp>ATR</stp>
        <stp>MAType=Sim,Period=20</stp>
        <stp>ATR</stp>
        <stp>5</stp>
        <stp>-2</stp>
        <stp>All</stp>
        <stp/>
        <stp/>
        <stp>TRUE</stp>
        <stp>T</stp>
        <tr r="I20" s="1"/>
      </tp>
      <tp>
        <v>1.2999999999999999E-3</v>
        <stp/>
        <stp>StudyData</stp>
        <stp>BP6</stp>
        <stp>ATR</stp>
        <stp>MAType=Sim,Period=20</stp>
        <stp>ATR</stp>
        <stp>5</stp>
        <stp>-4</stp>
        <stp>All</stp>
        <stp/>
        <stp/>
        <stp>TRUE</stp>
        <stp>T</stp>
        <tr r="R20" s="1"/>
      </tp>
      <tp>
        <v>58.5</v>
        <stp/>
        <stp>StudyData</stp>
        <stp>DSX</stp>
        <stp>ATR</stp>
        <stp>MAType=Sim,Period=20</stp>
        <stp>ATR</stp>
        <stp>D</stp>
        <stp>-3</stp>
        <stp>All</stp>
        <stp/>
        <stp/>
        <stp>TRUE</stp>
        <stp>T</stp>
        <tr r="H23" s="1"/>
      </tp>
      <tp>
        <v>1.4435E-2</v>
        <stp/>
        <stp>StudyData</stp>
        <stp>BP6</stp>
        <stp>ATR</stp>
        <stp>MAType=Sim,Period=20</stp>
        <stp>ATR</stp>
        <stp>D</stp>
        <stp>-5</stp>
        <stp>All</stp>
        <stp/>
        <stp/>
        <stp>TRUE</stp>
        <stp>T</stp>
        <tr r="Q23" s="1"/>
      </tp>
      <tp>
        <v>1.748</v>
        <stp/>
        <stp>StudyData</stp>
        <stp>CLE</stp>
        <stp>ATR</stp>
        <stp>MAType=Sim,Period=20</stp>
        <stp>ATR</stp>
        <stp>D</stp>
        <stp>-4</stp>
        <stp>All</stp>
        <stp/>
        <stp/>
        <stp>TRUE</stp>
        <stp>T</stp>
        <tr r="R11" s="1"/>
      </tp>
      <tp>
        <v>0.13950000000000001</v>
        <stp/>
        <stp>StudyData</stp>
        <stp>CLE</stp>
        <stp>ATR</stp>
        <stp>MAType=Sim,Period=20</stp>
        <stp>ATR</stp>
        <stp>5</stp>
        <stp>-4</stp>
        <stp>All</stp>
        <stp/>
        <stp/>
        <stp>TRUE</stp>
        <stp>T</stp>
        <tr r="R8" s="1"/>
      </tp>
      <tp>
        <v>4.05</v>
        <stp/>
        <stp>StudyData</stp>
        <stp>DSX</stp>
        <stp>ATR</stp>
        <stp>MAType=Sim,Period=20</stp>
        <stp>ATR</stp>
        <stp>5</stp>
        <stp>-3</stp>
        <stp>All</stp>
        <stp/>
        <stp/>
        <stp>TRUE</stp>
        <stp>T</stp>
        <tr r="H20" s="1"/>
      </tp>
      <tp>
        <v>1.2700000000000001E-3</v>
        <stp/>
        <stp>StudyData</stp>
        <stp>BP6</stp>
        <stp>ATR</stp>
        <stp>MAType=Sim,Period=20</stp>
        <stp>ATR</stp>
        <stp>5</stp>
        <stp>-5</stp>
        <stp>All</stp>
        <stp/>
        <stp/>
        <stp>TRUE</stp>
        <stp>T</stp>
        <tr r="Q20" s="1"/>
      </tp>
      <tp>
        <v>1.4245000000000001E-2</v>
        <stp/>
        <stp>StudyData</stp>
        <stp>BP6</stp>
        <stp>ATR</stp>
        <stp>MAType=Sim,Period=20</stp>
        <stp>ATR</stp>
        <stp>D</stp>
        <stp>-6</stp>
        <stp>All</stp>
        <stp/>
        <stp/>
        <stp>TRUE</stp>
        <stp>T</stp>
        <tr r="P23" s="1"/>
      </tp>
      <tp>
        <v>1.55</v>
        <stp/>
        <stp>StudyData</stp>
        <stp>CLE</stp>
        <stp>ATR</stp>
        <stp>MAType=Sim,Period=20</stp>
        <stp>ATR</stp>
        <stp>D</stp>
        <stp>-7</stp>
        <stp>All</stp>
        <stp/>
        <stp/>
        <stp>TRUE</stp>
        <stp>T</stp>
        <tr r="O11" s="1"/>
      </tp>
      <tp>
        <v>18.829999999999998</v>
        <stp/>
        <stp>StudyData</stp>
        <stp>GCE</stp>
        <stp>ATR</stp>
        <stp>MAType=Sim,Period=20</stp>
        <stp>ATR</stp>
        <stp>D</stp>
        <stp>-3</stp>
        <stp>All</stp>
        <stp/>
        <stp/>
        <stp>TRUE</stp>
        <stp>T</stp>
        <tr r="S17" s="1"/>
      </tp>
      <tp>
        <v>0.13650000000000001</v>
        <stp/>
        <stp>StudyData</stp>
        <stp>CLE</stp>
        <stp>ATR</stp>
        <stp>MAType=Sim,Period=20</stp>
        <stp>ATR</stp>
        <stp>5</stp>
        <stp>-7</stp>
        <stp>All</stp>
        <stp/>
        <stp/>
        <stp>TRUE</stp>
        <stp>T</stp>
        <tr r="O8" s="1"/>
      </tp>
      <tp>
        <v>1.98</v>
        <stp/>
        <stp>StudyData</stp>
        <stp>GCE</stp>
        <stp>ATR</stp>
        <stp>MAType=Sim,Period=20</stp>
        <stp>ATR</stp>
        <stp>5</stp>
        <stp>-3</stp>
        <stp>All</stp>
        <stp/>
        <stp/>
        <stp>TRUE</stp>
        <stp>T</stp>
        <tr r="S14" s="1"/>
      </tp>
      <tp>
        <v>1.2650000000000001E-3</v>
        <stp/>
        <stp>StudyData</stp>
        <stp>BP6</stp>
        <stp>ATR</stp>
        <stp>MAType=Sim,Period=20</stp>
        <stp>ATR</stp>
        <stp>5</stp>
        <stp>-6</stp>
        <stp>All</stp>
        <stp/>
        <stp/>
        <stp>TRUE</stp>
        <stp>T</stp>
        <tr r="P20" s="1"/>
      </tp>
      <tp>
        <v>56.5</v>
        <stp/>
        <stp>StudyData</stp>
        <stp>DSX</stp>
        <stp>ATR</stp>
        <stp>MAType=Sim,Period=20</stp>
        <stp>ATR</stp>
        <stp>D</stp>
        <stp>-1</stp>
        <stp>All</stp>
        <stp/>
        <stp/>
        <stp>TRUE</stp>
        <stp>T</stp>
        <tr r="J23" s="1"/>
      </tp>
      <tp>
        <v>1.396E-2</v>
        <stp/>
        <stp>StudyData</stp>
        <stp>BP6</stp>
        <stp>ATR</stp>
        <stp>MAType=Sim,Period=20</stp>
        <stp>ATR</stp>
        <stp>D</stp>
        <stp>-7</stp>
        <stp>All</stp>
        <stp/>
        <stp/>
        <stp>TRUE</stp>
        <stp>T</stp>
        <tr r="O23" s="1"/>
      </tp>
      <tp>
        <v>1.6214999999999999</v>
        <stp/>
        <stp>StudyData</stp>
        <stp>CLE</stp>
        <stp>ATR</stp>
        <stp>MAType=Sim,Period=20</stp>
        <stp>ATR</stp>
        <stp>D</stp>
        <stp>-6</stp>
        <stp>All</stp>
        <stp/>
        <stp/>
        <stp>TRUE</stp>
        <stp>T</stp>
        <tr r="P11" s="1"/>
      </tp>
      <tp>
        <v>19.465</v>
        <stp/>
        <stp>StudyData</stp>
        <stp>GCE</stp>
        <stp>ATR</stp>
        <stp>MAType=Sim,Period=20</stp>
        <stp>ATR</stp>
        <stp>D</stp>
        <stp>-2</stp>
        <stp>All</stp>
        <stp/>
        <stp/>
        <stp>TRUE</stp>
        <stp>T</stp>
        <tr r="T17" s="1"/>
      </tp>
      <tp>
        <v>0.13750000000000001</v>
        <stp/>
        <stp>StudyData</stp>
        <stp>CLE</stp>
        <stp>ATR</stp>
        <stp>MAType=Sim,Period=20</stp>
        <stp>ATR</stp>
        <stp>5</stp>
        <stp>-6</stp>
        <stp>All</stp>
        <stp/>
        <stp/>
        <stp>TRUE</stp>
        <stp>T</stp>
        <tr r="P8" s="1"/>
      </tp>
      <tp>
        <v>1.93</v>
        <stp/>
        <stp>StudyData</stp>
        <stp>GCE</stp>
        <stp>ATR</stp>
        <stp>MAType=Sim,Period=20</stp>
        <stp>ATR</stp>
        <stp>5</stp>
        <stp>-2</stp>
        <stp>All</stp>
        <stp/>
        <stp/>
        <stp>TRUE</stp>
        <stp>T</stp>
        <tr r="T14" s="1"/>
      </tp>
      <tp>
        <v>4.25</v>
        <stp/>
        <stp>StudyData</stp>
        <stp>DSX</stp>
        <stp>ATR</stp>
        <stp>MAType=Sim,Period=20</stp>
        <stp>ATR</stp>
        <stp>5</stp>
        <stp>-1</stp>
        <stp>All</stp>
        <stp/>
        <stp/>
        <stp>TRUE</stp>
        <stp>T</stp>
        <tr r="J20" s="1"/>
      </tp>
      <tp>
        <v>1.2800000000000001E-3</v>
        <stp/>
        <stp>StudyData</stp>
        <stp>BP6</stp>
        <stp>ATR</stp>
        <stp>MAType=Sim,Period=20</stp>
        <stp>ATR</stp>
        <stp>5</stp>
        <stp>-7</stp>
        <stp>All</stp>
        <stp/>
        <stp/>
        <stp>TRUE</stp>
        <stp>T</stp>
        <tr r="O20" s="1"/>
      </tp>
      <tp>
        <v>1.4825E-2</v>
        <stp/>
        <stp>StudyData</stp>
        <stp>BP6</stp>
        <stp>ATR</stp>
        <stp>MAType=Sim,Period=20</stp>
        <stp>ATR</stp>
        <stp>D</stp>
        <stp>-8</stp>
        <stp>All</stp>
        <stp/>
        <stp/>
        <stp>TRUE</stp>
        <stp>T</stp>
        <tr r="N23" s="1"/>
      </tp>
      <tp>
        <v>1.5785</v>
        <stp/>
        <stp>StudyData</stp>
        <stp>CLE</stp>
        <stp>ATR</stp>
        <stp>MAType=Sim,Period=20</stp>
        <stp>ATR</stp>
        <stp>D</stp>
        <stp>-9</stp>
        <stp>All</stp>
        <stp/>
        <stp/>
        <stp>TRUE</stp>
        <stp>T</stp>
        <tr r="M11" s="1"/>
      </tp>
      <tp>
        <v>0.13</v>
        <stp/>
        <stp>StudyData</stp>
        <stp>CLE</stp>
        <stp>ATR</stp>
        <stp>MAType=Sim,Period=20</stp>
        <stp>ATR</stp>
        <stp>5</stp>
        <stp>-9</stp>
        <stp>All</stp>
        <stp/>
        <stp/>
        <stp>TRUE</stp>
        <stp>T</stp>
        <tr r="M8" s="1"/>
      </tp>
      <tp>
        <v>1.25E-3</v>
        <stp/>
        <stp>StudyData</stp>
        <stp>BP6</stp>
        <stp>ATR</stp>
        <stp>MAType=Sim,Period=20</stp>
        <stp>ATR</stp>
        <stp>5</stp>
        <stp>-8</stp>
        <stp>All</stp>
        <stp/>
        <stp/>
        <stp>TRUE</stp>
        <stp>T</stp>
        <tr r="N20" s="1"/>
      </tp>
      <tp>
        <v>1.532E-2</v>
        <stp/>
        <stp>StudyData</stp>
        <stp>BP6</stp>
        <stp>ATR</stp>
        <stp>MAType=Sim,Period=20</stp>
        <stp>ATR</stp>
        <stp>D</stp>
        <stp>-9</stp>
        <stp>All</stp>
        <stp/>
        <stp/>
        <stp>TRUE</stp>
        <stp>T</stp>
        <tr r="M23" s="1"/>
      </tp>
      <tp>
        <v>1.5475000000000001</v>
        <stp/>
        <stp>StudyData</stp>
        <stp>CLE</stp>
        <stp>ATR</stp>
        <stp>MAType=Sim,Period=20</stp>
        <stp>ATR</stp>
        <stp>D</stp>
        <stp>-8</stp>
        <stp>All</stp>
        <stp/>
        <stp/>
        <stp>TRUE</stp>
        <stp>T</stp>
        <tr r="N11" s="1"/>
      </tp>
      <tp>
        <v>0.1305</v>
        <stp/>
        <stp>StudyData</stp>
        <stp>CLE</stp>
        <stp>ATR</stp>
        <stp>MAType=Sim,Period=20</stp>
        <stp>ATR</stp>
        <stp>5</stp>
        <stp>-8</stp>
        <stp>All</stp>
        <stp/>
        <stp/>
        <stp>TRUE</stp>
        <stp>T</stp>
        <tr r="N8" s="1"/>
      </tp>
      <tp>
        <v>1.24E-3</v>
        <stp/>
        <stp>StudyData</stp>
        <stp>BP6</stp>
        <stp>ATR</stp>
        <stp>MAType=Sim,Period=20</stp>
        <stp>ATR</stp>
        <stp>5</stp>
        <stp>-9</stp>
        <stp>All</stp>
        <stp/>
        <stp/>
        <stp>TRUE</stp>
        <stp>T</stp>
        <tr r="M20" s="1"/>
      </tp>
      <tp>
        <v>21.21</v>
        <stp/>
        <stp>StudyData</stp>
        <stp>GCE</stp>
        <stp>ATR</stp>
        <stp>MAType=Sim,Period=20</stp>
        <stp>ATR</stp>
        <stp>D</stp>
        <stp>-9</stp>
        <stp>All</stp>
        <stp/>
        <stp/>
        <stp>TRUE</stp>
        <stp>T</stp>
        <tr r="M17" s="1"/>
      </tp>
      <tp>
        <v>1.835</v>
        <stp/>
        <stp>StudyData</stp>
        <stp>GCE</stp>
        <stp>ATR</stp>
        <stp>MAType=Sim,Period=20</stp>
        <stp>ATR</stp>
        <stp>5</stp>
        <stp>-9</stp>
        <stp>All</stp>
        <stp/>
        <stp/>
        <stp>TRUE</stp>
        <stp>T</stp>
        <tr r="M14" s="1"/>
      </tp>
      <tp>
        <v>20.484999999999999</v>
        <stp/>
        <stp>StudyData</stp>
        <stp>GCE</stp>
        <stp>ATR</stp>
        <stp>MAType=Sim,Period=20</stp>
        <stp>ATR</stp>
        <stp>D</stp>
        <stp>-8</stp>
        <stp>All</stp>
        <stp/>
        <stp/>
        <stp>TRUE</stp>
        <stp>T</stp>
        <tr r="N17" s="1"/>
      </tp>
      <tp>
        <v>1.845</v>
        <stp/>
        <stp>StudyData</stp>
        <stp>GCE</stp>
        <stp>ATR</stp>
        <stp>MAType=Sim,Period=20</stp>
        <stp>ATR</stp>
        <stp>5</stp>
        <stp>-8</stp>
        <stp>All</stp>
        <stp/>
        <stp/>
        <stp>TRUE</stp>
        <stp>T</stp>
        <tr r="N14" s="1"/>
      </tp>
      <tp>
        <v>62.45</v>
        <stp/>
        <stp>StudyData</stp>
        <stp>DSX</stp>
        <stp>ATR</stp>
        <stp>MAType=Sim,Period=20</stp>
        <stp>ATR</stp>
        <stp>D</stp>
        <stp>-8</stp>
        <stp>All</stp>
        <stp/>
        <stp/>
        <stp>TRUE</stp>
        <stp>T</stp>
        <tr r="C23" s="1"/>
      </tp>
      <tp>
        <v>3.5</v>
        <stp/>
        <stp>StudyData</stp>
        <stp>DSX</stp>
        <stp>ATR</stp>
        <stp>MAType=Sim,Period=20</stp>
        <stp>ATR</stp>
        <stp>5</stp>
        <stp>-8</stp>
        <stp>All</stp>
        <stp/>
        <stp/>
        <stp>TRUE</stp>
        <stp>T</stp>
        <tr r="C20" s="1"/>
      </tp>
      <tp>
        <v>62.45</v>
        <stp/>
        <stp>StudyData</stp>
        <stp>DSX</stp>
        <stp>ATR</stp>
        <stp>MAType=Sim,Period=20</stp>
        <stp>ATR</stp>
        <stp>D</stp>
        <stp>-9</stp>
        <stp>All</stp>
        <stp/>
        <stp/>
        <stp>TRUE</stp>
        <stp>T</stp>
        <tr r="B23" s="1"/>
      </tp>
      <tp>
        <v>3.55</v>
        <stp/>
        <stp>StudyData</stp>
        <stp>DSX</stp>
        <stp>ATR</stp>
        <stp>MAType=Sim,Period=20</stp>
        <stp>ATR</stp>
        <stp>5</stp>
        <stp>-9</stp>
        <stp>All</stp>
        <stp/>
        <stp/>
        <stp>TRUE</stp>
        <stp>T</stp>
        <tr r="B20" s="1"/>
      </tp>
      <tp>
        <v>2086.25</v>
        <stp/>
        <stp>StudyData</stp>
        <stp>EP</stp>
        <stp>Bar</stp>
        <stp/>
        <stp>Close</stp>
        <stp>60</stp>
        <stp>0</stp>
        <stp>All</stp>
        <stp/>
        <stp/>
        <stp/>
        <stp>T</stp>
        <tr r="D8" s="3"/>
      </tp>
      <tp>
        <v>2086.25</v>
        <stp/>
        <stp>StudyData</stp>
        <stp>EP</stp>
        <stp>Bar</stp>
        <stp/>
        <stp>Close</stp>
        <stp>15</stp>
        <stp>0</stp>
        <stp>All</stp>
        <stp/>
        <stp/>
        <stp/>
        <stp>T</stp>
        <tr r="D6" s="3"/>
      </tp>
      <tp t="s">
        <v>MJNKM6</v>
        <stp/>
        <stp>ContractData</stp>
        <stp>MJNK</stp>
        <stp>Symbol</stp>
        <stp/>
        <stp>T</stp>
        <tr r="S42" s="2"/>
      </tp>
      <tp>
        <v>17395</v>
        <stp/>
        <stp>ContractData</stp>
        <stp>MJNK</stp>
        <stp>High</stp>
        <stp/>
        <stp>T</stp>
        <tr r="C43" s="2"/>
        <tr r="P29" s="1"/>
      </tp>
      <tp>
        <v>10264.5</v>
        <stp/>
        <stp>StudyData</stp>
        <stp>DD</stp>
        <stp>Bar</stp>
        <stp/>
        <stp>Close</stp>
        <stp>60</stp>
        <stp>0</stp>
        <stp>All</stp>
        <stp/>
        <stp/>
        <stp/>
        <stp>T</stp>
        <tr r="D20" s="3"/>
      </tp>
      <tp>
        <v>10264.5</v>
        <stp/>
        <stp>StudyData</stp>
        <stp>DD</stp>
        <stp>Bar</stp>
        <stp/>
        <stp>Close</stp>
        <stp>15</stp>
        <stp>0</stp>
        <stp>All</stp>
        <stp/>
        <stp/>
        <stp/>
        <stp>T</stp>
        <tr r="D18" s="3"/>
      </tp>
      <tp>
        <v>42486.385416666664</v>
        <stp/>
        <stp>StudyData</stp>
        <stp>EP</stp>
        <stp>Bar</stp>
        <stp/>
        <stp>Time</stp>
        <stp>5</stp>
        <stp>-1</stp>
        <stp>All</stp>
        <stp/>
        <stp/>
        <stp/>
        <stp>T</stp>
        <tr r="B3" s="4"/>
      </tp>
      <tp>
        <v>42486.385416666664</v>
        <stp/>
        <stp>StudyData</stp>
        <stp>DD</stp>
        <stp>Bar</stp>
        <stp/>
        <stp>Time</stp>
        <stp>5</stp>
        <stp>-1</stp>
        <stp>All</stp>
        <stp/>
        <stp/>
        <stp/>
        <stp>T</stp>
        <tr r="I3" s="4"/>
      </tp>
      <tp>
        <v>42486.378472222219</v>
        <stp/>
        <stp>StudyData</stp>
        <stp>EP</stp>
        <stp>Bar</stp>
        <stp/>
        <stp>Time</stp>
        <stp>5</stp>
        <stp>-3</stp>
        <stp>All</stp>
        <stp/>
        <stp/>
        <stp/>
        <stp>T</stp>
        <tr r="B5" s="4"/>
      </tp>
      <tp>
        <v>42486.381944444445</v>
        <stp/>
        <stp>StudyData</stp>
        <stp>DD</stp>
        <stp>Bar</stp>
        <stp/>
        <stp>Time</stp>
        <stp>5</stp>
        <stp>-2</stp>
        <stp>All</stp>
        <stp/>
        <stp/>
        <stp/>
        <stp>T</stp>
        <tr r="I4" s="4"/>
      </tp>
      <tp>
        <v>42486.381944444445</v>
        <stp/>
        <stp>StudyData</stp>
        <stp>EP</stp>
        <stp>Bar</stp>
        <stp/>
        <stp>Time</stp>
        <stp>5</stp>
        <stp>-2</stp>
        <stp>All</stp>
        <stp/>
        <stp/>
        <stp/>
        <stp>T</stp>
        <tr r="B4" s="4"/>
      </tp>
      <tp>
        <v>42486.378472222219</v>
        <stp/>
        <stp>StudyData</stp>
        <stp>DD</stp>
        <stp>Bar</stp>
        <stp/>
        <stp>Time</stp>
        <stp>5</stp>
        <stp>-3</stp>
        <stp>All</stp>
        <stp/>
        <stp/>
        <stp/>
        <stp>T</stp>
        <tr r="I5" s="4"/>
      </tp>
      <tp>
        <v>42486.371527777781</v>
        <stp/>
        <stp>StudyData</stp>
        <stp>EP</stp>
        <stp>Bar</stp>
        <stp/>
        <stp>Time</stp>
        <stp>5</stp>
        <stp>-5</stp>
        <stp>All</stp>
        <stp/>
        <stp/>
        <stp/>
        <stp>T</stp>
        <tr r="B7" s="4"/>
      </tp>
      <tp>
        <v>42486.375</v>
        <stp/>
        <stp>StudyData</stp>
        <stp>DD</stp>
        <stp>Bar</stp>
        <stp/>
        <stp>Time</stp>
        <stp>5</stp>
        <stp>-4</stp>
        <stp>All</stp>
        <stp/>
        <stp/>
        <stp/>
        <stp>T</stp>
        <tr r="I6" s="4"/>
      </tp>
      <tp>
        <v>42486.375</v>
        <stp/>
        <stp>StudyData</stp>
        <stp>EP</stp>
        <stp>Bar</stp>
        <stp/>
        <stp>Time</stp>
        <stp>5</stp>
        <stp>-4</stp>
        <stp>All</stp>
        <stp/>
        <stp/>
        <stp/>
        <stp>T</stp>
        <tr r="B6" s="4"/>
      </tp>
      <tp>
        <v>42486.371527777781</v>
        <stp/>
        <stp>StudyData</stp>
        <stp>DD</stp>
        <stp>Bar</stp>
        <stp/>
        <stp>Time</stp>
        <stp>5</stp>
        <stp>-5</stp>
        <stp>All</stp>
        <stp/>
        <stp/>
        <stp/>
        <stp>T</stp>
        <tr r="I7" s="4"/>
      </tp>
      <tp>
        <v>42486.364583333336</v>
        <stp/>
        <stp>StudyData</stp>
        <stp>EP</stp>
        <stp>Bar</stp>
        <stp/>
        <stp>Time</stp>
        <stp>5</stp>
        <stp>-7</stp>
        <stp>All</stp>
        <stp/>
        <stp/>
        <stp/>
        <stp>T</stp>
        <tr r="B9" s="4"/>
      </tp>
      <tp>
        <v>42486.368055555555</v>
        <stp/>
        <stp>StudyData</stp>
        <stp>DD</stp>
        <stp>Bar</stp>
        <stp/>
        <stp>Time</stp>
        <stp>5</stp>
        <stp>-6</stp>
        <stp>All</stp>
        <stp/>
        <stp/>
        <stp/>
        <stp>T</stp>
        <tr r="I8" s="4"/>
      </tp>
      <tp>
        <v>42486.368055555555</v>
        <stp/>
        <stp>StudyData</stp>
        <stp>EP</stp>
        <stp>Bar</stp>
        <stp/>
        <stp>Time</stp>
        <stp>5</stp>
        <stp>-6</stp>
        <stp>All</stp>
        <stp/>
        <stp/>
        <stp/>
        <stp>T</stp>
        <tr r="B8" s="4"/>
      </tp>
      <tp>
        <v>42486.364583333336</v>
        <stp/>
        <stp>StudyData</stp>
        <stp>DD</stp>
        <stp>Bar</stp>
        <stp/>
        <stp>Time</stp>
        <stp>5</stp>
        <stp>-7</stp>
        <stp>All</stp>
        <stp/>
        <stp/>
        <stp/>
        <stp>T</stp>
        <tr r="I9" s="4"/>
      </tp>
      <tp>
        <v>42486.357638888891</v>
        <stp/>
        <stp>StudyData</stp>
        <stp>EP</stp>
        <stp>Bar</stp>
        <stp/>
        <stp>Time</stp>
        <stp>5</stp>
        <stp>-9</stp>
        <stp>All</stp>
        <stp/>
        <stp/>
        <stp/>
        <stp>T</stp>
        <tr r="B11" s="4"/>
      </tp>
      <tp>
        <v>42486.361111111109</v>
        <stp/>
        <stp>StudyData</stp>
        <stp>DD</stp>
        <stp>Bar</stp>
        <stp/>
        <stp>Time</stp>
        <stp>5</stp>
        <stp>-8</stp>
        <stp>All</stp>
        <stp/>
        <stp/>
        <stp/>
        <stp>T</stp>
        <tr r="I10" s="4"/>
      </tp>
      <tp>
        <v>42486.361111111109</v>
        <stp/>
        <stp>StudyData</stp>
        <stp>EP</stp>
        <stp>Bar</stp>
        <stp/>
        <stp>Time</stp>
        <stp>5</stp>
        <stp>-8</stp>
        <stp>All</stp>
        <stp/>
        <stp/>
        <stp/>
        <stp>T</stp>
        <tr r="B10" s="4"/>
      </tp>
      <tp>
        <v>42486.357638888891</v>
        <stp/>
        <stp>StudyData</stp>
        <stp>DD</stp>
        <stp>Bar</stp>
        <stp/>
        <stp>Time</stp>
        <stp>5</stp>
        <stp>-9</stp>
        <stp>All</stp>
        <stp/>
        <stp/>
        <stp/>
        <stp>T</stp>
        <tr r="I11" s="4"/>
      </tp>
      <tp t="s">
        <v>GCEM6</v>
        <stp/>
        <stp>ContractData</stp>
        <stp>GCE</stp>
        <stp>Symbol</stp>
        <stp/>
        <stp>T</stp>
        <tr r="U42" s="2"/>
      </tp>
      <tp t="s">
        <v>CLEM6</v>
        <stp/>
        <stp>ContractData</stp>
        <stp>CLE</stp>
        <stp>Symbol</stp>
        <stp/>
        <stp>T</stp>
        <tr r="T42" s="2"/>
      </tp>
      <tp>
        <v>3060</v>
        <stp/>
        <stp>StudyData</stp>
        <stp>DSX</stp>
        <stp>Bar</stp>
        <stp/>
        <stp>Close</stp>
        <stp>5</stp>
        <stp>-14</stp>
        <stp>All</stp>
        <stp/>
        <stp/>
        <stp/>
        <stp>T</stp>
        <tr r="T16" s="4"/>
        <tr r="T16" s="4"/>
      </tp>
      <tp>
        <v>3060</v>
        <stp/>
        <stp>StudyData</stp>
        <stp>DSX</stp>
        <stp>Bar</stp>
        <stp/>
        <stp>Close</stp>
        <stp>5</stp>
        <stp>-15</stp>
        <stp>All</stp>
        <stp/>
        <stp/>
        <stp/>
        <stp>T</stp>
        <tr r="T17" s="4"/>
        <tr r="T17" s="4"/>
      </tp>
      <tp>
        <v>3060</v>
        <stp/>
        <stp>StudyData</stp>
        <stp>DSX</stp>
        <stp>Bar</stp>
        <stp/>
        <stp>Close</stp>
        <stp>5</stp>
        <stp>-16</stp>
        <stp>All</stp>
        <stp/>
        <stp/>
        <stp/>
        <stp>T</stp>
        <tr r="T18" s="4"/>
        <tr r="T18" s="4"/>
      </tp>
      <tp>
        <v>3063</v>
        <stp/>
        <stp>StudyData</stp>
        <stp>DSX</stp>
        <stp>Bar</stp>
        <stp/>
        <stp>Close</stp>
        <stp>5</stp>
        <stp>-17</stp>
        <stp>All</stp>
        <stp/>
        <stp/>
        <stp/>
        <stp>T</stp>
        <tr r="T19" s="4"/>
        <tr r="T19" s="4"/>
      </tp>
      <tp>
        <v>3053</v>
        <stp/>
        <stp>StudyData</stp>
        <stp>DSX</stp>
        <stp>Bar</stp>
        <stp/>
        <stp>Close</stp>
        <stp>5</stp>
        <stp>-10</stp>
        <stp>All</stp>
        <stp/>
        <stp/>
        <stp/>
        <stp>T</stp>
        <tr r="T12" s="4"/>
        <tr r="T12" s="4"/>
      </tp>
      <tp>
        <v>3055</v>
        <stp/>
        <stp>StudyData</stp>
        <stp>DSX</stp>
        <stp>Bar</stp>
        <stp/>
        <stp>Close</stp>
        <stp>5</stp>
        <stp>-11</stp>
        <stp>All</stp>
        <stp/>
        <stp/>
        <stp/>
        <stp>T</stp>
        <tr r="T13" s="4"/>
        <tr r="T13" s="4"/>
      </tp>
      <tp>
        <v>3056</v>
        <stp/>
        <stp>StudyData</stp>
        <stp>DSX</stp>
        <stp>Bar</stp>
        <stp/>
        <stp>Close</stp>
        <stp>5</stp>
        <stp>-12</stp>
        <stp>All</stp>
        <stp/>
        <stp/>
        <stp/>
        <stp>T</stp>
        <tr r="T14" s="4"/>
        <tr r="T14" s="4"/>
      </tp>
      <tp>
        <v>3056</v>
        <stp/>
        <stp>StudyData</stp>
        <stp>DSX</stp>
        <stp>Bar</stp>
        <stp/>
        <stp>Close</stp>
        <stp>5</stp>
        <stp>-13</stp>
        <stp>All</stp>
        <stp/>
        <stp/>
        <stp/>
        <stp>T</stp>
        <tr r="T15" s="4"/>
        <tr r="T15" s="4"/>
      </tp>
      <tp>
        <v>3062</v>
        <stp/>
        <stp>StudyData</stp>
        <stp>DSX</stp>
        <stp>Bar</stp>
        <stp/>
        <stp>Close</stp>
        <stp>5</stp>
        <stp>-18</stp>
        <stp>All</stp>
        <stp/>
        <stp/>
        <stp/>
        <stp>T</stp>
        <tr r="T20" s="4"/>
        <tr r="T20" s="4"/>
      </tp>
      <tp>
        <v>3060</v>
        <stp/>
        <stp>StudyData</stp>
        <stp>DSX</stp>
        <stp>Bar</stp>
        <stp/>
        <stp>Close</stp>
        <stp>5</stp>
        <stp>-19</stp>
        <stp>All</stp>
        <stp/>
        <stp/>
        <stp/>
        <stp>T</stp>
        <tr r="T21" s="4"/>
        <tr r="T21" s="4"/>
      </tp>
      <tp>
        <v>17305</v>
        <stp/>
        <stp>ContractData</stp>
        <stp>MJNK</stp>
        <stp>Open</stp>
        <stp/>
        <stp>T</stp>
        <tr r="O29" s="1"/>
        <tr r="B43" s="2"/>
      </tp>
      <tp>
        <v>42486.391284722224</v>
        <stp/>
        <stp>SystemInfo</stp>
        <stp>Linetime</stp>
        <tr r="Z2" s="2"/>
      </tp>
      <tp>
        <v>3062</v>
        <stp/>
        <stp>StudyData</stp>
        <stp>DSX</stp>
        <stp>Bar</stp>
        <stp/>
        <stp>Close</stp>
        <stp>5</stp>
        <stp>-34</stp>
        <stp>All</stp>
        <stp/>
        <stp/>
        <stp/>
        <stp>T</stp>
        <tr r="T36" s="4"/>
        <tr r="T36" s="4"/>
      </tp>
      <tp>
        <v>3060</v>
        <stp/>
        <stp>StudyData</stp>
        <stp>DSX</stp>
        <stp>Bar</stp>
        <stp/>
        <stp>Close</stp>
        <stp>5</stp>
        <stp>-35</stp>
        <stp>All</stp>
        <stp/>
        <stp/>
        <stp/>
        <stp>T</stp>
        <tr r="T37" s="4"/>
        <tr r="T37" s="4"/>
      </tp>
      <tp>
        <v>43.51</v>
        <stp/>
        <stp>StudyData</stp>
        <stp>CLE</stp>
        <stp>Bar</stp>
        <stp/>
        <stp>Close</stp>
        <stp>15</stp>
        <stp>-1</stp>
        <stp>All</stp>
        <stp/>
        <stp/>
        <stp/>
        <stp>T</stp>
        <tr r="I7" s="3"/>
      </tp>
      <tp>
        <v>1243.5</v>
        <stp/>
        <stp>StudyData</stp>
        <stp>GCE</stp>
        <stp>Bar</stp>
        <stp/>
        <stp>Close</stp>
        <stp>15</stp>
        <stp>-1</stp>
        <stp>All</stp>
        <stp/>
        <stp/>
        <stp/>
        <stp>T</stp>
        <tr r="I19" s="3"/>
      </tp>
      <tp>
        <v>3063</v>
        <stp/>
        <stp>StudyData</stp>
        <stp>DSX</stp>
        <stp>Bar</stp>
        <stp/>
        <stp>Close</stp>
        <stp>5</stp>
        <stp>-30</stp>
        <stp>All</stp>
        <stp/>
        <stp/>
        <stp/>
        <stp>T</stp>
        <tr r="T32" s="4"/>
        <tr r="T32" s="4"/>
      </tp>
      <tp>
        <v>3061</v>
        <stp/>
        <stp>StudyData</stp>
        <stp>DSX</stp>
        <stp>Bar</stp>
        <stp/>
        <stp>Close</stp>
        <stp>5</stp>
        <stp>-31</stp>
        <stp>All</stp>
        <stp/>
        <stp/>
        <stp/>
        <stp>T</stp>
        <tr r="T33" s="4"/>
        <tr r="T33" s="4"/>
      </tp>
      <tp>
        <v>3061</v>
        <stp/>
        <stp>StudyData</stp>
        <stp>DSX</stp>
        <stp>Bar</stp>
        <stp/>
        <stp>Close</stp>
        <stp>5</stp>
        <stp>-32</stp>
        <stp>All</stp>
        <stp/>
        <stp/>
        <stp/>
        <stp>T</stp>
        <tr r="T34" s="4"/>
        <tr r="T34" s="4"/>
      </tp>
      <tp>
        <v>1243.5</v>
        <stp/>
        <stp>StudyData</stp>
        <stp>GCE</stp>
        <stp>Bar</stp>
        <stp/>
        <stp>Close</stp>
        <stp>60</stp>
        <stp>-1</stp>
        <stp>All</stp>
        <stp/>
        <stp/>
        <stp/>
        <stp>T</stp>
        <tr r="I21" s="3"/>
      </tp>
      <tp>
        <v>43.42</v>
        <stp/>
        <stp>StudyData</stp>
        <stp>CLE</stp>
        <stp>Bar</stp>
        <stp/>
        <stp>Close</stp>
        <stp>60</stp>
        <stp>-1</stp>
        <stp>All</stp>
        <stp/>
        <stp/>
        <stp/>
        <stp>T</stp>
        <tr r="I9" s="3"/>
      </tp>
      <tp>
        <v>3063</v>
        <stp/>
        <stp>StudyData</stp>
        <stp>DSX</stp>
        <stp>Bar</stp>
        <stp/>
        <stp>Close</stp>
        <stp>5</stp>
        <stp>-33</stp>
        <stp>All</stp>
        <stp/>
        <stp/>
        <stp/>
        <stp>T</stp>
        <tr r="T35" s="4"/>
        <tr r="T35" s="4"/>
      </tp>
      <tp>
        <v>32.5</v>
        <stp/>
        <stp>StudyData</stp>
        <stp>MJNK</stp>
        <stp>ATR</stp>
        <stp>MAType=Sim,Period=20</stp>
        <stp>ATR</stp>
        <stp>15</stp>
        <stp>-9</stp>
        <stp>All</stp>
        <stp/>
        <stp/>
        <stp>TRUE</stp>
        <stp>T</stp>
        <tr r="B27" s="1"/>
      </tp>
      <tp>
        <v>30.75</v>
        <stp/>
        <stp>StudyData</stp>
        <stp>MJNK</stp>
        <stp>ATR</stp>
        <stp>MAType=Sim,Period=20</stp>
        <stp>ATR</stp>
        <stp>15</stp>
        <stp>-8</stp>
        <stp>All</stp>
        <stp/>
        <stp/>
        <stp>TRUE</stp>
        <stp>T</stp>
        <tr r="C27" s="1"/>
      </tp>
      <tp>
        <v>86.5</v>
        <stp/>
        <stp>StudyData</stp>
        <stp>MJNK</stp>
        <stp>ATR</stp>
        <stp>MAType=Sim,Period=20</stp>
        <stp>ATR</stp>
        <stp>60</stp>
        <stp>-8</stp>
        <stp>All</stp>
        <stp/>
        <stp/>
        <stp>TRUE</stp>
        <stp>T</stp>
        <tr r="C28" s="1"/>
      </tp>
      <tp>
        <v>86.25</v>
        <stp/>
        <stp>StudyData</stp>
        <stp>MJNK</stp>
        <stp>ATR</stp>
        <stp>MAType=Sim,Period=20</stp>
        <stp>ATR</stp>
        <stp>60</stp>
        <stp>-9</stp>
        <stp>All</stp>
        <stp/>
        <stp/>
        <stp>TRUE</stp>
        <stp>T</stp>
        <tr r="B28" s="1"/>
      </tp>
      <tp>
        <v>85.75</v>
        <stp/>
        <stp>StudyData</stp>
        <stp>MJNK</stp>
        <stp>ATR</stp>
        <stp>MAType=Sim,Period=20</stp>
        <stp>ATR</stp>
        <stp>60</stp>
        <stp>-4</stp>
        <stp>All</stp>
        <stp/>
        <stp/>
        <stp>TRUE</stp>
        <stp>T</stp>
        <tr r="G28" s="1"/>
      </tp>
      <tp>
        <v>26.75</v>
        <stp/>
        <stp>StudyData</stp>
        <stp>MJNK</stp>
        <stp>ATR</stp>
        <stp>MAType=Sim,Period=20</stp>
        <stp>ATR</stp>
        <stp>15</stp>
        <stp>-3</stp>
        <stp>All</stp>
        <stp/>
        <stp/>
        <stp>TRUE</stp>
        <stp>T</stp>
        <tr r="H27" s="1"/>
      </tp>
      <tp>
        <v>88.5</v>
        <stp/>
        <stp>StudyData</stp>
        <stp>MJNK</stp>
        <stp>ATR</stp>
        <stp>MAType=Sim,Period=20</stp>
        <stp>ATR</stp>
        <stp>60</stp>
        <stp>-5</stp>
        <stp>All</stp>
        <stp/>
        <stp/>
        <stp>TRUE</stp>
        <stp>T</stp>
        <tr r="F28" s="1"/>
      </tp>
      <tp>
        <v>26.75</v>
        <stp/>
        <stp>StudyData</stp>
        <stp>MJNK</stp>
        <stp>ATR</stp>
        <stp>MAType=Sim,Period=20</stp>
        <stp>ATR</stp>
        <stp>15</stp>
        <stp>-2</stp>
        <stp>All</stp>
        <stp/>
        <stp/>
        <stp>TRUE</stp>
        <stp>T</stp>
        <tr r="I27" s="1"/>
      </tp>
      <tp>
        <v>86.5</v>
        <stp/>
        <stp>StudyData</stp>
        <stp>MJNK</stp>
        <stp>ATR</stp>
        <stp>MAType=Sim,Period=20</stp>
        <stp>ATR</stp>
        <stp>60</stp>
        <stp>-6</stp>
        <stp>All</stp>
        <stp/>
        <stp/>
        <stp>TRUE</stp>
        <stp>T</stp>
        <tr r="E28" s="1"/>
      </tp>
      <tp>
        <v>26.75</v>
        <stp/>
        <stp>StudyData</stp>
        <stp>MJNK</stp>
        <stp>ATR</stp>
        <stp>MAType=Sim,Period=20</stp>
        <stp>ATR</stp>
        <stp>15</stp>
        <stp>-1</stp>
        <stp>All</stp>
        <stp/>
        <stp/>
        <stp>TRUE</stp>
        <stp>T</stp>
        <tr r="J27" s="1"/>
      </tp>
      <tp>
        <v>84.5</v>
        <stp/>
        <stp>StudyData</stp>
        <stp>MJNK</stp>
        <stp>ATR</stp>
        <stp>MAType=Sim,Period=20</stp>
        <stp>ATR</stp>
        <stp>60</stp>
        <stp>-7</stp>
        <stp>All</stp>
        <stp/>
        <stp/>
        <stp>TRUE</stp>
        <stp>T</stp>
        <tr r="D28" s="1"/>
      </tp>
      <tp>
        <v>28</v>
        <stp/>
        <stp>StudyData</stp>
        <stp>MJNK</stp>
        <stp>ATR</stp>
        <stp>MAType=Sim,Period=20</stp>
        <stp>ATR</stp>
        <stp>15</stp>
        <stp>-7</stp>
        <stp>All</stp>
        <stp/>
        <stp/>
        <stp>TRUE</stp>
        <stp>T</stp>
        <tr r="D27" s="1"/>
      </tp>
      <tp>
        <v>84.75</v>
        <stp/>
        <stp>StudyData</stp>
        <stp>MJNK</stp>
        <stp>ATR</stp>
        <stp>MAType=Sim,Period=20</stp>
        <stp>ATR</stp>
        <stp>60</stp>
        <stp>-1</stp>
        <stp>All</stp>
        <stp/>
        <stp/>
        <stp>TRUE</stp>
        <stp>T</stp>
        <tr r="J28" s="1"/>
      </tp>
      <tp>
        <v>27.5</v>
        <stp/>
        <stp>StudyData</stp>
        <stp>MJNK</stp>
        <stp>ATR</stp>
        <stp>MAType=Sim,Period=20</stp>
        <stp>ATR</stp>
        <stp>15</stp>
        <stp>-6</stp>
        <stp>All</stp>
        <stp/>
        <stp/>
        <stp>TRUE</stp>
        <stp>T</stp>
        <tr r="E27" s="1"/>
      </tp>
      <tp>
        <v>84.25</v>
        <stp/>
        <stp>StudyData</stp>
        <stp>MJNK</stp>
        <stp>ATR</stp>
        <stp>MAType=Sim,Period=20</stp>
        <stp>ATR</stp>
        <stp>60</stp>
        <stp>-2</stp>
        <stp>All</stp>
        <stp/>
        <stp/>
        <stp>TRUE</stp>
        <stp>T</stp>
        <tr r="I28" s="1"/>
      </tp>
      <tp>
        <v>26.75</v>
        <stp/>
        <stp>StudyData</stp>
        <stp>MJNK</stp>
        <stp>ATR</stp>
        <stp>MAType=Sim,Period=20</stp>
        <stp>ATR</stp>
        <stp>15</stp>
        <stp>-5</stp>
        <stp>All</stp>
        <stp/>
        <stp/>
        <stp>TRUE</stp>
        <stp>T</stp>
        <tr r="F27" s="1"/>
      </tp>
      <tp>
        <v>85</v>
        <stp/>
        <stp>StudyData</stp>
        <stp>MJNK</stp>
        <stp>ATR</stp>
        <stp>MAType=Sim,Period=20</stp>
        <stp>ATR</stp>
        <stp>60</stp>
        <stp>-3</stp>
        <stp>All</stp>
        <stp/>
        <stp/>
        <stp>TRUE</stp>
        <stp>T</stp>
        <tr r="H28" s="1"/>
      </tp>
      <tp>
        <v>26.5</v>
        <stp/>
        <stp>StudyData</stp>
        <stp>MJNK</stp>
        <stp>ATR</stp>
        <stp>MAType=Sim,Period=20</stp>
        <stp>ATR</stp>
        <stp>15</stp>
        <stp>-4</stp>
        <stp>All</stp>
        <stp/>
        <stp/>
        <stp>TRUE</stp>
        <stp>T</stp>
        <tr r="G27" s="1"/>
      </tp>
      <tp>
        <v>3065</v>
        <stp/>
        <stp>StudyData</stp>
        <stp>DSX</stp>
        <stp>Bar</stp>
        <stp/>
        <stp>Close</stp>
        <stp>5</stp>
        <stp>-24</stp>
        <stp>All</stp>
        <stp/>
        <stp/>
        <stp/>
        <stp>T</stp>
        <tr r="T26" s="4"/>
        <tr r="T26" s="4"/>
      </tp>
      <tp>
        <v>3066</v>
        <stp/>
        <stp>StudyData</stp>
        <stp>DSX</stp>
        <stp>Bar</stp>
        <stp/>
        <stp>Close</stp>
        <stp>5</stp>
        <stp>-25</stp>
        <stp>All</stp>
        <stp/>
        <stp/>
        <stp/>
        <stp>T</stp>
        <tr r="T27" s="4"/>
        <tr r="T27" s="4"/>
      </tp>
      <tp>
        <v>3066</v>
        <stp/>
        <stp>StudyData</stp>
        <stp>DSX</stp>
        <stp>Bar</stp>
        <stp/>
        <stp>Close</stp>
        <stp>5</stp>
        <stp>-26</stp>
        <stp>All</stp>
        <stp/>
        <stp/>
        <stp/>
        <stp>T</stp>
        <tr r="T28" s="4"/>
        <tr r="T28" s="4"/>
      </tp>
      <tp>
        <v>3068</v>
        <stp/>
        <stp>StudyData</stp>
        <stp>DSX</stp>
        <stp>Bar</stp>
        <stp/>
        <stp>Close</stp>
        <stp>5</stp>
        <stp>-27</stp>
        <stp>All</stp>
        <stp/>
        <stp/>
        <stp/>
        <stp>T</stp>
        <tr r="T29" s="4"/>
        <tr r="T29" s="4"/>
      </tp>
      <tp>
        <v>3057</v>
        <stp/>
        <stp>StudyData</stp>
        <stp>DSX</stp>
        <stp>Bar</stp>
        <stp/>
        <stp>Close</stp>
        <stp>5</stp>
        <stp>-20</stp>
        <stp>All</stp>
        <stp/>
        <stp/>
        <stp/>
        <stp>T</stp>
        <tr r="T22" s="4"/>
        <tr r="T22" s="4"/>
      </tp>
      <tp>
        <v>3060</v>
        <stp/>
        <stp>StudyData</stp>
        <stp>DSX</stp>
        <stp>Bar</stp>
        <stp/>
        <stp>Close</stp>
        <stp>5</stp>
        <stp>-21</stp>
        <stp>All</stp>
        <stp/>
        <stp/>
        <stp/>
        <stp>T</stp>
        <tr r="T23" s="4"/>
        <tr r="T23" s="4"/>
      </tp>
      <tp>
        <v>3060</v>
        <stp/>
        <stp>StudyData</stp>
        <stp>DSX</stp>
        <stp>Bar</stp>
        <stp/>
        <stp>Close</stp>
        <stp>5</stp>
        <stp>-22</stp>
        <stp>All</stp>
        <stp/>
        <stp/>
        <stp/>
        <stp>T</stp>
        <tr r="T24" s="4"/>
        <tr r="T24" s="4"/>
      </tp>
      <tp>
        <v>3066</v>
        <stp/>
        <stp>StudyData</stp>
        <stp>DSX</stp>
        <stp>Bar</stp>
        <stp/>
        <stp>Close</stp>
        <stp>5</stp>
        <stp>-23</stp>
        <stp>All</stp>
        <stp/>
        <stp/>
        <stp/>
        <stp>T</stp>
        <tr r="T25" s="4"/>
        <tr r="T25" s="4"/>
      </tp>
      <tp>
        <v>3068</v>
        <stp/>
        <stp>StudyData</stp>
        <stp>DSX</stp>
        <stp>Bar</stp>
        <stp/>
        <stp>Close</stp>
        <stp>5</stp>
        <stp>-28</stp>
        <stp>All</stp>
        <stp/>
        <stp/>
        <stp/>
        <stp>T</stp>
        <tr r="T30" s="4"/>
        <tr r="T30" s="4"/>
      </tp>
      <tp>
        <v>3063</v>
        <stp/>
        <stp>StudyData</stp>
        <stp>DSX</stp>
        <stp>Bar</stp>
        <stp/>
        <stp>Close</stp>
        <stp>5</stp>
        <stp>-29</stp>
        <stp>All</stp>
        <stp/>
        <stp/>
        <stp/>
        <stp>T</stp>
        <tr r="T31" s="4"/>
        <tr r="T31" s="4"/>
      </tp>
      <tp>
        <v>10283.5</v>
        <stp/>
        <stp>StudyData</stp>
        <stp>DD</stp>
        <stp>Bar</stp>
        <stp/>
        <stp>Open</stp>
        <stp>5</stp>
        <stp>-9</stp>
        <stp>All</stp>
        <stp/>
        <stp/>
        <stp/>
        <stp>T</stp>
        <tr r="J11" s="4"/>
        <tr r="J11" s="4"/>
      </tp>
      <tp>
        <v>2084.75</v>
        <stp/>
        <stp>StudyData</stp>
        <stp>EP</stp>
        <stp>Bar</stp>
        <stp/>
        <stp>Open</stp>
        <stp>5</stp>
        <stp>-8</stp>
        <stp>All</stp>
        <stp/>
        <stp/>
        <stp/>
        <stp>T</stp>
        <tr r="C10" s="4"/>
        <tr r="C10" s="4"/>
      </tp>
      <tp>
        <v>10280.5</v>
        <stp/>
        <stp>StudyData</stp>
        <stp>DD</stp>
        <stp>Bar</stp>
        <stp/>
        <stp>Open</stp>
        <stp>5</stp>
        <stp>-8</stp>
        <stp>All</stp>
        <stp/>
        <stp/>
        <stp/>
        <stp>T</stp>
        <tr r="J10" s="4"/>
        <tr r="J10" s="4"/>
      </tp>
      <tp>
        <v>2085</v>
        <stp/>
        <stp>StudyData</stp>
        <stp>EP</stp>
        <stp>Bar</stp>
        <stp/>
        <stp>Open</stp>
        <stp>5</stp>
        <stp>-9</stp>
        <stp>All</stp>
        <stp/>
        <stp/>
        <stp/>
        <stp>T</stp>
        <tr r="C11" s="4"/>
        <tr r="C11" s="4"/>
      </tp>
      <tp>
        <v>10296.5</v>
        <stp/>
        <stp>StudyData</stp>
        <stp>DD</stp>
        <stp>Bar</stp>
        <stp/>
        <stp>Open</stp>
        <stp>5</stp>
        <stp>-3</stp>
        <stp>All</stp>
        <stp/>
        <stp/>
        <stp/>
        <stp>T</stp>
        <tr r="J5" s="4"/>
        <tr r="J5" s="4"/>
      </tp>
      <tp>
        <v>2088.75</v>
        <stp/>
        <stp>StudyData</stp>
        <stp>EP</stp>
        <stp>Bar</stp>
        <stp/>
        <stp>Open</stp>
        <stp>5</stp>
        <stp>-2</stp>
        <stp>All</stp>
        <stp/>
        <stp/>
        <stp/>
        <stp>T</stp>
        <tr r="C4" s="4"/>
        <tr r="C4" s="4"/>
      </tp>
      <tp>
        <v>10294</v>
        <stp/>
        <stp>StudyData</stp>
        <stp>DD</stp>
        <stp>Bar</stp>
        <stp/>
        <stp>Open</stp>
        <stp>5</stp>
        <stp>-2</stp>
        <stp>All</stp>
        <stp/>
        <stp/>
        <stp/>
        <stp>T</stp>
        <tr r="J4" s="4"/>
        <tr r="J4" s="4"/>
      </tp>
      <tp>
        <v>2090</v>
        <stp/>
        <stp>StudyData</stp>
        <stp>EP</stp>
        <stp>Bar</stp>
        <stp/>
        <stp>Open</stp>
        <stp>5</stp>
        <stp>-3</stp>
        <stp>All</stp>
        <stp/>
        <stp/>
        <stp/>
        <stp>T</stp>
        <tr r="C5" s="4"/>
        <tr r="C5" s="4"/>
      </tp>
      <tp>
        <v>10263.5</v>
        <stp/>
        <stp>StudyData</stp>
        <stp>DD</stp>
        <stp>Bar</stp>
        <stp/>
        <stp>Open</stp>
        <stp>5</stp>
        <stp>-1</stp>
        <stp>All</stp>
        <stp/>
        <stp/>
        <stp/>
        <stp>T</stp>
        <tr r="J3" s="4"/>
        <tr r="J3" s="4"/>
      </tp>
      <tp>
        <v>2087.5</v>
        <stp/>
        <stp>StudyData</stp>
        <stp>EP</stp>
        <stp>Bar</stp>
        <stp/>
        <stp>Open</stp>
        <stp>5</stp>
        <stp>-1</stp>
        <stp>All</stp>
        <stp/>
        <stp/>
        <stp/>
        <stp>T</stp>
        <tr r="C3" s="4"/>
        <tr r="C3" s="4"/>
      </tp>
      <tp>
        <v>10285</v>
        <stp/>
        <stp>StudyData</stp>
        <stp>DD</stp>
        <stp>Bar</stp>
        <stp/>
        <stp>Open</stp>
        <stp>5</stp>
        <stp>-7</stp>
        <stp>All</stp>
        <stp/>
        <stp/>
        <stp/>
        <stp>T</stp>
        <tr r="J9" s="4"/>
        <tr r="J9" s="4"/>
      </tp>
      <tp>
        <v>2088.75</v>
        <stp/>
        <stp>StudyData</stp>
        <stp>EP</stp>
        <stp>Bar</stp>
        <stp/>
        <stp>Open</stp>
        <stp>5</stp>
        <stp>-6</stp>
        <stp>All</stp>
        <stp/>
        <stp/>
        <stp/>
        <stp>T</stp>
        <tr r="C8" s="4"/>
        <tr r="C8" s="4"/>
      </tp>
      <tp>
        <v>10305.5</v>
        <stp/>
        <stp>StudyData</stp>
        <stp>DD</stp>
        <stp>Bar</stp>
        <stp/>
        <stp>Open</stp>
        <stp>5</stp>
        <stp>-6</stp>
        <stp>All</stp>
        <stp/>
        <stp/>
        <stp/>
        <stp>T</stp>
        <tr r="J8" s="4"/>
        <tr r="J8" s="4"/>
      </tp>
      <tp>
        <v>2086</v>
        <stp/>
        <stp>StudyData</stp>
        <stp>EP</stp>
        <stp>Bar</stp>
        <stp/>
        <stp>Open</stp>
        <stp>5</stp>
        <stp>-7</stp>
        <stp>All</stp>
        <stp/>
        <stp/>
        <stp/>
        <stp>T</stp>
        <tr r="C9" s="4"/>
        <tr r="C9" s="4"/>
      </tp>
      <tp>
        <v>10307</v>
        <stp/>
        <stp>StudyData</stp>
        <stp>DD</stp>
        <stp>Bar</stp>
        <stp/>
        <stp>Open</stp>
        <stp>5</stp>
        <stp>-5</stp>
        <stp>All</stp>
        <stp/>
        <stp/>
        <stp/>
        <stp>T</stp>
        <tr r="J7" s="4"/>
        <tr r="J7" s="4"/>
      </tp>
      <tp>
        <v>2090.5</v>
        <stp/>
        <stp>StudyData</stp>
        <stp>EP</stp>
        <stp>Bar</stp>
        <stp/>
        <stp>Open</stp>
        <stp>5</stp>
        <stp>-4</stp>
        <stp>All</stp>
        <stp/>
        <stp/>
        <stp/>
        <stp>T</stp>
        <tr r="C6" s="4"/>
        <tr r="C6" s="4"/>
      </tp>
      <tp>
        <v>10304</v>
        <stp/>
        <stp>StudyData</stp>
        <stp>DD</stp>
        <stp>Bar</stp>
        <stp/>
        <stp>Open</stp>
        <stp>5</stp>
        <stp>-4</stp>
        <stp>All</stp>
        <stp/>
        <stp/>
        <stp/>
        <stp>T</stp>
        <tr r="J6" s="4"/>
        <tr r="J6" s="4"/>
      </tp>
      <tp>
        <v>2089.5</v>
        <stp/>
        <stp>StudyData</stp>
        <stp>EP</stp>
        <stp>Bar</stp>
        <stp/>
        <stp>Open</stp>
        <stp>5</stp>
        <stp>-5</stp>
        <stp>All</stp>
        <stp/>
        <stp/>
        <stp/>
        <stp>T</stp>
        <tr r="C7" s="4"/>
        <tr r="C7" s="4"/>
      </tp>
      <tp>
        <v>17300</v>
        <stp/>
        <stp>ContractData</stp>
        <stp>MJNK</stp>
        <stp>Y_Settlement</stp>
        <stp/>
        <stp>T</stp>
        <tr r="E38" s="3"/>
        <tr r="N29" s="1"/>
      </tp>
      <tp>
        <v>318</v>
        <stp/>
        <stp>ContractData</stp>
        <stp>EP</stp>
        <stp>MT_LastBidVolume</stp>
        <stp/>
        <stp>T</stp>
        <tr r="B9" s="2"/>
      </tp>
      <tp>
        <v>2</v>
        <stp/>
        <stp>ContractData</stp>
        <stp>DD</stp>
        <stp>MT_LastBidVolume</stp>
        <stp/>
        <stp>T</stp>
        <tr r="B21" s="2"/>
      </tp>
      <tp>
        <v>17350</v>
        <stp/>
        <stp>StudyData</stp>
        <stp>MJNK</stp>
        <stp>Bar</stp>
        <stp/>
        <stp>Low</stp>
        <stp>5</stp>
        <stp>-25</stp>
        <stp>All</stp>
        <stp/>
        <stp/>
        <stp/>
        <stp>T</stp>
        <tr r="Z27" s="4"/>
        <tr r="Z27" s="4"/>
      </tp>
      <tp>
        <v>17350</v>
        <stp/>
        <stp>StudyData</stp>
        <stp>MJNK</stp>
        <stp>Bar</stp>
        <stp/>
        <stp>Low</stp>
        <stp>5</stp>
        <stp>-24</stp>
        <stp>All</stp>
        <stp/>
        <stp/>
        <stp/>
        <stp>T</stp>
        <tr r="Z26" s="4"/>
        <tr r="Z26" s="4"/>
      </tp>
      <tp>
        <v>17345</v>
        <stp/>
        <stp>StudyData</stp>
        <stp>MJNK</stp>
        <stp>Bar</stp>
        <stp/>
        <stp>Low</stp>
        <stp>5</stp>
        <stp>-27</stp>
        <stp>All</stp>
        <stp/>
        <stp/>
        <stp/>
        <stp>T</stp>
        <tr r="Z29" s="4"/>
        <tr r="Z29" s="4"/>
      </tp>
      <tp>
        <v>17350</v>
        <stp/>
        <stp>StudyData</stp>
        <stp>MJNK</stp>
        <stp>Bar</stp>
        <stp/>
        <stp>Low</stp>
        <stp>5</stp>
        <stp>-26</stp>
        <stp>All</stp>
        <stp/>
        <stp/>
        <stp/>
        <stp>T</stp>
        <tr r="Z28" s="4"/>
        <tr r="Z28" s="4"/>
      </tp>
      <tp>
        <v>17320</v>
        <stp/>
        <stp>StudyData</stp>
        <stp>MJNK</stp>
        <stp>Bar</stp>
        <stp/>
        <stp>Low</stp>
        <stp>5</stp>
        <stp>-21</stp>
        <stp>All</stp>
        <stp/>
        <stp/>
        <stp/>
        <stp>T</stp>
        <tr r="Z23" s="4"/>
        <tr r="Z23" s="4"/>
      </tp>
      <tp>
        <v>17315</v>
        <stp/>
        <stp>StudyData</stp>
        <stp>MJNK</stp>
        <stp>Bar</stp>
        <stp/>
        <stp>Low</stp>
        <stp>5</stp>
        <stp>-20</stp>
        <stp>All</stp>
        <stp/>
        <stp/>
        <stp/>
        <stp>T</stp>
        <tr r="Z22" s="4"/>
        <tr r="Z22" s="4"/>
      </tp>
      <tp>
        <v>17350</v>
        <stp/>
        <stp>StudyData</stp>
        <stp>MJNK</stp>
        <stp>Bar</stp>
        <stp/>
        <stp>Low</stp>
        <stp>5</stp>
        <stp>-23</stp>
        <stp>All</stp>
        <stp/>
        <stp/>
        <stp/>
        <stp>T</stp>
        <tr r="Z25" s="4"/>
        <tr r="Z25" s="4"/>
      </tp>
      <tp>
        <v>17320</v>
        <stp/>
        <stp>StudyData</stp>
        <stp>MJNK</stp>
        <stp>Bar</stp>
        <stp/>
        <stp>Low</stp>
        <stp>5</stp>
        <stp>-22</stp>
        <stp>All</stp>
        <stp/>
        <stp/>
        <stp/>
        <stp>T</stp>
        <tr r="Z24" s="4"/>
        <tr r="Z24" s="4"/>
      </tp>
      <tp>
        <v>17340</v>
        <stp/>
        <stp>StudyData</stp>
        <stp>MJNK</stp>
        <stp>Bar</stp>
        <stp/>
        <stp>Low</stp>
        <stp>5</stp>
        <stp>-29</stp>
        <stp>All</stp>
        <stp/>
        <stp/>
        <stp/>
        <stp>T</stp>
        <tr r="Z31" s="4"/>
        <tr r="Z31" s="4"/>
      </tp>
      <tp>
        <v>17340</v>
        <stp/>
        <stp>StudyData</stp>
        <stp>MJNK</stp>
        <stp>Bar</stp>
        <stp/>
        <stp>Low</stp>
        <stp>5</stp>
        <stp>-28</stp>
        <stp>All</stp>
        <stp/>
        <stp/>
        <stp/>
        <stp>T</stp>
        <tr r="Z30" s="4"/>
        <tr r="Z30" s="4"/>
      </tp>
      <tp>
        <v>17295</v>
        <stp/>
        <stp>StudyData</stp>
        <stp>MJNK</stp>
        <stp>Bar</stp>
        <stp/>
        <stp>Low</stp>
        <stp>5</stp>
        <stp>-35</stp>
        <stp>All</stp>
        <stp/>
        <stp/>
        <stp/>
        <stp>T</stp>
        <tr r="Z37" s="4"/>
        <tr r="Z37" s="4"/>
      </tp>
      <tp>
        <v>17295</v>
        <stp/>
        <stp>StudyData</stp>
        <stp>MJNK</stp>
        <stp>Bar</stp>
        <stp/>
        <stp>Low</stp>
        <stp>5</stp>
        <stp>-34</stp>
        <stp>All</stp>
        <stp/>
        <stp/>
        <stp/>
        <stp>T</stp>
        <tr r="Z36" s="4"/>
        <tr r="Z36" s="4"/>
      </tp>
      <tp>
        <v>17325</v>
        <stp/>
        <stp>StudyData</stp>
        <stp>MJNK</stp>
        <stp>Bar</stp>
        <stp/>
        <stp>Low</stp>
        <stp>5</stp>
        <stp>-31</stp>
        <stp>All</stp>
        <stp/>
        <stp/>
        <stp/>
        <stp>T</stp>
        <tr r="Z33" s="4"/>
        <tr r="Z33" s="4"/>
      </tp>
      <tp>
        <v>17330</v>
        <stp/>
        <stp>StudyData</stp>
        <stp>MJNK</stp>
        <stp>Bar</stp>
        <stp/>
        <stp>Low</stp>
        <stp>5</stp>
        <stp>-30</stp>
        <stp>All</stp>
        <stp/>
        <stp/>
        <stp/>
        <stp>T</stp>
        <tr r="Z32" s="4"/>
        <tr r="Z32" s="4"/>
      </tp>
      <tp>
        <v>17320</v>
        <stp/>
        <stp>StudyData</stp>
        <stp>MJNK</stp>
        <stp>Bar</stp>
        <stp/>
        <stp>Low</stp>
        <stp>5</stp>
        <stp>-33</stp>
        <stp>All</stp>
        <stp/>
        <stp/>
        <stp/>
        <stp>T</stp>
        <tr r="Z35" s="4"/>
        <tr r="Z35" s="4"/>
      </tp>
      <tp>
        <v>17320</v>
        <stp/>
        <stp>StudyData</stp>
        <stp>MJNK</stp>
        <stp>Bar</stp>
        <stp/>
        <stp>Low</stp>
        <stp>5</stp>
        <stp>-32</stp>
        <stp>All</stp>
        <stp/>
        <stp/>
        <stp/>
        <stp>T</stp>
        <tr r="Z34" s="4"/>
        <tr r="Z34" s="4"/>
      </tp>
      <tp>
        <v>3055</v>
        <stp/>
        <stp>StudyData</stp>
        <stp>DSX</stp>
        <stp>Bar</stp>
        <stp/>
        <stp>Close</stp>
        <stp>5</stp>
        <stp>-4</stp>
        <stp>All</stp>
        <stp/>
        <stp/>
        <stp/>
        <stp>T</stp>
        <tr r="T6" s="4"/>
        <tr r="T6" s="4"/>
      </tp>
      <tp>
        <v>3057</v>
        <stp/>
        <stp>StudyData</stp>
        <stp>DSX</stp>
        <stp>Bar</stp>
        <stp/>
        <stp>Close</stp>
        <stp>5</stp>
        <stp>-5</stp>
        <stp>All</stp>
        <stp/>
        <stp/>
        <stp/>
        <stp>T</stp>
        <tr r="T7" s="4"/>
        <tr r="T7" s="4"/>
      </tp>
      <tp>
        <v>3060</v>
        <stp/>
        <stp>StudyData</stp>
        <stp>DSX</stp>
        <stp>Bar</stp>
        <stp/>
        <stp>Close</stp>
        <stp>5</stp>
        <stp>-6</stp>
        <stp>All</stp>
        <stp/>
        <stp/>
        <stp/>
        <stp>T</stp>
        <tr r="T8" s="4"/>
        <tr r="T8" s="4"/>
      </tp>
      <tp>
        <v>3060</v>
        <stp/>
        <stp>StudyData</stp>
        <stp>DSX</stp>
        <stp>Bar</stp>
        <stp/>
        <stp>Close</stp>
        <stp>5</stp>
        <stp>-7</stp>
        <stp>All</stp>
        <stp/>
        <stp/>
        <stp/>
        <stp>T</stp>
        <tr r="T9" s="4"/>
        <tr r="T9" s="4"/>
      </tp>
      <tp>
        <v>3051</v>
        <stp/>
        <stp>StudyData</stp>
        <stp>DSX</stp>
        <stp>Bar</stp>
        <stp/>
        <stp>Close</stp>
        <stp>5</stp>
        <stp>-1</stp>
        <stp>All</stp>
        <stp/>
        <stp/>
        <stp/>
        <stp>T</stp>
        <tr r="D29" s="3"/>
        <tr r="T3" s="4"/>
        <tr r="T3" s="4"/>
      </tp>
      <tp>
        <v>3050</v>
        <stp/>
        <stp>StudyData</stp>
        <stp>DSX</stp>
        <stp>Bar</stp>
        <stp/>
        <stp>Close</stp>
        <stp>D</stp>
        <stp>-1</stp>
        <stp>All</stp>
        <stp/>
        <stp/>
        <stp/>
        <stp>T</stp>
        <tr r="D35" s="3"/>
      </tp>
      <tp>
        <v>3049</v>
        <stp/>
        <stp>StudyData</stp>
        <stp>DSX</stp>
        <stp>Bar</stp>
        <stp/>
        <stp>Close</stp>
        <stp>5</stp>
        <stp>-2</stp>
        <stp>All</stp>
        <stp/>
        <stp/>
        <stp/>
        <stp>T</stp>
        <tr r="T4" s="4"/>
        <tr r="T4" s="4"/>
      </tp>
      <tp>
        <v>3054</v>
        <stp/>
        <stp>StudyData</stp>
        <stp>DSX</stp>
        <stp>Bar</stp>
        <stp/>
        <stp>Close</stp>
        <stp>5</stp>
        <stp>-3</stp>
        <stp>All</stp>
        <stp/>
        <stp/>
        <stp/>
        <stp>T</stp>
        <tr r="T5" s="4"/>
        <tr r="T5" s="4"/>
      </tp>
      <tp>
        <v>3054</v>
        <stp/>
        <stp>StudyData</stp>
        <stp>DSX</stp>
        <stp>Bar</stp>
        <stp/>
        <stp>Close</stp>
        <stp>5</stp>
        <stp>-8</stp>
        <stp>All</stp>
        <stp/>
        <stp/>
        <stp/>
        <stp>T</stp>
        <tr r="T10" s="4"/>
        <tr r="T10" s="4"/>
      </tp>
      <tp>
        <v>3051</v>
        <stp/>
        <stp>StudyData</stp>
        <stp>DSX</stp>
        <stp>Bar</stp>
        <stp/>
        <stp>Close</stp>
        <stp>5</stp>
        <stp>-9</stp>
        <stp>All</stp>
        <stp/>
        <stp/>
        <stp/>
        <stp>T</stp>
        <tr r="T11" s="4"/>
        <tr r="T11" s="4"/>
      </tp>
      <tp>
        <v>2086.25</v>
        <stp/>
        <stp>StudyData</stp>
        <stp>EP</stp>
        <stp>Bar</stp>
        <stp/>
        <stp>High</stp>
        <stp>5</stp>
        <stp>-9</stp>
        <stp>All</stp>
        <stp/>
        <stp/>
        <stp/>
        <stp>T</stp>
        <tr r="D11" s="4"/>
        <tr r="D11" s="4"/>
      </tp>
      <tp>
        <v>10286.5</v>
        <stp/>
        <stp>StudyData</stp>
        <stp>DD</stp>
        <stp>Bar</stp>
        <stp/>
        <stp>High</stp>
        <stp>5</stp>
        <stp>-8</stp>
        <stp>All</stp>
        <stp/>
        <stp/>
        <stp/>
        <stp>T</stp>
        <tr r="K10" s="4"/>
        <tr r="K10" s="4"/>
      </tp>
      <tp>
        <v>2086.25</v>
        <stp/>
        <stp>StudyData</stp>
        <stp>EP</stp>
        <stp>Bar</stp>
        <stp/>
        <stp>High</stp>
        <stp>5</stp>
        <stp>-8</stp>
        <stp>All</stp>
        <stp/>
        <stp/>
        <stp/>
        <stp>T</stp>
        <tr r="D10" s="4"/>
        <tr r="D10" s="4"/>
      </tp>
      <tp>
        <v>10289</v>
        <stp/>
        <stp>StudyData</stp>
        <stp>DD</stp>
        <stp>Bar</stp>
        <stp/>
        <stp>High</stp>
        <stp>5</stp>
        <stp>-9</stp>
        <stp>All</stp>
        <stp/>
        <stp/>
        <stp/>
        <stp>T</stp>
        <tr r="K11" s="4"/>
        <tr r="K11" s="4"/>
      </tp>
      <tp>
        <v>2090.5</v>
        <stp/>
        <stp>StudyData</stp>
        <stp>EP</stp>
        <stp>Bar</stp>
        <stp/>
        <stp>High</stp>
        <stp>5</stp>
        <stp>-5</stp>
        <stp>All</stp>
        <stp/>
        <stp/>
        <stp/>
        <stp>T</stp>
        <tr r="D7" s="4"/>
        <tr r="D7" s="4"/>
      </tp>
      <tp>
        <v>10311.5</v>
        <stp/>
        <stp>StudyData</stp>
        <stp>DD</stp>
        <stp>Bar</stp>
        <stp/>
        <stp>High</stp>
        <stp>5</stp>
        <stp>-4</stp>
        <stp>All</stp>
        <stp/>
        <stp/>
        <stp/>
        <stp>T</stp>
        <tr r="K6" s="4"/>
        <tr r="K6" s="4"/>
      </tp>
      <tp t="s">
        <v>Mini Nikkei 225, Jun 16</v>
        <stp/>
        <stp>ContractData</stp>
        <stp>MJNK</stp>
        <stp>LongDescription</stp>
        <stp/>
        <stp>T</stp>
        <tr r="B41" s="2"/>
      </tp>
      <tp>
        <v>2091</v>
        <stp/>
        <stp>StudyData</stp>
        <stp>EP</stp>
        <stp>Bar</stp>
        <stp/>
        <stp>High</stp>
        <stp>5</stp>
        <stp>-4</stp>
        <stp>All</stp>
        <stp/>
        <stp/>
        <stp/>
        <stp>T</stp>
        <tr r="D6" s="4"/>
        <tr r="D6" s="4"/>
      </tp>
      <tp>
        <v>10308.5</v>
        <stp/>
        <stp>StudyData</stp>
        <stp>DD</stp>
        <stp>Bar</stp>
        <stp/>
        <stp>High</stp>
        <stp>5</stp>
        <stp>-5</stp>
        <stp>All</stp>
        <stp/>
        <stp/>
        <stp/>
        <stp>T</stp>
        <tr r="K7" s="4"/>
        <tr r="K7" s="4"/>
      </tp>
      <tp>
        <v>2089.25</v>
        <stp/>
        <stp>StudyData</stp>
        <stp>EP</stp>
        <stp>Bar</stp>
        <stp/>
        <stp>High</stp>
        <stp>5</stp>
        <stp>-7</stp>
        <stp>All</stp>
        <stp/>
        <stp/>
        <stp/>
        <stp>T</stp>
        <tr r="D9" s="4"/>
        <tr r="D9" s="4"/>
      </tp>
      <tp>
        <v>10309</v>
        <stp/>
        <stp>StudyData</stp>
        <stp>DD</stp>
        <stp>Bar</stp>
        <stp/>
        <stp>High</stp>
        <stp>5</stp>
        <stp>-6</stp>
        <stp>All</stp>
        <stp/>
        <stp/>
        <stp/>
        <stp>T</stp>
        <tr r="K8" s="4"/>
        <tr r="K8" s="4"/>
      </tp>
      <tp>
        <v>2089.75</v>
        <stp/>
        <stp>StudyData</stp>
        <stp>EP</stp>
        <stp>Bar</stp>
        <stp/>
        <stp>High</stp>
        <stp>5</stp>
        <stp>-6</stp>
        <stp>All</stp>
        <stp/>
        <stp/>
        <stp/>
        <stp>T</stp>
        <tr r="D8" s="4"/>
        <tr r="D8" s="4"/>
      </tp>
      <tp>
        <v>10307</v>
        <stp/>
        <stp>StudyData</stp>
        <stp>DD</stp>
        <stp>Bar</stp>
        <stp/>
        <stp>High</stp>
        <stp>5</stp>
        <stp>-7</stp>
        <stp>All</stp>
        <stp/>
        <stp/>
        <stp/>
        <stp>T</stp>
        <tr r="K9" s="4"/>
        <tr r="K9" s="4"/>
      </tp>
      <tp>
        <v>2088.25</v>
        <stp/>
        <stp>StudyData</stp>
        <stp>EP</stp>
        <stp>Bar</stp>
        <stp/>
        <stp>High</stp>
        <stp>5</stp>
        <stp>-1</stp>
        <stp>All</stp>
        <stp/>
        <stp/>
        <stp/>
        <stp>T</stp>
        <tr r="D3" s="4"/>
        <tr r="D3" s="4"/>
      </tp>
      <tp>
        <v>10273.5</v>
        <stp/>
        <stp>StudyData</stp>
        <stp>DD</stp>
        <stp>Bar</stp>
        <stp/>
        <stp>High</stp>
        <stp>5</stp>
        <stp>-1</stp>
        <stp>All</stp>
        <stp/>
        <stp/>
        <stp/>
        <stp>T</stp>
        <tr r="K3" s="4"/>
        <tr r="K3" s="4"/>
      </tp>
      <tp>
        <v>2091.25</v>
        <stp/>
        <stp>StudyData</stp>
        <stp>EP</stp>
        <stp>Bar</stp>
        <stp/>
        <stp>High</stp>
        <stp>5</stp>
        <stp>-3</stp>
        <stp>All</stp>
        <stp/>
        <stp/>
        <stp/>
        <stp>T</stp>
        <tr r="D5" s="4"/>
        <tr r="D5" s="4"/>
      </tp>
      <tp>
        <v>10298</v>
        <stp/>
        <stp>StudyData</stp>
        <stp>DD</stp>
        <stp>Bar</stp>
        <stp/>
        <stp>High</stp>
        <stp>5</stp>
        <stp>-2</stp>
        <stp>All</stp>
        <stp/>
        <stp/>
        <stp/>
        <stp>T</stp>
        <tr r="K4" s="4"/>
        <tr r="K4" s="4"/>
      </tp>
      <tp>
        <v>2089.5</v>
        <stp/>
        <stp>StudyData</stp>
        <stp>EP</stp>
        <stp>Bar</stp>
        <stp/>
        <stp>High</stp>
        <stp>5</stp>
        <stp>-2</stp>
        <stp>All</stp>
        <stp/>
        <stp/>
        <stp/>
        <stp>T</stp>
        <tr r="D4" s="4"/>
        <tr r="D4" s="4"/>
      </tp>
      <tp>
        <v>10306</v>
        <stp/>
        <stp>StudyData</stp>
        <stp>DD</stp>
        <stp>Bar</stp>
        <stp/>
        <stp>High</stp>
        <stp>5</stp>
        <stp>-3</stp>
        <stp>All</stp>
        <stp/>
        <stp/>
        <stp/>
        <stp>T</stp>
        <tr r="K5" s="4"/>
        <tr r="K5" s="4"/>
      </tp>
      <tp>
        <v>1.4628000000000001</v>
        <stp/>
        <stp>StudyData</stp>
        <stp>BP6</stp>
        <stp>Bar</stp>
        <stp/>
        <stp>Close</stp>
        <stp>5</stp>
        <stp>-8</stp>
        <stp>All</stp>
        <stp/>
        <stp/>
        <stp/>
        <stp>T</stp>
        <tr r="AV10" s="4"/>
        <tr r="AV10" s="4"/>
      </tp>
      <tp>
        <v>1.4624999999999999</v>
        <stp/>
        <stp>StudyData</stp>
        <stp>BP6</stp>
        <stp>Bar</stp>
        <stp/>
        <stp>Close</stp>
        <stp>5</stp>
        <stp>-9</stp>
        <stp>All</stp>
        <stp/>
        <stp/>
        <stp/>
        <stp>T</stp>
        <tr r="AV11" s="4"/>
        <tr r="AV11" s="4"/>
      </tp>
      <tp>
        <v>1.4625999999999999</v>
        <stp/>
        <stp>StudyData</stp>
        <stp>BP6</stp>
        <stp>Bar</stp>
        <stp/>
        <stp>Close</stp>
        <stp>5</stp>
        <stp>-2</stp>
        <stp>All</stp>
        <stp/>
        <stp/>
        <stp/>
        <stp>T</stp>
        <tr r="AV4" s="4"/>
        <tr r="AV4" s="4"/>
      </tp>
      <tp>
        <v>1.4621999999999999</v>
        <stp/>
        <stp>StudyData</stp>
        <stp>BP6</stp>
        <stp>Bar</stp>
        <stp/>
        <stp>Close</stp>
        <stp>5</stp>
        <stp>-3</stp>
        <stp>All</stp>
        <stp/>
        <stp/>
        <stp/>
        <stp>T</stp>
        <tr r="AV5" s="4"/>
        <tr r="AV5" s="4"/>
      </tp>
      <tp>
        <v>1.4626999999999999</v>
        <stp/>
        <stp>StudyData</stp>
        <stp>BP6</stp>
        <stp>Bar</stp>
        <stp/>
        <stp>Close</stp>
        <stp>5</stp>
        <stp>-1</stp>
        <stp>All</stp>
        <stp/>
        <stp/>
        <stp/>
        <stp>T</stp>
        <tr r="I29" s="3"/>
        <tr r="AV3" s="4"/>
        <tr r="AV3" s="4"/>
      </tp>
      <tp>
        <v>1.4625999999999999</v>
        <stp/>
        <stp>StudyData</stp>
        <stp>BP6</stp>
        <stp>Bar</stp>
        <stp/>
        <stp>Close</stp>
        <stp>5</stp>
        <stp>-6</stp>
        <stp>All</stp>
        <stp/>
        <stp/>
        <stp/>
        <stp>T</stp>
        <tr r="AV8" s="4"/>
        <tr r="AV8" s="4"/>
      </tp>
      <tp>
        <v>1.462</v>
        <stp/>
        <stp>StudyData</stp>
        <stp>BP6</stp>
        <stp>Bar</stp>
        <stp/>
        <stp>Close</stp>
        <stp>5</stp>
        <stp>-7</stp>
        <stp>All</stp>
        <stp/>
        <stp/>
        <stp/>
        <stp>T</stp>
        <tr r="AV9" s="4"/>
        <tr r="AV9" s="4"/>
      </tp>
      <tp>
        <v>1.4626999999999999</v>
        <stp/>
        <stp>StudyData</stp>
        <stp>BP6</stp>
        <stp>Bar</stp>
        <stp/>
        <stp>Close</stp>
        <stp>5</stp>
        <stp>-4</stp>
        <stp>All</stp>
        <stp/>
        <stp/>
        <stp/>
        <stp>T</stp>
        <tr r="AV6" s="4"/>
        <tr r="AV6" s="4"/>
      </tp>
      <tp>
        <v>1.4637</v>
        <stp/>
        <stp>StudyData</stp>
        <stp>BP6</stp>
        <stp>Bar</stp>
        <stp/>
        <stp>Close</stp>
        <stp>5</stp>
        <stp>-5</stp>
        <stp>All</stp>
        <stp/>
        <stp/>
        <stp/>
        <stp>T</stp>
        <tr r="AV7" s="4"/>
        <tr r="AV7" s="4"/>
      </tp>
      <tp>
        <v>17360</v>
        <stp/>
        <stp>ContractData</stp>
        <stp>MJNK</stp>
        <stp>Close</stp>
        <stp/>
        <stp>T</stp>
        <tr r="E43" s="2"/>
      </tp>
      <tp>
        <v>17350</v>
        <stp/>
        <stp>StudyData</stp>
        <stp>MJNK</stp>
        <stp>Bar</stp>
        <stp/>
        <stp>Low</stp>
        <stp>5</stp>
        <stp>-15</stp>
        <stp>All</stp>
        <stp/>
        <stp/>
        <stp/>
        <stp>T</stp>
        <tr r="Z17" s="4"/>
        <tr r="Z17" s="4"/>
      </tp>
      <tp>
        <v>17350</v>
        <stp/>
        <stp>StudyData</stp>
        <stp>MJNK</stp>
        <stp>Bar</stp>
        <stp/>
        <stp>Low</stp>
        <stp>5</stp>
        <stp>-14</stp>
        <stp>All</stp>
        <stp/>
        <stp/>
        <stp/>
        <stp>T</stp>
        <tr r="Z16" s="4"/>
        <tr r="Z16" s="4"/>
      </tp>
      <tp>
        <v>17345</v>
        <stp/>
        <stp>StudyData</stp>
        <stp>MJNK</stp>
        <stp>Bar</stp>
        <stp/>
        <stp>Low</stp>
        <stp>5</stp>
        <stp>-17</stp>
        <stp>All</stp>
        <stp/>
        <stp/>
        <stp/>
        <stp>T</stp>
        <tr r="Z19" s="4"/>
        <tr r="Z19" s="4"/>
      </tp>
      <tp>
        <v>17350</v>
        <stp/>
        <stp>StudyData</stp>
        <stp>MJNK</stp>
        <stp>Bar</stp>
        <stp/>
        <stp>Low</stp>
        <stp>5</stp>
        <stp>-16</stp>
        <stp>All</stp>
        <stp/>
        <stp/>
        <stp/>
        <stp>T</stp>
        <tr r="Z18" s="4"/>
        <tr r="Z18" s="4"/>
      </tp>
      <tp>
        <v>17330</v>
        <stp/>
        <stp>StudyData</stp>
        <stp>MJNK</stp>
        <stp>Bar</stp>
        <stp/>
        <stp>Low</stp>
        <stp>5</stp>
        <stp>-11</stp>
        <stp>All</stp>
        <stp/>
        <stp/>
        <stp/>
        <stp>T</stp>
        <tr r="Z13" s="4"/>
        <tr r="Z13" s="4"/>
      </tp>
      <tp>
        <v>17320</v>
        <stp/>
        <stp>StudyData</stp>
        <stp>MJNK</stp>
        <stp>Bar</stp>
        <stp/>
        <stp>Low</stp>
        <stp>5</stp>
        <stp>-10</stp>
        <stp>All</stp>
        <stp/>
        <stp/>
        <stp/>
        <stp>T</stp>
        <tr r="Z12" s="4"/>
        <tr r="Z12" s="4"/>
      </tp>
      <tp>
        <v>17335</v>
        <stp/>
        <stp>StudyData</stp>
        <stp>MJNK</stp>
        <stp>Bar</stp>
        <stp/>
        <stp>Low</stp>
        <stp>5</stp>
        <stp>-13</stp>
        <stp>All</stp>
        <stp/>
        <stp/>
        <stp/>
        <stp>T</stp>
        <tr r="Z15" s="4"/>
        <tr r="Z15" s="4"/>
      </tp>
      <tp>
        <v>17325</v>
        <stp/>
        <stp>StudyData</stp>
        <stp>MJNK</stp>
        <stp>Bar</stp>
        <stp/>
        <stp>Low</stp>
        <stp>5</stp>
        <stp>-12</stp>
        <stp>All</stp>
        <stp/>
        <stp/>
        <stp/>
        <stp>T</stp>
        <tr r="Z14" s="4"/>
        <tr r="Z14" s="4"/>
      </tp>
      <tp>
        <v>17325</v>
        <stp/>
        <stp>StudyData</stp>
        <stp>MJNK</stp>
        <stp>Bar</stp>
        <stp/>
        <stp>Low</stp>
        <stp>5</stp>
        <stp>-19</stp>
        <stp>All</stp>
        <stp/>
        <stp/>
        <stp/>
        <stp>T</stp>
        <tr r="Z21" s="4"/>
        <tr r="Z21" s="4"/>
      </tp>
      <tp>
        <v>17345</v>
        <stp/>
        <stp>StudyData</stp>
        <stp>MJNK</stp>
        <stp>Bar</stp>
        <stp/>
        <stp>Low</stp>
        <stp>5</stp>
        <stp>-18</stp>
        <stp>All</stp>
        <stp/>
        <stp/>
        <stp/>
        <stp>T</stp>
        <tr r="Z20" s="4"/>
        <tr r="Z20" s="4"/>
      </tp>
      <tp>
        <v>43.03</v>
        <stp/>
        <stp>StudyData</stp>
        <stp>CLE</stp>
        <stp>Bar</stp>
        <stp/>
        <stp>Low</stp>
        <stp>5</stp>
        <stp>-21</stp>
        <stp>All</stp>
        <stp/>
        <stp/>
        <stp/>
        <stp>T</stp>
        <tr r="AG23" s="4"/>
        <tr r="AG23" s="4"/>
      </tp>
      <tp>
        <v>43.07</v>
        <stp/>
        <stp>StudyData</stp>
        <stp>CLE</stp>
        <stp>Bar</stp>
        <stp/>
        <stp>Low</stp>
        <stp>5</stp>
        <stp>-20</stp>
        <stp>All</stp>
        <stp/>
        <stp/>
        <stp/>
        <stp>T</stp>
        <tr r="AG22" s="4"/>
        <tr r="AG22" s="4"/>
      </tp>
      <tp>
        <v>42.94</v>
        <stp/>
        <stp>StudyData</stp>
        <stp>CLE</stp>
        <stp>Bar</stp>
        <stp/>
        <stp>Low</stp>
        <stp>5</stp>
        <stp>-23</stp>
        <stp>All</stp>
        <stp/>
        <stp/>
        <stp/>
        <stp>T</stp>
        <tr r="AG25" s="4"/>
        <tr r="AG25" s="4"/>
      </tp>
      <tp>
        <v>42.99</v>
        <stp/>
        <stp>StudyData</stp>
        <stp>CLE</stp>
        <stp>Bar</stp>
        <stp/>
        <stp>Low</stp>
        <stp>5</stp>
        <stp>-22</stp>
        <stp>All</stp>
        <stp/>
        <stp/>
        <stp/>
        <stp>T</stp>
        <tr r="AG24" s="4"/>
        <tr r="AG24" s="4"/>
      </tp>
      <tp>
        <v>43.03</v>
        <stp/>
        <stp>StudyData</stp>
        <stp>CLE</stp>
        <stp>Bar</stp>
        <stp/>
        <stp>Low</stp>
        <stp>5</stp>
        <stp>-25</stp>
        <stp>All</stp>
        <stp/>
        <stp/>
        <stp/>
        <stp>T</stp>
        <tr r="AG27" s="4"/>
        <tr r="AG27" s="4"/>
      </tp>
      <tp>
        <v>42.95</v>
        <stp/>
        <stp>StudyData</stp>
        <stp>CLE</stp>
        <stp>Bar</stp>
        <stp/>
        <stp>Low</stp>
        <stp>5</stp>
        <stp>-24</stp>
        <stp>All</stp>
        <stp/>
        <stp/>
        <stp/>
        <stp>T</stp>
        <tr r="AG26" s="4"/>
        <tr r="AG26" s="4"/>
      </tp>
      <tp>
        <v>43.16</v>
        <stp/>
        <stp>StudyData</stp>
        <stp>CLE</stp>
        <stp>Bar</stp>
        <stp/>
        <stp>Low</stp>
        <stp>5</stp>
        <stp>-27</stp>
        <stp>All</stp>
        <stp/>
        <stp/>
        <stp/>
        <stp>T</stp>
        <tr r="AG29" s="4"/>
        <tr r="AG29" s="4"/>
      </tp>
      <tp>
        <v>43.06</v>
        <stp/>
        <stp>StudyData</stp>
        <stp>CLE</stp>
        <stp>Bar</stp>
        <stp/>
        <stp>Low</stp>
        <stp>5</stp>
        <stp>-26</stp>
        <stp>All</stp>
        <stp/>
        <stp/>
        <stp/>
        <stp>T</stp>
        <tr r="AG28" s="4"/>
        <tr r="AG28" s="4"/>
      </tp>
      <tp>
        <v>43.07</v>
        <stp/>
        <stp>StudyData</stp>
        <stp>CLE</stp>
        <stp>Bar</stp>
        <stp/>
        <stp>Low</stp>
        <stp>5</stp>
        <stp>-29</stp>
        <stp>All</stp>
        <stp/>
        <stp/>
        <stp/>
        <stp>T</stp>
        <tr r="AG31" s="4"/>
        <tr r="AG31" s="4"/>
      </tp>
      <tp>
        <v>43.09</v>
        <stp/>
        <stp>StudyData</stp>
        <stp>CLE</stp>
        <stp>Bar</stp>
        <stp/>
        <stp>Low</stp>
        <stp>5</stp>
        <stp>-28</stp>
        <stp>All</stp>
        <stp/>
        <stp/>
        <stp/>
        <stp>T</stp>
        <tr r="AG30" s="4"/>
        <tr r="AG30" s="4"/>
      </tp>
      <tp>
        <v>1.4556</v>
        <stp/>
        <stp>StudyData</stp>
        <stp>BP6</stp>
        <stp>Bar</stp>
        <stp/>
        <stp>Low</stp>
        <stp>5</stp>
        <stp>-35</stp>
        <stp>All</stp>
        <stp/>
        <stp/>
        <stp/>
        <stp>T</stp>
        <tr r="AU37" s="4"/>
        <tr r="AU37" s="4"/>
      </tp>
      <tp>
        <v>1.4553</v>
        <stp/>
        <stp>StudyData</stp>
        <stp>BP6</stp>
        <stp>Bar</stp>
        <stp/>
        <stp>Low</stp>
        <stp>5</stp>
        <stp>-34</stp>
        <stp>All</stp>
        <stp/>
        <stp/>
        <stp/>
        <stp>T</stp>
        <tr r="AU36" s="4"/>
        <tr r="AU36" s="4"/>
      </tp>
      <tp>
        <v>1.4549000000000001</v>
        <stp/>
        <stp>StudyData</stp>
        <stp>BP6</stp>
        <stp>Bar</stp>
        <stp/>
        <stp>Low</stp>
        <stp>5</stp>
        <stp>-31</stp>
        <stp>All</stp>
        <stp/>
        <stp/>
        <stp/>
        <stp>T</stp>
        <tr r="AU33" s="4"/>
        <tr r="AU33" s="4"/>
      </tp>
      <tp>
        <v>1.4547000000000001</v>
        <stp/>
        <stp>StudyData</stp>
        <stp>BP6</stp>
        <stp>Bar</stp>
        <stp/>
        <stp>Low</stp>
        <stp>5</stp>
        <stp>-30</stp>
        <stp>All</stp>
        <stp/>
        <stp/>
        <stp/>
        <stp>T</stp>
        <tr r="AU32" s="4"/>
        <tr r="AU32" s="4"/>
      </tp>
      <tp>
        <v>1.4552</v>
        <stp/>
        <stp>StudyData</stp>
        <stp>BP6</stp>
        <stp>Bar</stp>
        <stp/>
        <stp>Low</stp>
        <stp>5</stp>
        <stp>-33</stp>
        <stp>All</stp>
        <stp/>
        <stp/>
        <stp/>
        <stp>T</stp>
        <tr r="AU35" s="4"/>
        <tr r="AU35" s="4"/>
      </tp>
      <tp>
        <v>1.4547000000000001</v>
        <stp/>
        <stp>StudyData</stp>
        <stp>BP6</stp>
        <stp>Bar</stp>
        <stp/>
        <stp>Low</stp>
        <stp>5</stp>
        <stp>-32</stp>
        <stp>All</stp>
        <stp/>
        <stp/>
        <stp/>
        <stp>T</stp>
        <tr r="AU34" s="4"/>
        <tr r="AU34" s="4"/>
      </tp>
      <tp>
        <v>3085</v>
        <stp/>
        <stp>ContractData</stp>
        <stp>DSX</stp>
        <stp>High</stp>
        <stp/>
        <stp>T</stp>
        <tr r="C31" s="2"/>
        <tr r="P28" s="1"/>
      </tp>
      <tp>
        <v>42.96</v>
        <stp/>
        <stp>ContractData</stp>
        <stp>CLE</stp>
        <stp>Open</stp>
        <stp/>
        <stp>T</stp>
        <tr r="O30" s="1"/>
        <tr r="P7" s="2"/>
      </tp>
      <tp>
        <v>43.02</v>
        <stp/>
        <stp>StudyData</stp>
        <stp>CLE</stp>
        <stp>Bar</stp>
        <stp/>
        <stp>Low</stp>
        <stp>5</stp>
        <stp>-31</stp>
        <stp>All</stp>
        <stp/>
        <stp/>
        <stp/>
        <stp>T</stp>
        <tr r="AG33" s="4"/>
        <tr r="AG33" s="4"/>
      </tp>
      <tp>
        <v>43.04</v>
        <stp/>
        <stp>StudyData</stp>
        <stp>CLE</stp>
        <stp>Bar</stp>
        <stp/>
        <stp>Low</stp>
        <stp>5</stp>
        <stp>-30</stp>
        <stp>All</stp>
        <stp/>
        <stp/>
        <stp/>
        <stp>T</stp>
        <tr r="AG32" s="4"/>
        <tr r="AG32" s="4"/>
      </tp>
      <tp>
        <v>43.05</v>
        <stp/>
        <stp>StudyData</stp>
        <stp>CLE</stp>
        <stp>Bar</stp>
        <stp/>
        <stp>Low</stp>
        <stp>5</stp>
        <stp>-33</stp>
        <stp>All</stp>
        <stp/>
        <stp/>
        <stp/>
        <stp>T</stp>
        <tr r="AG35" s="4"/>
        <tr r="AG35" s="4"/>
      </tp>
      <tp>
        <v>43.02</v>
        <stp/>
        <stp>StudyData</stp>
        <stp>CLE</stp>
        <stp>Bar</stp>
        <stp/>
        <stp>Low</stp>
        <stp>5</stp>
        <stp>-32</stp>
        <stp>All</stp>
        <stp/>
        <stp/>
        <stp/>
        <stp>T</stp>
        <tr r="AG34" s="4"/>
        <tr r="AG34" s="4"/>
      </tp>
      <tp>
        <v>43.08</v>
        <stp/>
        <stp>StudyData</stp>
        <stp>CLE</stp>
        <stp>Bar</stp>
        <stp/>
        <stp>Low</stp>
        <stp>5</stp>
        <stp>-35</stp>
        <stp>All</stp>
        <stp/>
        <stp/>
        <stp/>
        <stp>T</stp>
        <tr r="AG37" s="4"/>
        <tr r="AG37" s="4"/>
      </tp>
      <tp>
        <v>43.04</v>
        <stp/>
        <stp>StudyData</stp>
        <stp>CLE</stp>
        <stp>Bar</stp>
        <stp/>
        <stp>Low</stp>
        <stp>5</stp>
        <stp>-34</stp>
        <stp>All</stp>
        <stp/>
        <stp/>
        <stp/>
        <stp>T</stp>
        <tr r="AG36" s="4"/>
        <tr r="AG36" s="4"/>
      </tp>
      <tp>
        <v>1.4545999999999999</v>
        <stp/>
        <stp>StudyData</stp>
        <stp>BP6</stp>
        <stp>Bar</stp>
        <stp/>
        <stp>Low</stp>
        <stp>5</stp>
        <stp>-29</stp>
        <stp>All</stp>
        <stp/>
        <stp/>
        <stp/>
        <stp>T</stp>
        <tr r="AU31" s="4"/>
        <tr r="AU31" s="4"/>
      </tp>
      <tp>
        <v>1.4549000000000001</v>
        <stp/>
        <stp>StudyData</stp>
        <stp>BP6</stp>
        <stp>Bar</stp>
        <stp/>
        <stp>Low</stp>
        <stp>5</stp>
        <stp>-28</stp>
        <stp>All</stp>
        <stp/>
        <stp/>
        <stp/>
        <stp>T</stp>
        <tr r="AU30" s="4"/>
        <tr r="AU30" s="4"/>
      </tp>
      <tp>
        <v>1.4567000000000001</v>
        <stp/>
        <stp>StudyData</stp>
        <stp>BP6</stp>
        <stp>Bar</stp>
        <stp/>
        <stp>Low</stp>
        <stp>5</stp>
        <stp>-25</stp>
        <stp>All</stp>
        <stp/>
        <stp/>
        <stp/>
        <stp>T</stp>
        <tr r="AU27" s="4"/>
        <tr r="AU27" s="4"/>
      </tp>
      <tp>
        <v>1.4569000000000001</v>
        <stp/>
        <stp>StudyData</stp>
        <stp>BP6</stp>
        <stp>Bar</stp>
        <stp/>
        <stp>Low</stp>
        <stp>5</stp>
        <stp>-24</stp>
        <stp>All</stp>
        <stp/>
        <stp/>
        <stp/>
        <stp>T</stp>
        <tr r="AU26" s="4"/>
        <tr r="AU26" s="4"/>
      </tp>
      <tp>
        <v>1.4553</v>
        <stp/>
        <stp>StudyData</stp>
        <stp>BP6</stp>
        <stp>Bar</stp>
        <stp/>
        <stp>Low</stp>
        <stp>5</stp>
        <stp>-27</stp>
        <stp>All</stp>
        <stp/>
        <stp/>
        <stp/>
        <stp>T</stp>
        <tr r="AU29" s="4"/>
        <tr r="AU29" s="4"/>
      </tp>
      <tp>
        <v>1.4556</v>
        <stp/>
        <stp>StudyData</stp>
        <stp>BP6</stp>
        <stp>Bar</stp>
        <stp/>
        <stp>Low</stp>
        <stp>5</stp>
        <stp>-26</stp>
        <stp>All</stp>
        <stp/>
        <stp/>
        <stp/>
        <stp>T</stp>
        <tr r="AU28" s="4"/>
        <tr r="AU28" s="4"/>
      </tp>
      <tp>
        <v>1.4594</v>
        <stp/>
        <stp>StudyData</stp>
        <stp>BP6</stp>
        <stp>Bar</stp>
        <stp/>
        <stp>Low</stp>
        <stp>5</stp>
        <stp>-21</stp>
        <stp>All</stp>
        <stp/>
        <stp/>
        <stp/>
        <stp>T</stp>
        <tr r="AU23" s="4"/>
        <tr r="AU23" s="4"/>
      </tp>
      <tp>
        <v>1.4597</v>
        <stp/>
        <stp>StudyData</stp>
        <stp>BP6</stp>
        <stp>Bar</stp>
        <stp/>
        <stp>Low</stp>
        <stp>5</stp>
        <stp>-20</stp>
        <stp>All</stp>
        <stp/>
        <stp/>
        <stp/>
        <stp>T</stp>
        <tr r="AU22" s="4"/>
        <tr r="AU22" s="4"/>
      </tp>
      <tp>
        <v>1.4563999999999999</v>
        <stp/>
        <stp>StudyData</stp>
        <stp>BP6</stp>
        <stp>Bar</stp>
        <stp/>
        <stp>Low</stp>
        <stp>5</stp>
        <stp>-23</stp>
        <stp>All</stp>
        <stp/>
        <stp/>
        <stp/>
        <stp>T</stp>
        <tr r="AU25" s="4"/>
        <tr r="AU25" s="4"/>
      </tp>
      <tp>
        <v>1.4572000000000001</v>
        <stp/>
        <stp>StudyData</stp>
        <stp>BP6</stp>
        <stp>Bar</stp>
        <stp/>
        <stp>Low</stp>
        <stp>5</stp>
        <stp>-22</stp>
        <stp>All</stp>
        <stp/>
        <stp/>
        <stp/>
        <stp>T</stp>
        <tr r="AU24" s="4"/>
        <tr r="AU24" s="4"/>
      </tp>
      <tp>
        <v>1242.8</v>
        <stp/>
        <stp>StudyData</stp>
        <stp>GCE</stp>
        <stp>Bar</stp>
        <stp/>
        <stp>Close</stp>
        <stp>15</stp>
        <stp>0</stp>
        <stp>All</stp>
        <stp/>
        <stp/>
        <stp/>
        <stp>T</stp>
        <tr r="I18" s="3"/>
      </tp>
      <tp>
        <v>1242.8</v>
        <stp/>
        <stp>StudyData</stp>
        <stp>GCE</stp>
        <stp>Bar</stp>
        <stp/>
        <stp>Close</stp>
        <stp>60</stp>
        <stp>0</stp>
        <stp>All</stp>
        <stp/>
        <stp/>
        <stp/>
        <stp>T</stp>
        <tr r="I20" s="3"/>
      </tp>
      <tp>
        <v>1.4482000000000002</v>
        <stp/>
        <stp>ContractData</stp>
        <stp>BP6</stp>
        <stp>Open</stp>
        <stp/>
        <stp>T</stp>
        <tr r="O32" s="1"/>
        <tr r="P31" s="2"/>
      </tp>
      <tp>
        <v>1.4607000000000001</v>
        <stp/>
        <stp>StudyData</stp>
        <stp>BP6</stp>
        <stp>Bar</stp>
        <stp/>
        <stp>Low</stp>
        <stp>5</stp>
        <stp>-19</stp>
        <stp>All</stp>
        <stp/>
        <stp/>
        <stp/>
        <stp>T</stp>
        <tr r="AU21" s="4"/>
        <tr r="AU21" s="4"/>
      </tp>
      <tp>
        <v>1.4607000000000001</v>
        <stp/>
        <stp>StudyData</stp>
        <stp>BP6</stp>
        <stp>Bar</stp>
        <stp/>
        <stp>Low</stp>
        <stp>5</stp>
        <stp>-18</stp>
        <stp>All</stp>
        <stp/>
        <stp/>
        <stp/>
        <stp>T</stp>
        <tr r="AU20" s="4"/>
        <tr r="AU20" s="4"/>
      </tp>
      <tp>
        <v>1.4612000000000001</v>
        <stp/>
        <stp>StudyData</stp>
        <stp>BP6</stp>
        <stp>Bar</stp>
        <stp/>
        <stp>Low</stp>
        <stp>5</stp>
        <stp>-15</stp>
        <stp>All</stp>
        <stp/>
        <stp/>
        <stp/>
        <stp>T</stp>
        <tr r="AU17" s="4"/>
        <tr r="AU17" s="4"/>
      </tp>
      <tp>
        <v>1.4614</v>
        <stp/>
        <stp>StudyData</stp>
        <stp>BP6</stp>
        <stp>Bar</stp>
        <stp/>
        <stp>Low</stp>
        <stp>5</stp>
        <stp>-14</stp>
        <stp>All</stp>
        <stp/>
        <stp/>
        <stp/>
        <stp>T</stp>
        <tr r="AU16" s="4"/>
        <tr r="AU16" s="4"/>
      </tp>
      <tp>
        <v>1.4605999999999999</v>
        <stp/>
        <stp>StudyData</stp>
        <stp>BP6</stp>
        <stp>Bar</stp>
        <stp/>
        <stp>Low</stp>
        <stp>5</stp>
        <stp>-17</stp>
        <stp>All</stp>
        <stp/>
        <stp/>
        <stp/>
        <stp>T</stp>
        <tr r="AU19" s="4"/>
        <tr r="AU19" s="4"/>
      </tp>
      <tp>
        <v>1.4610000000000001</v>
        <stp/>
        <stp>StudyData</stp>
        <stp>BP6</stp>
        <stp>Bar</stp>
        <stp/>
        <stp>Low</stp>
        <stp>5</stp>
        <stp>-16</stp>
        <stp>All</stp>
        <stp/>
        <stp/>
        <stp/>
        <stp>T</stp>
        <tr r="AU18" s="4"/>
        <tr r="AU18" s="4"/>
      </tp>
      <tp>
        <v>1.4630000000000001</v>
        <stp/>
        <stp>StudyData</stp>
        <stp>BP6</stp>
        <stp>Bar</stp>
        <stp/>
        <stp>Low</stp>
        <stp>5</stp>
        <stp>-11</stp>
        <stp>All</stp>
        <stp/>
        <stp/>
        <stp/>
        <stp>T</stp>
        <tr r="AU13" s="4"/>
        <tr r="AU13" s="4"/>
      </tp>
      <tp>
        <v>1.4621999999999999</v>
        <stp/>
        <stp>StudyData</stp>
        <stp>BP6</stp>
        <stp>Bar</stp>
        <stp/>
        <stp>Low</stp>
        <stp>5</stp>
        <stp>-10</stp>
        <stp>All</stp>
        <stp/>
        <stp/>
        <stp/>
        <stp>T</stp>
        <tr r="AU12" s="4"/>
        <tr r="AU12" s="4"/>
      </tp>
      <tp>
        <v>1.4608000000000001</v>
        <stp/>
        <stp>StudyData</stp>
        <stp>BP6</stp>
        <stp>Bar</stp>
        <stp/>
        <stp>Low</stp>
        <stp>5</stp>
        <stp>-13</stp>
        <stp>All</stp>
        <stp/>
        <stp/>
        <stp/>
        <stp>T</stp>
        <tr r="AU15" s="4"/>
        <tr r="AU15" s="4"/>
      </tp>
      <tp>
        <v>1.4619</v>
        <stp/>
        <stp>StudyData</stp>
        <stp>BP6</stp>
        <stp>Bar</stp>
        <stp/>
        <stp>Low</stp>
        <stp>5</stp>
        <stp>-12</stp>
        <stp>All</stp>
        <stp/>
        <stp/>
        <stp/>
        <stp>T</stp>
        <tr r="AU14" s="4"/>
        <tr r="AU14" s="4"/>
      </tp>
      <tp>
        <v>43.32</v>
        <stp/>
        <stp>StudyData</stp>
        <stp>CLE</stp>
        <stp>Bar</stp>
        <stp/>
        <stp>Low</stp>
        <stp>5</stp>
        <stp>-11</stp>
        <stp>All</stp>
        <stp/>
        <stp/>
        <stp/>
        <stp>T</stp>
        <tr r="AG13" s="4"/>
        <tr r="AG13" s="4"/>
      </tp>
      <tp>
        <v>43.28</v>
        <stp/>
        <stp>StudyData</stp>
        <stp>CLE</stp>
        <stp>Bar</stp>
        <stp/>
        <stp>Low</stp>
        <stp>5</stp>
        <stp>-10</stp>
        <stp>All</stp>
        <stp/>
        <stp/>
        <stp/>
        <stp>T</stp>
        <tr r="AG12" s="4"/>
        <tr r="AG12" s="4"/>
      </tp>
      <tp>
        <v>43.22</v>
        <stp/>
        <stp>StudyData</stp>
        <stp>CLE</stp>
        <stp>Bar</stp>
        <stp/>
        <stp>Low</stp>
        <stp>5</stp>
        <stp>-13</stp>
        <stp>All</stp>
        <stp/>
        <stp/>
        <stp/>
        <stp>T</stp>
        <tr r="AG15" s="4"/>
        <tr r="AG15" s="4"/>
      </tp>
      <tp>
        <v>43.27</v>
        <stp/>
        <stp>StudyData</stp>
        <stp>CLE</stp>
        <stp>Bar</stp>
        <stp/>
        <stp>Low</stp>
        <stp>5</stp>
        <stp>-12</stp>
        <stp>All</stp>
        <stp/>
        <stp/>
        <stp/>
        <stp>T</stp>
        <tr r="AG14" s="4"/>
        <tr r="AG14" s="4"/>
      </tp>
      <tp>
        <v>43.29</v>
        <stp/>
        <stp>StudyData</stp>
        <stp>CLE</stp>
        <stp>Bar</stp>
        <stp/>
        <stp>Low</stp>
        <stp>5</stp>
        <stp>-15</stp>
        <stp>All</stp>
        <stp/>
        <stp/>
        <stp/>
        <stp>T</stp>
        <tr r="AG17" s="4"/>
        <tr r="AG17" s="4"/>
      </tp>
      <tp>
        <v>43.31</v>
        <stp/>
        <stp>StudyData</stp>
        <stp>CLE</stp>
        <stp>Bar</stp>
        <stp/>
        <stp>Low</stp>
        <stp>5</stp>
        <stp>-14</stp>
        <stp>All</stp>
        <stp/>
        <stp/>
        <stp/>
        <stp>T</stp>
        <tr r="AG16" s="4"/>
        <tr r="AG16" s="4"/>
      </tp>
      <tp>
        <v>43.17</v>
        <stp/>
        <stp>StudyData</stp>
        <stp>CLE</stp>
        <stp>Bar</stp>
        <stp/>
        <stp>Low</stp>
        <stp>5</stp>
        <stp>-17</stp>
        <stp>All</stp>
        <stp/>
        <stp/>
        <stp/>
        <stp>T</stp>
        <tr r="AG19" s="4"/>
        <tr r="AG19" s="4"/>
      </tp>
      <tp>
        <v>43.26</v>
        <stp/>
        <stp>StudyData</stp>
        <stp>CLE</stp>
        <stp>Bar</stp>
        <stp/>
        <stp>Low</stp>
        <stp>5</stp>
        <stp>-16</stp>
        <stp>All</stp>
        <stp/>
        <stp/>
        <stp/>
        <stp>T</stp>
        <tr r="AG18" s="4"/>
        <tr r="AG18" s="4"/>
      </tp>
      <tp>
        <v>43.14</v>
        <stp/>
        <stp>StudyData</stp>
        <stp>CLE</stp>
        <stp>Bar</stp>
        <stp/>
        <stp>Low</stp>
        <stp>5</stp>
        <stp>-19</stp>
        <stp>All</stp>
        <stp/>
        <stp/>
        <stp/>
        <stp>T</stp>
        <tr r="AG21" s="4"/>
        <tr r="AG21" s="4"/>
      </tp>
      <tp>
        <v>43.2</v>
        <stp/>
        <stp>StudyData</stp>
        <stp>CLE</stp>
        <stp>Bar</stp>
        <stp/>
        <stp>Low</stp>
        <stp>5</stp>
        <stp>-18</stp>
        <stp>All</stp>
        <stp/>
        <stp/>
        <stp/>
        <stp>T</stp>
        <tr r="AG20" s="4"/>
        <tr r="AG20" s="4"/>
      </tp>
      <tp>
        <v>1246.5</v>
        <stp/>
        <stp>ContractData</stp>
        <stp>GCE</stp>
        <stp>High</stp>
        <stp/>
        <stp>T</stp>
        <tr r="P31" s="1"/>
        <tr r="Q19" s="2"/>
      </tp>
      <tp>
        <v>1233.2</v>
        <stp/>
        <stp>StudyData</stp>
        <stp>GCE</stp>
        <stp>Bar</stp>
        <stp/>
        <stp>Low</stp>
        <stp>5</stp>
        <stp>-28</stp>
        <stp>All</stp>
        <stp/>
        <stp/>
        <stp/>
        <stp>T</stp>
        <tr r="AN30" s="4"/>
        <tr r="AN30" s="4"/>
      </tp>
      <tp>
        <v>1233.3</v>
        <stp/>
        <stp>StudyData</stp>
        <stp>GCE</stp>
        <stp>Bar</stp>
        <stp/>
        <stp>Low</stp>
        <stp>5</stp>
        <stp>-29</stp>
        <stp>All</stp>
        <stp/>
        <stp/>
        <stp/>
        <stp>T</stp>
        <tr r="AN31" s="4"/>
        <tr r="AN31" s="4"/>
      </tp>
      <tp>
        <v>1234.0999999999999</v>
        <stp/>
        <stp>StudyData</stp>
        <stp>GCE</stp>
        <stp>Bar</stp>
        <stp/>
        <stp>Low</stp>
        <stp>5</stp>
        <stp>-26</stp>
        <stp>All</stp>
        <stp/>
        <stp/>
        <stp/>
        <stp>T</stp>
        <tr r="AN28" s="4"/>
        <tr r="AN28" s="4"/>
      </tp>
      <tp>
        <v>1234</v>
        <stp/>
        <stp>StudyData</stp>
        <stp>GCE</stp>
        <stp>Bar</stp>
        <stp/>
        <stp>Low</stp>
        <stp>5</stp>
        <stp>-27</stp>
        <stp>All</stp>
        <stp/>
        <stp/>
        <stp/>
        <stp>T</stp>
        <tr r="AN29" s="4"/>
        <tr r="AN29" s="4"/>
      </tp>
      <tp>
        <v>1233.2</v>
        <stp/>
        <stp>StudyData</stp>
        <stp>GCE</stp>
        <stp>Bar</stp>
        <stp/>
        <stp>Low</stp>
        <stp>5</stp>
        <stp>-24</stp>
        <stp>All</stp>
        <stp/>
        <stp/>
        <stp/>
        <stp>T</stp>
        <tr r="AN26" s="4"/>
        <tr r="AN26" s="4"/>
      </tp>
      <tp>
        <v>1233.7</v>
        <stp/>
        <stp>StudyData</stp>
        <stp>GCE</stp>
        <stp>Bar</stp>
        <stp/>
        <stp>Low</stp>
        <stp>5</stp>
        <stp>-25</stp>
        <stp>All</stp>
        <stp/>
        <stp/>
        <stp/>
        <stp>T</stp>
        <tr r="AN27" s="4"/>
        <tr r="AN27" s="4"/>
      </tp>
      <tp>
        <v>1233.5999999999999</v>
        <stp/>
        <stp>StudyData</stp>
        <stp>GCE</stp>
        <stp>Bar</stp>
        <stp/>
        <stp>Low</stp>
        <stp>5</stp>
        <stp>-22</stp>
        <stp>All</stp>
        <stp/>
        <stp/>
        <stp/>
        <stp>T</stp>
        <tr r="AN24" s="4"/>
        <tr r="AN24" s="4"/>
      </tp>
      <tp>
        <v>1232.9000000000001</v>
        <stp/>
        <stp>StudyData</stp>
        <stp>GCE</stp>
        <stp>Bar</stp>
        <stp/>
        <stp>Low</stp>
        <stp>5</stp>
        <stp>-23</stp>
        <stp>All</stp>
        <stp/>
        <stp/>
        <stp/>
        <stp>T</stp>
        <tr r="AN25" s="4"/>
        <tr r="AN25" s="4"/>
      </tp>
      <tp>
        <v>1235.8</v>
        <stp/>
        <stp>StudyData</stp>
        <stp>GCE</stp>
        <stp>Bar</stp>
        <stp/>
        <stp>Low</stp>
        <stp>5</stp>
        <stp>-20</stp>
        <stp>All</stp>
        <stp/>
        <stp/>
        <stp/>
        <stp>T</stp>
        <tr r="AN22" s="4"/>
        <tr r="AN22" s="4"/>
      </tp>
      <tp>
        <v>1235.4000000000001</v>
        <stp/>
        <stp>StudyData</stp>
        <stp>GCE</stp>
        <stp>Bar</stp>
        <stp/>
        <stp>Low</stp>
        <stp>5</stp>
        <stp>-21</stp>
        <stp>All</stp>
        <stp/>
        <stp/>
        <stp/>
        <stp>T</stp>
        <tr r="AN23" s="4"/>
        <tr r="AN23" s="4"/>
      </tp>
      <tp>
        <v>3060</v>
        <stp/>
        <stp>StudyData</stp>
        <stp>DSX</stp>
        <stp>Bar</stp>
        <stp/>
        <stp>Low</stp>
        <stp>5</stp>
        <stp>-18</stp>
        <stp>All</stp>
        <stp/>
        <stp/>
        <stp/>
        <stp>T</stp>
        <tr r="S20" s="4"/>
        <tr r="S20" s="4"/>
      </tp>
      <tp>
        <v>3057</v>
        <stp/>
        <stp>StudyData</stp>
        <stp>DSX</stp>
        <stp>Bar</stp>
        <stp/>
        <stp>Low</stp>
        <stp>5</stp>
        <stp>-19</stp>
        <stp>All</stp>
        <stp/>
        <stp/>
        <stp/>
        <stp>T</stp>
        <tr r="S21" s="4"/>
        <tr r="S21" s="4"/>
      </tp>
      <tp>
        <v>3060</v>
        <stp/>
        <stp>StudyData</stp>
        <stp>DSX</stp>
        <stp>Bar</stp>
        <stp/>
        <stp>Low</stp>
        <stp>5</stp>
        <stp>-16</stp>
        <stp>All</stp>
        <stp/>
        <stp/>
        <stp/>
        <stp>T</stp>
        <tr r="S18" s="4"/>
        <tr r="S18" s="4"/>
      </tp>
      <tp>
        <v>3061</v>
        <stp/>
        <stp>StudyData</stp>
        <stp>DSX</stp>
        <stp>Bar</stp>
        <stp/>
        <stp>Low</stp>
        <stp>5</stp>
        <stp>-17</stp>
        <stp>All</stp>
        <stp/>
        <stp/>
        <stp/>
        <stp>T</stp>
        <tr r="S19" s="4"/>
        <tr r="S19" s="4"/>
      </tp>
      <tp>
        <v>3059</v>
        <stp/>
        <stp>StudyData</stp>
        <stp>DSX</stp>
        <stp>Bar</stp>
        <stp/>
        <stp>Low</stp>
        <stp>5</stp>
        <stp>-14</stp>
        <stp>All</stp>
        <stp/>
        <stp/>
        <stp/>
        <stp>T</stp>
        <tr r="S16" s="4"/>
        <tr r="S16" s="4"/>
      </tp>
      <tp>
        <v>3059</v>
        <stp/>
        <stp>StudyData</stp>
        <stp>DSX</stp>
        <stp>Bar</stp>
        <stp/>
        <stp>Low</stp>
        <stp>5</stp>
        <stp>-15</stp>
        <stp>All</stp>
        <stp/>
        <stp/>
        <stp/>
        <stp>T</stp>
        <tr r="S17" s="4"/>
        <tr r="S17" s="4"/>
      </tp>
      <tp>
        <v>3053</v>
        <stp/>
        <stp>StudyData</stp>
        <stp>DSX</stp>
        <stp>Bar</stp>
        <stp/>
        <stp>Low</stp>
        <stp>5</stp>
        <stp>-12</stp>
        <stp>All</stp>
        <stp/>
        <stp/>
        <stp/>
        <stp>T</stp>
        <tr r="S14" s="4"/>
        <tr r="S14" s="4"/>
      </tp>
      <tp>
        <v>3056</v>
        <stp/>
        <stp>StudyData</stp>
        <stp>DSX</stp>
        <stp>Bar</stp>
        <stp/>
        <stp>Low</stp>
        <stp>5</stp>
        <stp>-13</stp>
        <stp>All</stp>
        <stp/>
        <stp/>
        <stp/>
        <stp>T</stp>
        <tr r="S15" s="4"/>
        <tr r="S15" s="4"/>
      </tp>
      <tp>
        <v>3051</v>
        <stp/>
        <stp>StudyData</stp>
        <stp>DSX</stp>
        <stp>Bar</stp>
        <stp/>
        <stp>Low</stp>
        <stp>5</stp>
        <stp>-10</stp>
        <stp>All</stp>
        <stp/>
        <stp/>
        <stp/>
        <stp>T</stp>
        <tr r="S12" s="4"/>
        <tr r="S12" s="4"/>
      </tp>
      <tp>
        <v>3054</v>
        <stp/>
        <stp>StudyData</stp>
        <stp>DSX</stp>
        <stp>Bar</stp>
        <stp/>
        <stp>Low</stp>
        <stp>5</stp>
        <stp>-11</stp>
        <stp>All</stp>
        <stp/>
        <stp/>
        <stp/>
        <stp>T</stp>
        <tr r="S13" s="4"/>
        <tr r="S13" s="4"/>
      </tp>
      <tp>
        <v>1239.8000000000002</v>
        <stp/>
        <stp>ContractData</stp>
        <stp>GCE</stp>
        <stp>Open</stp>
        <stp/>
        <stp>T</stp>
        <tr r="O31" s="1"/>
        <tr r="P19" s="2"/>
      </tp>
      <tp>
        <v>1234</v>
        <stp/>
        <stp>StudyData</stp>
        <stp>GCE</stp>
        <stp>Bar</stp>
        <stp/>
        <stp>Low</stp>
        <stp>5</stp>
        <stp>-34</stp>
        <stp>All</stp>
        <stp/>
        <stp/>
        <stp/>
        <stp>T</stp>
        <tr r="AN36" s="4"/>
        <tr r="AN36" s="4"/>
      </tp>
      <tp>
        <v>1234.7</v>
        <stp/>
        <stp>StudyData</stp>
        <stp>GCE</stp>
        <stp>Bar</stp>
        <stp/>
        <stp>Low</stp>
        <stp>5</stp>
        <stp>-35</stp>
        <stp>All</stp>
        <stp/>
        <stp/>
        <stp/>
        <stp>T</stp>
        <tr r="AN37" s="4"/>
        <tr r="AN37" s="4"/>
      </tp>
      <tp>
        <v>1233</v>
        <stp/>
        <stp>StudyData</stp>
        <stp>GCE</stp>
        <stp>Bar</stp>
        <stp/>
        <stp>Low</stp>
        <stp>5</stp>
        <stp>-32</stp>
        <stp>All</stp>
        <stp/>
        <stp/>
        <stp/>
        <stp>T</stp>
        <tr r="AN34" s="4"/>
        <tr r="AN34" s="4"/>
      </tp>
      <tp>
        <v>1233.8</v>
        <stp/>
        <stp>StudyData</stp>
        <stp>GCE</stp>
        <stp>Bar</stp>
        <stp/>
        <stp>Low</stp>
        <stp>5</stp>
        <stp>-33</stp>
        <stp>All</stp>
        <stp/>
        <stp/>
        <stp/>
        <stp>T</stp>
        <tr r="AN35" s="4"/>
        <tr r="AN35" s="4"/>
      </tp>
      <tp>
        <v>1233.2</v>
        <stp/>
        <stp>StudyData</stp>
        <stp>GCE</stp>
        <stp>Bar</stp>
        <stp/>
        <stp>Low</stp>
        <stp>5</stp>
        <stp>-30</stp>
        <stp>All</stp>
        <stp/>
        <stp/>
        <stp/>
        <stp>T</stp>
        <tr r="AN32" s="4"/>
        <tr r="AN32" s="4"/>
      </tp>
      <tp>
        <v>1232.7</v>
        <stp/>
        <stp>StudyData</stp>
        <stp>GCE</stp>
        <stp>Bar</stp>
        <stp/>
        <stp>Low</stp>
        <stp>5</stp>
        <stp>-31</stp>
        <stp>All</stp>
        <stp/>
        <stp/>
        <stp/>
        <stp>T</stp>
        <tr r="AN33" s="4"/>
        <tr r="AN33" s="4"/>
      </tp>
      <tp>
        <v>3049</v>
        <stp/>
        <stp>StudyData</stp>
        <stp>DSX</stp>
        <stp>Bar</stp>
        <stp/>
        <stp>Low</stp>
        <stp>5</stp>
        <stp>0</stp>
        <stp>All</stp>
        <stp/>
        <stp/>
        <stp/>
        <stp>T</stp>
        <tr r="S2" s="4"/>
        <tr r="S2" s="4"/>
      </tp>
      <tp>
        <v>3060</v>
        <stp/>
        <stp>StudyData</stp>
        <stp>DSX</stp>
        <stp>Bar</stp>
        <stp/>
        <stp>Low</stp>
        <stp>5</stp>
        <stp>-34</stp>
        <stp>All</stp>
        <stp/>
        <stp/>
        <stp/>
        <stp>T</stp>
        <tr r="S36" s="4"/>
        <tr r="S36" s="4"/>
      </tp>
      <tp>
        <v>3060</v>
        <stp/>
        <stp>StudyData</stp>
        <stp>DSX</stp>
        <stp>Bar</stp>
        <stp/>
        <stp>Low</stp>
        <stp>5</stp>
        <stp>-35</stp>
        <stp>All</stp>
        <stp/>
        <stp/>
        <stp/>
        <stp>T</stp>
        <tr r="S37" s="4"/>
        <tr r="S37" s="4"/>
      </tp>
      <tp>
        <v>3058</v>
        <stp/>
        <stp>StudyData</stp>
        <stp>DSX</stp>
        <stp>Bar</stp>
        <stp/>
        <stp>Low</stp>
        <stp>5</stp>
        <stp>-32</stp>
        <stp>All</stp>
        <stp/>
        <stp/>
        <stp/>
        <stp>T</stp>
        <tr r="S34" s="4"/>
        <tr r="S34" s="4"/>
      </tp>
      <tp>
        <v>3062</v>
        <stp/>
        <stp>StudyData</stp>
        <stp>DSX</stp>
        <stp>Bar</stp>
        <stp/>
        <stp>Low</stp>
        <stp>5</stp>
        <stp>-33</stp>
        <stp>All</stp>
        <stp/>
        <stp/>
        <stp/>
        <stp>T</stp>
        <tr r="S35" s="4"/>
        <tr r="S35" s="4"/>
      </tp>
      <tp>
        <v>3061</v>
        <stp/>
        <stp>StudyData</stp>
        <stp>DSX</stp>
        <stp>Bar</stp>
        <stp/>
        <stp>Low</stp>
        <stp>5</stp>
        <stp>-30</stp>
        <stp>All</stp>
        <stp/>
        <stp/>
        <stp/>
        <stp>T</stp>
        <tr r="S32" s="4"/>
        <tr r="S32" s="4"/>
      </tp>
      <tp>
        <v>3059</v>
        <stp/>
        <stp>StudyData</stp>
        <stp>DSX</stp>
        <stp>Bar</stp>
        <stp/>
        <stp>Low</stp>
        <stp>5</stp>
        <stp>-31</stp>
        <stp>All</stp>
        <stp/>
        <stp/>
        <stp/>
        <stp>T</stp>
        <tr r="S33" s="4"/>
        <tr r="S33" s="4"/>
      </tp>
      <tp>
        <v>1.4641000000000002</v>
        <stp/>
        <stp>ContractData</stp>
        <stp>BP6</stp>
        <stp>High</stp>
        <stp/>
        <stp>T</stp>
        <tr r="P32" s="1"/>
        <tr r="Q31" s="2"/>
      </tp>
      <tp>
        <v>1235.2</v>
        <stp/>
        <stp>StudyData</stp>
        <stp>GCE</stp>
        <stp>Bar</stp>
        <stp/>
        <stp>Low</stp>
        <stp>5</stp>
        <stp>-18</stp>
        <stp>All</stp>
        <stp/>
        <stp/>
        <stp/>
        <stp>T</stp>
        <tr r="AN20" s="4"/>
        <tr r="AN20" s="4"/>
      </tp>
      <tp>
        <v>1235.0999999999999</v>
        <stp/>
        <stp>StudyData</stp>
        <stp>GCE</stp>
        <stp>Bar</stp>
        <stp/>
        <stp>Low</stp>
        <stp>5</stp>
        <stp>-19</stp>
        <stp>All</stp>
        <stp/>
        <stp/>
        <stp/>
        <stp>T</stp>
        <tr r="AN21" s="4"/>
        <tr r="AN21" s="4"/>
      </tp>
      <tp>
        <v>1235</v>
        <stp/>
        <stp>StudyData</stp>
        <stp>GCE</stp>
        <stp>Bar</stp>
        <stp/>
        <stp>Low</stp>
        <stp>5</stp>
        <stp>-16</stp>
        <stp>All</stp>
        <stp/>
        <stp/>
        <stp/>
        <stp>T</stp>
        <tr r="AN18" s="4"/>
        <tr r="AN18" s="4"/>
      </tp>
      <tp>
        <v>1234.8</v>
        <stp/>
        <stp>StudyData</stp>
        <stp>GCE</stp>
        <stp>Bar</stp>
        <stp/>
        <stp>Low</stp>
        <stp>5</stp>
        <stp>-17</stp>
        <stp>All</stp>
        <stp/>
        <stp/>
        <stp/>
        <stp>T</stp>
        <tr r="AN19" s="4"/>
        <tr r="AN19" s="4"/>
      </tp>
      <tp>
        <v>1236.5999999999999</v>
        <stp/>
        <stp>StudyData</stp>
        <stp>GCE</stp>
        <stp>Bar</stp>
        <stp/>
        <stp>Low</stp>
        <stp>5</stp>
        <stp>-14</stp>
        <stp>All</stp>
        <stp/>
        <stp/>
        <stp/>
        <stp>T</stp>
        <tr r="AN16" s="4"/>
        <tr r="AN16" s="4"/>
      </tp>
      <tp>
        <v>1236.0999999999999</v>
        <stp/>
        <stp>StudyData</stp>
        <stp>GCE</stp>
        <stp>Bar</stp>
        <stp/>
        <stp>Low</stp>
        <stp>5</stp>
        <stp>-15</stp>
        <stp>All</stp>
        <stp/>
        <stp/>
        <stp/>
        <stp>T</stp>
        <tr r="AN17" s="4"/>
        <tr r="AN17" s="4"/>
      </tp>
      <tp>
        <v>1242.3</v>
        <stp/>
        <stp>StudyData</stp>
        <stp>GCE</stp>
        <stp>Bar</stp>
        <stp/>
        <stp>Low</stp>
        <stp>5</stp>
        <stp>-12</stp>
        <stp>All</stp>
        <stp/>
        <stp/>
        <stp/>
        <stp>T</stp>
        <tr r="AN14" s="4"/>
        <tr r="AN14" s="4"/>
      </tp>
      <tp>
        <v>1240.0999999999999</v>
        <stp/>
        <stp>StudyData</stp>
        <stp>GCE</stp>
        <stp>Bar</stp>
        <stp/>
        <stp>Low</stp>
        <stp>5</stp>
        <stp>-13</stp>
        <stp>All</stp>
        <stp/>
        <stp/>
        <stp/>
        <stp>T</stp>
        <tr r="AN15" s="4"/>
        <tr r="AN15" s="4"/>
      </tp>
      <tp>
        <v>1244.5</v>
        <stp/>
        <stp>StudyData</stp>
        <stp>GCE</stp>
        <stp>Bar</stp>
        <stp/>
        <stp>Low</stp>
        <stp>5</stp>
        <stp>-10</stp>
        <stp>All</stp>
        <stp/>
        <stp/>
        <stp/>
        <stp>T</stp>
        <tr r="AN12" s="4"/>
        <tr r="AN12" s="4"/>
      </tp>
      <tp>
        <v>1244</v>
        <stp/>
        <stp>StudyData</stp>
        <stp>GCE</stp>
        <stp>Bar</stp>
        <stp/>
        <stp>Low</stp>
        <stp>5</stp>
        <stp>-11</stp>
        <stp>All</stp>
        <stp/>
        <stp/>
        <stp/>
        <stp>T</stp>
        <tr r="AN13" s="4"/>
        <tr r="AN13" s="4"/>
      </tp>
      <tp>
        <v>3063</v>
        <stp/>
        <stp>StudyData</stp>
        <stp>DSX</stp>
        <stp>Bar</stp>
        <stp/>
        <stp>Low</stp>
        <stp>5</stp>
        <stp>-28</stp>
        <stp>All</stp>
        <stp/>
        <stp/>
        <stp/>
        <stp>T</stp>
        <tr r="S30" s="4"/>
        <tr r="S30" s="4"/>
      </tp>
      <tp>
        <v>3062</v>
        <stp/>
        <stp>StudyData</stp>
        <stp>DSX</stp>
        <stp>Bar</stp>
        <stp/>
        <stp>Low</stp>
        <stp>5</stp>
        <stp>-29</stp>
        <stp>All</stp>
        <stp/>
        <stp/>
        <stp/>
        <stp>T</stp>
        <tr r="S31" s="4"/>
        <tr r="S31" s="4"/>
      </tp>
      <tp>
        <v>3065</v>
        <stp/>
        <stp>StudyData</stp>
        <stp>DSX</stp>
        <stp>Bar</stp>
        <stp/>
        <stp>Low</stp>
        <stp>5</stp>
        <stp>-26</stp>
        <stp>All</stp>
        <stp/>
        <stp/>
        <stp/>
        <stp>T</stp>
        <tr r="S28" s="4"/>
        <tr r="S28" s="4"/>
      </tp>
      <tp>
        <v>3067</v>
        <stp/>
        <stp>StudyData</stp>
        <stp>DSX</stp>
        <stp>Bar</stp>
        <stp/>
        <stp>Low</stp>
        <stp>5</stp>
        <stp>-27</stp>
        <stp>All</stp>
        <stp/>
        <stp/>
        <stp/>
        <stp>T</stp>
        <tr r="S29" s="4"/>
        <tr r="S29" s="4"/>
      </tp>
      <tp>
        <v>3064</v>
        <stp/>
        <stp>StudyData</stp>
        <stp>DSX</stp>
        <stp>Bar</stp>
        <stp/>
        <stp>Low</stp>
        <stp>5</stp>
        <stp>-24</stp>
        <stp>All</stp>
        <stp/>
        <stp/>
        <stp/>
        <stp>T</stp>
        <tr r="S26" s="4"/>
        <tr r="S26" s="4"/>
      </tp>
      <tp>
        <v>3065</v>
        <stp/>
        <stp>StudyData</stp>
        <stp>DSX</stp>
        <stp>Bar</stp>
        <stp/>
        <stp>Low</stp>
        <stp>5</stp>
        <stp>-25</stp>
        <stp>All</stp>
        <stp/>
        <stp/>
        <stp/>
        <stp>T</stp>
        <tr r="S27" s="4"/>
        <tr r="S27" s="4"/>
      </tp>
      <tp>
        <v>3059</v>
        <stp/>
        <stp>StudyData</stp>
        <stp>DSX</stp>
        <stp>Bar</stp>
        <stp/>
        <stp>Low</stp>
        <stp>5</stp>
        <stp>-22</stp>
        <stp>All</stp>
        <stp/>
        <stp/>
        <stp/>
        <stp>T</stp>
        <tr r="S24" s="4"/>
        <tr r="S24" s="4"/>
      </tp>
      <tp>
        <v>3065</v>
        <stp/>
        <stp>StudyData</stp>
        <stp>DSX</stp>
        <stp>Bar</stp>
        <stp/>
        <stp>Low</stp>
        <stp>5</stp>
        <stp>-23</stp>
        <stp>All</stp>
        <stp/>
        <stp/>
        <stp/>
        <stp>T</stp>
        <tr r="S25" s="4"/>
        <tr r="S25" s="4"/>
      </tp>
      <tp>
        <v>3057</v>
        <stp/>
        <stp>StudyData</stp>
        <stp>DSX</stp>
        <stp>Bar</stp>
        <stp/>
        <stp>Low</stp>
        <stp>5</stp>
        <stp>-20</stp>
        <stp>All</stp>
        <stp/>
        <stp/>
        <stp/>
        <stp>T</stp>
        <tr r="S22" s="4"/>
        <tr r="S22" s="4"/>
      </tp>
      <tp>
        <v>3059</v>
        <stp/>
        <stp>StudyData</stp>
        <stp>DSX</stp>
        <stp>Bar</stp>
        <stp/>
        <stp>Low</stp>
        <stp>5</stp>
        <stp>-21</stp>
        <stp>All</stp>
        <stp/>
        <stp/>
        <stp/>
        <stp>T</stp>
        <tr r="S23" s="4"/>
        <tr r="S23" s="4"/>
      </tp>
      <tp>
        <v>3062</v>
        <stp/>
        <stp>ContractData</stp>
        <stp>DSX</stp>
        <stp>Open</stp>
        <stp/>
        <stp>T</stp>
        <tr r="O28" s="1"/>
        <tr r="B31" s="2"/>
      </tp>
      <tp>
        <v>43.64</v>
        <stp/>
        <stp>ContractData</stp>
        <stp>CLE</stp>
        <stp>High</stp>
        <stp/>
        <stp>T</stp>
        <tr r="Q7" s="2"/>
        <tr r="P30" s="1"/>
      </tp>
      <tp>
        <v>3050</v>
        <stp/>
        <stp>ContractData</stp>
        <stp>DSX</stp>
        <stp>Y_Settlement</stp>
        <stp/>
        <stp>T</stp>
        <tr r="E26" s="3"/>
        <tr r="N28" s="1"/>
      </tp>
      <tp>
        <v>2086.25</v>
        <stp/>
        <stp>StudyData</stp>
        <stp>EP</stp>
        <stp>Bar</stp>
        <stp/>
        <stp>Close</stp>
        <stp>D</stp>
        <stp>0</stp>
        <stp>All</stp>
        <stp/>
        <stp/>
        <stp/>
        <stp>T</stp>
        <tr r="D10" s="3"/>
      </tp>
      <tp>
        <v>2086.25</v>
        <stp/>
        <stp>StudyData</stp>
        <stp>EP</stp>
        <stp>Bar</stp>
        <stp/>
        <stp>Close</stp>
        <stp>5</stp>
        <stp>0</stp>
        <stp>All</stp>
        <stp/>
        <stp/>
        <stp/>
        <stp>T</stp>
        <tr r="F2" s="4"/>
        <tr r="F2" s="4"/>
        <tr r="D4" s="3"/>
      </tp>
      <tp>
        <v>10264.5</v>
        <stp/>
        <stp>StudyData</stp>
        <stp>DD</stp>
        <stp>Bar</stp>
        <stp/>
        <stp>Close</stp>
        <stp>D</stp>
        <stp>0</stp>
        <stp>All</stp>
        <stp/>
        <stp/>
        <stp/>
        <stp>T</stp>
        <tr r="D22" s="3"/>
      </tp>
      <tp>
        <v>10264.5</v>
        <stp/>
        <stp>StudyData</stp>
        <stp>DD</stp>
        <stp>Bar</stp>
        <stp/>
        <stp>Close</stp>
        <stp>5</stp>
        <stp>0</stp>
        <stp>All</stp>
        <stp/>
        <stp/>
        <stp/>
        <stp>T</stp>
        <tr r="D16" s="3"/>
        <tr r="M2" s="4"/>
        <tr r="M2" s="4"/>
      </tp>
      <tp>
        <v>42486.322916666664</v>
        <stp/>
        <stp>StudyData</stp>
        <stp>MJNK</stp>
        <stp>Bar</stp>
        <stp/>
        <stp>Time</stp>
        <stp>5</stp>
        <stp>-19</stp>
        <stp>All</stp>
        <stp/>
        <stp/>
        <stp/>
        <stp>T</stp>
        <tr r="W21" s="4"/>
      </tp>
      <tp>
        <v>42486.326388888891</v>
        <stp/>
        <stp>StudyData</stp>
        <stp>MJNK</stp>
        <stp>Bar</stp>
        <stp/>
        <stp>Time</stp>
        <stp>5</stp>
        <stp>-18</stp>
        <stp>All</stp>
        <stp/>
        <stp/>
        <stp/>
        <stp>T</stp>
        <tr r="W20" s="4"/>
      </tp>
      <tp>
        <v>42486.329861111109</v>
        <stp/>
        <stp>StudyData</stp>
        <stp>MJNK</stp>
        <stp>Bar</stp>
        <stp/>
        <stp>Time</stp>
        <stp>5</stp>
        <stp>-17</stp>
        <stp>All</stp>
        <stp/>
        <stp/>
        <stp/>
        <stp>T</stp>
        <tr r="W19" s="4"/>
      </tp>
      <tp>
        <v>42486.333333333336</v>
        <stp/>
        <stp>StudyData</stp>
        <stp>MJNK</stp>
        <stp>Bar</stp>
        <stp/>
        <stp>Time</stp>
        <stp>5</stp>
        <stp>-16</stp>
        <stp>All</stp>
        <stp/>
        <stp/>
        <stp/>
        <stp>T</stp>
        <tr r="W18" s="4"/>
      </tp>
      <tp>
        <v>42486.336805555555</v>
        <stp/>
        <stp>StudyData</stp>
        <stp>MJNK</stp>
        <stp>Bar</stp>
        <stp/>
        <stp>Time</stp>
        <stp>5</stp>
        <stp>-15</stp>
        <stp>All</stp>
        <stp/>
        <stp/>
        <stp/>
        <stp>T</stp>
        <tr r="W17" s="4"/>
      </tp>
      <tp>
        <v>42486.340277777781</v>
        <stp/>
        <stp>StudyData</stp>
        <stp>MJNK</stp>
        <stp>Bar</stp>
        <stp/>
        <stp>Time</stp>
        <stp>5</stp>
        <stp>-14</stp>
        <stp>All</stp>
        <stp/>
        <stp/>
        <stp/>
        <stp>T</stp>
        <tr r="W16" s="4"/>
      </tp>
      <tp>
        <v>42486.34375</v>
        <stp/>
        <stp>StudyData</stp>
        <stp>MJNK</stp>
        <stp>Bar</stp>
        <stp/>
        <stp>Time</stp>
        <stp>5</stp>
        <stp>-13</stp>
        <stp>All</stp>
        <stp/>
        <stp/>
        <stp/>
        <stp>T</stp>
        <tr r="W15" s="4"/>
      </tp>
      <tp>
        <v>42486.347222222219</v>
        <stp/>
        <stp>StudyData</stp>
        <stp>MJNK</stp>
        <stp>Bar</stp>
        <stp/>
        <stp>Time</stp>
        <stp>5</stp>
        <stp>-12</stp>
        <stp>All</stp>
        <stp/>
        <stp/>
        <stp/>
        <stp>T</stp>
        <tr r="W14" s="4"/>
      </tp>
      <tp>
        <v>42486.350694444445</v>
        <stp/>
        <stp>StudyData</stp>
        <stp>MJNK</stp>
        <stp>Bar</stp>
        <stp/>
        <stp>Time</stp>
        <stp>5</stp>
        <stp>-11</stp>
        <stp>All</stp>
        <stp/>
        <stp/>
        <stp/>
        <stp>T</stp>
        <tr r="W13" s="4"/>
      </tp>
      <tp>
        <v>42486.354166666664</v>
        <stp/>
        <stp>StudyData</stp>
        <stp>MJNK</stp>
        <stp>Bar</stp>
        <stp/>
        <stp>Time</stp>
        <stp>5</stp>
        <stp>-10</stp>
        <stp>All</stp>
        <stp/>
        <stp/>
        <stp/>
        <stp>T</stp>
        <tr r="W12" s="4"/>
      </tp>
      <tp>
        <v>42486.288194444445</v>
        <stp/>
        <stp>StudyData</stp>
        <stp>MJNK</stp>
        <stp>Bar</stp>
        <stp/>
        <stp>Time</stp>
        <stp>5</stp>
        <stp>-29</stp>
        <stp>All</stp>
        <stp/>
        <stp/>
        <stp/>
        <stp>T</stp>
        <tr r="W31" s="4"/>
      </tp>
      <tp>
        <v>42486.291666666664</v>
        <stp/>
        <stp>StudyData</stp>
        <stp>MJNK</stp>
        <stp>Bar</stp>
        <stp/>
        <stp>Time</stp>
        <stp>5</stp>
        <stp>-28</stp>
        <stp>All</stp>
        <stp/>
        <stp/>
        <stp/>
        <stp>T</stp>
        <tr r="W30" s="4"/>
      </tp>
      <tp>
        <v>42486.295138888891</v>
        <stp/>
        <stp>StudyData</stp>
        <stp>MJNK</stp>
        <stp>Bar</stp>
        <stp/>
        <stp>Time</stp>
        <stp>5</stp>
        <stp>-27</stp>
        <stp>All</stp>
        <stp/>
        <stp/>
        <stp/>
        <stp>T</stp>
        <tr r="W29" s="4"/>
      </tp>
      <tp>
        <v>42486.298611111109</v>
        <stp/>
        <stp>StudyData</stp>
        <stp>MJNK</stp>
        <stp>Bar</stp>
        <stp/>
        <stp>Time</stp>
        <stp>5</stp>
        <stp>-26</stp>
        <stp>All</stp>
        <stp/>
        <stp/>
        <stp/>
        <stp>T</stp>
        <tr r="W28" s="4"/>
      </tp>
      <tp>
        <v>42486.302083333336</v>
        <stp/>
        <stp>StudyData</stp>
        <stp>MJNK</stp>
        <stp>Bar</stp>
        <stp/>
        <stp>Time</stp>
        <stp>5</stp>
        <stp>-25</stp>
        <stp>All</stp>
        <stp/>
        <stp/>
        <stp/>
        <stp>T</stp>
        <tr r="W27" s="4"/>
      </tp>
      <tp>
        <v>42486.305555555555</v>
        <stp/>
        <stp>StudyData</stp>
        <stp>MJNK</stp>
        <stp>Bar</stp>
        <stp/>
        <stp>Time</stp>
        <stp>5</stp>
        <stp>-24</stp>
        <stp>All</stp>
        <stp/>
        <stp/>
        <stp/>
        <stp>T</stp>
        <tr r="W26" s="4"/>
      </tp>
      <tp>
        <v>42486.309027777781</v>
        <stp/>
        <stp>StudyData</stp>
        <stp>MJNK</stp>
        <stp>Bar</stp>
        <stp/>
        <stp>Time</stp>
        <stp>5</stp>
        <stp>-23</stp>
        <stp>All</stp>
        <stp/>
        <stp/>
        <stp/>
        <stp>T</stp>
        <tr r="W25" s="4"/>
      </tp>
      <tp>
        <v>42486.3125</v>
        <stp/>
        <stp>StudyData</stp>
        <stp>MJNK</stp>
        <stp>Bar</stp>
        <stp/>
        <stp>Time</stp>
        <stp>5</stp>
        <stp>-22</stp>
        <stp>All</stp>
        <stp/>
        <stp/>
        <stp/>
        <stp>T</stp>
        <tr r="W24" s="4"/>
      </tp>
      <tp>
        <v>42486.315972222219</v>
        <stp/>
        <stp>StudyData</stp>
        <stp>MJNK</stp>
        <stp>Bar</stp>
        <stp/>
        <stp>Time</stp>
        <stp>5</stp>
        <stp>-21</stp>
        <stp>All</stp>
        <stp/>
        <stp/>
        <stp/>
        <stp>T</stp>
        <tr r="W23" s="4"/>
      </tp>
      <tp>
        <v>42486.319444444445</v>
        <stp/>
        <stp>StudyData</stp>
        <stp>MJNK</stp>
        <stp>Bar</stp>
        <stp/>
        <stp>Time</stp>
        <stp>5</stp>
        <stp>-20</stp>
        <stp>All</stp>
        <stp/>
        <stp/>
        <stp/>
        <stp>T</stp>
        <tr r="W22" s="4"/>
      </tp>
      <tp>
        <v>1.6050000000000001E-3</v>
        <stp/>
        <stp>StudyData</stp>
        <stp>BP6</stp>
        <stp>ATR</stp>
        <stp>MAType=Sim,Period=20</stp>
        <stp>ATR</stp>
        <stp>15</stp>
        <stp>-3</stp>
        <stp>All</stp>
        <stp/>
        <stp/>
        <stp>TRUE</stp>
        <stp>T</stp>
        <tr r="S21" s="1"/>
      </tp>
      <tp>
        <v>2.085E-3</v>
        <stp/>
        <stp>StudyData</stp>
        <stp>BP6</stp>
        <stp>ATR</stp>
        <stp>MAType=Sim,Period=20</stp>
        <stp>ATR</stp>
        <stp>60</stp>
        <stp>-4</stp>
        <stp>All</stp>
        <stp/>
        <stp/>
        <stp>TRUE</stp>
        <stp>T</stp>
        <tr r="R22" s="1"/>
      </tp>
      <tp>
        <v>1.6149999999999999E-3</v>
        <stp/>
        <stp>StudyData</stp>
        <stp>BP6</stp>
        <stp>ATR</stp>
        <stp>MAType=Sim,Period=20</stp>
        <stp>ATR</stp>
        <stp>15</stp>
        <stp>-2</stp>
        <stp>All</stp>
        <stp/>
        <stp/>
        <stp>TRUE</stp>
        <stp>T</stp>
        <tr r="T21" s="1"/>
      </tp>
      <tp>
        <v>2.1549999999999998E-3</v>
        <stp/>
        <stp>StudyData</stp>
        <stp>BP6</stp>
        <stp>ATR</stp>
        <stp>MAType=Sim,Period=20</stp>
        <stp>ATR</stp>
        <stp>60</stp>
        <stp>-5</stp>
        <stp>All</stp>
        <stp/>
        <stp/>
        <stp>TRUE</stp>
        <stp>T</stp>
        <tr r="Q22" s="1"/>
      </tp>
      <tp>
        <v>1.6199999999999999E-3</v>
        <stp/>
        <stp>StudyData</stp>
        <stp>BP6</stp>
        <stp>ATR</stp>
        <stp>MAType=Sim,Period=20</stp>
        <stp>ATR</stp>
        <stp>15</stp>
        <stp>-1</stp>
        <stp>All</stp>
        <stp/>
        <stp/>
        <stp>TRUE</stp>
        <stp>T</stp>
        <tr r="U21" s="1"/>
      </tp>
      <tp>
        <v>2.215E-3</v>
        <stp/>
        <stp>StudyData</stp>
        <stp>BP6</stp>
        <stp>ATR</stp>
        <stp>MAType=Sim,Period=20</stp>
        <stp>ATR</stp>
        <stp>60</stp>
        <stp>-6</stp>
        <stp>All</stp>
        <stp/>
        <stp/>
        <stp>TRUE</stp>
        <stp>T</stp>
        <tr r="P22" s="1"/>
      </tp>
      <tp>
        <v>2.3600000000000001E-3</v>
        <stp/>
        <stp>StudyData</stp>
        <stp>BP6</stp>
        <stp>ATR</stp>
        <stp>MAType=Sim,Period=20</stp>
        <stp>ATR</stp>
        <stp>60</stp>
        <stp>-7</stp>
        <stp>All</stp>
        <stp/>
        <stp/>
        <stp>TRUE</stp>
        <stp>T</stp>
        <tr r="O22" s="1"/>
      </tp>
      <tp>
        <v>1.6050000000000001E-3</v>
        <stp/>
        <stp>StudyData</stp>
        <stp>BP6</stp>
        <stp>ATR</stp>
        <stp>MAType=Sim,Period=20</stp>
        <stp>ATR</stp>
        <stp>15</stp>
        <stp>-7</stp>
        <stp>All</stp>
        <stp/>
        <stp/>
        <stp>TRUE</stp>
        <stp>T</stp>
        <tr r="O21" s="1"/>
      </tp>
      <tp>
        <v>1.6000000000000001E-3</v>
        <stp/>
        <stp>StudyData</stp>
        <stp>BP6</stp>
        <stp>ATR</stp>
        <stp>MAType=Sim,Period=20</stp>
        <stp>ATR</stp>
        <stp>15</stp>
        <stp>-6</stp>
        <stp>All</stp>
        <stp/>
        <stp/>
        <stp>TRUE</stp>
        <stp>T</stp>
        <tr r="P21" s="1"/>
      </tp>
      <tp>
        <v>2.3E-3</v>
        <stp/>
        <stp>StudyData</stp>
        <stp>BP6</stp>
        <stp>ATR</stp>
        <stp>MAType=Sim,Period=20</stp>
        <stp>ATR</stp>
        <stp>60</stp>
        <stp>-1</stp>
        <stp>All</stp>
        <stp/>
        <stp/>
        <stp>TRUE</stp>
        <stp>T</stp>
        <tr r="U22" s="1"/>
      </tp>
      <tp>
        <v>1.6050000000000001E-3</v>
        <stp/>
        <stp>StudyData</stp>
        <stp>BP6</stp>
        <stp>ATR</stp>
        <stp>MAType=Sim,Period=20</stp>
        <stp>ATR</stp>
        <stp>15</stp>
        <stp>-5</stp>
        <stp>All</stp>
        <stp/>
        <stp/>
        <stp>TRUE</stp>
        <stp>T</stp>
        <tr r="Q21" s="1"/>
      </tp>
      <tp>
        <v>2.2499999999999998E-3</v>
        <stp/>
        <stp>StudyData</stp>
        <stp>BP6</stp>
        <stp>ATR</stp>
        <stp>MAType=Sim,Period=20</stp>
        <stp>ATR</stp>
        <stp>60</stp>
        <stp>-2</stp>
        <stp>All</stp>
        <stp/>
        <stp/>
        <stp>TRUE</stp>
        <stp>T</stp>
        <tr r="T22" s="1"/>
      </tp>
      <tp>
        <v>1.66E-3</v>
        <stp/>
        <stp>StudyData</stp>
        <stp>BP6</stp>
        <stp>ATR</stp>
        <stp>MAType=Sim,Period=20</stp>
        <stp>ATR</stp>
        <stp>15</stp>
        <stp>-4</stp>
        <stp>All</stp>
        <stp/>
        <stp/>
        <stp>TRUE</stp>
        <stp>T</stp>
        <tr r="R21" s="1"/>
      </tp>
      <tp>
        <v>2E-3</v>
        <stp/>
        <stp>StudyData</stp>
        <stp>BP6</stp>
        <stp>ATR</stp>
        <stp>MAType=Sim,Period=20</stp>
        <stp>ATR</stp>
        <stp>60</stp>
        <stp>-3</stp>
        <stp>All</stp>
        <stp/>
        <stp/>
        <stp>TRUE</stp>
        <stp>T</stp>
        <tr r="S22" s="1"/>
      </tp>
      <tp>
        <v>1.575E-3</v>
        <stp/>
        <stp>StudyData</stp>
        <stp>BP6</stp>
        <stp>ATR</stp>
        <stp>MAType=Sim,Period=20</stp>
        <stp>ATR</stp>
        <stp>15</stp>
        <stp>-9</stp>
        <stp>All</stp>
        <stp/>
        <stp/>
        <stp>TRUE</stp>
        <stp>T</stp>
        <tr r="M21" s="1"/>
      </tp>
      <tp>
        <v>1.4549999999999999E-3</v>
        <stp/>
        <stp>StudyData</stp>
        <stp>BP6</stp>
        <stp>ATR</stp>
        <stp>MAType=Sim,Period=20</stp>
        <stp>ATR</stp>
        <stp>15</stp>
        <stp>-8</stp>
        <stp>All</stp>
        <stp/>
        <stp/>
        <stp>TRUE</stp>
        <stp>T</stp>
        <tr r="N21" s="1"/>
      </tp>
      <tp>
        <v>2.225E-3</v>
        <stp/>
        <stp>StudyData</stp>
        <stp>BP6</stp>
        <stp>ATR</stp>
        <stp>MAType=Sim,Period=20</stp>
        <stp>ATR</stp>
        <stp>60</stp>
        <stp>-8</stp>
        <stp>All</stp>
        <stp/>
        <stp/>
        <stp>TRUE</stp>
        <stp>T</stp>
        <tr r="N22" s="1"/>
      </tp>
      <tp>
        <v>2.215E-3</v>
        <stp/>
        <stp>StudyData</stp>
        <stp>BP6</stp>
        <stp>ATR</stp>
        <stp>MAType=Sim,Period=20</stp>
        <stp>ATR</stp>
        <stp>60</stp>
        <stp>-9</stp>
        <stp>All</stp>
        <stp/>
        <stp/>
        <stp>TRUE</stp>
        <stp>T</stp>
        <tr r="M22" s="1"/>
      </tp>
      <tp>
        <v>42486.267361111109</v>
        <stp/>
        <stp>StudyData</stp>
        <stp>MJNK</stp>
        <stp>Bar</stp>
        <stp/>
        <stp>Time</stp>
        <stp>5</stp>
        <stp>-35</stp>
        <stp>All</stp>
        <stp/>
        <stp/>
        <stp/>
        <stp>T</stp>
        <tr r="W37" s="4"/>
      </tp>
      <tp>
        <v>42486.270833333336</v>
        <stp/>
        <stp>StudyData</stp>
        <stp>MJNK</stp>
        <stp>Bar</stp>
        <stp/>
        <stp>Time</stp>
        <stp>5</stp>
        <stp>-34</stp>
        <stp>All</stp>
        <stp/>
        <stp/>
        <stp/>
        <stp>T</stp>
        <tr r="W36" s="4"/>
      </tp>
      <tp>
        <v>42486.274305555555</v>
        <stp/>
        <stp>StudyData</stp>
        <stp>MJNK</stp>
        <stp>Bar</stp>
        <stp/>
        <stp>Time</stp>
        <stp>5</stp>
        <stp>-33</stp>
        <stp>All</stp>
        <stp/>
        <stp/>
        <stp/>
        <stp>T</stp>
        <tr r="W35" s="4"/>
      </tp>
      <tp>
        <v>42486.277777777781</v>
        <stp/>
        <stp>StudyData</stp>
        <stp>MJNK</stp>
        <stp>Bar</stp>
        <stp/>
        <stp>Time</stp>
        <stp>5</stp>
        <stp>-32</stp>
        <stp>All</stp>
        <stp/>
        <stp/>
        <stp/>
        <stp>T</stp>
        <tr r="W34" s="4"/>
      </tp>
      <tp>
        <v>42486.28125</v>
        <stp/>
        <stp>StudyData</stp>
        <stp>MJNK</stp>
        <stp>Bar</stp>
        <stp/>
        <stp>Time</stp>
        <stp>5</stp>
        <stp>-31</stp>
        <stp>All</stp>
        <stp/>
        <stp/>
        <stp/>
        <stp>T</stp>
        <tr r="W33" s="4"/>
      </tp>
      <tp>
        <v>42486.284722222219</v>
        <stp/>
        <stp>StudyData</stp>
        <stp>MJNK</stp>
        <stp>Bar</stp>
        <stp/>
        <stp>Time</stp>
        <stp>5</stp>
        <stp>-30</stp>
        <stp>All</stp>
        <stp/>
        <stp/>
        <stp/>
        <stp>T</stp>
        <tr r="W32" s="4"/>
      </tp>
      <tp>
        <v>1240.2</v>
        <stp/>
        <stp>ContractData</stp>
        <stp>GCE</stp>
        <stp>Y_Settlement</stp>
        <stp/>
        <stp>T</stp>
        <tr r="N31" s="1"/>
        <tr r="J14" s="3"/>
      </tp>
      <tp>
        <v>0.34599999999999997</v>
        <stp/>
        <stp>StudyData</stp>
        <stp>CLE</stp>
        <stp>ATR</stp>
        <stp>MAType=Sim,Period=20</stp>
        <stp>ATR</stp>
        <stp>60</stp>
        <stp>-8</stp>
        <stp>All</stp>
        <stp/>
        <stp/>
        <stp>TRUE</stp>
        <stp>T</stp>
        <tr r="N10" s="1"/>
      </tp>
      <tp>
        <v>0.34300000000000003</v>
        <stp/>
        <stp>StudyData</stp>
        <stp>CLE</stp>
        <stp>ATR</stp>
        <stp>MAType=Sim,Period=20</stp>
        <stp>ATR</stp>
        <stp>60</stp>
        <stp>-9</stp>
        <stp>All</stp>
        <stp/>
        <stp/>
        <stp>TRUE</stp>
        <stp>T</stp>
        <tr r="M10" s="1"/>
      </tp>
      <tp>
        <v>0.13850000000000001</v>
        <stp/>
        <stp>StudyData</stp>
        <stp>CLE</stp>
        <stp>ATR</stp>
        <stp>MAType=Sim,Period=20</stp>
        <stp>ATR</stp>
        <stp>15</stp>
        <stp>-9</stp>
        <stp>All</stp>
        <stp/>
        <stp/>
        <stp>TRUE</stp>
        <stp>T</stp>
        <tr r="M9" s="1"/>
      </tp>
      <tp>
        <v>0.14449999999999999</v>
        <stp/>
        <stp>StudyData</stp>
        <stp>CLE</stp>
        <stp>ATR</stp>
        <stp>MAType=Sim,Period=20</stp>
        <stp>ATR</stp>
        <stp>15</stp>
        <stp>-8</stp>
        <stp>All</stp>
        <stp/>
        <stp/>
        <stp>TRUE</stp>
        <stp>T</stp>
        <tr r="N9" s="1"/>
      </tp>
      <tp>
        <v>0.14549999999999999</v>
        <stp/>
        <stp>StudyData</stp>
        <stp>CLE</stp>
        <stp>ATR</stp>
        <stp>MAType=Sim,Period=20</stp>
        <stp>ATR</stp>
        <stp>15</stp>
        <stp>-7</stp>
        <stp>All</stp>
        <stp/>
        <stp/>
        <stp>TRUE</stp>
        <stp>T</stp>
        <tr r="O9" s="1"/>
      </tp>
      <tp>
        <v>0.14499999999999999</v>
        <stp/>
        <stp>StudyData</stp>
        <stp>CLE</stp>
        <stp>ATR</stp>
        <stp>MAType=Sim,Period=20</stp>
        <stp>ATR</stp>
        <stp>15</stp>
        <stp>-6</stp>
        <stp>All</stp>
        <stp/>
        <stp/>
        <stp>TRUE</stp>
        <stp>T</stp>
        <tr r="P9" s="1"/>
      </tp>
      <tp>
        <v>0.25700000000000001</v>
        <stp/>
        <stp>StudyData</stp>
        <stp>CLE</stp>
        <stp>ATR</stp>
        <stp>MAType=Sim,Period=20</stp>
        <stp>ATR</stp>
        <stp>60</stp>
        <stp>-1</stp>
        <stp>All</stp>
        <stp/>
        <stp/>
        <stp>TRUE</stp>
        <stp>T</stp>
        <tr r="U10" s="1"/>
      </tp>
      <tp>
        <v>0.14349999999999999</v>
        <stp/>
        <stp>StudyData</stp>
        <stp>CLE</stp>
        <stp>ATR</stp>
        <stp>MAType=Sim,Period=20</stp>
        <stp>ATR</stp>
        <stp>15</stp>
        <stp>-5</stp>
        <stp>All</stp>
        <stp/>
        <stp/>
        <stp>TRUE</stp>
        <stp>T</stp>
        <tr r="Q9" s="1"/>
      </tp>
      <tp>
        <v>0.27</v>
        <stp/>
        <stp>StudyData</stp>
        <stp>CLE</stp>
        <stp>ATR</stp>
        <stp>MAType=Sim,Period=20</stp>
        <stp>ATR</stp>
        <stp>60</stp>
        <stp>-2</stp>
        <stp>All</stp>
        <stp/>
        <stp/>
        <stp>TRUE</stp>
        <stp>T</stp>
        <tr r="T10" s="1"/>
      </tp>
      <tp>
        <v>0.14699999999999999</v>
        <stp/>
        <stp>StudyData</stp>
        <stp>CLE</stp>
        <stp>ATR</stp>
        <stp>MAType=Sim,Period=20</stp>
        <stp>ATR</stp>
        <stp>15</stp>
        <stp>-4</stp>
        <stp>All</stp>
        <stp/>
        <stp/>
        <stp>TRUE</stp>
        <stp>T</stp>
        <tr r="R9" s="1"/>
      </tp>
      <tp>
        <v>0.27300000000000002</v>
        <stp/>
        <stp>StudyData</stp>
        <stp>CLE</stp>
        <stp>ATR</stp>
        <stp>MAType=Sim,Period=20</stp>
        <stp>ATR</stp>
        <stp>60</stp>
        <stp>-3</stp>
        <stp>All</stp>
        <stp/>
        <stp/>
        <stp>TRUE</stp>
        <stp>T</stp>
        <tr r="S10" s="1"/>
      </tp>
      <tp>
        <v>0.152</v>
        <stp/>
        <stp>StudyData</stp>
        <stp>CLE</stp>
        <stp>ATR</stp>
        <stp>MAType=Sim,Period=20</stp>
        <stp>ATR</stp>
        <stp>15</stp>
        <stp>-3</stp>
        <stp>All</stp>
        <stp/>
        <stp/>
        <stp>TRUE</stp>
        <stp>T</stp>
        <tr r="S9" s="1"/>
      </tp>
      <tp>
        <v>0.28749999999999998</v>
        <stp/>
        <stp>StudyData</stp>
        <stp>CLE</stp>
        <stp>ATR</stp>
        <stp>MAType=Sim,Period=20</stp>
        <stp>ATR</stp>
        <stp>60</stp>
        <stp>-4</stp>
        <stp>All</stp>
        <stp/>
        <stp/>
        <stp>TRUE</stp>
        <stp>T</stp>
        <tr r="R10" s="1"/>
      </tp>
      <tp>
        <v>0.1585</v>
        <stp/>
        <stp>StudyData</stp>
        <stp>CLE</stp>
        <stp>ATR</stp>
        <stp>MAType=Sim,Period=20</stp>
        <stp>ATR</stp>
        <stp>15</stp>
        <stp>-2</stp>
        <stp>All</stp>
        <stp/>
        <stp/>
        <stp>TRUE</stp>
        <stp>T</stp>
        <tr r="T9" s="1"/>
      </tp>
      <tp>
        <v>0.3115</v>
        <stp/>
        <stp>StudyData</stp>
        <stp>CLE</stp>
        <stp>ATR</stp>
        <stp>MAType=Sim,Period=20</stp>
        <stp>ATR</stp>
        <stp>60</stp>
        <stp>-5</stp>
        <stp>All</stp>
        <stp/>
        <stp/>
        <stp>TRUE</stp>
        <stp>T</stp>
        <tr r="Q10" s="1"/>
      </tp>
      <tp>
        <v>0.16400000000000001</v>
        <stp/>
        <stp>StudyData</stp>
        <stp>CLE</stp>
        <stp>ATR</stp>
        <stp>MAType=Sim,Period=20</stp>
        <stp>ATR</stp>
        <stp>15</stp>
        <stp>-1</stp>
        <stp>All</stp>
        <stp/>
        <stp/>
        <stp>TRUE</stp>
        <stp>T</stp>
        <tr r="U9" s="1"/>
      </tp>
      <tp>
        <v>0.32550000000000001</v>
        <stp/>
        <stp>StudyData</stp>
        <stp>CLE</stp>
        <stp>ATR</stp>
        <stp>MAType=Sim,Period=20</stp>
        <stp>ATR</stp>
        <stp>60</stp>
        <stp>-6</stp>
        <stp>All</stp>
        <stp/>
        <stp/>
        <stp>TRUE</stp>
        <stp>T</stp>
        <tr r="P10" s="1"/>
      </tp>
      <tp>
        <v>0.35349999999999998</v>
        <stp/>
        <stp>StudyData</stp>
        <stp>CLE</stp>
        <stp>ATR</stp>
        <stp>MAType=Sim,Period=20</stp>
        <stp>ATR</stp>
        <stp>60</stp>
        <stp>-7</stp>
        <stp>All</stp>
        <stp/>
        <stp/>
        <stp>TRUE</stp>
        <stp>T</stp>
        <tr r="O10" s="1"/>
      </tp>
      <tp>
        <v>1.4624000000000001</v>
        <stp/>
        <stp>ContractData</stp>
        <stp>BP6</stp>
        <stp>Close</stp>
        <stp/>
        <stp>T</stp>
        <tr r="S31" s="2"/>
      </tp>
      <tp>
        <v>21.012499999999999</v>
        <stp/>
        <stp>StudyData</stp>
        <stp>EP</stp>
        <stp>ATR</stp>
        <stp>MAType=Sim,Period=20</stp>
        <stp>ATR</stp>
        <stp>D</stp>
        <stp>0</stp>
        <stp>All</stp>
        <stp/>
        <stp/>
        <stp>TRUE</stp>
        <stp>T</stp>
        <tr r="K11" s="1"/>
      </tp>
      <tp>
        <v>1.5625</v>
        <stp/>
        <stp>StudyData</stp>
        <stp>EP</stp>
        <stp>ATR</stp>
        <stp>MAType=Sim,Period=20</stp>
        <stp>ATR</stp>
        <stp>5</stp>
        <stp>0</stp>
        <stp>All</stp>
        <stp/>
        <stp/>
        <stp>TRUE</stp>
        <stp>T</stp>
        <tr r="K8" s="1"/>
      </tp>
      <tp>
        <v>12.2</v>
        <stp/>
        <stp>StudyData</stp>
        <stp>DSX</stp>
        <stp>ATR</stp>
        <stp>MAType=Sim,Period=20</stp>
        <stp>ATR</stp>
        <stp>60</stp>
        <stp>-7</stp>
        <stp>All</stp>
        <stp/>
        <stp/>
        <stp>TRUE</stp>
        <stp>T</stp>
        <tr r="D22" s="1"/>
      </tp>
      <tp>
        <v>12.75</v>
        <stp/>
        <stp>StudyData</stp>
        <stp>DSX</stp>
        <stp>ATR</stp>
        <stp>MAType=Sim,Period=20</stp>
        <stp>ATR</stp>
        <stp>60</stp>
        <stp>-6</stp>
        <stp>All</stp>
        <stp/>
        <stp/>
        <stp>TRUE</stp>
        <stp>T</stp>
        <tr r="E22" s="1"/>
      </tp>
      <tp>
        <v>6.25</v>
        <stp/>
        <stp>StudyData</stp>
        <stp>DSX</stp>
        <stp>ATR</stp>
        <stp>MAType=Sim,Period=20</stp>
        <stp>ATR</stp>
        <stp>15</stp>
        <stp>-1</stp>
        <stp>All</stp>
        <stp/>
        <stp/>
        <stp>TRUE</stp>
        <stp>T</stp>
        <tr r="J21" s="1"/>
      </tp>
      <tp>
        <v>12.8</v>
        <stp/>
        <stp>StudyData</stp>
        <stp>DSX</stp>
        <stp>ATR</stp>
        <stp>MAType=Sim,Period=20</stp>
        <stp>ATR</stp>
        <stp>60</stp>
        <stp>-5</stp>
        <stp>All</stp>
        <stp/>
        <stp/>
        <stp>TRUE</stp>
        <stp>T</stp>
        <tr r="F22" s="1"/>
      </tp>
      <tp>
        <v>5.95</v>
        <stp/>
        <stp>StudyData</stp>
        <stp>DSX</stp>
        <stp>ATR</stp>
        <stp>MAType=Sim,Period=20</stp>
        <stp>ATR</stp>
        <stp>15</stp>
        <stp>-2</stp>
        <stp>All</stp>
        <stp/>
        <stp/>
        <stp>TRUE</stp>
        <stp>T</stp>
        <tr r="I21" s="1"/>
      </tp>
      <tp>
        <v>12.85</v>
        <stp/>
        <stp>StudyData</stp>
        <stp>DSX</stp>
        <stp>ATR</stp>
        <stp>MAType=Sim,Period=20</stp>
        <stp>ATR</stp>
        <stp>60</stp>
        <stp>-4</stp>
        <stp>All</stp>
        <stp/>
        <stp/>
        <stp>TRUE</stp>
        <stp>T</stp>
        <tr r="G22" s="1"/>
      </tp>
      <tp>
        <v>5.85</v>
        <stp/>
        <stp>StudyData</stp>
        <stp>DSX</stp>
        <stp>ATR</stp>
        <stp>MAType=Sim,Period=20</stp>
        <stp>ATR</stp>
        <stp>15</stp>
        <stp>-3</stp>
        <stp>All</stp>
        <stp/>
        <stp/>
        <stp>TRUE</stp>
        <stp>T</stp>
        <tr r="H21" s="1"/>
      </tp>
      <tp>
        <v>12.85</v>
        <stp/>
        <stp>StudyData</stp>
        <stp>DSX</stp>
        <stp>ATR</stp>
        <stp>MAType=Sim,Period=20</stp>
        <stp>ATR</stp>
        <stp>60</stp>
        <stp>-3</stp>
        <stp>All</stp>
        <stp/>
        <stp/>
        <stp>TRUE</stp>
        <stp>T</stp>
        <tr r="H22" s="1"/>
      </tp>
      <tp>
        <v>5.6</v>
        <stp/>
        <stp>StudyData</stp>
        <stp>DSX</stp>
        <stp>ATR</stp>
        <stp>MAType=Sim,Period=20</stp>
        <stp>ATR</stp>
        <stp>15</stp>
        <stp>-4</stp>
        <stp>All</stp>
        <stp/>
        <stp/>
        <stp>TRUE</stp>
        <stp>T</stp>
        <tr r="G21" s="1"/>
      </tp>
      <tp>
        <v>12.75</v>
        <stp/>
        <stp>StudyData</stp>
        <stp>DSX</stp>
        <stp>ATR</stp>
        <stp>MAType=Sim,Period=20</stp>
        <stp>ATR</stp>
        <stp>60</stp>
        <stp>-2</stp>
        <stp>All</stp>
        <stp/>
        <stp/>
        <stp>TRUE</stp>
        <stp>T</stp>
        <tr r="I22" s="1"/>
      </tp>
      <tp>
        <v>5.6</v>
        <stp/>
        <stp>StudyData</stp>
        <stp>DSX</stp>
        <stp>ATR</stp>
        <stp>MAType=Sim,Period=20</stp>
        <stp>ATR</stp>
        <stp>15</stp>
        <stp>-5</stp>
        <stp>All</stp>
        <stp/>
        <stp/>
        <stp>TRUE</stp>
        <stp>T</stp>
        <tr r="F21" s="1"/>
      </tp>
      <tp>
        <v>11.7</v>
        <stp/>
        <stp>StudyData</stp>
        <stp>DSX</stp>
        <stp>ATR</stp>
        <stp>MAType=Sim,Period=20</stp>
        <stp>ATR</stp>
        <stp>60</stp>
        <stp>-1</stp>
        <stp>All</stp>
        <stp/>
        <stp/>
        <stp>TRUE</stp>
        <stp>T</stp>
        <tr r="J22" s="1"/>
      </tp>
      <tp>
        <v>5.8</v>
        <stp/>
        <stp>StudyData</stp>
        <stp>DSX</stp>
        <stp>ATR</stp>
        <stp>MAType=Sim,Period=20</stp>
        <stp>ATR</stp>
        <stp>15</stp>
        <stp>-6</stp>
        <stp>All</stp>
        <stp/>
        <stp/>
        <stp>TRUE</stp>
        <stp>T</stp>
        <tr r="E21" s="1"/>
      </tp>
      <tp>
        <v>6</v>
        <stp/>
        <stp>StudyData</stp>
        <stp>DSX</stp>
        <stp>ATR</stp>
        <stp>MAType=Sim,Period=20</stp>
        <stp>ATR</stp>
        <stp>15</stp>
        <stp>-7</stp>
        <stp>All</stp>
        <stp/>
        <stp/>
        <stp>TRUE</stp>
        <stp>T</stp>
        <tr r="D21" s="1"/>
      </tp>
      <tp>
        <v>6.05</v>
        <stp/>
        <stp>StudyData</stp>
        <stp>DSX</stp>
        <stp>ATR</stp>
        <stp>MAType=Sim,Period=20</stp>
        <stp>ATR</stp>
        <stp>15</stp>
        <stp>-8</stp>
        <stp>All</stp>
        <stp/>
        <stp/>
        <stp>TRUE</stp>
        <stp>T</stp>
        <tr r="C21" s="1"/>
      </tp>
      <tp>
        <v>6.4</v>
        <stp/>
        <stp>StudyData</stp>
        <stp>DSX</stp>
        <stp>ATR</stp>
        <stp>MAType=Sim,Period=20</stp>
        <stp>ATR</stp>
        <stp>15</stp>
        <stp>-9</stp>
        <stp>All</stp>
        <stp/>
        <stp/>
        <stp>TRUE</stp>
        <stp>T</stp>
        <tr r="B21" s="1"/>
      </tp>
      <tp>
        <v>12.05</v>
        <stp/>
        <stp>StudyData</stp>
        <stp>DSX</stp>
        <stp>ATR</stp>
        <stp>MAType=Sim,Period=20</stp>
        <stp>ATR</stp>
        <stp>60</stp>
        <stp>-9</stp>
        <stp>All</stp>
        <stp/>
        <stp/>
        <stp>TRUE</stp>
        <stp>T</stp>
        <tr r="B22" s="1"/>
      </tp>
      <tp>
        <v>11.65</v>
        <stp/>
        <stp>StudyData</stp>
        <stp>DSX</stp>
        <stp>ATR</stp>
        <stp>MAType=Sim,Period=20</stp>
        <stp>ATR</stp>
        <stp>60</stp>
        <stp>-8</stp>
        <stp>All</stp>
        <stp/>
        <stp/>
        <stp>TRUE</stp>
        <stp>T</stp>
        <tr r="C22" s="1"/>
      </tp>
      <tp t="s">
        <v>EPM6</v>
        <stp/>
        <stp>ContractData</stp>
        <stp>EP</stp>
        <stp>Symbol</stp>
        <stp/>
        <stp>T</stp>
        <tr r="P42" s="2"/>
      </tp>
      <tp>
        <v>43.47</v>
        <stp/>
        <stp>StudyData</stp>
        <stp>CLE</stp>
        <stp>Bar</stp>
        <stp/>
        <stp>Close</stp>
        <stp>15</stp>
        <stp>0</stp>
        <stp>All</stp>
        <stp/>
        <stp/>
        <stp/>
        <stp>T</stp>
        <tr r="I6" s="3"/>
      </tp>
      <tp>
        <v>43.48</v>
        <stp/>
        <stp>StudyData</stp>
        <stp>CLE</stp>
        <stp>Bar</stp>
        <stp/>
        <stp>Close</stp>
        <stp>60</stp>
        <stp>0</stp>
        <stp>All</stp>
        <stp/>
        <stp/>
        <stp/>
        <stp>T</stp>
        <tr r="I8" s="3"/>
      </tp>
      <tp>
        <v>1.4479</v>
        <stp/>
        <stp>ContractData</stp>
        <stp>BP6</stp>
        <stp>Y_Settlement</stp>
        <stp/>
        <stp>T</stp>
        <tr r="J26" s="3"/>
        <tr r="N32" s="1"/>
      </tp>
      <tp>
        <v>3050</v>
        <stp/>
        <stp>ContractData</stp>
        <stp>DSX</stp>
        <stp>Close</stp>
        <stp/>
        <stp>T</stp>
        <tr r="E31" s="2"/>
      </tp>
      <tp>
        <v>42.64</v>
        <stp/>
        <stp>ContractData</stp>
        <stp>CLE</stp>
        <stp>Y_Settlement</stp>
        <stp/>
        <stp>T</stp>
        <tr r="J2" s="3"/>
        <tr r="N30" s="1"/>
      </tp>
      <tp>
        <v>2.6949999999999998</v>
        <stp/>
        <stp>StudyData</stp>
        <stp>GCE</stp>
        <stp>ATR</stp>
        <stp>MAType=Sim,Period=20</stp>
        <stp>ATR</stp>
        <stp>60</stp>
        <stp>-7</stp>
        <stp>All</stp>
        <stp/>
        <stp/>
        <stp>TRUE</stp>
        <stp>T</stp>
        <tr r="O16" s="1"/>
      </tp>
      <tp>
        <v>2.1800000000000002</v>
        <stp/>
        <stp>StudyData</stp>
        <stp>GCE</stp>
        <stp>ATR</stp>
        <stp>MAType=Sim,Period=20</stp>
        <stp>ATR</stp>
        <stp>15</stp>
        <stp>-1</stp>
        <stp>All</stp>
        <stp/>
        <stp/>
        <stp>TRUE</stp>
        <stp>T</stp>
        <tr r="U15" s="1"/>
      </tp>
      <tp>
        <v>2.41</v>
        <stp/>
        <stp>StudyData</stp>
        <stp>GCE</stp>
        <stp>ATR</stp>
        <stp>MAType=Sim,Period=20</stp>
        <stp>ATR</stp>
        <stp>60</stp>
        <stp>-6</stp>
        <stp>All</stp>
        <stp/>
        <stp/>
        <stp>TRUE</stp>
        <stp>T</stp>
        <tr r="P16" s="1"/>
      </tp>
      <tp>
        <v>2.1</v>
        <stp/>
        <stp>StudyData</stp>
        <stp>GCE</stp>
        <stp>ATR</stp>
        <stp>MAType=Sim,Period=20</stp>
        <stp>ATR</stp>
        <stp>15</stp>
        <stp>-2</stp>
        <stp>All</stp>
        <stp/>
        <stp/>
        <stp>TRUE</stp>
        <stp>T</stp>
        <tr r="T15" s="1"/>
      </tp>
      <tp>
        <v>2.4</v>
        <stp/>
        <stp>StudyData</stp>
        <stp>GCE</stp>
        <stp>ATR</stp>
        <stp>MAType=Sim,Period=20</stp>
        <stp>ATR</stp>
        <stp>60</stp>
        <stp>-5</stp>
        <stp>All</stp>
        <stp/>
        <stp/>
        <stp>TRUE</stp>
        <stp>T</stp>
        <tr r="Q16" s="1"/>
      </tp>
      <tp>
        <v>2.0449999999999999</v>
        <stp/>
        <stp>StudyData</stp>
        <stp>GCE</stp>
        <stp>ATR</stp>
        <stp>MAType=Sim,Period=20</stp>
        <stp>ATR</stp>
        <stp>15</stp>
        <stp>-3</stp>
        <stp>All</stp>
        <stp/>
        <stp/>
        <stp>TRUE</stp>
        <stp>T</stp>
        <tr r="S15" s="1"/>
      </tp>
      <tp>
        <v>2.4500000000000002</v>
        <stp/>
        <stp>StudyData</stp>
        <stp>GCE</stp>
        <stp>ATR</stp>
        <stp>MAType=Sim,Period=20</stp>
        <stp>ATR</stp>
        <stp>60</stp>
        <stp>-4</stp>
        <stp>All</stp>
        <stp/>
        <stp/>
        <stp>TRUE</stp>
        <stp>T</stp>
        <tr r="R16" s="1"/>
      </tp>
      <tp>
        <v>1.9650000000000001</v>
        <stp/>
        <stp>StudyData</stp>
        <stp>GCE</stp>
        <stp>ATR</stp>
        <stp>MAType=Sim,Period=20</stp>
        <stp>ATR</stp>
        <stp>15</stp>
        <stp>-4</stp>
        <stp>All</stp>
        <stp/>
        <stp/>
        <stp>TRUE</stp>
        <stp>T</stp>
        <tr r="R15" s="1"/>
      </tp>
      <tp>
        <v>2.4649999999999999</v>
        <stp/>
        <stp>StudyData</stp>
        <stp>GCE</stp>
        <stp>ATR</stp>
        <stp>MAType=Sim,Period=20</stp>
        <stp>ATR</stp>
        <stp>60</stp>
        <stp>-3</stp>
        <stp>All</stp>
        <stp/>
        <stp/>
        <stp>TRUE</stp>
        <stp>T</stp>
        <tr r="S16" s="1"/>
      </tp>
      <tp>
        <v>1.83</v>
        <stp/>
        <stp>StudyData</stp>
        <stp>GCE</stp>
        <stp>ATR</stp>
        <stp>MAType=Sim,Period=20</stp>
        <stp>ATR</stp>
        <stp>15</stp>
        <stp>-5</stp>
        <stp>All</stp>
        <stp/>
        <stp/>
        <stp>TRUE</stp>
        <stp>T</stp>
        <tr r="Q15" s="1"/>
      </tp>
      <tp>
        <v>2.92</v>
        <stp/>
        <stp>StudyData</stp>
        <stp>GCE</stp>
        <stp>ATR</stp>
        <stp>MAType=Sim,Period=20</stp>
        <stp>ATR</stp>
        <stp>60</stp>
        <stp>-2</stp>
        <stp>All</stp>
        <stp/>
        <stp/>
        <stp>TRUE</stp>
        <stp>T</stp>
        <tr r="T16" s="1"/>
      </tp>
      <tp>
        <v>1.47</v>
        <stp/>
        <stp>StudyData</stp>
        <stp>GCE</stp>
        <stp>ATR</stp>
        <stp>MAType=Sim,Period=20</stp>
        <stp>ATR</stp>
        <stp>15</stp>
        <stp>-6</stp>
        <stp>All</stp>
        <stp/>
        <stp/>
        <stp>TRUE</stp>
        <stp>T</stp>
        <tr r="P15" s="1"/>
      </tp>
      <tp>
        <v>3.02</v>
        <stp/>
        <stp>StudyData</stp>
        <stp>GCE</stp>
        <stp>ATR</stp>
        <stp>MAType=Sim,Period=20</stp>
        <stp>ATR</stp>
        <stp>60</stp>
        <stp>-1</stp>
        <stp>All</stp>
        <stp/>
        <stp/>
        <stp>TRUE</stp>
        <stp>T</stp>
        <tr r="U16" s="1"/>
      </tp>
      <tp>
        <v>1.46</v>
        <stp/>
        <stp>StudyData</stp>
        <stp>GCE</stp>
        <stp>ATR</stp>
        <stp>MAType=Sim,Period=20</stp>
        <stp>ATR</stp>
        <stp>15</stp>
        <stp>-7</stp>
        <stp>All</stp>
        <stp/>
        <stp/>
        <stp>TRUE</stp>
        <stp>T</stp>
        <tr r="O15" s="1"/>
      </tp>
      <tp>
        <v>1.425</v>
        <stp/>
        <stp>StudyData</stp>
        <stp>GCE</stp>
        <stp>ATR</stp>
        <stp>MAType=Sim,Period=20</stp>
        <stp>ATR</stp>
        <stp>15</stp>
        <stp>-8</stp>
        <stp>All</stp>
        <stp/>
        <stp/>
        <stp>TRUE</stp>
        <stp>T</stp>
        <tr r="N15" s="1"/>
      </tp>
      <tp>
        <v>1.355</v>
        <stp/>
        <stp>StudyData</stp>
        <stp>GCE</stp>
        <stp>ATR</stp>
        <stp>MAType=Sim,Period=20</stp>
        <stp>ATR</stp>
        <stp>15</stp>
        <stp>-9</stp>
        <stp>All</stp>
        <stp/>
        <stp/>
        <stp>TRUE</stp>
        <stp>T</stp>
        <tr r="M15" s="1"/>
      </tp>
      <tp>
        <v>2.7650000000000001</v>
        <stp/>
        <stp>StudyData</stp>
        <stp>GCE</stp>
        <stp>ATR</stp>
        <stp>MAType=Sim,Period=20</stp>
        <stp>ATR</stp>
        <stp>60</stp>
        <stp>-9</stp>
        <stp>All</stp>
        <stp/>
        <stp/>
        <stp>TRUE</stp>
        <stp>T</stp>
        <tr r="M16" s="1"/>
      </tp>
      <tp>
        <v>2.73</v>
        <stp/>
        <stp>StudyData</stp>
        <stp>GCE</stp>
        <stp>ATR</stp>
        <stp>MAType=Sim,Period=20</stp>
        <stp>ATR</stp>
        <stp>60</stp>
        <stp>-8</stp>
        <stp>All</stp>
        <stp/>
        <stp/>
        <stp>TRUE</stp>
        <stp>T</stp>
        <tr r="N16" s="1"/>
      </tp>
      <tp>
        <v>17295</v>
        <stp/>
        <stp>StudyData</stp>
        <stp>MJNK</stp>
        <stp>Bar</stp>
        <stp/>
        <stp>Open</stp>
        <stp>5</stp>
        <stp>-34</stp>
        <stp>All</stp>
        <stp/>
        <stp/>
        <stp/>
        <stp>T</stp>
        <tr r="X36" s="4"/>
        <tr r="X36" s="4"/>
      </tp>
      <tp>
        <v>17315</v>
        <stp/>
        <stp>StudyData</stp>
        <stp>MJNK</stp>
        <stp>Bar</stp>
        <stp/>
        <stp>Open</stp>
        <stp>5</stp>
        <stp>-35</stp>
        <stp>All</stp>
        <stp/>
        <stp/>
        <stp/>
        <stp>T</stp>
        <tr r="X37" s="4"/>
        <tr r="X37" s="4"/>
      </tp>
      <tp>
        <v>17325</v>
        <stp/>
        <stp>StudyData</stp>
        <stp>MJNK</stp>
        <stp>Bar</stp>
        <stp/>
        <stp>Open</stp>
        <stp>5</stp>
        <stp>-32</stp>
        <stp>All</stp>
        <stp/>
        <stp/>
        <stp/>
        <stp>T</stp>
        <tr r="X34" s="4"/>
        <tr r="X34" s="4"/>
      </tp>
      <tp>
        <v>17320</v>
        <stp/>
        <stp>StudyData</stp>
        <stp>MJNK</stp>
        <stp>Bar</stp>
        <stp/>
        <stp>Open</stp>
        <stp>5</stp>
        <stp>-33</stp>
        <stp>All</stp>
        <stp/>
        <stp/>
        <stp/>
        <stp>T</stp>
        <tr r="X35" s="4"/>
        <tr r="X35" s="4"/>
      </tp>
      <tp>
        <v>17340</v>
        <stp/>
        <stp>StudyData</stp>
        <stp>MJNK</stp>
        <stp>Bar</stp>
        <stp/>
        <stp>Open</stp>
        <stp>5</stp>
        <stp>-30</stp>
        <stp>All</stp>
        <stp/>
        <stp/>
        <stp/>
        <stp>T</stp>
        <tr r="X32" s="4"/>
        <tr r="X32" s="4"/>
      </tp>
      <tp>
        <v>17330</v>
        <stp/>
        <stp>StudyData</stp>
        <stp>MJNK</stp>
        <stp>Bar</stp>
        <stp/>
        <stp>Open</stp>
        <stp>5</stp>
        <stp>-31</stp>
        <stp>All</stp>
        <stp/>
        <stp/>
        <stp/>
        <stp>T</stp>
        <tr r="X33" s="4"/>
        <tr r="X33" s="4"/>
      </tp>
      <tp>
        <v>43.480000000000004</v>
        <stp/>
        <stp>ContractData</stp>
        <stp>CLE</stp>
        <stp>Close</stp>
        <stp/>
        <stp>T</stp>
        <tr r="S7" s="2"/>
      </tp>
      <tp>
        <v>42.5</v>
        <stp/>
        <stp>ContractData</stp>
        <stp>CLE</stp>
        <stp>Low</stp>
        <stp/>
        <stp>T</stp>
        <tr r="R7" s="2"/>
        <tr r="Q30" s="1"/>
      </tp>
      <tp>
        <v>1.4480000000000002</v>
        <stp/>
        <stp>ContractData</stp>
        <stp>BP6</stp>
        <stp>Low</stp>
        <stp/>
        <stp>T</stp>
        <tr r="Q32" s="1"/>
        <tr r="R31" s="2"/>
      </tp>
      <tp>
        <v>3047</v>
        <stp/>
        <stp>ContractData</stp>
        <stp>DSX</stp>
        <stp>Low</stp>
        <stp/>
        <stp>T</stp>
        <tr r="Q28" s="1"/>
        <tr r="D31" s="2"/>
      </tp>
      <tp>
        <v>1232.7</v>
        <stp/>
        <stp>ContractData</stp>
        <stp>GCE</stp>
        <stp>Low</stp>
        <stp/>
        <stp>T</stp>
        <tr r="Q31" s="1"/>
        <tr r="R19" s="2"/>
      </tp>
      <tp>
        <v>3050</v>
        <stp/>
        <stp>ContractData</stp>
        <stp>DSX</stp>
        <stp>Ask</stp>
        <stp/>
        <stp>T</stp>
        <tr r="E33" s="2"/>
      </tp>
      <tp>
        <v>1242.7</v>
        <stp/>
        <stp>ContractData</stp>
        <stp>GCE</stp>
        <stp>Bid</stp>
        <stp/>
        <stp>T</stp>
        <tr r="Q21" s="2"/>
      </tp>
      <tp>
        <v>1242.8000000000002</v>
        <stp/>
        <stp>ContractData</stp>
        <stp>GCE</stp>
        <stp>Ask</stp>
        <stp/>
        <stp>T</stp>
        <tr r="S21" s="2"/>
      </tp>
      <tp>
        <v>3049</v>
        <stp/>
        <stp>ContractData</stp>
        <stp>DSX</stp>
        <stp>Bid</stp>
        <stp/>
        <stp>T</stp>
        <tr r="C33" s="2"/>
      </tp>
      <tp>
        <v>43.47</v>
        <stp/>
        <stp>ContractData</stp>
        <stp>CLE</stp>
        <stp>Bid</stp>
        <stp/>
        <stp>T</stp>
        <tr r="Q9" s="2"/>
      </tp>
      <tp>
        <v>1.4622000000000002</v>
        <stp/>
        <stp>ContractData</stp>
        <stp>BP6</stp>
        <stp>Bid</stp>
        <stp/>
        <stp>T</stp>
        <tr r="Q33" s="2"/>
      </tp>
      <tp>
        <v>1.4624000000000001</v>
        <stp/>
        <stp>ContractData</stp>
        <stp>BP6</stp>
        <stp>Ask</stp>
        <stp/>
        <stp>T</stp>
        <tr r="S33" s="2"/>
      </tp>
      <tp>
        <v>43.480000000000004</v>
        <stp/>
        <stp>ContractData</stp>
        <stp>CLE</stp>
        <stp>Ask</stp>
        <stp/>
        <stp>T</stp>
        <tr r="S9" s="2"/>
      </tp>
      <tp>
        <v>17350</v>
        <stp/>
        <stp>StudyData</stp>
        <stp>MJNK</stp>
        <stp>Bar</stp>
        <stp/>
        <stp>Open</stp>
        <stp>5</stp>
        <stp>-26</stp>
        <stp>All</stp>
        <stp/>
        <stp/>
        <stp/>
        <stp>T</stp>
        <tr r="X28" s="4"/>
        <tr r="X28" s="4"/>
      </tp>
      <tp>
        <v>17360</v>
        <stp/>
        <stp>StudyData</stp>
        <stp>MJNK</stp>
        <stp>Bar</stp>
        <stp/>
        <stp>Open</stp>
        <stp>5</stp>
        <stp>-27</stp>
        <stp>All</stp>
        <stp/>
        <stp/>
        <stp/>
        <stp>T</stp>
        <tr r="X29" s="4"/>
        <tr r="X29" s="4"/>
      </tp>
      <tp>
        <v>17355</v>
        <stp/>
        <stp>StudyData</stp>
        <stp>MJNK</stp>
        <stp>Bar</stp>
        <stp/>
        <stp>Open</stp>
        <stp>5</stp>
        <stp>-24</stp>
        <stp>All</stp>
        <stp/>
        <stp/>
        <stp/>
        <stp>T</stp>
        <tr r="X26" s="4"/>
        <tr r="X26" s="4"/>
      </tp>
      <tp>
        <v>17360</v>
        <stp/>
        <stp>StudyData</stp>
        <stp>MJNK</stp>
        <stp>Bar</stp>
        <stp/>
        <stp>Open</stp>
        <stp>5</stp>
        <stp>-25</stp>
        <stp>All</stp>
        <stp/>
        <stp/>
        <stp/>
        <stp>T</stp>
        <tr r="X27" s="4"/>
        <tr r="X27" s="4"/>
      </tp>
      <tp>
        <v>17350</v>
        <stp/>
        <stp>StudyData</stp>
        <stp>MJNK</stp>
        <stp>Bar</stp>
        <stp/>
        <stp>Open</stp>
        <stp>5</stp>
        <stp>-22</stp>
        <stp>All</stp>
        <stp/>
        <stp/>
        <stp/>
        <stp>T</stp>
        <tr r="X24" s="4"/>
        <tr r="X24" s="4"/>
      </tp>
      <tp>
        <v>17355</v>
        <stp/>
        <stp>StudyData</stp>
        <stp>MJNK</stp>
        <stp>Bar</stp>
        <stp/>
        <stp>Open</stp>
        <stp>5</stp>
        <stp>-23</stp>
        <stp>All</stp>
        <stp/>
        <stp/>
        <stp/>
        <stp>T</stp>
        <tr r="X25" s="4"/>
        <tr r="X25" s="4"/>
      </tp>
      <tp>
        <v>17330</v>
        <stp/>
        <stp>StudyData</stp>
        <stp>MJNK</stp>
        <stp>Bar</stp>
        <stp/>
        <stp>Open</stp>
        <stp>5</stp>
        <stp>-20</stp>
        <stp>All</stp>
        <stp/>
        <stp/>
        <stp/>
        <stp>T</stp>
        <tr r="X22" s="4"/>
        <tr r="X22" s="4"/>
      </tp>
      <tp>
        <v>17325</v>
        <stp/>
        <stp>StudyData</stp>
        <stp>MJNK</stp>
        <stp>Bar</stp>
        <stp/>
        <stp>Open</stp>
        <stp>5</stp>
        <stp>-21</stp>
        <stp>All</stp>
        <stp/>
        <stp/>
        <stp/>
        <stp>T</stp>
        <tr r="X23" s="4"/>
        <tr r="X23" s="4"/>
      </tp>
      <tp>
        <v>17340</v>
        <stp/>
        <stp>StudyData</stp>
        <stp>MJNK</stp>
        <stp>Bar</stp>
        <stp/>
        <stp>Open</stp>
        <stp>5</stp>
        <stp>-28</stp>
        <stp>All</stp>
        <stp/>
        <stp/>
        <stp/>
        <stp>T</stp>
        <tr r="X30" s="4"/>
        <tr r="X30" s="4"/>
      </tp>
      <tp>
        <v>17340</v>
        <stp/>
        <stp>StudyData</stp>
        <stp>MJNK</stp>
        <stp>Bar</stp>
        <stp/>
        <stp>Open</stp>
        <stp>5</stp>
        <stp>-29</stp>
        <stp>All</stp>
        <stp/>
        <stp/>
        <stp/>
        <stp>T</stp>
        <tr r="X31" s="4"/>
        <tr r="X31" s="4"/>
      </tp>
      <tp>
        <v>0.14400576023040923</v>
        <stp/>
        <stp>ContractData</stp>
        <stp>EP</stp>
        <stp>PerCentNetLastTrade</stp>
        <stp/>
        <stp>T</stp>
        <tr r="R26" s="1"/>
      </tp>
      <tp>
        <v>-0.62926569533859333</v>
        <stp/>
        <stp>ContractData</stp>
        <stp>DD</stp>
        <stp>PerCentNetLastTrade</stp>
        <stp/>
        <stp>T</stp>
        <tr r="R27" s="1"/>
      </tp>
      <tp>
        <v>3050</v>
        <stp/>
        <stp>StudyData</stp>
        <stp>DSX</stp>
        <stp>Bar</stp>
        <stp/>
        <stp>Close</stp>
        <stp>15</stp>
        <stp>0</stp>
        <stp>All</stp>
        <stp/>
        <stp/>
        <stp/>
        <stp>T</stp>
        <tr r="D30" s="3"/>
      </tp>
      <tp>
        <v>3050</v>
        <stp/>
        <stp>StudyData</stp>
        <stp>DSX</stp>
        <stp>Bar</stp>
        <stp/>
        <stp>Close</stp>
        <stp>60</stp>
        <stp>0</stp>
        <stp>All</stp>
        <stp/>
        <stp/>
        <stp/>
        <stp>T</stp>
        <tr r="D32" s="3"/>
      </tp>
      <tp>
        <v>17355</v>
        <stp/>
        <stp>StudyData</stp>
        <stp>MJNK</stp>
        <stp>Bar</stp>
        <stp/>
        <stp>Open</stp>
        <stp>5</stp>
        <stp>-16</stp>
        <stp>All</stp>
        <stp/>
        <stp/>
        <stp/>
        <stp>T</stp>
        <tr r="X18" s="4"/>
        <tr r="X18" s="4"/>
      </tp>
      <tp>
        <v>17350</v>
        <stp/>
        <stp>StudyData</stp>
        <stp>MJNK</stp>
        <stp>Bar</stp>
        <stp/>
        <stp>Open</stp>
        <stp>5</stp>
        <stp>-17</stp>
        <stp>All</stp>
        <stp/>
        <stp/>
        <stp/>
        <stp>T</stp>
        <tr r="X19" s="4"/>
        <tr r="X19" s="4"/>
      </tp>
      <tp>
        <v>17360</v>
        <stp/>
        <stp>StudyData</stp>
        <stp>MJNK</stp>
        <stp>Bar</stp>
        <stp/>
        <stp>Open</stp>
        <stp>5</stp>
        <stp>-14</stp>
        <stp>All</stp>
        <stp/>
        <stp/>
        <stp/>
        <stp>T</stp>
        <tr r="X16" s="4"/>
        <tr r="X16" s="4"/>
      </tp>
      <tp>
        <v>17360</v>
        <stp/>
        <stp>StudyData</stp>
        <stp>MJNK</stp>
        <stp>Bar</stp>
        <stp/>
        <stp>Open</stp>
        <stp>5</stp>
        <stp>-15</stp>
        <stp>All</stp>
        <stp/>
        <stp/>
        <stp/>
        <stp>T</stp>
        <tr r="X17" s="4"/>
        <tr r="X17" s="4"/>
      </tp>
      <tp>
        <v>17335</v>
        <stp/>
        <stp>StudyData</stp>
        <stp>MJNK</stp>
        <stp>Bar</stp>
        <stp/>
        <stp>Open</stp>
        <stp>5</stp>
        <stp>-12</stp>
        <stp>All</stp>
        <stp/>
        <stp/>
        <stp/>
        <stp>T</stp>
        <tr r="X14" s="4"/>
        <tr r="X14" s="4"/>
      </tp>
      <tp>
        <v>17355</v>
        <stp/>
        <stp>StudyData</stp>
        <stp>MJNK</stp>
        <stp>Bar</stp>
        <stp/>
        <stp>Open</stp>
        <stp>5</stp>
        <stp>-13</stp>
        <stp>All</stp>
        <stp/>
        <stp/>
        <stp/>
        <stp>T</stp>
        <tr r="X15" s="4"/>
        <tr r="X15" s="4"/>
      </tp>
      <tp>
        <v>17330</v>
        <stp/>
        <stp>StudyData</stp>
        <stp>MJNK</stp>
        <stp>Bar</stp>
        <stp/>
        <stp>Open</stp>
        <stp>5</stp>
        <stp>-10</stp>
        <stp>All</stp>
        <stp/>
        <stp/>
        <stp/>
        <stp>T</stp>
        <tr r="X12" s="4"/>
        <tr r="X12" s="4"/>
      </tp>
      <tp>
        <v>17335</v>
        <stp/>
        <stp>StudyData</stp>
        <stp>MJNK</stp>
        <stp>Bar</stp>
        <stp/>
        <stp>Open</stp>
        <stp>5</stp>
        <stp>-11</stp>
        <stp>All</stp>
        <stp/>
        <stp/>
        <stp/>
        <stp>T</stp>
        <tr r="X13" s="4"/>
        <tr r="X13" s="4"/>
      </tp>
      <tp>
        <v>17345</v>
        <stp/>
        <stp>StudyData</stp>
        <stp>MJNK</stp>
        <stp>Bar</stp>
        <stp/>
        <stp>Open</stp>
        <stp>5</stp>
        <stp>-18</stp>
        <stp>All</stp>
        <stp/>
        <stp/>
        <stp/>
        <stp>T</stp>
        <tr r="X20" s="4"/>
        <tr r="X20" s="4"/>
      </tp>
      <tp>
        <v>17325</v>
        <stp/>
        <stp>StudyData</stp>
        <stp>MJNK</stp>
        <stp>Bar</stp>
        <stp/>
        <stp>Open</stp>
        <stp>5</stp>
        <stp>-19</stp>
        <stp>All</stp>
        <stp/>
        <stp/>
        <stp/>
        <stp>T</stp>
        <tr r="X21" s="4"/>
        <tr r="X21" s="4"/>
      </tp>
      <tp>
        <v>1.4623999999999999</v>
        <stp/>
        <stp>StudyData</stp>
        <stp>BP6</stp>
        <stp>Bar</stp>
        <stp/>
        <stp>Close</stp>
        <stp>15</stp>
        <stp>0</stp>
        <stp>All</stp>
        <stp/>
        <stp/>
        <stp/>
        <stp>T</stp>
        <tr r="I30" s="3"/>
      </tp>
      <tp>
        <v>1.4623999999999999</v>
        <stp/>
        <stp>StudyData</stp>
        <stp>BP6</stp>
        <stp>Bar</stp>
        <stp/>
        <stp>Close</stp>
        <stp>60</stp>
        <stp>0</stp>
        <stp>All</stp>
        <stp/>
        <stp/>
        <stp/>
        <stp>T</stp>
        <tr r="I32" s="3"/>
      </tp>
      <tp>
        <v>42486.388888888891</v>
        <stp/>
        <stp>StudyData</stp>
        <stp>MJNK</stp>
        <stp>Bar</stp>
        <stp/>
        <stp>Time</stp>
        <stp>5</stp>
        <stp>0</stp>
        <stp>All</stp>
        <stp/>
        <stp/>
        <stp/>
        <stp>T</stp>
        <tr r="W2" s="4"/>
      </tp>
      <tp>
        <v>17355</v>
        <stp/>
        <stp>StudyData</stp>
        <stp>MJNK</stp>
        <stp>Bar</stp>
        <stp/>
        <stp>High</stp>
        <stp>5</stp>
        <stp>-19</stp>
        <stp>All</stp>
        <stp/>
        <stp/>
        <stp/>
        <stp>T</stp>
        <tr r="Y21" s="4"/>
        <tr r="Y21" s="4"/>
      </tp>
      <tp>
        <v>17355</v>
        <stp/>
        <stp>StudyData</stp>
        <stp>MJNK</stp>
        <stp>Bar</stp>
        <stp/>
        <stp>High</stp>
        <stp>5</stp>
        <stp>-18</stp>
        <stp>All</stp>
        <stp/>
        <stp/>
        <stp/>
        <stp>T</stp>
        <tr r="Y20" s="4"/>
        <tr r="Y20" s="4"/>
      </tp>
      <tp>
        <v>17355</v>
        <stp/>
        <stp>StudyData</stp>
        <stp>MJNK</stp>
        <stp>Bar</stp>
        <stp/>
        <stp>High</stp>
        <stp>5</stp>
        <stp>-17</stp>
        <stp>All</stp>
        <stp/>
        <stp/>
        <stp/>
        <stp>T</stp>
        <tr r="Y19" s="4"/>
        <tr r="Y19" s="4"/>
      </tp>
      <tp>
        <v>17365</v>
        <stp/>
        <stp>StudyData</stp>
        <stp>MJNK</stp>
        <stp>Bar</stp>
        <stp/>
        <stp>High</stp>
        <stp>5</stp>
        <stp>-16</stp>
        <stp>All</stp>
        <stp/>
        <stp/>
        <stp/>
        <stp>T</stp>
        <tr r="Y18" s="4"/>
        <tr r="Y18" s="4"/>
      </tp>
      <tp>
        <v>17370</v>
        <stp/>
        <stp>StudyData</stp>
        <stp>MJNK</stp>
        <stp>Bar</stp>
        <stp/>
        <stp>High</stp>
        <stp>5</stp>
        <stp>-15</stp>
        <stp>All</stp>
        <stp/>
        <stp/>
        <stp/>
        <stp>T</stp>
        <tr r="Y17" s="4"/>
        <tr r="Y17" s="4"/>
      </tp>
      <tp>
        <v>17365</v>
        <stp/>
        <stp>StudyData</stp>
        <stp>MJNK</stp>
        <stp>Bar</stp>
        <stp/>
        <stp>High</stp>
        <stp>5</stp>
        <stp>-14</stp>
        <stp>All</stp>
        <stp/>
        <stp/>
        <stp/>
        <stp>T</stp>
        <tr r="Y16" s="4"/>
        <tr r="Y16" s="4"/>
      </tp>
      <tp>
        <v>17355</v>
        <stp/>
        <stp>StudyData</stp>
        <stp>MJNK</stp>
        <stp>Bar</stp>
        <stp/>
        <stp>High</stp>
        <stp>5</stp>
        <stp>-13</stp>
        <stp>All</stp>
        <stp/>
        <stp/>
        <stp/>
        <stp>T</stp>
        <tr r="Y15" s="4"/>
        <tr r="Y15" s="4"/>
      </tp>
      <tp>
        <v>17340</v>
        <stp/>
        <stp>StudyData</stp>
        <stp>MJNK</stp>
        <stp>Bar</stp>
        <stp/>
        <stp>High</stp>
        <stp>5</stp>
        <stp>-12</stp>
        <stp>All</stp>
        <stp/>
        <stp/>
        <stp/>
        <stp>T</stp>
        <tr r="Y14" s="4"/>
        <tr r="Y14" s="4"/>
      </tp>
      <tp>
        <v>17345</v>
        <stp/>
        <stp>StudyData</stp>
        <stp>MJNK</stp>
        <stp>Bar</stp>
        <stp/>
        <stp>High</stp>
        <stp>5</stp>
        <stp>-11</stp>
        <stp>All</stp>
        <stp/>
        <stp/>
        <stp/>
        <stp>T</stp>
        <tr r="Y13" s="4"/>
        <tr r="Y13" s="4"/>
      </tp>
      <tp>
        <v>17345</v>
        <stp/>
        <stp>StudyData</stp>
        <stp>MJNK</stp>
        <stp>Bar</stp>
        <stp/>
        <stp>High</stp>
        <stp>5</stp>
        <stp>-10</stp>
        <stp>All</stp>
        <stp/>
        <stp/>
        <stp/>
        <stp>T</stp>
        <tr r="Y12" s="4"/>
        <tr r="Y12" s="4"/>
      </tp>
      <tp>
        <v>17350</v>
        <stp/>
        <stp>StudyData</stp>
        <stp>MJNK</stp>
        <stp>Bar</stp>
        <stp/>
        <stp>High</stp>
        <stp>5</stp>
        <stp>-29</stp>
        <stp>All</stp>
        <stp/>
        <stp/>
        <stp/>
        <stp>T</stp>
        <tr r="Y31" s="4"/>
        <tr r="Y31" s="4"/>
      </tp>
      <tp>
        <v>17360</v>
        <stp/>
        <stp>StudyData</stp>
        <stp>MJNK</stp>
        <stp>Bar</stp>
        <stp/>
        <stp>High</stp>
        <stp>5</stp>
        <stp>-28</stp>
        <stp>All</stp>
        <stp/>
        <stp/>
        <stp/>
        <stp>T</stp>
        <tr r="Y30" s="4"/>
        <tr r="Y30" s="4"/>
      </tp>
      <tp>
        <v>17360</v>
        <stp/>
        <stp>StudyData</stp>
        <stp>MJNK</stp>
        <stp>Bar</stp>
        <stp/>
        <stp>High</stp>
        <stp>5</stp>
        <stp>-27</stp>
        <stp>All</stp>
        <stp/>
        <stp/>
        <stp/>
        <stp>T</stp>
        <tr r="Y29" s="4"/>
        <tr r="Y29" s="4"/>
      </tp>
      <tp>
        <v>17360</v>
        <stp/>
        <stp>StudyData</stp>
        <stp>MJNK</stp>
        <stp>Bar</stp>
        <stp/>
        <stp>High</stp>
        <stp>5</stp>
        <stp>-26</stp>
        <stp>All</stp>
        <stp/>
        <stp/>
        <stp/>
        <stp>T</stp>
        <tr r="Y28" s="4"/>
        <tr r="Y28" s="4"/>
      </tp>
      <tp>
        <v>17360</v>
        <stp/>
        <stp>StudyData</stp>
        <stp>MJNK</stp>
        <stp>Bar</stp>
        <stp/>
        <stp>High</stp>
        <stp>5</stp>
        <stp>-25</stp>
        <stp>All</stp>
        <stp/>
        <stp/>
        <stp/>
        <stp>T</stp>
        <tr r="Y27" s="4"/>
        <tr r="Y27" s="4"/>
      </tp>
      <tp>
        <v>17365</v>
        <stp/>
        <stp>StudyData</stp>
        <stp>MJNK</stp>
        <stp>Bar</stp>
        <stp/>
        <stp>High</stp>
        <stp>5</stp>
        <stp>-24</stp>
        <stp>All</stp>
        <stp/>
        <stp/>
        <stp/>
        <stp>T</stp>
        <tr r="Y26" s="4"/>
        <tr r="Y26" s="4"/>
      </tp>
      <tp>
        <v>17365</v>
        <stp/>
        <stp>StudyData</stp>
        <stp>MJNK</stp>
        <stp>Bar</stp>
        <stp/>
        <stp>High</stp>
        <stp>5</stp>
        <stp>-23</stp>
        <stp>All</stp>
        <stp/>
        <stp/>
        <stp/>
        <stp>T</stp>
        <tr r="Y25" s="4"/>
        <tr r="Y25" s="4"/>
      </tp>
      <tp>
        <v>17350</v>
        <stp/>
        <stp>StudyData</stp>
        <stp>MJNK</stp>
        <stp>Bar</stp>
        <stp/>
        <stp>High</stp>
        <stp>5</stp>
        <stp>-22</stp>
        <stp>All</stp>
        <stp/>
        <stp/>
        <stp/>
        <stp>T</stp>
        <tr r="Y24" s="4"/>
        <tr r="Y24" s="4"/>
      </tp>
      <tp>
        <v>17340</v>
        <stp/>
        <stp>StudyData</stp>
        <stp>MJNK</stp>
        <stp>Bar</stp>
        <stp/>
        <stp>High</stp>
        <stp>5</stp>
        <stp>-21</stp>
        <stp>All</stp>
        <stp/>
        <stp/>
        <stp/>
        <stp>T</stp>
        <tr r="Y23" s="4"/>
        <tr r="Y23" s="4"/>
      </tp>
      <tp>
        <v>17340</v>
        <stp/>
        <stp>StudyData</stp>
        <stp>MJNK</stp>
        <stp>Bar</stp>
        <stp/>
        <stp>High</stp>
        <stp>5</stp>
        <stp>-20</stp>
        <stp>All</stp>
        <stp/>
        <stp/>
        <stp/>
        <stp>T</stp>
        <tr r="Y22" s="4"/>
        <tr r="Y22" s="4"/>
      </tp>
      <tp>
        <v>0.14400576023040923</v>
        <stp/>
        <stp>ContractData</stp>
        <stp>EP</stp>
        <stp>PerCentNetLastQuote</stp>
        <stp/>
        <stp>T</stp>
        <tr r="G7" s="2"/>
      </tp>
      <tp>
        <v>-0.62442518998983498</v>
        <stp/>
        <stp>ContractData</stp>
        <stp>DD</stp>
        <stp>PerCentNetLastQuote</stp>
        <stp/>
        <stp>T</stp>
        <tr r="G19" s="2"/>
      </tp>
      <tp>
        <v>17315</v>
        <stp/>
        <stp>StudyData</stp>
        <stp>MJNK</stp>
        <stp>Bar</stp>
        <stp/>
        <stp>High</stp>
        <stp>5</stp>
        <stp>-35</stp>
        <stp>All</stp>
        <stp/>
        <stp/>
        <stp/>
        <stp>T</stp>
        <tr r="Y37" s="4"/>
        <tr r="Y37" s="4"/>
      </tp>
      <tp>
        <v>17325</v>
        <stp/>
        <stp>StudyData</stp>
        <stp>MJNK</stp>
        <stp>Bar</stp>
        <stp/>
        <stp>High</stp>
        <stp>5</stp>
        <stp>-34</stp>
        <stp>All</stp>
        <stp/>
        <stp/>
        <stp/>
        <stp>T</stp>
        <tr r="Y36" s="4"/>
        <tr r="Y36" s="4"/>
      </tp>
      <tp>
        <v>17330</v>
        <stp/>
        <stp>StudyData</stp>
        <stp>MJNK</stp>
        <stp>Bar</stp>
        <stp/>
        <stp>High</stp>
        <stp>5</stp>
        <stp>-33</stp>
        <stp>All</stp>
        <stp/>
        <stp/>
        <stp/>
        <stp>T</stp>
        <tr r="Y35" s="4"/>
        <tr r="Y35" s="4"/>
      </tp>
      <tp>
        <v>17335</v>
        <stp/>
        <stp>StudyData</stp>
        <stp>MJNK</stp>
        <stp>Bar</stp>
        <stp/>
        <stp>High</stp>
        <stp>5</stp>
        <stp>-32</stp>
        <stp>All</stp>
        <stp/>
        <stp/>
        <stp/>
        <stp>T</stp>
        <tr r="Y34" s="4"/>
        <tr r="Y34" s="4"/>
      </tp>
      <tp>
        <v>17340</v>
        <stp/>
        <stp>StudyData</stp>
        <stp>MJNK</stp>
        <stp>Bar</stp>
        <stp/>
        <stp>High</stp>
        <stp>5</stp>
        <stp>-31</stp>
        <stp>All</stp>
        <stp/>
        <stp/>
        <stp/>
        <stp>T</stp>
        <tr r="Y33" s="4"/>
        <tr r="Y33" s="4"/>
      </tp>
      <tp>
        <v>17350</v>
        <stp/>
        <stp>StudyData</stp>
        <stp>MJNK</stp>
        <stp>Bar</stp>
        <stp/>
        <stp>High</stp>
        <stp>5</stp>
        <stp>-30</stp>
        <stp>All</stp>
        <stp/>
        <stp/>
        <stp/>
        <stp>T</stp>
        <tr r="Y32" s="4"/>
        <tr r="Y32" s="4"/>
      </tp>
      <tp>
        <v>193</v>
        <stp/>
        <stp>StudyData</stp>
        <stp>DD</stp>
        <stp>ATR</stp>
        <stp>MAType=Sim,Period=20</stp>
        <stp>ATR</stp>
        <stp>D</stp>
        <stp>0</stp>
        <stp>All</stp>
        <stp/>
        <stp/>
        <stp>TRUE</stp>
        <stp>T</stp>
        <tr r="K17" s="1"/>
      </tp>
      <tp>
        <v>14.2</v>
        <stp/>
        <stp>StudyData</stp>
        <stp>DD</stp>
        <stp>ATR</stp>
        <stp>MAType=Sim,Period=20</stp>
        <stp>ATR</stp>
        <stp>5</stp>
        <stp>0</stp>
        <stp>All</stp>
        <stp/>
        <stp/>
        <stp>TRUE</stp>
        <stp>T</stp>
        <tr r="K14" s="1"/>
      </tp>
      <tp t="s">
        <v>DDM6</v>
        <stp/>
        <stp>ContractData</stp>
        <stp>DD</stp>
        <stp>Symbol</stp>
        <stp/>
        <stp>T</stp>
        <tr r="Q42" s="2"/>
      </tp>
      <tp>
        <v>17380</v>
        <stp/>
        <stp>StudyData</stp>
        <stp>MJNK</stp>
        <stp>Bar</stp>
        <stp/>
        <stp>High</stp>
        <stp>5</stp>
        <stp>0</stp>
        <stp>All</stp>
        <stp/>
        <stp/>
        <stp/>
        <stp>T</stp>
        <tr r="Y2" s="4"/>
        <tr r="Y2" s="4"/>
      </tp>
      <tp>
        <v>1.9699812382739212</v>
        <stp/>
        <stp>ContractData</stp>
        <stp>CLE</stp>
        <stp>PerCentNetLastQuote</stp>
        <stp/>
        <stp>T</stp>
        <tr r="U7" s="2"/>
      </tp>
      <tp>
        <v>1.0014503764072105</v>
        <stp/>
        <stp>ContractData</stp>
        <stp>BP6</stp>
        <stp>PerCentNetLastQuote</stp>
        <stp/>
        <stp>T</stp>
        <tr r="U31" s="2"/>
      </tp>
      <tp>
        <v>0</v>
        <stp/>
        <stp>ContractData</stp>
        <stp>DSX</stp>
        <stp>PerCentNetLastQuote</stp>
        <stp/>
        <stp>T</stp>
        <tr r="G31" s="2"/>
      </tp>
      <tp>
        <v>0.20964360587002095</v>
        <stp/>
        <stp>ContractData</stp>
        <stp>GCE</stp>
        <stp>PerCentNetLastQuote</stp>
        <stp/>
        <stp>T</stp>
        <tr r="U19" s="2"/>
      </tp>
      <tp>
        <v>43.43</v>
        <stp/>
        <stp>StudyData</stp>
        <stp>CLE</stp>
        <stp>Bar</stp>
        <stp/>
        <stp>Low</stp>
        <stp>5</stp>
        <stp>0</stp>
        <stp>All</stp>
        <stp/>
        <stp/>
        <stp/>
        <stp>T</stp>
        <tr r="AG2" s="4"/>
        <tr r="AG2" s="4"/>
      </tp>
      <tp>
        <v>1242.4000000000001</v>
        <stp/>
        <stp>StudyData</stp>
        <stp>GCE</stp>
        <stp>Bar</stp>
        <stp/>
        <stp>Low</stp>
        <stp>5</stp>
        <stp>0</stp>
        <stp>All</stp>
        <stp/>
        <stp/>
        <stp/>
        <stp>T</stp>
        <tr r="AN2" s="4"/>
        <tr r="AN2" s="4"/>
      </tp>
      <tp>
        <v>10273</v>
        <stp/>
        <stp>StudyData</stp>
        <stp>DD</stp>
        <stp>Bar</stp>
        <stp/>
        <stp>Low</stp>
        <stp>5</stp>
        <stp>-8</stp>
        <stp>All</stp>
        <stp/>
        <stp/>
        <stp/>
        <stp>T</stp>
        <tr r="L10" s="4"/>
        <tr r="L10" s="4"/>
      </tp>
      <tp>
        <v>2084.25</v>
        <stp/>
        <stp>StudyData</stp>
        <stp>EP</stp>
        <stp>Bar</stp>
        <stp/>
        <stp>Low</stp>
        <stp>5</stp>
        <stp>-8</stp>
        <stp>All</stp>
        <stp/>
        <stp/>
        <stp/>
        <stp>T</stp>
        <tr r="E10" s="4"/>
        <tr r="E10" s="4"/>
      </tp>
      <tp>
        <v>10274.5</v>
        <stp/>
        <stp>StudyData</stp>
        <stp>DD</stp>
        <stp>Bar</stp>
        <stp/>
        <stp>Low</stp>
        <stp>5</stp>
        <stp>-9</stp>
        <stp>All</stp>
        <stp/>
        <stp/>
        <stp/>
        <stp>T</stp>
        <tr r="L11" s="4"/>
        <tr r="L11" s="4"/>
      </tp>
      <tp>
        <v>2084</v>
        <stp/>
        <stp>StudyData</stp>
        <stp>EP</stp>
        <stp>Bar</stp>
        <stp/>
        <stp>Low</stp>
        <stp>5</stp>
        <stp>-9</stp>
        <stp>All</stp>
        <stp/>
        <stp/>
        <stp/>
        <stp>T</stp>
        <tr r="E11" s="4"/>
        <tr r="E11" s="4"/>
      </tp>
      <tp>
        <v>10294.5</v>
        <stp/>
        <stp>StudyData</stp>
        <stp>DD</stp>
        <stp>Bar</stp>
        <stp/>
        <stp>Low</stp>
        <stp>5</stp>
        <stp>-4</stp>
        <stp>All</stp>
        <stp/>
        <stp/>
        <stp/>
        <stp>T</stp>
        <tr r="L6" s="4"/>
        <tr r="L6" s="4"/>
      </tp>
      <tp>
        <v>2089.75</v>
        <stp/>
        <stp>StudyData</stp>
        <stp>EP</stp>
        <stp>Bar</stp>
        <stp/>
        <stp>Low</stp>
        <stp>5</stp>
        <stp>-4</stp>
        <stp>All</stp>
        <stp/>
        <stp/>
        <stp/>
        <stp>T</stp>
        <tr r="E6" s="4"/>
        <tr r="E6" s="4"/>
      </tp>
      <tp>
        <v>10303</v>
        <stp/>
        <stp>StudyData</stp>
        <stp>DD</stp>
        <stp>Bar</stp>
        <stp/>
        <stp>Low</stp>
        <stp>5</stp>
        <stp>-5</stp>
        <stp>All</stp>
        <stp/>
        <stp/>
        <stp/>
        <stp>T</stp>
        <tr r="L7" s="4"/>
        <tr r="L7" s="4"/>
      </tp>
      <tp>
        <v>2089.25</v>
        <stp/>
        <stp>StudyData</stp>
        <stp>EP</stp>
        <stp>Bar</stp>
        <stp/>
        <stp>Low</stp>
        <stp>5</stp>
        <stp>-5</stp>
        <stp>All</stp>
        <stp/>
        <stp/>
        <stp/>
        <stp>T</stp>
        <tr r="E7" s="4"/>
        <tr r="E7" s="4"/>
      </tp>
      <tp>
        <v>10300</v>
        <stp/>
        <stp>StudyData</stp>
        <stp>DD</stp>
        <stp>Bar</stp>
        <stp/>
        <stp>Low</stp>
        <stp>5</stp>
        <stp>-6</stp>
        <stp>All</stp>
        <stp/>
        <stp/>
        <stp/>
        <stp>T</stp>
        <tr r="L8" s="4"/>
        <tr r="L8" s="4"/>
      </tp>
      <tp>
        <v>2087.75</v>
        <stp/>
        <stp>StudyData</stp>
        <stp>EP</stp>
        <stp>Bar</stp>
        <stp/>
        <stp>Low</stp>
        <stp>5</stp>
        <stp>-6</stp>
        <stp>All</stp>
        <stp/>
        <stp/>
        <stp/>
        <stp>T</stp>
        <tr r="E8" s="4"/>
        <tr r="E8" s="4"/>
      </tp>
      <tp>
        <v>10285</v>
        <stp/>
        <stp>StudyData</stp>
        <stp>DD</stp>
        <stp>Bar</stp>
        <stp/>
        <stp>Low</stp>
        <stp>5</stp>
        <stp>-7</stp>
        <stp>All</stp>
        <stp/>
        <stp/>
        <stp/>
        <stp>T</stp>
        <tr r="L9" s="4"/>
        <tr r="L9" s="4"/>
      </tp>
      <tp>
        <v>2086</v>
        <stp/>
        <stp>StudyData</stp>
        <stp>EP</stp>
        <stp>Bar</stp>
        <stp/>
        <stp>Low</stp>
        <stp>5</stp>
        <stp>-7</stp>
        <stp>All</stp>
        <stp/>
        <stp/>
        <stp/>
        <stp>T</stp>
        <tr r="E9" s="4"/>
        <tr r="E9" s="4"/>
      </tp>
      <tp>
        <v>10261.5</v>
        <stp/>
        <stp>StudyData</stp>
        <stp>DD</stp>
        <stp>Bar</stp>
        <stp/>
        <stp>Low</stp>
        <stp>5</stp>
        <stp>-1</stp>
        <stp>All</stp>
        <stp/>
        <stp/>
        <stp/>
        <stp>T</stp>
        <tr r="L3" s="4"/>
        <tr r="L3" s="4"/>
      </tp>
      <tp>
        <v>2087.25</v>
        <stp/>
        <stp>StudyData</stp>
        <stp>EP</stp>
        <stp>Bar</stp>
        <stp/>
        <stp>Low</stp>
        <stp>5</stp>
        <stp>-1</stp>
        <stp>All</stp>
        <stp/>
        <stp/>
        <stp/>
        <stp>T</stp>
        <tr r="E3" s="4"/>
        <tr r="E3" s="4"/>
      </tp>
      <tp>
        <v>10260</v>
        <stp/>
        <stp>StudyData</stp>
        <stp>DD</stp>
        <stp>Bar</stp>
        <stp/>
        <stp>Low</stp>
        <stp>5</stp>
        <stp>-2</stp>
        <stp>All</stp>
        <stp/>
        <stp/>
        <stp/>
        <stp>T</stp>
        <tr r="L4" s="4"/>
        <tr r="L4" s="4"/>
      </tp>
      <tp>
        <v>2086.75</v>
        <stp/>
        <stp>StudyData</stp>
        <stp>EP</stp>
        <stp>Bar</stp>
        <stp/>
        <stp>Low</stp>
        <stp>5</stp>
        <stp>-2</stp>
        <stp>All</stp>
        <stp/>
        <stp/>
        <stp/>
        <stp>T</stp>
        <tr r="E4" s="4"/>
        <tr r="E4" s="4"/>
      </tp>
      <tp>
        <v>10290</v>
        <stp/>
        <stp>StudyData</stp>
        <stp>DD</stp>
        <stp>Bar</stp>
        <stp/>
        <stp>Low</stp>
        <stp>5</stp>
        <stp>-3</stp>
        <stp>All</stp>
        <stp/>
        <stp/>
        <stp/>
        <stp>T</stp>
        <tr r="L5" s="4"/>
        <tr r="L5" s="4"/>
      </tp>
      <tp>
        <v>2088.5</v>
        <stp/>
        <stp>StudyData</stp>
        <stp>EP</stp>
        <stp>Bar</stp>
        <stp/>
        <stp>Low</stp>
        <stp>5</stp>
        <stp>-3</stp>
        <stp>All</stp>
        <stp/>
        <stp/>
        <stp/>
        <stp>T</stp>
        <tr r="E5" s="4"/>
        <tr r="E5" s="4"/>
      </tp>
      <tp>
        <v>17370</v>
        <stp/>
        <stp>StudyData</stp>
        <stp>MJNK</stp>
        <stp>Bar</stp>
        <stp/>
        <stp>Open</stp>
        <stp>5</stp>
        <stp>0</stp>
        <stp>All</stp>
        <stp/>
        <stp/>
        <stp/>
        <stp>T</stp>
        <tr r="X2" s="4"/>
        <tr r="X2" s="4"/>
      </tp>
      <tp>
        <v>0.16400000000000001</v>
        <stp/>
        <stp>StudyData</stp>
        <stp>CLE</stp>
        <stp>ATR</stp>
        <stp>MAType=Sim,Period=20</stp>
        <stp>ATR</stp>
        <stp>15</stp>
        <stp>0</stp>
        <stp>All</stp>
        <stp/>
        <stp/>
        <stp>TRUE</stp>
        <stp>T</stp>
        <tr r="V9" s="1"/>
      </tp>
      <tp>
        <v>0.24399999999999999</v>
        <stp/>
        <stp>StudyData</stp>
        <stp>CLE</stp>
        <stp>ATR</stp>
        <stp>MAType=Sim,Period=20</stp>
        <stp>ATR</stp>
        <stp>60</stp>
        <stp>0</stp>
        <stp>All</stp>
        <stp/>
        <stp/>
        <stp>TRUE</stp>
        <stp>T</stp>
        <tr r="V10" s="1"/>
      </tp>
      <tp>
        <v>2.32E-3</v>
        <stp/>
        <stp>StudyData</stp>
        <stp>BP6</stp>
        <stp>ATR</stp>
        <stp>MAType=Sim,Period=20</stp>
        <stp>ATR</stp>
        <stp>60</stp>
        <stp>0</stp>
        <stp>All</stp>
        <stp/>
        <stp/>
        <stp>TRUE</stp>
        <stp>T</stp>
        <tr r="V22" s="1"/>
      </tp>
      <tp>
        <v>1.6149999999999999E-3</v>
        <stp/>
        <stp>StudyData</stp>
        <stp>BP6</stp>
        <stp>ATR</stp>
        <stp>MAType=Sim,Period=20</stp>
        <stp>ATR</stp>
        <stp>15</stp>
        <stp>0</stp>
        <stp>All</stp>
        <stp/>
        <stp/>
        <stp>TRUE</stp>
        <stp>T</stp>
        <tr r="V21" s="1"/>
      </tp>
      <tp>
        <v>11.6</v>
        <stp/>
        <stp>StudyData</stp>
        <stp>DSX</stp>
        <stp>ATR</stp>
        <stp>MAType=Sim,Period=20</stp>
        <stp>ATR</stp>
        <stp>60</stp>
        <stp>0</stp>
        <stp>All</stp>
        <stp/>
        <stp/>
        <stp>TRUE</stp>
        <stp>T</stp>
        <tr r="K22" s="1"/>
      </tp>
      <tp>
        <v>6.15</v>
        <stp/>
        <stp>StudyData</stp>
        <stp>DSX</stp>
        <stp>ATR</stp>
        <stp>MAType=Sim,Period=20</stp>
        <stp>ATR</stp>
        <stp>15</stp>
        <stp>0</stp>
        <stp>All</stp>
        <stp/>
        <stp/>
        <stp>TRUE</stp>
        <stp>T</stp>
        <tr r="K21" s="1"/>
      </tp>
      <tp>
        <v>2.99</v>
        <stp/>
        <stp>StudyData</stp>
        <stp>GCE</stp>
        <stp>ATR</stp>
        <stp>MAType=Sim,Period=20</stp>
        <stp>ATR</stp>
        <stp>60</stp>
        <stp>0</stp>
        <stp>All</stp>
        <stp/>
        <stp/>
        <stp>TRUE</stp>
        <stp>T</stp>
        <tr r="V16" s="1"/>
      </tp>
      <tp>
        <v>2.19</v>
        <stp/>
        <stp>StudyData</stp>
        <stp>GCE</stp>
        <stp>ATR</stp>
        <stp>MAType=Sim,Period=20</stp>
        <stp>ATR</stp>
        <stp>15</stp>
        <stp>0</stp>
        <stp>All</stp>
        <stp/>
        <stp/>
        <stp>TRUE</stp>
        <stp>T</stp>
        <tr r="V15" s="1"/>
      </tp>
      <tp>
        <v>2086</v>
        <stp/>
        <stp>StudyData</stp>
        <stp>EP</stp>
        <stp>Bar</stp>
        <stp/>
        <stp>Close</stp>
        <stp>5</stp>
        <stp>-8</stp>
        <stp>All</stp>
        <stp/>
        <stp/>
        <stp/>
        <stp>T</stp>
        <tr r="F10" s="4"/>
        <tr r="F10" s="4"/>
      </tp>
      <tp>
        <v>2084.75</v>
        <stp/>
        <stp>StudyData</stp>
        <stp>EP</stp>
        <stp>Bar</stp>
        <stp/>
        <stp>Close</stp>
        <stp>5</stp>
        <stp>-9</stp>
        <stp>All</stp>
        <stp/>
        <stp/>
        <stp/>
        <stp>T</stp>
        <tr r="F11" s="4"/>
        <tr r="F11" s="4"/>
      </tp>
      <tp>
        <v>2087.5</v>
        <stp/>
        <stp>StudyData</stp>
        <stp>EP</stp>
        <stp>Bar</stp>
        <stp/>
        <stp>Close</stp>
        <stp>5</stp>
        <stp>-2</stp>
        <stp>All</stp>
        <stp/>
        <stp/>
        <stp/>
        <stp>T</stp>
        <tr r="F4" s="4"/>
        <tr r="F4" s="4"/>
      </tp>
      <tp>
        <v>2088.5</v>
        <stp/>
        <stp>StudyData</stp>
        <stp>EP</stp>
        <stp>Bar</stp>
        <stp/>
        <stp>Close</stp>
        <stp>5</stp>
        <stp>-3</stp>
        <stp>All</stp>
        <stp/>
        <stp/>
        <stp/>
        <stp>T</stp>
        <tr r="F5" s="4"/>
        <tr r="F5" s="4"/>
      </tp>
      <tp>
        <v>2087.5</v>
        <stp/>
        <stp>StudyData</stp>
        <stp>EP</stp>
        <stp>Bar</stp>
        <stp/>
        <stp>Close</stp>
        <stp>5</stp>
        <stp>-1</stp>
        <stp>All</stp>
        <stp/>
        <stp/>
        <stp/>
        <stp>T</stp>
        <tr r="F3" s="4"/>
        <tr r="F3" s="4"/>
        <tr r="D5" s="3"/>
      </tp>
      <tp>
        <v>2089.75</v>
        <stp/>
        <stp>StudyData</stp>
        <stp>EP</stp>
        <stp>Bar</stp>
        <stp/>
        <stp>Close</stp>
        <stp>5</stp>
        <stp>-6</stp>
        <stp>All</stp>
        <stp/>
        <stp/>
        <stp/>
        <stp>T</stp>
        <tr r="F8" s="4"/>
        <tr r="F8" s="4"/>
      </tp>
      <tp>
        <v>2088.75</v>
        <stp/>
        <stp>StudyData</stp>
        <stp>EP</stp>
        <stp>Bar</stp>
        <stp/>
        <stp>Close</stp>
        <stp>5</stp>
        <stp>-7</stp>
        <stp>All</stp>
        <stp/>
        <stp/>
        <stp/>
        <stp>T</stp>
        <tr r="F9" s="4"/>
        <tr r="F9" s="4"/>
      </tp>
      <tp>
        <v>2090</v>
        <stp/>
        <stp>StudyData</stp>
        <stp>EP</stp>
        <stp>Bar</stp>
        <stp/>
        <stp>Close</stp>
        <stp>5</stp>
        <stp>-4</stp>
        <stp>All</stp>
        <stp/>
        <stp/>
        <stp/>
        <stp>T</stp>
        <tr r="F6" s="4"/>
        <tr r="F6" s="4"/>
      </tp>
      <tp>
        <v>2090.5</v>
        <stp/>
        <stp>StudyData</stp>
        <stp>EP</stp>
        <stp>Bar</stp>
        <stp/>
        <stp>Close</stp>
        <stp>5</stp>
        <stp>-5</stp>
        <stp>All</stp>
        <stp/>
        <stp/>
        <stp/>
        <stp>T</stp>
        <tr r="F7" s="4"/>
        <tr r="F7" s="4"/>
      </tp>
      <tp>
        <v>0.20964360587002095</v>
        <stp/>
        <stp>ContractData</stp>
        <stp>GCE</stp>
        <stp>PerCentNetLastTrade</stp>
        <stp/>
        <stp>T</stp>
        <tr r="R31" s="1"/>
      </tp>
      <tp>
        <v>0</v>
        <stp/>
        <stp>ContractData</stp>
        <stp>DSX</stp>
        <stp>PerCentNetLastTrade</stp>
        <stp/>
        <stp>T</stp>
        <tr r="R28" s="1"/>
      </tp>
      <tp>
        <v>1.9465290806754221</v>
        <stp/>
        <stp>ContractData</stp>
        <stp>CLE</stp>
        <stp>PerCentNetLastTrade</stp>
        <stp/>
        <stp>T</stp>
        <tr r="R30" s="1"/>
      </tp>
      <tp>
        <v>1.0014503764072105</v>
        <stp/>
        <stp>ContractData</stp>
        <stp>BP6</stp>
        <stp>PerCentNetLastTrade</stp>
        <stp/>
        <stp>T</stp>
        <tr r="R32" s="1"/>
      </tp>
      <tp>
        <v>10285.5</v>
        <stp/>
        <stp>StudyData</stp>
        <stp>DD</stp>
        <stp>Bar</stp>
        <stp/>
        <stp>Close</stp>
        <stp>5</stp>
        <stp>-8</stp>
        <stp>All</stp>
        <stp/>
        <stp/>
        <stp/>
        <stp>T</stp>
        <tr r="M10" s="4"/>
        <tr r="M10" s="4"/>
      </tp>
      <tp>
        <v>10280.5</v>
        <stp/>
        <stp>StudyData</stp>
        <stp>DD</stp>
        <stp>Bar</stp>
        <stp/>
        <stp>Close</stp>
        <stp>5</stp>
        <stp>-9</stp>
        <stp>All</stp>
        <stp/>
        <stp/>
        <stp/>
        <stp>T</stp>
        <tr r="M11" s="4"/>
        <tr r="M11" s="4"/>
      </tp>
      <tp>
        <v>10307.5</v>
        <stp/>
        <stp>StudyData</stp>
        <stp>DD</stp>
        <stp>Bar</stp>
        <stp/>
        <stp>Close</stp>
        <stp>5</stp>
        <stp>-6</stp>
        <stp>All</stp>
        <stp/>
        <stp/>
        <stp/>
        <stp>T</stp>
        <tr r="M8" s="4"/>
        <tr r="M8" s="4"/>
      </tp>
      <tp>
        <v>10305.5</v>
        <stp/>
        <stp>StudyData</stp>
        <stp>DD</stp>
        <stp>Bar</stp>
        <stp/>
        <stp>Close</stp>
        <stp>5</stp>
        <stp>-7</stp>
        <stp>All</stp>
        <stp/>
        <stp/>
        <stp/>
        <stp>T</stp>
        <tr r="M9" s="4"/>
        <tr r="M9" s="4"/>
      </tp>
      <tp>
        <v>10296.5</v>
        <stp/>
        <stp>StudyData</stp>
        <stp>DD</stp>
        <stp>Bar</stp>
        <stp/>
        <stp>Close</stp>
        <stp>5</stp>
        <stp>-4</stp>
        <stp>All</stp>
        <stp/>
        <stp/>
        <stp/>
        <stp>T</stp>
        <tr r="M6" s="4"/>
        <tr r="M6" s="4"/>
      </tp>
      <tp>
        <v>10305</v>
        <stp/>
        <stp>StudyData</stp>
        <stp>DD</stp>
        <stp>Bar</stp>
        <stp/>
        <stp>Close</stp>
        <stp>5</stp>
        <stp>-5</stp>
        <stp>All</stp>
        <stp/>
        <stp/>
        <stp/>
        <stp>T</stp>
        <tr r="M7" s="4"/>
        <tr r="M7" s="4"/>
      </tp>
      <tp>
        <v>10265</v>
        <stp/>
        <stp>StudyData</stp>
        <stp>DD</stp>
        <stp>Bar</stp>
        <stp/>
        <stp>Close</stp>
        <stp>5</stp>
        <stp>-2</stp>
        <stp>All</stp>
        <stp/>
        <stp/>
        <stp/>
        <stp>T</stp>
        <tr r="M4" s="4"/>
        <tr r="M4" s="4"/>
      </tp>
      <tp>
        <v>10294</v>
        <stp/>
        <stp>StudyData</stp>
        <stp>DD</stp>
        <stp>Bar</stp>
        <stp/>
        <stp>Close</stp>
        <stp>5</stp>
        <stp>-3</stp>
        <stp>All</stp>
        <stp/>
        <stp/>
        <stp/>
        <stp>T</stp>
        <tr r="M5" s="4"/>
        <tr r="M5" s="4"/>
      </tp>
      <tp>
        <v>10329.5</v>
        <stp/>
        <stp>StudyData</stp>
        <stp>DD</stp>
        <stp>Bar</stp>
        <stp/>
        <stp>Close</stp>
        <stp>D</stp>
        <stp>-1</stp>
        <stp>All</stp>
        <stp/>
        <stp/>
        <stp/>
        <stp>T</stp>
        <tr r="D23" s="3"/>
      </tp>
      <tp>
        <v>10267</v>
        <stp/>
        <stp>StudyData</stp>
        <stp>DD</stp>
        <stp>Bar</stp>
        <stp/>
        <stp>Close</stp>
        <stp>5</stp>
        <stp>-1</stp>
        <stp>All</stp>
        <stp/>
        <stp/>
        <stp/>
        <stp>T</stp>
        <tr r="D17" s="3"/>
        <tr r="M3" s="4"/>
        <tr r="M3" s="4"/>
      </tp>
      <tp>
        <v>2086.25</v>
        <stp/>
        <stp>ContractData</stp>
        <stp>EP</stp>
        <stp>Bid</stp>
        <stp/>
        <stp>T</stp>
        <tr r="C9" s="2"/>
      </tp>
      <tp>
        <v>10264</v>
        <stp/>
        <stp>ContractData</stp>
        <stp>DD</stp>
        <stp>Bid</stp>
        <stp/>
        <stp>T</stp>
        <tr r="C21" s="2"/>
      </tp>
      <tp>
        <v>2086.5</v>
        <stp/>
        <stp>ContractData</stp>
        <stp>EP</stp>
        <stp>Ask</stp>
        <stp/>
        <stp>T</stp>
        <tr r="E9" s="2"/>
      </tp>
      <tp>
        <v>10265</v>
        <stp/>
        <stp>ContractData</stp>
        <stp>DD</stp>
        <stp>Ask</stp>
        <stp/>
        <stp>T</stp>
        <tr r="E21" s="2"/>
      </tp>
      <tp>
        <v>2081.5</v>
        <stp/>
        <stp>ContractData</stp>
        <stp>EP</stp>
        <stp>Low</stp>
        <stp/>
        <stp>T</stp>
        <tr r="D7" s="2"/>
        <tr r="Q26" s="1"/>
      </tp>
      <tp>
        <v>10260</v>
        <stp/>
        <stp>ContractData</stp>
        <stp>DD</stp>
        <stp>Low</stp>
        <stp/>
        <stp>T</stp>
        <tr r="D19" s="2"/>
        <tr r="Q27" s="1"/>
      </tp>
      <tp>
        <v>1242.8000000000002</v>
        <stp/>
        <stp>ContractData</stp>
        <stp>GCE</stp>
        <stp>Close</stp>
        <stp/>
        <stp>T</stp>
        <tr r="S19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84693744965047E-2"/>
          <c:y val="4.1666666666666664E-2"/>
          <c:w val="0.8837549959720381"/>
          <c:h val="0.8508796296296296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Sheet4!$B$2:$B$37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Sheet4!$C$2:$C$37</c:f>
              <c:numCache>
                <c:formatCode>General</c:formatCode>
                <c:ptCount val="36"/>
                <c:pt idx="0">
                  <c:v>2087.5</c:v>
                </c:pt>
                <c:pt idx="1">
                  <c:v>2087.5</c:v>
                </c:pt>
                <c:pt idx="2">
                  <c:v>2088.75</c:v>
                </c:pt>
                <c:pt idx="3">
                  <c:v>2090</c:v>
                </c:pt>
                <c:pt idx="4">
                  <c:v>2090.5</c:v>
                </c:pt>
                <c:pt idx="5">
                  <c:v>2089.5</c:v>
                </c:pt>
                <c:pt idx="6">
                  <c:v>2088.75</c:v>
                </c:pt>
                <c:pt idx="7">
                  <c:v>2086</c:v>
                </c:pt>
                <c:pt idx="8">
                  <c:v>2084.75</c:v>
                </c:pt>
                <c:pt idx="9">
                  <c:v>2085</c:v>
                </c:pt>
                <c:pt idx="10">
                  <c:v>2086.5</c:v>
                </c:pt>
                <c:pt idx="11">
                  <c:v>2086.75</c:v>
                </c:pt>
                <c:pt idx="12">
                  <c:v>2086</c:v>
                </c:pt>
                <c:pt idx="13">
                  <c:v>2086.75</c:v>
                </c:pt>
                <c:pt idx="14">
                  <c:v>2087</c:v>
                </c:pt>
                <c:pt idx="15">
                  <c:v>2086.5</c:v>
                </c:pt>
                <c:pt idx="16">
                  <c:v>2087.25</c:v>
                </c:pt>
                <c:pt idx="17">
                  <c:v>2087</c:v>
                </c:pt>
                <c:pt idx="18">
                  <c:v>2086.5</c:v>
                </c:pt>
                <c:pt idx="19">
                  <c:v>2086</c:v>
                </c:pt>
                <c:pt idx="20">
                  <c:v>2086</c:v>
                </c:pt>
                <c:pt idx="21">
                  <c:v>2086.5</c:v>
                </c:pt>
                <c:pt idx="22">
                  <c:v>2087.25</c:v>
                </c:pt>
                <c:pt idx="23">
                  <c:v>2088</c:v>
                </c:pt>
                <c:pt idx="24">
                  <c:v>2088</c:v>
                </c:pt>
                <c:pt idx="25">
                  <c:v>2088</c:v>
                </c:pt>
                <c:pt idx="26">
                  <c:v>2088.25</c:v>
                </c:pt>
                <c:pt idx="27">
                  <c:v>2088.25</c:v>
                </c:pt>
                <c:pt idx="28">
                  <c:v>2087.5</c:v>
                </c:pt>
                <c:pt idx="29">
                  <c:v>2087.75</c:v>
                </c:pt>
                <c:pt idx="30">
                  <c:v>2087.5</c:v>
                </c:pt>
                <c:pt idx="31">
                  <c:v>2087</c:v>
                </c:pt>
                <c:pt idx="32">
                  <c:v>2086</c:v>
                </c:pt>
                <c:pt idx="33">
                  <c:v>2086</c:v>
                </c:pt>
                <c:pt idx="34">
                  <c:v>2085.25</c:v>
                </c:pt>
                <c:pt idx="35">
                  <c:v>2086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Sheet4!$B$2:$B$37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Sheet4!$D$2:$D$37</c:f>
              <c:numCache>
                <c:formatCode>General</c:formatCode>
                <c:ptCount val="36"/>
                <c:pt idx="0">
                  <c:v>2088</c:v>
                </c:pt>
                <c:pt idx="1">
                  <c:v>2088.25</c:v>
                </c:pt>
                <c:pt idx="2">
                  <c:v>2089.5</c:v>
                </c:pt>
                <c:pt idx="3">
                  <c:v>2091.25</c:v>
                </c:pt>
                <c:pt idx="4">
                  <c:v>2091</c:v>
                </c:pt>
                <c:pt idx="5">
                  <c:v>2090.5</c:v>
                </c:pt>
                <c:pt idx="6">
                  <c:v>2089.75</c:v>
                </c:pt>
                <c:pt idx="7">
                  <c:v>2089.25</c:v>
                </c:pt>
                <c:pt idx="8">
                  <c:v>2086.25</c:v>
                </c:pt>
                <c:pt idx="9">
                  <c:v>2086.25</c:v>
                </c:pt>
                <c:pt idx="10">
                  <c:v>2087</c:v>
                </c:pt>
                <c:pt idx="11">
                  <c:v>2086.75</c:v>
                </c:pt>
                <c:pt idx="12">
                  <c:v>2086.75</c:v>
                </c:pt>
                <c:pt idx="13">
                  <c:v>2087</c:v>
                </c:pt>
                <c:pt idx="14">
                  <c:v>2087</c:v>
                </c:pt>
                <c:pt idx="15">
                  <c:v>2087.5</c:v>
                </c:pt>
                <c:pt idx="16">
                  <c:v>2087.5</c:v>
                </c:pt>
                <c:pt idx="17">
                  <c:v>2087.5</c:v>
                </c:pt>
                <c:pt idx="18">
                  <c:v>2087.75</c:v>
                </c:pt>
                <c:pt idx="19">
                  <c:v>2087.5</c:v>
                </c:pt>
                <c:pt idx="20">
                  <c:v>2086.5</c:v>
                </c:pt>
                <c:pt idx="21">
                  <c:v>2087.5</c:v>
                </c:pt>
                <c:pt idx="22">
                  <c:v>2087.5</c:v>
                </c:pt>
                <c:pt idx="23">
                  <c:v>2088.5</c:v>
                </c:pt>
                <c:pt idx="24">
                  <c:v>2088.5</c:v>
                </c:pt>
                <c:pt idx="25">
                  <c:v>2088.25</c:v>
                </c:pt>
                <c:pt idx="26">
                  <c:v>2088.5</c:v>
                </c:pt>
                <c:pt idx="27">
                  <c:v>2088.5</c:v>
                </c:pt>
                <c:pt idx="28">
                  <c:v>2088.5</c:v>
                </c:pt>
                <c:pt idx="29">
                  <c:v>2088</c:v>
                </c:pt>
                <c:pt idx="30">
                  <c:v>2087.75</c:v>
                </c:pt>
                <c:pt idx="31">
                  <c:v>2087.5</c:v>
                </c:pt>
                <c:pt idx="32">
                  <c:v>2087</c:v>
                </c:pt>
                <c:pt idx="33">
                  <c:v>2086.25</c:v>
                </c:pt>
                <c:pt idx="34">
                  <c:v>2086.25</c:v>
                </c:pt>
                <c:pt idx="35">
                  <c:v>2086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Sheet4!$B$2:$B$37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Sheet4!$E$2:$E$37</c:f>
              <c:numCache>
                <c:formatCode>General</c:formatCode>
                <c:ptCount val="36"/>
                <c:pt idx="0">
                  <c:v>2086</c:v>
                </c:pt>
                <c:pt idx="1">
                  <c:v>2087.25</c:v>
                </c:pt>
                <c:pt idx="2">
                  <c:v>2086.75</c:v>
                </c:pt>
                <c:pt idx="3">
                  <c:v>2088.5</c:v>
                </c:pt>
                <c:pt idx="4">
                  <c:v>2089.75</c:v>
                </c:pt>
                <c:pt idx="5">
                  <c:v>2089.25</c:v>
                </c:pt>
                <c:pt idx="6">
                  <c:v>2087.75</c:v>
                </c:pt>
                <c:pt idx="7">
                  <c:v>2086</c:v>
                </c:pt>
                <c:pt idx="8">
                  <c:v>2084.25</c:v>
                </c:pt>
                <c:pt idx="9">
                  <c:v>2084</c:v>
                </c:pt>
                <c:pt idx="10">
                  <c:v>2084.75</c:v>
                </c:pt>
                <c:pt idx="11">
                  <c:v>2086</c:v>
                </c:pt>
                <c:pt idx="12">
                  <c:v>2086</c:v>
                </c:pt>
                <c:pt idx="13">
                  <c:v>2086</c:v>
                </c:pt>
                <c:pt idx="14">
                  <c:v>2086.5</c:v>
                </c:pt>
                <c:pt idx="15">
                  <c:v>2086.5</c:v>
                </c:pt>
                <c:pt idx="16">
                  <c:v>2086.5</c:v>
                </c:pt>
                <c:pt idx="17">
                  <c:v>2087</c:v>
                </c:pt>
                <c:pt idx="18">
                  <c:v>2086.5</c:v>
                </c:pt>
                <c:pt idx="19">
                  <c:v>2085.75</c:v>
                </c:pt>
                <c:pt idx="20">
                  <c:v>2085.5</c:v>
                </c:pt>
                <c:pt idx="21">
                  <c:v>2086</c:v>
                </c:pt>
                <c:pt idx="22">
                  <c:v>2086.25</c:v>
                </c:pt>
                <c:pt idx="23">
                  <c:v>2087.25</c:v>
                </c:pt>
                <c:pt idx="24">
                  <c:v>2087.25</c:v>
                </c:pt>
                <c:pt idx="25">
                  <c:v>2087.25</c:v>
                </c:pt>
                <c:pt idx="26">
                  <c:v>2087.5</c:v>
                </c:pt>
                <c:pt idx="27">
                  <c:v>2087.75</c:v>
                </c:pt>
                <c:pt idx="28">
                  <c:v>2087.25</c:v>
                </c:pt>
                <c:pt idx="29">
                  <c:v>2087.25</c:v>
                </c:pt>
                <c:pt idx="30">
                  <c:v>2087.25</c:v>
                </c:pt>
                <c:pt idx="31">
                  <c:v>2086.25</c:v>
                </c:pt>
                <c:pt idx="32">
                  <c:v>2085.5</c:v>
                </c:pt>
                <c:pt idx="33">
                  <c:v>2085.75</c:v>
                </c:pt>
                <c:pt idx="34">
                  <c:v>2085</c:v>
                </c:pt>
                <c:pt idx="35">
                  <c:v>2085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Sheet4!$B$2:$B$37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Sheet4!$F$2:$F$37</c:f>
              <c:numCache>
                <c:formatCode>General</c:formatCode>
                <c:ptCount val="36"/>
                <c:pt idx="0">
                  <c:v>2086.25</c:v>
                </c:pt>
                <c:pt idx="1">
                  <c:v>2087.5</c:v>
                </c:pt>
                <c:pt idx="2">
                  <c:v>2087.5</c:v>
                </c:pt>
                <c:pt idx="3">
                  <c:v>2088.5</c:v>
                </c:pt>
                <c:pt idx="4">
                  <c:v>2090</c:v>
                </c:pt>
                <c:pt idx="5">
                  <c:v>2090.5</c:v>
                </c:pt>
                <c:pt idx="6">
                  <c:v>2089.75</c:v>
                </c:pt>
                <c:pt idx="7">
                  <c:v>2088.75</c:v>
                </c:pt>
                <c:pt idx="8">
                  <c:v>2086</c:v>
                </c:pt>
                <c:pt idx="9">
                  <c:v>2084.75</c:v>
                </c:pt>
                <c:pt idx="10">
                  <c:v>2085</c:v>
                </c:pt>
                <c:pt idx="11">
                  <c:v>2086.5</c:v>
                </c:pt>
                <c:pt idx="12">
                  <c:v>2086.75</c:v>
                </c:pt>
                <c:pt idx="13">
                  <c:v>2086</c:v>
                </c:pt>
                <c:pt idx="14">
                  <c:v>2087</c:v>
                </c:pt>
                <c:pt idx="15">
                  <c:v>2087</c:v>
                </c:pt>
                <c:pt idx="16">
                  <c:v>2086.5</c:v>
                </c:pt>
                <c:pt idx="17">
                  <c:v>2087.5</c:v>
                </c:pt>
                <c:pt idx="18">
                  <c:v>2087.25</c:v>
                </c:pt>
                <c:pt idx="19">
                  <c:v>2086.5</c:v>
                </c:pt>
                <c:pt idx="20">
                  <c:v>2086</c:v>
                </c:pt>
                <c:pt idx="21">
                  <c:v>2086</c:v>
                </c:pt>
                <c:pt idx="22">
                  <c:v>2086.5</c:v>
                </c:pt>
                <c:pt idx="23">
                  <c:v>2087.75</c:v>
                </c:pt>
                <c:pt idx="24">
                  <c:v>2088</c:v>
                </c:pt>
                <c:pt idx="25">
                  <c:v>2088</c:v>
                </c:pt>
                <c:pt idx="26">
                  <c:v>2087.75</c:v>
                </c:pt>
                <c:pt idx="27">
                  <c:v>2088.25</c:v>
                </c:pt>
                <c:pt idx="28">
                  <c:v>2088.25</c:v>
                </c:pt>
                <c:pt idx="29">
                  <c:v>2087.5</c:v>
                </c:pt>
                <c:pt idx="30">
                  <c:v>2087.75</c:v>
                </c:pt>
                <c:pt idx="31">
                  <c:v>2087.5</c:v>
                </c:pt>
                <c:pt idx="32">
                  <c:v>2086.75</c:v>
                </c:pt>
                <c:pt idx="33">
                  <c:v>2085.75</c:v>
                </c:pt>
                <c:pt idx="34">
                  <c:v>2086</c:v>
                </c:pt>
                <c:pt idx="35">
                  <c:v>2085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223422928"/>
        <c:axId val="1223423488"/>
      </c:stockChart>
      <c:catAx>
        <c:axId val="1223422928"/>
        <c:scaling>
          <c:orientation val="maxMin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23488"/>
        <c:crosses val="autoZero"/>
        <c:auto val="1"/>
        <c:lblAlgn val="ctr"/>
        <c:lblOffset val="100"/>
        <c:tickLblSkip val="4"/>
        <c:tickMarkSkip val="10"/>
        <c:noMultiLvlLbl val="0"/>
      </c:catAx>
      <c:valAx>
        <c:axId val="12234234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84693744965047E-2"/>
          <c:y val="4.1666666666666664E-2"/>
          <c:w val="0.8837549959720381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Sheet4!$I$2:$I$37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Sheet4!$J$2:$J$37</c:f>
              <c:numCache>
                <c:formatCode>General</c:formatCode>
                <c:ptCount val="36"/>
                <c:pt idx="0">
                  <c:v>10266.5</c:v>
                </c:pt>
                <c:pt idx="1">
                  <c:v>10263.5</c:v>
                </c:pt>
                <c:pt idx="2">
                  <c:v>10294</c:v>
                </c:pt>
                <c:pt idx="3">
                  <c:v>10296.5</c:v>
                </c:pt>
                <c:pt idx="4">
                  <c:v>10304</c:v>
                </c:pt>
                <c:pt idx="5">
                  <c:v>10307</c:v>
                </c:pt>
                <c:pt idx="6">
                  <c:v>10305.5</c:v>
                </c:pt>
                <c:pt idx="7">
                  <c:v>10285</c:v>
                </c:pt>
                <c:pt idx="8">
                  <c:v>10280.5</c:v>
                </c:pt>
                <c:pt idx="9">
                  <c:v>10283.5</c:v>
                </c:pt>
                <c:pt idx="10">
                  <c:v>10295</c:v>
                </c:pt>
                <c:pt idx="11">
                  <c:v>10293.5</c:v>
                </c:pt>
                <c:pt idx="12">
                  <c:v>10298</c:v>
                </c:pt>
                <c:pt idx="13">
                  <c:v>10320.5</c:v>
                </c:pt>
                <c:pt idx="14">
                  <c:v>10319</c:v>
                </c:pt>
                <c:pt idx="15">
                  <c:v>10320.5</c:v>
                </c:pt>
                <c:pt idx="16">
                  <c:v>10326.5</c:v>
                </c:pt>
                <c:pt idx="17">
                  <c:v>10330.5</c:v>
                </c:pt>
                <c:pt idx="18">
                  <c:v>10326.5</c:v>
                </c:pt>
                <c:pt idx="19">
                  <c:v>10316</c:v>
                </c:pt>
                <c:pt idx="20">
                  <c:v>10320</c:v>
                </c:pt>
                <c:pt idx="21">
                  <c:v>10322</c:v>
                </c:pt>
                <c:pt idx="22">
                  <c:v>10341.5</c:v>
                </c:pt>
                <c:pt idx="23">
                  <c:v>10342.5</c:v>
                </c:pt>
                <c:pt idx="24">
                  <c:v>10346</c:v>
                </c:pt>
                <c:pt idx="25">
                  <c:v>10345.5</c:v>
                </c:pt>
                <c:pt idx="26">
                  <c:v>10347</c:v>
                </c:pt>
                <c:pt idx="27">
                  <c:v>10347.5</c:v>
                </c:pt>
                <c:pt idx="28">
                  <c:v>10330.5</c:v>
                </c:pt>
                <c:pt idx="29">
                  <c:v>10330</c:v>
                </c:pt>
                <c:pt idx="30">
                  <c:v>10325</c:v>
                </c:pt>
                <c:pt idx="31">
                  <c:v>10328.5</c:v>
                </c:pt>
                <c:pt idx="32">
                  <c:v>10328.5</c:v>
                </c:pt>
                <c:pt idx="33">
                  <c:v>10323</c:v>
                </c:pt>
                <c:pt idx="34">
                  <c:v>10315</c:v>
                </c:pt>
                <c:pt idx="35">
                  <c:v>10322.5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Sheet4!$I$2:$I$37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Sheet4!$K$2:$K$37</c:f>
              <c:numCache>
                <c:formatCode>General</c:formatCode>
                <c:ptCount val="36"/>
                <c:pt idx="0">
                  <c:v>10275.5</c:v>
                </c:pt>
                <c:pt idx="1">
                  <c:v>10273.5</c:v>
                </c:pt>
                <c:pt idx="2">
                  <c:v>10298</c:v>
                </c:pt>
                <c:pt idx="3">
                  <c:v>10306</c:v>
                </c:pt>
                <c:pt idx="4">
                  <c:v>10311.5</c:v>
                </c:pt>
                <c:pt idx="5">
                  <c:v>10308.5</c:v>
                </c:pt>
                <c:pt idx="6">
                  <c:v>10309</c:v>
                </c:pt>
                <c:pt idx="7">
                  <c:v>10307</c:v>
                </c:pt>
                <c:pt idx="8">
                  <c:v>10286.5</c:v>
                </c:pt>
                <c:pt idx="9">
                  <c:v>10289</c:v>
                </c:pt>
                <c:pt idx="10">
                  <c:v>10299</c:v>
                </c:pt>
                <c:pt idx="11">
                  <c:v>10299</c:v>
                </c:pt>
                <c:pt idx="12">
                  <c:v>10299</c:v>
                </c:pt>
                <c:pt idx="13">
                  <c:v>10320.5</c:v>
                </c:pt>
                <c:pt idx="14">
                  <c:v>10321</c:v>
                </c:pt>
                <c:pt idx="15">
                  <c:v>10325.5</c:v>
                </c:pt>
                <c:pt idx="16">
                  <c:v>10326.5</c:v>
                </c:pt>
                <c:pt idx="17">
                  <c:v>10333</c:v>
                </c:pt>
                <c:pt idx="18">
                  <c:v>10333.5</c:v>
                </c:pt>
                <c:pt idx="19">
                  <c:v>10330</c:v>
                </c:pt>
                <c:pt idx="20">
                  <c:v>10323</c:v>
                </c:pt>
                <c:pt idx="21">
                  <c:v>10325</c:v>
                </c:pt>
                <c:pt idx="22">
                  <c:v>10341.5</c:v>
                </c:pt>
                <c:pt idx="23">
                  <c:v>10345</c:v>
                </c:pt>
                <c:pt idx="24">
                  <c:v>10347.5</c:v>
                </c:pt>
                <c:pt idx="25">
                  <c:v>10349</c:v>
                </c:pt>
                <c:pt idx="26">
                  <c:v>10349.5</c:v>
                </c:pt>
                <c:pt idx="27">
                  <c:v>10351.5</c:v>
                </c:pt>
                <c:pt idx="28">
                  <c:v>10350</c:v>
                </c:pt>
                <c:pt idx="29">
                  <c:v>10335.5</c:v>
                </c:pt>
                <c:pt idx="30">
                  <c:v>10330.5</c:v>
                </c:pt>
                <c:pt idx="31">
                  <c:v>10330</c:v>
                </c:pt>
                <c:pt idx="32">
                  <c:v>10334</c:v>
                </c:pt>
                <c:pt idx="33">
                  <c:v>10331</c:v>
                </c:pt>
                <c:pt idx="34">
                  <c:v>10325</c:v>
                </c:pt>
                <c:pt idx="35">
                  <c:v>10323.5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Sheet4!$I$2:$I$37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Sheet4!$L$2:$L$37</c:f>
              <c:numCache>
                <c:formatCode>General</c:formatCode>
                <c:ptCount val="36"/>
                <c:pt idx="0">
                  <c:v>10262</c:v>
                </c:pt>
                <c:pt idx="1">
                  <c:v>10261.5</c:v>
                </c:pt>
                <c:pt idx="2">
                  <c:v>10260</c:v>
                </c:pt>
                <c:pt idx="3">
                  <c:v>10290</c:v>
                </c:pt>
                <c:pt idx="4">
                  <c:v>10294.5</c:v>
                </c:pt>
                <c:pt idx="5">
                  <c:v>10303</c:v>
                </c:pt>
                <c:pt idx="6">
                  <c:v>10300</c:v>
                </c:pt>
                <c:pt idx="7">
                  <c:v>10285</c:v>
                </c:pt>
                <c:pt idx="8">
                  <c:v>10273</c:v>
                </c:pt>
                <c:pt idx="9">
                  <c:v>10274.5</c:v>
                </c:pt>
                <c:pt idx="10">
                  <c:v>10280.5</c:v>
                </c:pt>
                <c:pt idx="11">
                  <c:v>10289</c:v>
                </c:pt>
                <c:pt idx="12">
                  <c:v>10283</c:v>
                </c:pt>
                <c:pt idx="13">
                  <c:v>10298</c:v>
                </c:pt>
                <c:pt idx="14">
                  <c:v>10313</c:v>
                </c:pt>
                <c:pt idx="15">
                  <c:v>10316</c:v>
                </c:pt>
                <c:pt idx="16">
                  <c:v>10318.5</c:v>
                </c:pt>
                <c:pt idx="17">
                  <c:v>10326.5</c:v>
                </c:pt>
                <c:pt idx="18">
                  <c:v>10326.5</c:v>
                </c:pt>
                <c:pt idx="19">
                  <c:v>10313.5</c:v>
                </c:pt>
                <c:pt idx="20">
                  <c:v>10313</c:v>
                </c:pt>
                <c:pt idx="21">
                  <c:v>10318.5</c:v>
                </c:pt>
                <c:pt idx="22">
                  <c:v>10321</c:v>
                </c:pt>
                <c:pt idx="23">
                  <c:v>10341</c:v>
                </c:pt>
                <c:pt idx="24">
                  <c:v>10338.5</c:v>
                </c:pt>
                <c:pt idx="25">
                  <c:v>10344</c:v>
                </c:pt>
                <c:pt idx="26">
                  <c:v>10342</c:v>
                </c:pt>
                <c:pt idx="27">
                  <c:v>10344</c:v>
                </c:pt>
                <c:pt idx="28">
                  <c:v>10330</c:v>
                </c:pt>
                <c:pt idx="29">
                  <c:v>10327</c:v>
                </c:pt>
                <c:pt idx="30">
                  <c:v>10323</c:v>
                </c:pt>
                <c:pt idx="31">
                  <c:v>10319</c:v>
                </c:pt>
                <c:pt idx="32">
                  <c:v>10318</c:v>
                </c:pt>
                <c:pt idx="33">
                  <c:v>10322</c:v>
                </c:pt>
                <c:pt idx="34">
                  <c:v>10313</c:v>
                </c:pt>
                <c:pt idx="35">
                  <c:v>10313.5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Sheet4!$I$2:$I$37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Sheet4!$M$2:$M$37</c:f>
              <c:numCache>
                <c:formatCode>General</c:formatCode>
                <c:ptCount val="36"/>
                <c:pt idx="0">
                  <c:v>10264.5</c:v>
                </c:pt>
                <c:pt idx="1">
                  <c:v>10267</c:v>
                </c:pt>
                <c:pt idx="2">
                  <c:v>10265</c:v>
                </c:pt>
                <c:pt idx="3">
                  <c:v>10294</c:v>
                </c:pt>
                <c:pt idx="4">
                  <c:v>10296.5</c:v>
                </c:pt>
                <c:pt idx="5">
                  <c:v>10305</c:v>
                </c:pt>
                <c:pt idx="6">
                  <c:v>10307.5</c:v>
                </c:pt>
                <c:pt idx="7">
                  <c:v>10305.5</c:v>
                </c:pt>
                <c:pt idx="8">
                  <c:v>10285.5</c:v>
                </c:pt>
                <c:pt idx="9">
                  <c:v>10280.5</c:v>
                </c:pt>
                <c:pt idx="10">
                  <c:v>10283.5</c:v>
                </c:pt>
                <c:pt idx="11">
                  <c:v>10294.5</c:v>
                </c:pt>
                <c:pt idx="12">
                  <c:v>10293.5</c:v>
                </c:pt>
                <c:pt idx="13">
                  <c:v>10299</c:v>
                </c:pt>
                <c:pt idx="14">
                  <c:v>10320</c:v>
                </c:pt>
                <c:pt idx="15">
                  <c:v>10319.5</c:v>
                </c:pt>
                <c:pt idx="16">
                  <c:v>10320</c:v>
                </c:pt>
                <c:pt idx="17">
                  <c:v>10327</c:v>
                </c:pt>
                <c:pt idx="18">
                  <c:v>10330</c:v>
                </c:pt>
                <c:pt idx="19">
                  <c:v>10327</c:v>
                </c:pt>
                <c:pt idx="20">
                  <c:v>10316</c:v>
                </c:pt>
                <c:pt idx="21">
                  <c:v>10320</c:v>
                </c:pt>
                <c:pt idx="22">
                  <c:v>10322.5</c:v>
                </c:pt>
                <c:pt idx="23">
                  <c:v>10342</c:v>
                </c:pt>
                <c:pt idx="24">
                  <c:v>10343</c:v>
                </c:pt>
                <c:pt idx="25">
                  <c:v>10345.5</c:v>
                </c:pt>
                <c:pt idx="26">
                  <c:v>10345.5</c:v>
                </c:pt>
                <c:pt idx="27">
                  <c:v>10347</c:v>
                </c:pt>
                <c:pt idx="28">
                  <c:v>10347.5</c:v>
                </c:pt>
                <c:pt idx="29">
                  <c:v>10330</c:v>
                </c:pt>
                <c:pt idx="30">
                  <c:v>10330</c:v>
                </c:pt>
                <c:pt idx="31">
                  <c:v>10325.5</c:v>
                </c:pt>
                <c:pt idx="32">
                  <c:v>10328</c:v>
                </c:pt>
                <c:pt idx="33">
                  <c:v>10328</c:v>
                </c:pt>
                <c:pt idx="34">
                  <c:v>10323</c:v>
                </c:pt>
                <c:pt idx="35">
                  <c:v>10315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223427968"/>
        <c:axId val="1223428528"/>
      </c:stockChart>
      <c:catAx>
        <c:axId val="1223427968"/>
        <c:scaling>
          <c:orientation val="maxMin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28528"/>
        <c:crosses val="autoZero"/>
        <c:auto val="1"/>
        <c:lblAlgn val="ctr"/>
        <c:lblOffset val="100"/>
        <c:tickLblSkip val="4"/>
        <c:tickMarkSkip val="10"/>
        <c:noMultiLvlLbl val="0"/>
      </c:catAx>
      <c:valAx>
        <c:axId val="12234285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2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84693744965047E-2"/>
          <c:y val="4.1666666666666664E-2"/>
          <c:w val="0.8837549959720381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Sheet4!$P$2:$P$37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Sheet4!$Q$2:$Q$37</c:f>
              <c:numCache>
                <c:formatCode>General</c:formatCode>
                <c:ptCount val="36"/>
                <c:pt idx="0">
                  <c:v>3051</c:v>
                </c:pt>
                <c:pt idx="1">
                  <c:v>3049</c:v>
                </c:pt>
                <c:pt idx="2">
                  <c:v>3055</c:v>
                </c:pt>
                <c:pt idx="3">
                  <c:v>3056</c:v>
                </c:pt>
                <c:pt idx="4">
                  <c:v>3058</c:v>
                </c:pt>
                <c:pt idx="5">
                  <c:v>3060</c:v>
                </c:pt>
                <c:pt idx="6">
                  <c:v>3059</c:v>
                </c:pt>
                <c:pt idx="7">
                  <c:v>3054</c:v>
                </c:pt>
                <c:pt idx="8">
                  <c:v>3051</c:v>
                </c:pt>
                <c:pt idx="9">
                  <c:v>3052</c:v>
                </c:pt>
                <c:pt idx="10">
                  <c:v>3056</c:v>
                </c:pt>
                <c:pt idx="11">
                  <c:v>3055</c:v>
                </c:pt>
                <c:pt idx="12">
                  <c:v>3056</c:v>
                </c:pt>
                <c:pt idx="13">
                  <c:v>3060</c:v>
                </c:pt>
                <c:pt idx="14">
                  <c:v>3059</c:v>
                </c:pt>
                <c:pt idx="15">
                  <c:v>3060</c:v>
                </c:pt>
                <c:pt idx="16">
                  <c:v>3062</c:v>
                </c:pt>
                <c:pt idx="17">
                  <c:v>3062</c:v>
                </c:pt>
                <c:pt idx="18">
                  <c:v>3060</c:v>
                </c:pt>
                <c:pt idx="19">
                  <c:v>3058</c:v>
                </c:pt>
                <c:pt idx="20">
                  <c:v>3060</c:v>
                </c:pt>
                <c:pt idx="21">
                  <c:v>3059</c:v>
                </c:pt>
                <c:pt idx="22">
                  <c:v>3065</c:v>
                </c:pt>
                <c:pt idx="23">
                  <c:v>3066</c:v>
                </c:pt>
                <c:pt idx="24">
                  <c:v>3066</c:v>
                </c:pt>
                <c:pt idx="25">
                  <c:v>3067</c:v>
                </c:pt>
                <c:pt idx="26">
                  <c:v>3067</c:v>
                </c:pt>
                <c:pt idx="27">
                  <c:v>3067</c:v>
                </c:pt>
                <c:pt idx="28">
                  <c:v>3063</c:v>
                </c:pt>
                <c:pt idx="29">
                  <c:v>3063</c:v>
                </c:pt>
                <c:pt idx="30">
                  <c:v>3062</c:v>
                </c:pt>
                <c:pt idx="31">
                  <c:v>3061</c:v>
                </c:pt>
                <c:pt idx="32">
                  <c:v>3064</c:v>
                </c:pt>
                <c:pt idx="33">
                  <c:v>3062</c:v>
                </c:pt>
                <c:pt idx="34">
                  <c:v>3060</c:v>
                </c:pt>
                <c:pt idx="35">
                  <c:v>3061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Sheet4!$P$2:$P$37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Sheet4!$R$2:$R$37</c:f>
              <c:numCache>
                <c:formatCode>General</c:formatCode>
                <c:ptCount val="36"/>
                <c:pt idx="0">
                  <c:v>3054</c:v>
                </c:pt>
                <c:pt idx="1">
                  <c:v>3052</c:v>
                </c:pt>
                <c:pt idx="2">
                  <c:v>3057</c:v>
                </c:pt>
                <c:pt idx="3">
                  <c:v>3059</c:v>
                </c:pt>
                <c:pt idx="4">
                  <c:v>3059</c:v>
                </c:pt>
                <c:pt idx="5">
                  <c:v>3060</c:v>
                </c:pt>
                <c:pt idx="6">
                  <c:v>3061</c:v>
                </c:pt>
                <c:pt idx="7">
                  <c:v>3061</c:v>
                </c:pt>
                <c:pt idx="8">
                  <c:v>3054</c:v>
                </c:pt>
                <c:pt idx="9">
                  <c:v>3054</c:v>
                </c:pt>
                <c:pt idx="10">
                  <c:v>3057</c:v>
                </c:pt>
                <c:pt idx="11">
                  <c:v>3057</c:v>
                </c:pt>
                <c:pt idx="12">
                  <c:v>3056</c:v>
                </c:pt>
                <c:pt idx="13">
                  <c:v>3060</c:v>
                </c:pt>
                <c:pt idx="14">
                  <c:v>3060</c:v>
                </c:pt>
                <c:pt idx="15">
                  <c:v>3062</c:v>
                </c:pt>
                <c:pt idx="16">
                  <c:v>3062</c:v>
                </c:pt>
                <c:pt idx="17">
                  <c:v>3063</c:v>
                </c:pt>
                <c:pt idx="18">
                  <c:v>3063</c:v>
                </c:pt>
                <c:pt idx="19">
                  <c:v>3062</c:v>
                </c:pt>
                <c:pt idx="20">
                  <c:v>3061</c:v>
                </c:pt>
                <c:pt idx="21">
                  <c:v>3062</c:v>
                </c:pt>
                <c:pt idx="22">
                  <c:v>3065</c:v>
                </c:pt>
                <c:pt idx="23">
                  <c:v>3067</c:v>
                </c:pt>
                <c:pt idx="24">
                  <c:v>3067</c:v>
                </c:pt>
                <c:pt idx="25">
                  <c:v>3068</c:v>
                </c:pt>
                <c:pt idx="26">
                  <c:v>3068</c:v>
                </c:pt>
                <c:pt idx="27">
                  <c:v>3069</c:v>
                </c:pt>
                <c:pt idx="28">
                  <c:v>3069</c:v>
                </c:pt>
                <c:pt idx="29">
                  <c:v>3064</c:v>
                </c:pt>
                <c:pt idx="30">
                  <c:v>3063</c:v>
                </c:pt>
                <c:pt idx="31">
                  <c:v>3062</c:v>
                </c:pt>
                <c:pt idx="32">
                  <c:v>3064</c:v>
                </c:pt>
                <c:pt idx="33">
                  <c:v>3064</c:v>
                </c:pt>
                <c:pt idx="34">
                  <c:v>3063</c:v>
                </c:pt>
                <c:pt idx="35">
                  <c:v>3062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Sheet4!$P$2:$P$37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Sheet4!$S$2:$S$37</c:f>
              <c:numCache>
                <c:formatCode>General</c:formatCode>
                <c:ptCount val="36"/>
                <c:pt idx="0">
                  <c:v>3049</c:v>
                </c:pt>
                <c:pt idx="1">
                  <c:v>3048</c:v>
                </c:pt>
                <c:pt idx="2">
                  <c:v>3047</c:v>
                </c:pt>
                <c:pt idx="3">
                  <c:v>3053</c:v>
                </c:pt>
                <c:pt idx="4">
                  <c:v>3054</c:v>
                </c:pt>
                <c:pt idx="5">
                  <c:v>3057</c:v>
                </c:pt>
                <c:pt idx="6">
                  <c:v>3058</c:v>
                </c:pt>
                <c:pt idx="7">
                  <c:v>3054</c:v>
                </c:pt>
                <c:pt idx="8">
                  <c:v>3049</c:v>
                </c:pt>
                <c:pt idx="9">
                  <c:v>3049</c:v>
                </c:pt>
                <c:pt idx="10">
                  <c:v>3051</c:v>
                </c:pt>
                <c:pt idx="11">
                  <c:v>3054</c:v>
                </c:pt>
                <c:pt idx="12">
                  <c:v>3053</c:v>
                </c:pt>
                <c:pt idx="13">
                  <c:v>3056</c:v>
                </c:pt>
                <c:pt idx="14">
                  <c:v>3059</c:v>
                </c:pt>
                <c:pt idx="15">
                  <c:v>3059</c:v>
                </c:pt>
                <c:pt idx="16">
                  <c:v>3060</c:v>
                </c:pt>
                <c:pt idx="17">
                  <c:v>3061</c:v>
                </c:pt>
                <c:pt idx="18">
                  <c:v>3060</c:v>
                </c:pt>
                <c:pt idx="19">
                  <c:v>3057</c:v>
                </c:pt>
                <c:pt idx="20">
                  <c:v>3057</c:v>
                </c:pt>
                <c:pt idx="21">
                  <c:v>3059</c:v>
                </c:pt>
                <c:pt idx="22">
                  <c:v>3059</c:v>
                </c:pt>
                <c:pt idx="23">
                  <c:v>3065</c:v>
                </c:pt>
                <c:pt idx="24">
                  <c:v>3064</c:v>
                </c:pt>
                <c:pt idx="25">
                  <c:v>3065</c:v>
                </c:pt>
                <c:pt idx="26">
                  <c:v>3065</c:v>
                </c:pt>
                <c:pt idx="27">
                  <c:v>3067</c:v>
                </c:pt>
                <c:pt idx="28">
                  <c:v>3063</c:v>
                </c:pt>
                <c:pt idx="29">
                  <c:v>3062</c:v>
                </c:pt>
                <c:pt idx="30">
                  <c:v>3061</c:v>
                </c:pt>
                <c:pt idx="31">
                  <c:v>3059</c:v>
                </c:pt>
                <c:pt idx="32">
                  <c:v>3058</c:v>
                </c:pt>
                <c:pt idx="33">
                  <c:v>3062</c:v>
                </c:pt>
                <c:pt idx="34">
                  <c:v>3060</c:v>
                </c:pt>
                <c:pt idx="35">
                  <c:v>3060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Sheet4!$P$2:$P$37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Sheet4!$T$2:$T$37</c:f>
              <c:numCache>
                <c:formatCode>General</c:formatCode>
                <c:ptCount val="36"/>
                <c:pt idx="0">
                  <c:v>3050</c:v>
                </c:pt>
                <c:pt idx="1">
                  <c:v>3051</c:v>
                </c:pt>
                <c:pt idx="2">
                  <c:v>3049</c:v>
                </c:pt>
                <c:pt idx="3">
                  <c:v>3054</c:v>
                </c:pt>
                <c:pt idx="4">
                  <c:v>3055</c:v>
                </c:pt>
                <c:pt idx="5">
                  <c:v>3057</c:v>
                </c:pt>
                <c:pt idx="6">
                  <c:v>3060</c:v>
                </c:pt>
                <c:pt idx="7">
                  <c:v>3060</c:v>
                </c:pt>
                <c:pt idx="8">
                  <c:v>3054</c:v>
                </c:pt>
                <c:pt idx="9">
                  <c:v>3051</c:v>
                </c:pt>
                <c:pt idx="10">
                  <c:v>3053</c:v>
                </c:pt>
                <c:pt idx="11">
                  <c:v>3055</c:v>
                </c:pt>
                <c:pt idx="12">
                  <c:v>3056</c:v>
                </c:pt>
                <c:pt idx="13">
                  <c:v>3056</c:v>
                </c:pt>
                <c:pt idx="14">
                  <c:v>3060</c:v>
                </c:pt>
                <c:pt idx="15">
                  <c:v>3060</c:v>
                </c:pt>
                <c:pt idx="16">
                  <c:v>3060</c:v>
                </c:pt>
                <c:pt idx="17">
                  <c:v>3063</c:v>
                </c:pt>
                <c:pt idx="18">
                  <c:v>3062</c:v>
                </c:pt>
                <c:pt idx="19">
                  <c:v>3060</c:v>
                </c:pt>
                <c:pt idx="20">
                  <c:v>3057</c:v>
                </c:pt>
                <c:pt idx="21">
                  <c:v>3060</c:v>
                </c:pt>
                <c:pt idx="22">
                  <c:v>3060</c:v>
                </c:pt>
                <c:pt idx="23">
                  <c:v>3066</c:v>
                </c:pt>
                <c:pt idx="24">
                  <c:v>3065</c:v>
                </c:pt>
                <c:pt idx="25">
                  <c:v>3066</c:v>
                </c:pt>
                <c:pt idx="26">
                  <c:v>3066</c:v>
                </c:pt>
                <c:pt idx="27">
                  <c:v>3068</c:v>
                </c:pt>
                <c:pt idx="28">
                  <c:v>3068</c:v>
                </c:pt>
                <c:pt idx="29">
                  <c:v>3063</c:v>
                </c:pt>
                <c:pt idx="30">
                  <c:v>3063</c:v>
                </c:pt>
                <c:pt idx="31">
                  <c:v>3061</c:v>
                </c:pt>
                <c:pt idx="32">
                  <c:v>3061</c:v>
                </c:pt>
                <c:pt idx="33">
                  <c:v>3063</c:v>
                </c:pt>
                <c:pt idx="34">
                  <c:v>3062</c:v>
                </c:pt>
                <c:pt idx="35">
                  <c:v>3060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223433008"/>
        <c:axId val="1223433568"/>
      </c:stockChart>
      <c:catAx>
        <c:axId val="1223433008"/>
        <c:scaling>
          <c:orientation val="maxMin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33568"/>
        <c:crosses val="autoZero"/>
        <c:auto val="1"/>
        <c:lblAlgn val="ctr"/>
        <c:lblOffset val="100"/>
        <c:tickLblSkip val="4"/>
        <c:tickMarkSkip val="10"/>
        <c:noMultiLvlLbl val="0"/>
      </c:catAx>
      <c:valAx>
        <c:axId val="12234335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3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84693744965047E-2"/>
          <c:y val="4.1666666666666664E-2"/>
          <c:w val="0.8837549959720381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Sheet4!$W$2:$W$37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Sheet4!$X$2:$X$37</c:f>
              <c:numCache>
                <c:formatCode>General</c:formatCode>
                <c:ptCount val="36"/>
                <c:pt idx="0">
                  <c:v>17370</c:v>
                </c:pt>
                <c:pt idx="1">
                  <c:v>17355</c:v>
                </c:pt>
                <c:pt idx="2">
                  <c:v>17370</c:v>
                </c:pt>
                <c:pt idx="3">
                  <c:v>17365</c:v>
                </c:pt>
                <c:pt idx="4">
                  <c:v>17365</c:v>
                </c:pt>
                <c:pt idx="5">
                  <c:v>17380</c:v>
                </c:pt>
                <c:pt idx="6">
                  <c:v>17370</c:v>
                </c:pt>
                <c:pt idx="7">
                  <c:v>17350</c:v>
                </c:pt>
                <c:pt idx="8">
                  <c:v>17335</c:v>
                </c:pt>
                <c:pt idx="9">
                  <c:v>17325</c:v>
                </c:pt>
                <c:pt idx="10">
                  <c:v>17330</c:v>
                </c:pt>
                <c:pt idx="11">
                  <c:v>17335</c:v>
                </c:pt>
                <c:pt idx="12">
                  <c:v>17335</c:v>
                </c:pt>
                <c:pt idx="13">
                  <c:v>17355</c:v>
                </c:pt>
                <c:pt idx="14">
                  <c:v>17360</c:v>
                </c:pt>
                <c:pt idx="15">
                  <c:v>17360</c:v>
                </c:pt>
                <c:pt idx="16">
                  <c:v>17355</c:v>
                </c:pt>
                <c:pt idx="17">
                  <c:v>17350</c:v>
                </c:pt>
                <c:pt idx="18">
                  <c:v>17345</c:v>
                </c:pt>
                <c:pt idx="19">
                  <c:v>17325</c:v>
                </c:pt>
                <c:pt idx="20">
                  <c:v>17330</c:v>
                </c:pt>
                <c:pt idx="21">
                  <c:v>17325</c:v>
                </c:pt>
                <c:pt idx="22">
                  <c:v>17350</c:v>
                </c:pt>
                <c:pt idx="23">
                  <c:v>17355</c:v>
                </c:pt>
                <c:pt idx="24">
                  <c:v>17355</c:v>
                </c:pt>
                <c:pt idx="25">
                  <c:v>17360</c:v>
                </c:pt>
                <c:pt idx="26">
                  <c:v>17350</c:v>
                </c:pt>
                <c:pt idx="27">
                  <c:v>17360</c:v>
                </c:pt>
                <c:pt idx="28">
                  <c:v>17340</c:v>
                </c:pt>
                <c:pt idx="29">
                  <c:v>17340</c:v>
                </c:pt>
                <c:pt idx="30">
                  <c:v>17340</c:v>
                </c:pt>
                <c:pt idx="31">
                  <c:v>17330</c:v>
                </c:pt>
                <c:pt idx="32">
                  <c:v>17325</c:v>
                </c:pt>
                <c:pt idx="33">
                  <c:v>17320</c:v>
                </c:pt>
                <c:pt idx="34">
                  <c:v>17295</c:v>
                </c:pt>
                <c:pt idx="35">
                  <c:v>17315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Sheet4!$W$2:$W$37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Sheet4!$Y$2:$Y$37</c:f>
              <c:numCache>
                <c:formatCode>General</c:formatCode>
                <c:ptCount val="36"/>
                <c:pt idx="0">
                  <c:v>17380</c:v>
                </c:pt>
                <c:pt idx="1">
                  <c:v>17375</c:v>
                </c:pt>
                <c:pt idx="2">
                  <c:v>17380</c:v>
                </c:pt>
                <c:pt idx="3">
                  <c:v>17380</c:v>
                </c:pt>
                <c:pt idx="4">
                  <c:v>17375</c:v>
                </c:pt>
                <c:pt idx="5">
                  <c:v>17380</c:v>
                </c:pt>
                <c:pt idx="6">
                  <c:v>17380</c:v>
                </c:pt>
                <c:pt idx="7">
                  <c:v>17375</c:v>
                </c:pt>
                <c:pt idx="8">
                  <c:v>17350</c:v>
                </c:pt>
                <c:pt idx="9">
                  <c:v>17340</c:v>
                </c:pt>
                <c:pt idx="10">
                  <c:v>17345</c:v>
                </c:pt>
                <c:pt idx="11">
                  <c:v>17345</c:v>
                </c:pt>
                <c:pt idx="12">
                  <c:v>17340</c:v>
                </c:pt>
                <c:pt idx="13">
                  <c:v>17355</c:v>
                </c:pt>
                <c:pt idx="14">
                  <c:v>17365</c:v>
                </c:pt>
                <c:pt idx="15">
                  <c:v>17370</c:v>
                </c:pt>
                <c:pt idx="16">
                  <c:v>17365</c:v>
                </c:pt>
                <c:pt idx="17">
                  <c:v>17355</c:v>
                </c:pt>
                <c:pt idx="18">
                  <c:v>17355</c:v>
                </c:pt>
                <c:pt idx="19">
                  <c:v>17355</c:v>
                </c:pt>
                <c:pt idx="20">
                  <c:v>17340</c:v>
                </c:pt>
                <c:pt idx="21">
                  <c:v>17340</c:v>
                </c:pt>
                <c:pt idx="22">
                  <c:v>17350</c:v>
                </c:pt>
                <c:pt idx="23">
                  <c:v>17365</c:v>
                </c:pt>
                <c:pt idx="24">
                  <c:v>17365</c:v>
                </c:pt>
                <c:pt idx="25">
                  <c:v>17360</c:v>
                </c:pt>
                <c:pt idx="26">
                  <c:v>17360</c:v>
                </c:pt>
                <c:pt idx="27">
                  <c:v>17360</c:v>
                </c:pt>
                <c:pt idx="28">
                  <c:v>17360</c:v>
                </c:pt>
                <c:pt idx="29">
                  <c:v>17350</c:v>
                </c:pt>
                <c:pt idx="30">
                  <c:v>17350</c:v>
                </c:pt>
                <c:pt idx="31">
                  <c:v>17340</c:v>
                </c:pt>
                <c:pt idx="32">
                  <c:v>17335</c:v>
                </c:pt>
                <c:pt idx="33">
                  <c:v>17330</c:v>
                </c:pt>
                <c:pt idx="34">
                  <c:v>17325</c:v>
                </c:pt>
                <c:pt idx="35">
                  <c:v>17315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Sheet4!$W$2:$W$37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Sheet4!$Z$2:$Z$37</c:f>
              <c:numCache>
                <c:formatCode>General</c:formatCode>
                <c:ptCount val="36"/>
                <c:pt idx="0">
                  <c:v>17355</c:v>
                </c:pt>
                <c:pt idx="1">
                  <c:v>17350</c:v>
                </c:pt>
                <c:pt idx="2">
                  <c:v>17345</c:v>
                </c:pt>
                <c:pt idx="3">
                  <c:v>17360</c:v>
                </c:pt>
                <c:pt idx="4">
                  <c:v>17355</c:v>
                </c:pt>
                <c:pt idx="5">
                  <c:v>17365</c:v>
                </c:pt>
                <c:pt idx="6">
                  <c:v>17360</c:v>
                </c:pt>
                <c:pt idx="7">
                  <c:v>17345</c:v>
                </c:pt>
                <c:pt idx="8">
                  <c:v>17330</c:v>
                </c:pt>
                <c:pt idx="9">
                  <c:v>17320</c:v>
                </c:pt>
                <c:pt idx="10">
                  <c:v>17320</c:v>
                </c:pt>
                <c:pt idx="11">
                  <c:v>17330</c:v>
                </c:pt>
                <c:pt idx="12">
                  <c:v>17325</c:v>
                </c:pt>
                <c:pt idx="13">
                  <c:v>17335</c:v>
                </c:pt>
                <c:pt idx="14">
                  <c:v>17350</c:v>
                </c:pt>
                <c:pt idx="15">
                  <c:v>17350</c:v>
                </c:pt>
                <c:pt idx="16">
                  <c:v>17350</c:v>
                </c:pt>
                <c:pt idx="17">
                  <c:v>17345</c:v>
                </c:pt>
                <c:pt idx="18">
                  <c:v>17345</c:v>
                </c:pt>
                <c:pt idx="19">
                  <c:v>17325</c:v>
                </c:pt>
                <c:pt idx="20">
                  <c:v>17315</c:v>
                </c:pt>
                <c:pt idx="21">
                  <c:v>17320</c:v>
                </c:pt>
                <c:pt idx="22">
                  <c:v>17320</c:v>
                </c:pt>
                <c:pt idx="23">
                  <c:v>17350</c:v>
                </c:pt>
                <c:pt idx="24">
                  <c:v>17350</c:v>
                </c:pt>
                <c:pt idx="25">
                  <c:v>17350</c:v>
                </c:pt>
                <c:pt idx="26">
                  <c:v>17350</c:v>
                </c:pt>
                <c:pt idx="27">
                  <c:v>17345</c:v>
                </c:pt>
                <c:pt idx="28">
                  <c:v>17340</c:v>
                </c:pt>
                <c:pt idx="29">
                  <c:v>17340</c:v>
                </c:pt>
                <c:pt idx="30">
                  <c:v>17330</c:v>
                </c:pt>
                <c:pt idx="31">
                  <c:v>17325</c:v>
                </c:pt>
                <c:pt idx="32">
                  <c:v>17320</c:v>
                </c:pt>
                <c:pt idx="33">
                  <c:v>17320</c:v>
                </c:pt>
                <c:pt idx="34">
                  <c:v>17295</c:v>
                </c:pt>
                <c:pt idx="35">
                  <c:v>17295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Sheet4!$W$2:$W$37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Sheet4!$AA$2:$AA$37</c:f>
              <c:numCache>
                <c:formatCode>General</c:formatCode>
                <c:ptCount val="36"/>
                <c:pt idx="0">
                  <c:v>17360</c:v>
                </c:pt>
                <c:pt idx="1">
                  <c:v>17370</c:v>
                </c:pt>
                <c:pt idx="2">
                  <c:v>17355</c:v>
                </c:pt>
                <c:pt idx="3">
                  <c:v>17370</c:v>
                </c:pt>
                <c:pt idx="4">
                  <c:v>17365</c:v>
                </c:pt>
                <c:pt idx="5">
                  <c:v>17370</c:v>
                </c:pt>
                <c:pt idx="6">
                  <c:v>17375</c:v>
                </c:pt>
                <c:pt idx="7">
                  <c:v>17375</c:v>
                </c:pt>
                <c:pt idx="8">
                  <c:v>17345</c:v>
                </c:pt>
                <c:pt idx="9">
                  <c:v>17330</c:v>
                </c:pt>
                <c:pt idx="10">
                  <c:v>17325</c:v>
                </c:pt>
                <c:pt idx="11">
                  <c:v>17330</c:v>
                </c:pt>
                <c:pt idx="12">
                  <c:v>17335</c:v>
                </c:pt>
                <c:pt idx="13">
                  <c:v>17340</c:v>
                </c:pt>
                <c:pt idx="14">
                  <c:v>17355</c:v>
                </c:pt>
                <c:pt idx="15">
                  <c:v>17360</c:v>
                </c:pt>
                <c:pt idx="16">
                  <c:v>17355</c:v>
                </c:pt>
                <c:pt idx="17">
                  <c:v>17355</c:v>
                </c:pt>
                <c:pt idx="18">
                  <c:v>17350</c:v>
                </c:pt>
                <c:pt idx="19">
                  <c:v>17345</c:v>
                </c:pt>
                <c:pt idx="20">
                  <c:v>17325</c:v>
                </c:pt>
                <c:pt idx="21">
                  <c:v>17330</c:v>
                </c:pt>
                <c:pt idx="22">
                  <c:v>17325</c:v>
                </c:pt>
                <c:pt idx="23">
                  <c:v>17350</c:v>
                </c:pt>
                <c:pt idx="24">
                  <c:v>17360</c:v>
                </c:pt>
                <c:pt idx="25">
                  <c:v>17355</c:v>
                </c:pt>
                <c:pt idx="26">
                  <c:v>17355</c:v>
                </c:pt>
                <c:pt idx="27">
                  <c:v>17350</c:v>
                </c:pt>
                <c:pt idx="28">
                  <c:v>17360</c:v>
                </c:pt>
                <c:pt idx="29">
                  <c:v>17345</c:v>
                </c:pt>
                <c:pt idx="30">
                  <c:v>17340</c:v>
                </c:pt>
                <c:pt idx="31">
                  <c:v>17340</c:v>
                </c:pt>
                <c:pt idx="32">
                  <c:v>17330</c:v>
                </c:pt>
                <c:pt idx="33">
                  <c:v>17325</c:v>
                </c:pt>
                <c:pt idx="34">
                  <c:v>17320</c:v>
                </c:pt>
                <c:pt idx="35">
                  <c:v>17295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223438048"/>
        <c:axId val="1223438608"/>
      </c:stockChart>
      <c:catAx>
        <c:axId val="1223438048"/>
        <c:scaling>
          <c:orientation val="maxMin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38608"/>
        <c:crosses val="autoZero"/>
        <c:auto val="1"/>
        <c:lblAlgn val="ctr"/>
        <c:lblOffset val="100"/>
        <c:tickLblSkip val="4"/>
        <c:tickMarkSkip val="10"/>
        <c:noMultiLvlLbl val="0"/>
      </c:catAx>
      <c:valAx>
        <c:axId val="1223438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3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84693744965047E-2"/>
          <c:y val="4.1666666666666664E-2"/>
          <c:w val="0.8837549959720381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Sheet4!$AD$2:$AD$37</c:f>
              <c:numCache>
                <c:formatCode>h:mm;@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Sheet4!$AE$2:$AE$37</c:f>
              <c:numCache>
                <c:formatCode>General</c:formatCode>
                <c:ptCount val="36"/>
                <c:pt idx="0">
                  <c:v>43.48</c:v>
                </c:pt>
                <c:pt idx="1">
                  <c:v>43.5</c:v>
                </c:pt>
                <c:pt idx="2">
                  <c:v>43.57</c:v>
                </c:pt>
                <c:pt idx="3">
                  <c:v>43.48</c:v>
                </c:pt>
                <c:pt idx="4">
                  <c:v>43.42</c:v>
                </c:pt>
                <c:pt idx="5">
                  <c:v>43.29</c:v>
                </c:pt>
                <c:pt idx="6">
                  <c:v>43.29</c:v>
                </c:pt>
                <c:pt idx="7">
                  <c:v>43.4</c:v>
                </c:pt>
                <c:pt idx="8">
                  <c:v>43.43</c:v>
                </c:pt>
                <c:pt idx="9">
                  <c:v>43.31</c:v>
                </c:pt>
                <c:pt idx="10">
                  <c:v>43.33</c:v>
                </c:pt>
                <c:pt idx="11">
                  <c:v>43.34</c:v>
                </c:pt>
                <c:pt idx="12">
                  <c:v>43.28</c:v>
                </c:pt>
                <c:pt idx="13">
                  <c:v>43.39</c:v>
                </c:pt>
                <c:pt idx="14">
                  <c:v>43.34</c:v>
                </c:pt>
                <c:pt idx="15">
                  <c:v>43.37</c:v>
                </c:pt>
                <c:pt idx="16">
                  <c:v>43.26</c:v>
                </c:pt>
                <c:pt idx="17">
                  <c:v>43.21</c:v>
                </c:pt>
                <c:pt idx="18">
                  <c:v>43.22</c:v>
                </c:pt>
                <c:pt idx="19">
                  <c:v>43.14</c:v>
                </c:pt>
                <c:pt idx="20">
                  <c:v>43.08</c:v>
                </c:pt>
                <c:pt idx="21">
                  <c:v>43.08</c:v>
                </c:pt>
                <c:pt idx="22">
                  <c:v>43.01</c:v>
                </c:pt>
                <c:pt idx="23">
                  <c:v>42.98</c:v>
                </c:pt>
                <c:pt idx="24">
                  <c:v>43.08</c:v>
                </c:pt>
                <c:pt idx="25">
                  <c:v>43.09</c:v>
                </c:pt>
                <c:pt idx="26">
                  <c:v>43.16</c:v>
                </c:pt>
                <c:pt idx="27">
                  <c:v>43.22</c:v>
                </c:pt>
                <c:pt idx="28">
                  <c:v>43.09</c:v>
                </c:pt>
                <c:pt idx="29">
                  <c:v>43.09</c:v>
                </c:pt>
                <c:pt idx="30">
                  <c:v>43.07</c:v>
                </c:pt>
                <c:pt idx="31">
                  <c:v>43.05</c:v>
                </c:pt>
                <c:pt idx="32">
                  <c:v>43.09</c:v>
                </c:pt>
                <c:pt idx="33">
                  <c:v>43.07</c:v>
                </c:pt>
                <c:pt idx="34">
                  <c:v>43.1</c:v>
                </c:pt>
                <c:pt idx="35">
                  <c:v>43.17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Sheet4!$AD$2:$AD$37</c:f>
              <c:numCache>
                <c:formatCode>h:mm;@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Sheet4!$AF$2:$AF$37</c:f>
              <c:numCache>
                <c:formatCode>General</c:formatCode>
                <c:ptCount val="36"/>
                <c:pt idx="0">
                  <c:v>43.55</c:v>
                </c:pt>
                <c:pt idx="1">
                  <c:v>43.56</c:v>
                </c:pt>
                <c:pt idx="2">
                  <c:v>43.61</c:v>
                </c:pt>
                <c:pt idx="3">
                  <c:v>43.64</c:v>
                </c:pt>
                <c:pt idx="4">
                  <c:v>43.54</c:v>
                </c:pt>
                <c:pt idx="5">
                  <c:v>43.43</c:v>
                </c:pt>
                <c:pt idx="6">
                  <c:v>43.34</c:v>
                </c:pt>
                <c:pt idx="7">
                  <c:v>43.43</c:v>
                </c:pt>
                <c:pt idx="8">
                  <c:v>43.5</c:v>
                </c:pt>
                <c:pt idx="9">
                  <c:v>43.47</c:v>
                </c:pt>
                <c:pt idx="10">
                  <c:v>43.4</c:v>
                </c:pt>
                <c:pt idx="11">
                  <c:v>43.42</c:v>
                </c:pt>
                <c:pt idx="12">
                  <c:v>43.39</c:v>
                </c:pt>
                <c:pt idx="13">
                  <c:v>43.4</c:v>
                </c:pt>
                <c:pt idx="14">
                  <c:v>43.4</c:v>
                </c:pt>
                <c:pt idx="15">
                  <c:v>43.42</c:v>
                </c:pt>
                <c:pt idx="16">
                  <c:v>43.43</c:v>
                </c:pt>
                <c:pt idx="17">
                  <c:v>43.27</c:v>
                </c:pt>
                <c:pt idx="18">
                  <c:v>43.31</c:v>
                </c:pt>
                <c:pt idx="19">
                  <c:v>43.32</c:v>
                </c:pt>
                <c:pt idx="20">
                  <c:v>43.19</c:v>
                </c:pt>
                <c:pt idx="21">
                  <c:v>43.17</c:v>
                </c:pt>
                <c:pt idx="22">
                  <c:v>43.17</c:v>
                </c:pt>
                <c:pt idx="23">
                  <c:v>43.03</c:v>
                </c:pt>
                <c:pt idx="24">
                  <c:v>43.09</c:v>
                </c:pt>
                <c:pt idx="25">
                  <c:v>43.17</c:v>
                </c:pt>
                <c:pt idx="26">
                  <c:v>43.19</c:v>
                </c:pt>
                <c:pt idx="27">
                  <c:v>43.23</c:v>
                </c:pt>
                <c:pt idx="28">
                  <c:v>43.22</c:v>
                </c:pt>
                <c:pt idx="29">
                  <c:v>43.11</c:v>
                </c:pt>
                <c:pt idx="30">
                  <c:v>43.11</c:v>
                </c:pt>
                <c:pt idx="31">
                  <c:v>43.09</c:v>
                </c:pt>
                <c:pt idx="32">
                  <c:v>43.12</c:v>
                </c:pt>
                <c:pt idx="33">
                  <c:v>43.09</c:v>
                </c:pt>
                <c:pt idx="34">
                  <c:v>43.13</c:v>
                </c:pt>
                <c:pt idx="35">
                  <c:v>43.17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Sheet4!$AD$2:$AD$37</c:f>
              <c:numCache>
                <c:formatCode>h:mm;@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Sheet4!$AG$2:$AG$37</c:f>
              <c:numCache>
                <c:formatCode>General</c:formatCode>
                <c:ptCount val="36"/>
                <c:pt idx="0">
                  <c:v>43.43</c:v>
                </c:pt>
                <c:pt idx="1">
                  <c:v>43.47</c:v>
                </c:pt>
                <c:pt idx="2">
                  <c:v>43.46</c:v>
                </c:pt>
                <c:pt idx="3">
                  <c:v>43.48</c:v>
                </c:pt>
                <c:pt idx="4">
                  <c:v>43.41</c:v>
                </c:pt>
                <c:pt idx="5">
                  <c:v>43.24</c:v>
                </c:pt>
                <c:pt idx="6">
                  <c:v>43.19</c:v>
                </c:pt>
                <c:pt idx="7">
                  <c:v>43.24</c:v>
                </c:pt>
                <c:pt idx="8">
                  <c:v>43.36</c:v>
                </c:pt>
                <c:pt idx="9">
                  <c:v>43.31</c:v>
                </c:pt>
                <c:pt idx="10">
                  <c:v>43.28</c:v>
                </c:pt>
                <c:pt idx="11">
                  <c:v>43.32</c:v>
                </c:pt>
                <c:pt idx="12">
                  <c:v>43.27</c:v>
                </c:pt>
                <c:pt idx="13">
                  <c:v>43.22</c:v>
                </c:pt>
                <c:pt idx="14">
                  <c:v>43.31</c:v>
                </c:pt>
                <c:pt idx="15">
                  <c:v>43.29</c:v>
                </c:pt>
                <c:pt idx="16">
                  <c:v>43.26</c:v>
                </c:pt>
                <c:pt idx="17">
                  <c:v>43.17</c:v>
                </c:pt>
                <c:pt idx="18">
                  <c:v>43.2</c:v>
                </c:pt>
                <c:pt idx="19">
                  <c:v>43.14</c:v>
                </c:pt>
                <c:pt idx="20">
                  <c:v>43.07</c:v>
                </c:pt>
                <c:pt idx="21">
                  <c:v>43.03</c:v>
                </c:pt>
                <c:pt idx="22">
                  <c:v>42.99</c:v>
                </c:pt>
                <c:pt idx="23">
                  <c:v>42.94</c:v>
                </c:pt>
                <c:pt idx="24">
                  <c:v>42.95</c:v>
                </c:pt>
                <c:pt idx="25">
                  <c:v>43.03</c:v>
                </c:pt>
                <c:pt idx="26">
                  <c:v>43.06</c:v>
                </c:pt>
                <c:pt idx="27">
                  <c:v>43.16</c:v>
                </c:pt>
                <c:pt idx="28">
                  <c:v>43.09</c:v>
                </c:pt>
                <c:pt idx="29">
                  <c:v>43.07</c:v>
                </c:pt>
                <c:pt idx="30">
                  <c:v>43.04</c:v>
                </c:pt>
                <c:pt idx="31">
                  <c:v>43.02</c:v>
                </c:pt>
                <c:pt idx="32">
                  <c:v>43.02</c:v>
                </c:pt>
                <c:pt idx="33">
                  <c:v>43.05</c:v>
                </c:pt>
                <c:pt idx="34">
                  <c:v>43.04</c:v>
                </c:pt>
                <c:pt idx="35">
                  <c:v>43.08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Sheet4!$AD$2:$AD$37</c:f>
              <c:numCache>
                <c:formatCode>h:mm;@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Sheet4!$AH$2:$AH$37</c:f>
              <c:numCache>
                <c:formatCode>General</c:formatCode>
                <c:ptCount val="36"/>
                <c:pt idx="0">
                  <c:v>43.47</c:v>
                </c:pt>
                <c:pt idx="1">
                  <c:v>43.48</c:v>
                </c:pt>
                <c:pt idx="2">
                  <c:v>43.51</c:v>
                </c:pt>
                <c:pt idx="3">
                  <c:v>43.56</c:v>
                </c:pt>
                <c:pt idx="4">
                  <c:v>43.48</c:v>
                </c:pt>
                <c:pt idx="5">
                  <c:v>43.42</c:v>
                </c:pt>
                <c:pt idx="6">
                  <c:v>43.3</c:v>
                </c:pt>
                <c:pt idx="7">
                  <c:v>43.3</c:v>
                </c:pt>
                <c:pt idx="8">
                  <c:v>43.39</c:v>
                </c:pt>
                <c:pt idx="9">
                  <c:v>43.43</c:v>
                </c:pt>
                <c:pt idx="10">
                  <c:v>43.31</c:v>
                </c:pt>
                <c:pt idx="11">
                  <c:v>43.33</c:v>
                </c:pt>
                <c:pt idx="12">
                  <c:v>43.35</c:v>
                </c:pt>
                <c:pt idx="13">
                  <c:v>43.28</c:v>
                </c:pt>
                <c:pt idx="14">
                  <c:v>43.39</c:v>
                </c:pt>
                <c:pt idx="15">
                  <c:v>43.34</c:v>
                </c:pt>
                <c:pt idx="16">
                  <c:v>43.36</c:v>
                </c:pt>
                <c:pt idx="17">
                  <c:v>43.27</c:v>
                </c:pt>
                <c:pt idx="18">
                  <c:v>43.21</c:v>
                </c:pt>
                <c:pt idx="19">
                  <c:v>43.23</c:v>
                </c:pt>
                <c:pt idx="20">
                  <c:v>43.15</c:v>
                </c:pt>
                <c:pt idx="21">
                  <c:v>43.08</c:v>
                </c:pt>
                <c:pt idx="22">
                  <c:v>43.09</c:v>
                </c:pt>
                <c:pt idx="23">
                  <c:v>43.01</c:v>
                </c:pt>
                <c:pt idx="24">
                  <c:v>42.98</c:v>
                </c:pt>
                <c:pt idx="25">
                  <c:v>43.07</c:v>
                </c:pt>
                <c:pt idx="26">
                  <c:v>43.08</c:v>
                </c:pt>
                <c:pt idx="27">
                  <c:v>43.16</c:v>
                </c:pt>
                <c:pt idx="28">
                  <c:v>43.21</c:v>
                </c:pt>
                <c:pt idx="29">
                  <c:v>43.09</c:v>
                </c:pt>
                <c:pt idx="30">
                  <c:v>43.09</c:v>
                </c:pt>
                <c:pt idx="31">
                  <c:v>43.08</c:v>
                </c:pt>
                <c:pt idx="32">
                  <c:v>43.04</c:v>
                </c:pt>
                <c:pt idx="33">
                  <c:v>43.09</c:v>
                </c:pt>
                <c:pt idx="34">
                  <c:v>43.07</c:v>
                </c:pt>
                <c:pt idx="35">
                  <c:v>43.09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223443088"/>
        <c:axId val="1223443648"/>
      </c:stockChart>
      <c:catAx>
        <c:axId val="1223443088"/>
        <c:scaling>
          <c:orientation val="maxMin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43648"/>
        <c:crosses val="autoZero"/>
        <c:auto val="1"/>
        <c:lblAlgn val="ctr"/>
        <c:lblOffset val="100"/>
        <c:tickLblSkip val="4"/>
        <c:tickMarkSkip val="10"/>
        <c:noMultiLvlLbl val="0"/>
      </c:catAx>
      <c:valAx>
        <c:axId val="1223443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4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84693744965047E-2"/>
          <c:y val="4.1666666666666664E-2"/>
          <c:w val="0.8837549959720381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Sheet4!$AK$2:$AK$37</c:f>
              <c:numCache>
                <c:formatCode>h:mm;@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Sheet4!$AL$2:$AL$37</c:f>
              <c:numCache>
                <c:formatCode>General</c:formatCode>
                <c:ptCount val="36"/>
                <c:pt idx="0">
                  <c:v>1243.5</c:v>
                </c:pt>
                <c:pt idx="1">
                  <c:v>1244.5999999999999</c:v>
                </c:pt>
                <c:pt idx="2">
                  <c:v>1245.2</c:v>
                </c:pt>
                <c:pt idx="3">
                  <c:v>1243.9000000000001</c:v>
                </c:pt>
                <c:pt idx="4">
                  <c:v>1243.2</c:v>
                </c:pt>
                <c:pt idx="5">
                  <c:v>1242.3</c:v>
                </c:pt>
                <c:pt idx="6">
                  <c:v>1243.3</c:v>
                </c:pt>
                <c:pt idx="7">
                  <c:v>1244</c:v>
                </c:pt>
                <c:pt idx="8">
                  <c:v>1244.2</c:v>
                </c:pt>
                <c:pt idx="9">
                  <c:v>1245.3</c:v>
                </c:pt>
                <c:pt idx="10">
                  <c:v>1244.7</c:v>
                </c:pt>
                <c:pt idx="11">
                  <c:v>1245.2</c:v>
                </c:pt>
                <c:pt idx="12">
                  <c:v>1242.5999999999999</c:v>
                </c:pt>
                <c:pt idx="13">
                  <c:v>1240.3</c:v>
                </c:pt>
                <c:pt idx="14">
                  <c:v>1236.7</c:v>
                </c:pt>
                <c:pt idx="15">
                  <c:v>1236.3</c:v>
                </c:pt>
                <c:pt idx="16">
                  <c:v>1235.2</c:v>
                </c:pt>
                <c:pt idx="17">
                  <c:v>1235.3</c:v>
                </c:pt>
                <c:pt idx="18">
                  <c:v>1235.7</c:v>
                </c:pt>
                <c:pt idx="19">
                  <c:v>1236.4000000000001</c:v>
                </c:pt>
                <c:pt idx="20">
                  <c:v>1236</c:v>
                </c:pt>
                <c:pt idx="21">
                  <c:v>1235.5999999999999</c:v>
                </c:pt>
                <c:pt idx="22">
                  <c:v>1233.7</c:v>
                </c:pt>
                <c:pt idx="23">
                  <c:v>1233.9000000000001</c:v>
                </c:pt>
                <c:pt idx="24">
                  <c:v>1234</c:v>
                </c:pt>
                <c:pt idx="25">
                  <c:v>1234.5999999999999</c:v>
                </c:pt>
                <c:pt idx="26">
                  <c:v>1234.5999999999999</c:v>
                </c:pt>
                <c:pt idx="27">
                  <c:v>1234.2</c:v>
                </c:pt>
                <c:pt idx="28">
                  <c:v>1233.4000000000001</c:v>
                </c:pt>
                <c:pt idx="29">
                  <c:v>1233.4000000000001</c:v>
                </c:pt>
                <c:pt idx="30">
                  <c:v>1233.5999999999999</c:v>
                </c:pt>
                <c:pt idx="31">
                  <c:v>1233.0999999999999</c:v>
                </c:pt>
                <c:pt idx="32">
                  <c:v>1234.3</c:v>
                </c:pt>
                <c:pt idx="33">
                  <c:v>1234.2</c:v>
                </c:pt>
                <c:pt idx="34">
                  <c:v>1234.8</c:v>
                </c:pt>
                <c:pt idx="35">
                  <c:v>1235.3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Sheet4!$AK$2:$AK$37</c:f>
              <c:numCache>
                <c:formatCode>h:mm;@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Sheet4!$AM$2:$AM$37</c:f>
              <c:numCache>
                <c:formatCode>General</c:formatCode>
                <c:ptCount val="36"/>
                <c:pt idx="0">
                  <c:v>1243.5999999999999</c:v>
                </c:pt>
                <c:pt idx="1">
                  <c:v>1244.9000000000001</c:v>
                </c:pt>
                <c:pt idx="2">
                  <c:v>1245.7</c:v>
                </c:pt>
                <c:pt idx="3">
                  <c:v>1245.2</c:v>
                </c:pt>
                <c:pt idx="4">
                  <c:v>1244.5999999999999</c:v>
                </c:pt>
                <c:pt idx="5">
                  <c:v>1243.3</c:v>
                </c:pt>
                <c:pt idx="6">
                  <c:v>1243.9000000000001</c:v>
                </c:pt>
                <c:pt idx="7">
                  <c:v>1244.0999999999999</c:v>
                </c:pt>
                <c:pt idx="8">
                  <c:v>1244.7</c:v>
                </c:pt>
                <c:pt idx="9">
                  <c:v>1245.8</c:v>
                </c:pt>
                <c:pt idx="10">
                  <c:v>1245.5999999999999</c:v>
                </c:pt>
                <c:pt idx="11">
                  <c:v>1245.9000000000001</c:v>
                </c:pt>
                <c:pt idx="12">
                  <c:v>1246.5</c:v>
                </c:pt>
                <c:pt idx="13">
                  <c:v>1244.5999999999999</c:v>
                </c:pt>
                <c:pt idx="14">
                  <c:v>1241.5</c:v>
                </c:pt>
                <c:pt idx="15">
                  <c:v>1237.3</c:v>
                </c:pt>
                <c:pt idx="16">
                  <c:v>1236.3</c:v>
                </c:pt>
                <c:pt idx="17">
                  <c:v>1235.8</c:v>
                </c:pt>
                <c:pt idx="18">
                  <c:v>1236.3</c:v>
                </c:pt>
                <c:pt idx="19">
                  <c:v>1236.9000000000001</c:v>
                </c:pt>
                <c:pt idx="20">
                  <c:v>1236.5999999999999</c:v>
                </c:pt>
                <c:pt idx="21">
                  <c:v>1237.5999999999999</c:v>
                </c:pt>
                <c:pt idx="22">
                  <c:v>1236</c:v>
                </c:pt>
                <c:pt idx="23">
                  <c:v>1233.9000000000001</c:v>
                </c:pt>
                <c:pt idx="24">
                  <c:v>1234.2</c:v>
                </c:pt>
                <c:pt idx="25">
                  <c:v>1235.0999999999999</c:v>
                </c:pt>
                <c:pt idx="26">
                  <c:v>1234.9000000000001</c:v>
                </c:pt>
                <c:pt idx="27">
                  <c:v>1234.7</c:v>
                </c:pt>
                <c:pt idx="28">
                  <c:v>1234.4000000000001</c:v>
                </c:pt>
                <c:pt idx="29">
                  <c:v>1234.2</c:v>
                </c:pt>
                <c:pt idx="30">
                  <c:v>1233.8</c:v>
                </c:pt>
                <c:pt idx="31">
                  <c:v>1233.9000000000001</c:v>
                </c:pt>
                <c:pt idx="32">
                  <c:v>1234.7</c:v>
                </c:pt>
                <c:pt idx="33">
                  <c:v>1234.5</c:v>
                </c:pt>
                <c:pt idx="34">
                  <c:v>1234.8</c:v>
                </c:pt>
                <c:pt idx="35">
                  <c:v>1235.5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Sheet4!$AK$2:$AK$37</c:f>
              <c:numCache>
                <c:formatCode>h:mm;@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Sheet4!$AN$2:$AN$37</c:f>
              <c:numCache>
                <c:formatCode>General</c:formatCode>
                <c:ptCount val="36"/>
                <c:pt idx="0">
                  <c:v>1242.4000000000001</c:v>
                </c:pt>
                <c:pt idx="1">
                  <c:v>1243.2</c:v>
                </c:pt>
                <c:pt idx="2">
                  <c:v>1244.3</c:v>
                </c:pt>
                <c:pt idx="3">
                  <c:v>1243.3</c:v>
                </c:pt>
                <c:pt idx="4">
                  <c:v>1242.7</c:v>
                </c:pt>
                <c:pt idx="5">
                  <c:v>1242.2</c:v>
                </c:pt>
                <c:pt idx="6">
                  <c:v>1242.2</c:v>
                </c:pt>
                <c:pt idx="7">
                  <c:v>1243.0999999999999</c:v>
                </c:pt>
                <c:pt idx="8">
                  <c:v>1243.3</c:v>
                </c:pt>
                <c:pt idx="9">
                  <c:v>1243.5999999999999</c:v>
                </c:pt>
                <c:pt idx="10">
                  <c:v>1244.5</c:v>
                </c:pt>
                <c:pt idx="11">
                  <c:v>1244</c:v>
                </c:pt>
                <c:pt idx="12">
                  <c:v>1242.3</c:v>
                </c:pt>
                <c:pt idx="13">
                  <c:v>1240.0999999999999</c:v>
                </c:pt>
                <c:pt idx="14">
                  <c:v>1236.5999999999999</c:v>
                </c:pt>
                <c:pt idx="15">
                  <c:v>1236.0999999999999</c:v>
                </c:pt>
                <c:pt idx="16">
                  <c:v>1235</c:v>
                </c:pt>
                <c:pt idx="17">
                  <c:v>1234.8</c:v>
                </c:pt>
                <c:pt idx="18">
                  <c:v>1235.2</c:v>
                </c:pt>
                <c:pt idx="19">
                  <c:v>1235.0999999999999</c:v>
                </c:pt>
                <c:pt idx="20">
                  <c:v>1235.8</c:v>
                </c:pt>
                <c:pt idx="21">
                  <c:v>1235.4000000000001</c:v>
                </c:pt>
                <c:pt idx="22">
                  <c:v>1233.5999999999999</c:v>
                </c:pt>
                <c:pt idx="23">
                  <c:v>1232.9000000000001</c:v>
                </c:pt>
                <c:pt idx="24">
                  <c:v>1233.2</c:v>
                </c:pt>
                <c:pt idx="25">
                  <c:v>1233.7</c:v>
                </c:pt>
                <c:pt idx="26">
                  <c:v>1234.0999999999999</c:v>
                </c:pt>
                <c:pt idx="27">
                  <c:v>1234</c:v>
                </c:pt>
                <c:pt idx="28">
                  <c:v>1233.2</c:v>
                </c:pt>
                <c:pt idx="29">
                  <c:v>1233.3</c:v>
                </c:pt>
                <c:pt idx="30">
                  <c:v>1233.2</c:v>
                </c:pt>
                <c:pt idx="31">
                  <c:v>1232.7</c:v>
                </c:pt>
                <c:pt idx="32">
                  <c:v>1233</c:v>
                </c:pt>
                <c:pt idx="33">
                  <c:v>1233.8</c:v>
                </c:pt>
                <c:pt idx="34">
                  <c:v>1234</c:v>
                </c:pt>
                <c:pt idx="35">
                  <c:v>1234.7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Sheet4!$AK$2:$AK$37</c:f>
              <c:numCache>
                <c:formatCode>h:mm;@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Sheet4!$AO$2:$AO$37</c:f>
              <c:numCache>
                <c:formatCode>General</c:formatCode>
                <c:ptCount val="36"/>
                <c:pt idx="0">
                  <c:v>1242.8</c:v>
                </c:pt>
                <c:pt idx="1">
                  <c:v>1243.5</c:v>
                </c:pt>
                <c:pt idx="2">
                  <c:v>1244.5</c:v>
                </c:pt>
                <c:pt idx="3">
                  <c:v>1245.2</c:v>
                </c:pt>
                <c:pt idx="4">
                  <c:v>1243.9000000000001</c:v>
                </c:pt>
                <c:pt idx="5">
                  <c:v>1243.0999999999999</c:v>
                </c:pt>
                <c:pt idx="6">
                  <c:v>1242.3</c:v>
                </c:pt>
                <c:pt idx="7">
                  <c:v>1243.3</c:v>
                </c:pt>
                <c:pt idx="8">
                  <c:v>1243.9000000000001</c:v>
                </c:pt>
                <c:pt idx="9">
                  <c:v>1244.3</c:v>
                </c:pt>
                <c:pt idx="10">
                  <c:v>1245.2</c:v>
                </c:pt>
                <c:pt idx="11">
                  <c:v>1244.7</c:v>
                </c:pt>
                <c:pt idx="12">
                  <c:v>1245.0999999999999</c:v>
                </c:pt>
                <c:pt idx="13">
                  <c:v>1242.5</c:v>
                </c:pt>
                <c:pt idx="14">
                  <c:v>1240.2</c:v>
                </c:pt>
                <c:pt idx="15">
                  <c:v>1236.7</c:v>
                </c:pt>
                <c:pt idx="16">
                  <c:v>1236.2</c:v>
                </c:pt>
                <c:pt idx="17">
                  <c:v>1235.3</c:v>
                </c:pt>
                <c:pt idx="18">
                  <c:v>1235.3</c:v>
                </c:pt>
                <c:pt idx="19">
                  <c:v>1235.8</c:v>
                </c:pt>
                <c:pt idx="20">
                  <c:v>1236.4000000000001</c:v>
                </c:pt>
                <c:pt idx="21">
                  <c:v>1236</c:v>
                </c:pt>
                <c:pt idx="22">
                  <c:v>1235.5999999999999</c:v>
                </c:pt>
                <c:pt idx="23">
                  <c:v>1233.7</c:v>
                </c:pt>
                <c:pt idx="24">
                  <c:v>1233.8</c:v>
                </c:pt>
                <c:pt idx="25">
                  <c:v>1234.0999999999999</c:v>
                </c:pt>
                <c:pt idx="26">
                  <c:v>1234.7</c:v>
                </c:pt>
                <c:pt idx="27">
                  <c:v>1234.5999999999999</c:v>
                </c:pt>
                <c:pt idx="28">
                  <c:v>1234.2</c:v>
                </c:pt>
                <c:pt idx="29">
                  <c:v>1233.5</c:v>
                </c:pt>
                <c:pt idx="30">
                  <c:v>1233.4000000000001</c:v>
                </c:pt>
                <c:pt idx="31">
                  <c:v>1233.5999999999999</c:v>
                </c:pt>
                <c:pt idx="32">
                  <c:v>1233.0999999999999</c:v>
                </c:pt>
                <c:pt idx="33">
                  <c:v>1234.4000000000001</c:v>
                </c:pt>
                <c:pt idx="34">
                  <c:v>1234.2</c:v>
                </c:pt>
                <c:pt idx="35">
                  <c:v>1234.9000000000001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223448688"/>
        <c:axId val="1223449248"/>
      </c:stockChart>
      <c:catAx>
        <c:axId val="1223448688"/>
        <c:scaling>
          <c:orientation val="maxMin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49248"/>
        <c:crosses val="autoZero"/>
        <c:auto val="1"/>
        <c:lblAlgn val="ctr"/>
        <c:lblOffset val="100"/>
        <c:tickLblSkip val="4"/>
        <c:tickMarkSkip val="10"/>
        <c:noMultiLvlLbl val="0"/>
      </c:catAx>
      <c:valAx>
        <c:axId val="12234492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4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84693744965047E-2"/>
          <c:y val="4.1666666666666664E-2"/>
          <c:w val="0.8837549959720381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Sheet4!$AR$2:$AR$37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Sheet4!$AS$2:$AS$37</c:f>
              <c:numCache>
                <c:formatCode>General</c:formatCode>
                <c:ptCount val="36"/>
                <c:pt idx="0">
                  <c:v>1.4626999999999999</c:v>
                </c:pt>
                <c:pt idx="1">
                  <c:v>1.4625999999999999</c:v>
                </c:pt>
                <c:pt idx="2">
                  <c:v>1.4622999999999999</c:v>
                </c:pt>
                <c:pt idx="3">
                  <c:v>1.4625999999999999</c:v>
                </c:pt>
                <c:pt idx="4">
                  <c:v>1.4637</c:v>
                </c:pt>
                <c:pt idx="5">
                  <c:v>1.4625999999999999</c:v>
                </c:pt>
                <c:pt idx="6">
                  <c:v>1.4621</c:v>
                </c:pt>
                <c:pt idx="7">
                  <c:v>1.4628000000000001</c:v>
                </c:pt>
                <c:pt idx="8">
                  <c:v>1.4625999999999999</c:v>
                </c:pt>
                <c:pt idx="9">
                  <c:v>1.4626999999999999</c:v>
                </c:pt>
                <c:pt idx="10">
                  <c:v>1.4632000000000001</c:v>
                </c:pt>
                <c:pt idx="11">
                  <c:v>1.4632000000000001</c:v>
                </c:pt>
                <c:pt idx="12">
                  <c:v>1.462</c:v>
                </c:pt>
                <c:pt idx="13">
                  <c:v>1.4615</c:v>
                </c:pt>
                <c:pt idx="14">
                  <c:v>1.4614</c:v>
                </c:pt>
                <c:pt idx="15">
                  <c:v>1.4617</c:v>
                </c:pt>
                <c:pt idx="16">
                  <c:v>1.4610000000000001</c:v>
                </c:pt>
                <c:pt idx="17">
                  <c:v>1.4608000000000001</c:v>
                </c:pt>
                <c:pt idx="18">
                  <c:v>1.4612000000000001</c:v>
                </c:pt>
                <c:pt idx="19">
                  <c:v>1.4615</c:v>
                </c:pt>
                <c:pt idx="20">
                  <c:v>1.4599</c:v>
                </c:pt>
                <c:pt idx="21">
                  <c:v>1.4601999999999999</c:v>
                </c:pt>
                <c:pt idx="22">
                  <c:v>1.4574</c:v>
                </c:pt>
                <c:pt idx="23">
                  <c:v>1.4569000000000001</c:v>
                </c:pt>
                <c:pt idx="24">
                  <c:v>1.4575</c:v>
                </c:pt>
                <c:pt idx="25">
                  <c:v>1.4570000000000001</c:v>
                </c:pt>
                <c:pt idx="26">
                  <c:v>1.4556</c:v>
                </c:pt>
                <c:pt idx="27">
                  <c:v>1.4553</c:v>
                </c:pt>
                <c:pt idx="28">
                  <c:v>1.4549000000000001</c:v>
                </c:pt>
                <c:pt idx="29">
                  <c:v>1.4549000000000001</c:v>
                </c:pt>
                <c:pt idx="30">
                  <c:v>1.4550000000000001</c:v>
                </c:pt>
                <c:pt idx="31">
                  <c:v>1.4550000000000001</c:v>
                </c:pt>
                <c:pt idx="32">
                  <c:v>1.4555</c:v>
                </c:pt>
                <c:pt idx="33">
                  <c:v>1.4555</c:v>
                </c:pt>
                <c:pt idx="34">
                  <c:v>1.4557</c:v>
                </c:pt>
                <c:pt idx="35">
                  <c:v>1.4559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Sheet4!$AR$2:$AR$37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Sheet4!$AT$2:$AT$37</c:f>
              <c:numCache>
                <c:formatCode>General</c:formatCode>
                <c:ptCount val="36"/>
                <c:pt idx="0">
                  <c:v>1.4629000000000001</c:v>
                </c:pt>
                <c:pt idx="1">
                  <c:v>1.4633</c:v>
                </c:pt>
                <c:pt idx="2">
                  <c:v>1.4634</c:v>
                </c:pt>
                <c:pt idx="3">
                  <c:v>1.4630000000000001</c:v>
                </c:pt>
                <c:pt idx="4">
                  <c:v>1.4641</c:v>
                </c:pt>
                <c:pt idx="5">
                  <c:v>1.4637</c:v>
                </c:pt>
                <c:pt idx="6">
                  <c:v>1.4632000000000001</c:v>
                </c:pt>
                <c:pt idx="7">
                  <c:v>1.4630000000000001</c:v>
                </c:pt>
                <c:pt idx="8">
                  <c:v>1.4628000000000001</c:v>
                </c:pt>
                <c:pt idx="9">
                  <c:v>1.4628000000000001</c:v>
                </c:pt>
                <c:pt idx="10">
                  <c:v>1.4633</c:v>
                </c:pt>
                <c:pt idx="11">
                  <c:v>1.4639</c:v>
                </c:pt>
                <c:pt idx="12">
                  <c:v>1.4635</c:v>
                </c:pt>
                <c:pt idx="13">
                  <c:v>1.4623999999999999</c:v>
                </c:pt>
                <c:pt idx="14">
                  <c:v>1.462</c:v>
                </c:pt>
                <c:pt idx="15">
                  <c:v>1.462</c:v>
                </c:pt>
                <c:pt idx="16">
                  <c:v>1.4624999999999999</c:v>
                </c:pt>
                <c:pt idx="17">
                  <c:v>1.4617</c:v>
                </c:pt>
                <c:pt idx="18">
                  <c:v>1.4617</c:v>
                </c:pt>
                <c:pt idx="19">
                  <c:v>1.4621999999999999</c:v>
                </c:pt>
                <c:pt idx="20">
                  <c:v>1.4619</c:v>
                </c:pt>
                <c:pt idx="21">
                  <c:v>1.4608000000000001</c:v>
                </c:pt>
                <c:pt idx="22">
                  <c:v>1.4605999999999999</c:v>
                </c:pt>
                <c:pt idx="23">
                  <c:v>1.4573</c:v>
                </c:pt>
                <c:pt idx="24">
                  <c:v>1.4577</c:v>
                </c:pt>
                <c:pt idx="25">
                  <c:v>1.4578</c:v>
                </c:pt>
                <c:pt idx="26">
                  <c:v>1.4571000000000001</c:v>
                </c:pt>
                <c:pt idx="27">
                  <c:v>1.4557</c:v>
                </c:pt>
                <c:pt idx="28">
                  <c:v>1.4554</c:v>
                </c:pt>
                <c:pt idx="29">
                  <c:v>1.4552</c:v>
                </c:pt>
                <c:pt idx="30">
                  <c:v>1.4555</c:v>
                </c:pt>
                <c:pt idx="31">
                  <c:v>1.4552</c:v>
                </c:pt>
                <c:pt idx="32">
                  <c:v>1.4557</c:v>
                </c:pt>
                <c:pt idx="33">
                  <c:v>1.4557</c:v>
                </c:pt>
                <c:pt idx="34">
                  <c:v>1.4559</c:v>
                </c:pt>
                <c:pt idx="35">
                  <c:v>1.456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Sheet4!$AR$2:$AR$37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Sheet4!$AU$2:$AU$37</c:f>
              <c:numCache>
                <c:formatCode>General</c:formatCode>
                <c:ptCount val="36"/>
                <c:pt idx="0">
                  <c:v>1.4621999999999999</c:v>
                </c:pt>
                <c:pt idx="1">
                  <c:v>1.4622999999999999</c:v>
                </c:pt>
                <c:pt idx="2">
                  <c:v>1.4622999999999999</c:v>
                </c:pt>
                <c:pt idx="3">
                  <c:v>1.4621999999999999</c:v>
                </c:pt>
                <c:pt idx="4">
                  <c:v>1.4626999999999999</c:v>
                </c:pt>
                <c:pt idx="5">
                  <c:v>1.4624999999999999</c:v>
                </c:pt>
                <c:pt idx="6">
                  <c:v>1.462</c:v>
                </c:pt>
                <c:pt idx="7">
                  <c:v>1.462</c:v>
                </c:pt>
                <c:pt idx="8">
                  <c:v>1.462</c:v>
                </c:pt>
                <c:pt idx="9">
                  <c:v>1.4622999999999999</c:v>
                </c:pt>
                <c:pt idx="10">
                  <c:v>1.4621999999999999</c:v>
                </c:pt>
                <c:pt idx="11">
                  <c:v>1.4630000000000001</c:v>
                </c:pt>
                <c:pt idx="12">
                  <c:v>1.4619</c:v>
                </c:pt>
                <c:pt idx="13">
                  <c:v>1.4608000000000001</c:v>
                </c:pt>
                <c:pt idx="14">
                  <c:v>1.4614</c:v>
                </c:pt>
                <c:pt idx="15">
                  <c:v>1.4612000000000001</c:v>
                </c:pt>
                <c:pt idx="16">
                  <c:v>1.4610000000000001</c:v>
                </c:pt>
                <c:pt idx="17">
                  <c:v>1.4605999999999999</c:v>
                </c:pt>
                <c:pt idx="18">
                  <c:v>1.4607000000000001</c:v>
                </c:pt>
                <c:pt idx="19">
                  <c:v>1.4607000000000001</c:v>
                </c:pt>
                <c:pt idx="20">
                  <c:v>1.4597</c:v>
                </c:pt>
                <c:pt idx="21">
                  <c:v>1.4594</c:v>
                </c:pt>
                <c:pt idx="22">
                  <c:v>1.4572000000000001</c:v>
                </c:pt>
                <c:pt idx="23">
                  <c:v>1.4563999999999999</c:v>
                </c:pt>
                <c:pt idx="24">
                  <c:v>1.4569000000000001</c:v>
                </c:pt>
                <c:pt idx="25">
                  <c:v>1.4567000000000001</c:v>
                </c:pt>
                <c:pt idx="26">
                  <c:v>1.4556</c:v>
                </c:pt>
                <c:pt idx="27">
                  <c:v>1.4553</c:v>
                </c:pt>
                <c:pt idx="28">
                  <c:v>1.4549000000000001</c:v>
                </c:pt>
                <c:pt idx="29">
                  <c:v>1.4545999999999999</c:v>
                </c:pt>
                <c:pt idx="30">
                  <c:v>1.4547000000000001</c:v>
                </c:pt>
                <c:pt idx="31">
                  <c:v>1.4549000000000001</c:v>
                </c:pt>
                <c:pt idx="32">
                  <c:v>1.4547000000000001</c:v>
                </c:pt>
                <c:pt idx="33">
                  <c:v>1.4552</c:v>
                </c:pt>
                <c:pt idx="34">
                  <c:v>1.4553</c:v>
                </c:pt>
                <c:pt idx="35">
                  <c:v>1.4556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Sheet4!$AR$2:$AR$37</c:f>
              <c:numCache>
                <c:formatCode>h:mm:ss;@</c:formatCode>
                <c:ptCount val="36"/>
                <c:pt idx="0">
                  <c:v>42486.388888888891</c:v>
                </c:pt>
                <c:pt idx="1">
                  <c:v>42486.385416666664</c:v>
                </c:pt>
                <c:pt idx="2">
                  <c:v>42486.381944444445</c:v>
                </c:pt>
                <c:pt idx="3">
                  <c:v>42486.378472222219</c:v>
                </c:pt>
                <c:pt idx="4">
                  <c:v>42486.375</c:v>
                </c:pt>
                <c:pt idx="5">
                  <c:v>42486.371527777781</c:v>
                </c:pt>
                <c:pt idx="6">
                  <c:v>42486.368055555555</c:v>
                </c:pt>
                <c:pt idx="7">
                  <c:v>42486.364583333336</c:v>
                </c:pt>
                <c:pt idx="8">
                  <c:v>42486.361111111109</c:v>
                </c:pt>
                <c:pt idx="9">
                  <c:v>42486.357638888891</c:v>
                </c:pt>
                <c:pt idx="10">
                  <c:v>42486.354166666664</c:v>
                </c:pt>
                <c:pt idx="11">
                  <c:v>42486.350694444445</c:v>
                </c:pt>
                <c:pt idx="12">
                  <c:v>42486.347222222219</c:v>
                </c:pt>
                <c:pt idx="13">
                  <c:v>42486.34375</c:v>
                </c:pt>
                <c:pt idx="14">
                  <c:v>42486.340277777781</c:v>
                </c:pt>
                <c:pt idx="15">
                  <c:v>42486.336805555555</c:v>
                </c:pt>
                <c:pt idx="16">
                  <c:v>42486.333333333336</c:v>
                </c:pt>
                <c:pt idx="17">
                  <c:v>42486.329861111109</c:v>
                </c:pt>
                <c:pt idx="18">
                  <c:v>42486.326388888891</c:v>
                </c:pt>
                <c:pt idx="19">
                  <c:v>42486.322916666664</c:v>
                </c:pt>
                <c:pt idx="20">
                  <c:v>42486.319444444445</c:v>
                </c:pt>
                <c:pt idx="21">
                  <c:v>42486.315972222219</c:v>
                </c:pt>
                <c:pt idx="22">
                  <c:v>42486.3125</c:v>
                </c:pt>
                <c:pt idx="23">
                  <c:v>42486.309027777781</c:v>
                </c:pt>
                <c:pt idx="24">
                  <c:v>42486.305555555555</c:v>
                </c:pt>
                <c:pt idx="25">
                  <c:v>42486.302083333336</c:v>
                </c:pt>
                <c:pt idx="26">
                  <c:v>42486.298611111109</c:v>
                </c:pt>
                <c:pt idx="27">
                  <c:v>42486.295138888891</c:v>
                </c:pt>
                <c:pt idx="28">
                  <c:v>42486.291666666664</c:v>
                </c:pt>
                <c:pt idx="29">
                  <c:v>42486.288194444445</c:v>
                </c:pt>
                <c:pt idx="30">
                  <c:v>42486.284722222219</c:v>
                </c:pt>
                <c:pt idx="31">
                  <c:v>42486.28125</c:v>
                </c:pt>
                <c:pt idx="32">
                  <c:v>42486.277777777781</c:v>
                </c:pt>
                <c:pt idx="33">
                  <c:v>42486.274305555555</c:v>
                </c:pt>
                <c:pt idx="34">
                  <c:v>42486.270833333336</c:v>
                </c:pt>
                <c:pt idx="35">
                  <c:v>42486.267361111109</c:v>
                </c:pt>
              </c:numCache>
            </c:numRef>
          </c:cat>
          <c:val>
            <c:numRef>
              <c:f>Sheet4!$AV$2:$AV$37</c:f>
              <c:numCache>
                <c:formatCode>General</c:formatCode>
                <c:ptCount val="36"/>
                <c:pt idx="0">
                  <c:v>1.4623999999999999</c:v>
                </c:pt>
                <c:pt idx="1">
                  <c:v>1.4626999999999999</c:v>
                </c:pt>
                <c:pt idx="2">
                  <c:v>1.4625999999999999</c:v>
                </c:pt>
                <c:pt idx="3">
                  <c:v>1.4621999999999999</c:v>
                </c:pt>
                <c:pt idx="4">
                  <c:v>1.4626999999999999</c:v>
                </c:pt>
                <c:pt idx="5">
                  <c:v>1.4637</c:v>
                </c:pt>
                <c:pt idx="6">
                  <c:v>1.4625999999999999</c:v>
                </c:pt>
                <c:pt idx="7">
                  <c:v>1.462</c:v>
                </c:pt>
                <c:pt idx="8">
                  <c:v>1.4628000000000001</c:v>
                </c:pt>
                <c:pt idx="9">
                  <c:v>1.4624999999999999</c:v>
                </c:pt>
                <c:pt idx="10">
                  <c:v>1.4626999999999999</c:v>
                </c:pt>
                <c:pt idx="11">
                  <c:v>1.4632000000000001</c:v>
                </c:pt>
                <c:pt idx="12">
                  <c:v>1.4632000000000001</c:v>
                </c:pt>
                <c:pt idx="13">
                  <c:v>1.4618</c:v>
                </c:pt>
                <c:pt idx="14">
                  <c:v>1.4615</c:v>
                </c:pt>
                <c:pt idx="15">
                  <c:v>1.4614</c:v>
                </c:pt>
                <c:pt idx="16">
                  <c:v>1.4617</c:v>
                </c:pt>
                <c:pt idx="17">
                  <c:v>1.4611000000000001</c:v>
                </c:pt>
                <c:pt idx="18">
                  <c:v>1.4607000000000001</c:v>
                </c:pt>
                <c:pt idx="19">
                  <c:v>1.4610000000000001</c:v>
                </c:pt>
                <c:pt idx="20">
                  <c:v>1.4613</c:v>
                </c:pt>
                <c:pt idx="21">
                  <c:v>1.4598</c:v>
                </c:pt>
                <c:pt idx="22">
                  <c:v>1.4601999999999999</c:v>
                </c:pt>
                <c:pt idx="23">
                  <c:v>1.4570000000000001</c:v>
                </c:pt>
                <c:pt idx="24">
                  <c:v>1.4570000000000001</c:v>
                </c:pt>
                <c:pt idx="25">
                  <c:v>1.4574</c:v>
                </c:pt>
                <c:pt idx="26">
                  <c:v>1.4569000000000001</c:v>
                </c:pt>
                <c:pt idx="27">
                  <c:v>1.4556</c:v>
                </c:pt>
                <c:pt idx="28">
                  <c:v>1.4553</c:v>
                </c:pt>
                <c:pt idx="29">
                  <c:v>1.4548000000000001</c:v>
                </c:pt>
                <c:pt idx="30">
                  <c:v>1.4549000000000001</c:v>
                </c:pt>
                <c:pt idx="31">
                  <c:v>1.4551000000000001</c:v>
                </c:pt>
                <c:pt idx="32">
                  <c:v>1.4550000000000001</c:v>
                </c:pt>
                <c:pt idx="33">
                  <c:v>1.4554</c:v>
                </c:pt>
                <c:pt idx="34">
                  <c:v>1.4556</c:v>
                </c:pt>
                <c:pt idx="35">
                  <c:v>1.4556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223453168"/>
        <c:axId val="1223453728"/>
      </c:stockChart>
      <c:catAx>
        <c:axId val="1223453168"/>
        <c:scaling>
          <c:orientation val="maxMin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53728"/>
        <c:crosses val="autoZero"/>
        <c:auto val="1"/>
        <c:lblAlgn val="ctr"/>
        <c:lblOffset val="100"/>
        <c:tickLblSkip val="4"/>
        <c:tickMarkSkip val="10"/>
        <c:noMultiLvlLbl val="0"/>
      </c:catAx>
      <c:valAx>
        <c:axId val="12234537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B0F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5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672970843183611E-2"/>
          <c:y val="0.13795775528058993"/>
          <c:w val="0.93065405831363279"/>
          <c:h val="0.81124859392575932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Sheet1!$M$26:$M$32</c:f>
              <c:strCache>
                <c:ptCount val="7"/>
                <c:pt idx="0">
                  <c:v>EP</c:v>
                </c:pt>
                <c:pt idx="1">
                  <c:v>DD</c:v>
                </c:pt>
                <c:pt idx="2">
                  <c:v>DSX</c:v>
                </c:pt>
                <c:pt idx="3">
                  <c:v>MJNK</c:v>
                </c:pt>
                <c:pt idx="4">
                  <c:v>CLE</c:v>
                </c:pt>
                <c:pt idx="5">
                  <c:v>GCE</c:v>
                </c:pt>
                <c:pt idx="6">
                  <c:v>BP6</c:v>
                </c:pt>
              </c:strCache>
            </c:strRef>
          </c:cat>
          <c:val>
            <c:numRef>
              <c:f>Sheet1!$O$26:$O$32</c:f>
              <c:numCache>
                <c:formatCode>0.00%</c:formatCode>
                <c:ptCount val="7"/>
                <c:pt idx="0">
                  <c:v>4.8001920076803071E-4</c:v>
                </c:pt>
                <c:pt idx="1">
                  <c:v>2.2750375139164529E-3</c:v>
                </c:pt>
                <c:pt idx="2">
                  <c:v>3.9344262295081967E-3</c:v>
                </c:pt>
                <c:pt idx="3">
                  <c:v>2.8901734104046245E-4</c:v>
                </c:pt>
                <c:pt idx="4">
                  <c:v>7.5046904315197067E-3</c:v>
                </c:pt>
                <c:pt idx="5">
                  <c:v>-3.2252862441530688E-4</c:v>
                </c:pt>
                <c:pt idx="6">
                  <c:v>2.0719662960162237E-4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Sheet1!$M$26:$M$32</c:f>
              <c:strCache>
                <c:ptCount val="7"/>
                <c:pt idx="0">
                  <c:v>EP</c:v>
                </c:pt>
                <c:pt idx="1">
                  <c:v>DD</c:v>
                </c:pt>
                <c:pt idx="2">
                  <c:v>DSX</c:v>
                </c:pt>
                <c:pt idx="3">
                  <c:v>MJNK</c:v>
                </c:pt>
                <c:pt idx="4">
                  <c:v>CLE</c:v>
                </c:pt>
                <c:pt idx="5">
                  <c:v>GCE</c:v>
                </c:pt>
                <c:pt idx="6">
                  <c:v>BP6</c:v>
                </c:pt>
              </c:strCache>
            </c:strRef>
          </c:cat>
          <c:val>
            <c:numRef>
              <c:f>Sheet1!$P$26:$P$32</c:f>
              <c:numCache>
                <c:formatCode>0.00%</c:formatCode>
                <c:ptCount val="7"/>
                <c:pt idx="0">
                  <c:v>3.8401536061442457E-3</c:v>
                </c:pt>
                <c:pt idx="1">
                  <c:v>8.9065298417154749E-3</c:v>
                </c:pt>
                <c:pt idx="2">
                  <c:v>1.1475409836065573E-2</c:v>
                </c:pt>
                <c:pt idx="3">
                  <c:v>5.491329479768786E-3</c:v>
                </c:pt>
                <c:pt idx="4">
                  <c:v>2.3452157598499061E-2</c:v>
                </c:pt>
                <c:pt idx="5">
                  <c:v>5.0798258345427791E-3</c:v>
                </c:pt>
                <c:pt idx="6">
                  <c:v>1.1188617998480706E-2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Sheet1!$M$26:$M$32</c:f>
              <c:strCache>
                <c:ptCount val="7"/>
                <c:pt idx="0">
                  <c:v>EP</c:v>
                </c:pt>
                <c:pt idx="1">
                  <c:v>DD</c:v>
                </c:pt>
                <c:pt idx="2">
                  <c:v>DSX</c:v>
                </c:pt>
                <c:pt idx="3">
                  <c:v>MJNK</c:v>
                </c:pt>
                <c:pt idx="4">
                  <c:v>CLE</c:v>
                </c:pt>
                <c:pt idx="5">
                  <c:v>GCE</c:v>
                </c:pt>
                <c:pt idx="6">
                  <c:v>BP6</c:v>
                </c:pt>
              </c:strCache>
            </c:strRef>
          </c:cat>
          <c:val>
            <c:numRef>
              <c:f>Sheet1!$Q$26:$Q$32</c:f>
              <c:numCache>
                <c:formatCode>0.00%</c:formatCode>
                <c:ptCount val="7"/>
                <c:pt idx="0">
                  <c:v>-8.4003360134405377E-4</c:v>
                </c:pt>
                <c:pt idx="1">
                  <c:v>-6.7283024347741908E-3</c:v>
                </c:pt>
                <c:pt idx="2">
                  <c:v>-9.8360655737704918E-4</c:v>
                </c:pt>
                <c:pt idx="3">
                  <c:v>-2.8901734104046245E-4</c:v>
                </c:pt>
                <c:pt idx="4">
                  <c:v>-3.2833020637898819E-3</c:v>
                </c:pt>
                <c:pt idx="5">
                  <c:v>-6.047411707789066E-3</c:v>
                </c:pt>
                <c:pt idx="6">
                  <c:v>6.9065543200643026E-5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Sheet1!$M$26:$M$32</c:f>
              <c:strCache>
                <c:ptCount val="7"/>
                <c:pt idx="0">
                  <c:v>EP</c:v>
                </c:pt>
                <c:pt idx="1">
                  <c:v>DD</c:v>
                </c:pt>
                <c:pt idx="2">
                  <c:v>DSX</c:v>
                </c:pt>
                <c:pt idx="3">
                  <c:v>MJNK</c:v>
                </c:pt>
                <c:pt idx="4">
                  <c:v>CLE</c:v>
                </c:pt>
                <c:pt idx="5">
                  <c:v>GCE</c:v>
                </c:pt>
                <c:pt idx="6">
                  <c:v>BP6</c:v>
                </c:pt>
              </c:strCache>
            </c:strRef>
          </c:cat>
          <c:val>
            <c:numRef>
              <c:f>Sheet1!$R$26:$R$32</c:f>
              <c:numCache>
                <c:formatCode>0.00%</c:formatCode>
                <c:ptCount val="7"/>
                <c:pt idx="0">
                  <c:v>1.4400576023040922E-3</c:v>
                </c:pt>
                <c:pt idx="1">
                  <c:v>-6.2926569533859333E-3</c:v>
                </c:pt>
                <c:pt idx="2">
                  <c:v>0</c:v>
                </c:pt>
                <c:pt idx="3">
                  <c:v>3.4682080924855491E-3</c:v>
                </c:pt>
                <c:pt idx="4">
                  <c:v>1.9465290806754222E-2</c:v>
                </c:pt>
                <c:pt idx="5">
                  <c:v>2.0964360587002098E-3</c:v>
                </c:pt>
                <c:pt idx="6">
                  <c:v>1.0014503764072105E-2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55000">
                    <a:schemeClr val="accent1">
                      <a:lumMod val="45000"/>
                      <a:lumOff val="55000"/>
                    </a:schemeClr>
                  </a:gs>
                  <a:gs pos="100000">
                    <a:srgbClr val="00B0F0"/>
                  </a:gs>
                </a:gsLst>
                <a:lin ang="5400000" scaled="1"/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6000">
                    <a:srgbClr val="FF3300"/>
                  </a:gs>
                  <a:gs pos="100000">
                    <a:srgbClr val="FF0000"/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 cap="flat" cmpd="sng" algn="ctr">
                <a:noFill/>
                <a:round/>
              </a:ln>
              <a:effectLst/>
            </c:spPr>
          </c:downBars>
        </c:upDownBars>
        <c:axId val="1223458208"/>
        <c:axId val="1223458768"/>
      </c:stockChart>
      <c:catAx>
        <c:axId val="122345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rgbClr val="00B0F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FFFF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23458768"/>
        <c:crosses val="autoZero"/>
        <c:auto val="1"/>
        <c:lblAlgn val="ctr"/>
        <c:lblOffset val="100"/>
        <c:noMultiLvlLbl val="0"/>
      </c:catAx>
      <c:valAx>
        <c:axId val="12234587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22345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76200</xdr:rowOff>
    </xdr:from>
    <xdr:to>
      <xdr:col>2</xdr:col>
      <xdr:colOff>209465</xdr:colOff>
      <xdr:row>2</xdr:row>
      <xdr:rowOff>121890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3350"/>
          <a:ext cx="676190" cy="255240"/>
        </a:xfrm>
        <a:prstGeom prst="rect">
          <a:avLst/>
        </a:prstGeom>
      </xdr:spPr>
    </xdr:pic>
    <xdr:clientData/>
  </xdr:twoCellAnchor>
  <xdr:twoCellAnchor>
    <xdr:from>
      <xdr:col>6</xdr:col>
      <xdr:colOff>628649</xdr:colOff>
      <xdr:row>4</xdr:row>
      <xdr:rowOff>209549</xdr:rowOff>
    </xdr:from>
    <xdr:to>
      <xdr:col>13</xdr:col>
      <xdr:colOff>638174</xdr:colOff>
      <xdr:row>15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657224</xdr:colOff>
      <xdr:row>17</xdr:row>
      <xdr:rowOff>9524</xdr:rowOff>
    </xdr:from>
    <xdr:to>
      <xdr:col>13</xdr:col>
      <xdr:colOff>666749</xdr:colOff>
      <xdr:row>27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657224</xdr:colOff>
      <xdr:row>29</xdr:row>
      <xdr:rowOff>9524</xdr:rowOff>
    </xdr:from>
    <xdr:to>
      <xdr:col>13</xdr:col>
      <xdr:colOff>666749</xdr:colOff>
      <xdr:row>39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657224</xdr:colOff>
      <xdr:row>41</xdr:row>
      <xdr:rowOff>9524</xdr:rowOff>
    </xdr:from>
    <xdr:to>
      <xdr:col>13</xdr:col>
      <xdr:colOff>666749</xdr:colOff>
      <xdr:row>51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628649</xdr:colOff>
      <xdr:row>4</xdr:row>
      <xdr:rowOff>209549</xdr:rowOff>
    </xdr:from>
    <xdr:to>
      <xdr:col>27</xdr:col>
      <xdr:colOff>638174</xdr:colOff>
      <xdr:row>15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628649</xdr:colOff>
      <xdr:row>16</xdr:row>
      <xdr:rowOff>209549</xdr:rowOff>
    </xdr:from>
    <xdr:to>
      <xdr:col>27</xdr:col>
      <xdr:colOff>638174</xdr:colOff>
      <xdr:row>27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628649</xdr:colOff>
      <xdr:row>28</xdr:row>
      <xdr:rowOff>209549</xdr:rowOff>
    </xdr:from>
    <xdr:to>
      <xdr:col>27</xdr:col>
      <xdr:colOff>638174</xdr:colOff>
      <xdr:row>39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95250</xdr:colOff>
      <xdr:row>41</xdr:row>
      <xdr:rowOff>38100</xdr:rowOff>
    </xdr:from>
    <xdr:to>
      <xdr:col>28</xdr:col>
      <xdr:colOff>9525</xdr:colOff>
      <xdr:row>51</xdr:row>
      <xdr:rowOff>19050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</xdr:col>
      <xdr:colOff>66676</xdr:colOff>
      <xdr:row>51</xdr:row>
      <xdr:rowOff>38101</xdr:rowOff>
    </xdr:from>
    <xdr:to>
      <xdr:col>3</xdr:col>
      <xdr:colOff>540009</xdr:colOff>
      <xdr:row>51</xdr:row>
      <xdr:rowOff>204768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1" y="9591676"/>
          <a:ext cx="473333" cy="166667"/>
        </a:xfrm>
        <a:prstGeom prst="rect">
          <a:avLst/>
        </a:prstGeom>
      </xdr:spPr>
    </xdr:pic>
    <xdr:clientData/>
  </xdr:twoCellAnchor>
  <xdr:twoCellAnchor editAs="oneCell">
    <xdr:from>
      <xdr:col>22</xdr:col>
      <xdr:colOff>180975</xdr:colOff>
      <xdr:row>42</xdr:row>
      <xdr:rowOff>28575</xdr:rowOff>
    </xdr:from>
    <xdr:to>
      <xdr:col>22</xdr:col>
      <xdr:colOff>654308</xdr:colOff>
      <xdr:row>42</xdr:row>
      <xdr:rowOff>195242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7810500"/>
          <a:ext cx="473333" cy="1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47625</xdr:rowOff>
    </xdr:from>
    <xdr:to>
      <xdr:col>7</xdr:col>
      <xdr:colOff>644783</xdr:colOff>
      <xdr:row>6</xdr:row>
      <xdr:rowOff>4742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809625"/>
          <a:ext cx="473333" cy="1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133350</xdr:colOff>
      <xdr:row>5</xdr:row>
      <xdr:rowOff>95250</xdr:rowOff>
    </xdr:from>
    <xdr:to>
      <xdr:col>21</xdr:col>
      <xdr:colOff>606683</xdr:colOff>
      <xdr:row>6</xdr:row>
      <xdr:rowOff>52367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0" y="857250"/>
          <a:ext cx="473333" cy="1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17</xdr:row>
      <xdr:rowOff>0</xdr:rowOff>
    </xdr:from>
    <xdr:to>
      <xdr:col>7</xdr:col>
      <xdr:colOff>625733</xdr:colOff>
      <xdr:row>17</xdr:row>
      <xdr:rowOff>166667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3067050"/>
          <a:ext cx="473333" cy="1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29</xdr:row>
      <xdr:rowOff>28575</xdr:rowOff>
    </xdr:from>
    <xdr:to>
      <xdr:col>7</xdr:col>
      <xdr:colOff>635258</xdr:colOff>
      <xdr:row>29</xdr:row>
      <xdr:rowOff>195242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5400675"/>
          <a:ext cx="473333" cy="1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41</xdr:row>
      <xdr:rowOff>19050</xdr:rowOff>
    </xdr:from>
    <xdr:to>
      <xdr:col>7</xdr:col>
      <xdr:colOff>616208</xdr:colOff>
      <xdr:row>41</xdr:row>
      <xdr:rowOff>185717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7705725"/>
          <a:ext cx="473333" cy="1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17</xdr:row>
      <xdr:rowOff>47625</xdr:rowOff>
    </xdr:from>
    <xdr:to>
      <xdr:col>21</xdr:col>
      <xdr:colOff>625733</xdr:colOff>
      <xdr:row>18</xdr:row>
      <xdr:rowOff>4742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54050" y="3114675"/>
          <a:ext cx="473333" cy="1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180975</xdr:colOff>
      <xdr:row>29</xdr:row>
      <xdr:rowOff>47625</xdr:rowOff>
    </xdr:from>
    <xdr:to>
      <xdr:col>21</xdr:col>
      <xdr:colOff>654308</xdr:colOff>
      <xdr:row>30</xdr:row>
      <xdr:rowOff>4742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82625" y="5419725"/>
          <a:ext cx="473333" cy="1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showRowColHeaders="0" tabSelected="1" workbookViewId="0">
      <selection sqref="A1:XFD1048576"/>
    </sheetView>
  </sheetViews>
  <sheetFormatPr defaultRowHeight="16.5" x14ac:dyDescent="0.3"/>
  <cols>
    <col min="1" max="1" width="0.875" style="3" customWidth="1"/>
    <col min="2" max="6" width="9" style="3"/>
    <col min="7" max="7" width="9.5" style="3" bestFit="1" customWidth="1"/>
    <col min="8" max="14" width="9" style="3"/>
    <col min="15" max="15" width="0.875" style="3" customWidth="1"/>
    <col min="16" max="16384" width="9" style="3"/>
  </cols>
  <sheetData>
    <row r="1" spans="1:28" ht="4.5" customHeight="1" x14ac:dyDescent="0.3"/>
    <row r="2" spans="1:28" ht="16.5" customHeight="1" x14ac:dyDescent="0.4">
      <c r="B2" s="4"/>
      <c r="C2" s="5"/>
      <c r="D2" s="5"/>
      <c r="E2" s="90" t="s">
        <v>0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86">
        <f>RTD("cqg.rtd", ,"SystemInfo", "Linetime")</f>
        <v>42486.391284722224</v>
      </c>
      <c r="AA2" s="86"/>
      <c r="AB2" s="87"/>
    </row>
    <row r="3" spans="1:28" ht="16.5" customHeight="1" x14ac:dyDescent="0.3">
      <c r="B3" s="6"/>
      <c r="C3" s="7"/>
      <c r="D3" s="7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88"/>
      <c r="AA3" s="88"/>
      <c r="AB3" s="89"/>
    </row>
    <row r="4" spans="1:28" ht="6" customHeight="1" x14ac:dyDescent="0.3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29"/>
      <c r="P4" s="29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</row>
    <row r="5" spans="1:28" x14ac:dyDescent="0.3">
      <c r="A5" s="11" t="str">
        <f>Parameters!C2</f>
        <v>EP</v>
      </c>
      <c r="B5" s="69" t="str">
        <f>RTD("cqg.rtd", ,"ContractData",A5, "LongDescription",, "T")</f>
        <v>E-Mini S&amp;P 500, Jun 16</v>
      </c>
      <c r="C5" s="69"/>
      <c r="D5" s="69"/>
      <c r="E5" s="69"/>
      <c r="F5" s="69"/>
      <c r="G5" s="70"/>
      <c r="H5" s="71" t="s">
        <v>21</v>
      </c>
      <c r="I5" s="72"/>
      <c r="J5" s="12">
        <f>Parameters!E3</f>
        <v>5</v>
      </c>
      <c r="K5" s="13"/>
      <c r="L5" s="13"/>
      <c r="M5" s="13"/>
      <c r="N5" s="14"/>
      <c r="O5" s="35" t="str">
        <f>Parameters!H2</f>
        <v>CLE</v>
      </c>
      <c r="P5" s="69" t="str">
        <f>RTD("cqg.rtd", ,"ContractData",O5, "LongDescription",, "T")</f>
        <v>Crude Light (Globex), Jun 16</v>
      </c>
      <c r="Q5" s="69"/>
      <c r="R5" s="69"/>
      <c r="S5" s="69"/>
      <c r="T5" s="69"/>
      <c r="U5" s="70"/>
      <c r="V5" s="71" t="s">
        <v>21</v>
      </c>
      <c r="W5" s="72"/>
      <c r="X5" s="12">
        <f>Parameters!J3</f>
        <v>5</v>
      </c>
      <c r="Y5" s="13"/>
      <c r="Z5" s="13"/>
      <c r="AA5" s="13"/>
      <c r="AB5" s="14"/>
    </row>
    <row r="6" spans="1:28" x14ac:dyDescent="0.3">
      <c r="B6" s="43" t="s">
        <v>4</v>
      </c>
      <c r="C6" s="43" t="s">
        <v>5</v>
      </c>
      <c r="D6" s="43" t="s">
        <v>6</v>
      </c>
      <c r="E6" s="43" t="s">
        <v>14</v>
      </c>
      <c r="F6" s="33" t="s">
        <v>12</v>
      </c>
      <c r="G6" s="15" t="s">
        <v>13</v>
      </c>
      <c r="H6" s="16"/>
      <c r="I6" s="17"/>
      <c r="J6" s="17"/>
      <c r="K6" s="17"/>
      <c r="L6" s="17"/>
      <c r="M6" s="17"/>
      <c r="N6" s="18"/>
      <c r="O6" s="34"/>
      <c r="P6" s="43" t="s">
        <v>4</v>
      </c>
      <c r="Q6" s="43" t="s">
        <v>5</v>
      </c>
      <c r="R6" s="43" t="s">
        <v>6</v>
      </c>
      <c r="S6" s="43" t="s">
        <v>14</v>
      </c>
      <c r="T6" s="33" t="s">
        <v>12</v>
      </c>
      <c r="U6" s="15" t="s">
        <v>13</v>
      </c>
      <c r="V6" s="16"/>
      <c r="W6" s="17"/>
      <c r="X6" s="17"/>
      <c r="Y6" s="17"/>
      <c r="Z6" s="17"/>
      <c r="AA6" s="17"/>
      <c r="AB6" s="18"/>
    </row>
    <row r="7" spans="1:28" x14ac:dyDescent="0.3">
      <c r="B7" s="19" t="str">
        <f>TEXT(RTD("cqg.rtd", ,"ContractData",A5, "Open",, "T"),Parameters!E4)</f>
        <v>2084.25</v>
      </c>
      <c r="C7" s="19" t="str">
        <f>TEXT(RTD("cqg.rtd", ,"ContractData",A5, "High",, "T"),Parameters!E4)</f>
        <v>2091.25</v>
      </c>
      <c r="D7" s="19" t="str">
        <f>TEXT(RTD("cqg.rtd", ,"ContractData",A5, "Low",, "T"),Parameters!E4)</f>
        <v>2081.50</v>
      </c>
      <c r="E7" s="19" t="str">
        <f>TEXT(RTD("cqg.rtd", ,"ContractData",A5, "Close",, "T"),Parameters!E4)</f>
        <v>2086.25</v>
      </c>
      <c r="F7" s="32" t="str">
        <f>TEXT(RTD("cqg.rtd", ,"ContractData",A5, "NetLastQuoteToday",, "T"),Parameters!E4)</f>
        <v>3.00</v>
      </c>
      <c r="G7" s="20">
        <f>IFERROR(RTD("cqg.rtd", ,"ContractData",A5, "PerCentNetLastQuote",, "T")/100,"")</f>
        <v>1.4400576023040922E-3</v>
      </c>
      <c r="H7" s="16"/>
      <c r="I7" s="17"/>
      <c r="J7" s="17"/>
      <c r="K7" s="17"/>
      <c r="L7" s="17"/>
      <c r="M7" s="17"/>
      <c r="N7" s="18"/>
      <c r="O7" s="34"/>
      <c r="P7" s="19" t="str">
        <f>TEXT(RTD("cqg.rtd", ,"ContractData",O5, "Open",, "T"),Parameters!J4)</f>
        <v>42.96</v>
      </c>
      <c r="Q7" s="19" t="str">
        <f>TEXT(RTD("cqg.rtd", ,"ContractData",O5, "High",, "T"),Parameters!J4)</f>
        <v>43.64</v>
      </c>
      <c r="R7" s="19" t="str">
        <f>TEXT(RTD("cqg.rtd", ,"ContractData",O5, "Low",, "T"),Parameters!J4)</f>
        <v>42.50</v>
      </c>
      <c r="S7" s="19" t="str">
        <f>TEXT(RTD("cqg.rtd", ,"ContractData",O5, "Close",, "T"),Parameters!J4)</f>
        <v>43.48</v>
      </c>
      <c r="T7" s="32" t="str">
        <f>TEXT(RTD("cqg.rtd", ,"ContractData",O5, "NetLastQuoteToday",, "T"),Parameters!J4)</f>
        <v>.84</v>
      </c>
      <c r="U7" s="20">
        <f>IFERROR(RTD("cqg.rtd", ,"ContractData",O5, "PerCentNetLastQuote",, "T")/100,"")</f>
        <v>1.9699812382739212E-2</v>
      </c>
      <c r="V7" s="16"/>
      <c r="W7" s="17"/>
      <c r="X7" s="17"/>
      <c r="Y7" s="17"/>
      <c r="Z7" s="17"/>
      <c r="AA7" s="17"/>
      <c r="AB7" s="18"/>
    </row>
    <row r="8" spans="1:28" ht="15" customHeight="1" x14ac:dyDescent="0.3">
      <c r="B8" s="43"/>
      <c r="C8" s="73" t="s">
        <v>19</v>
      </c>
      <c r="D8" s="73"/>
      <c r="E8" s="73" t="s">
        <v>20</v>
      </c>
      <c r="F8" s="73"/>
      <c r="G8" s="43"/>
      <c r="H8" s="16"/>
      <c r="I8" s="17"/>
      <c r="J8" s="17"/>
      <c r="K8" s="17"/>
      <c r="L8" s="17"/>
      <c r="M8" s="17"/>
      <c r="N8" s="18"/>
      <c r="O8" s="34"/>
      <c r="P8" s="43"/>
      <c r="Q8" s="73" t="s">
        <v>19</v>
      </c>
      <c r="R8" s="73"/>
      <c r="S8" s="73" t="s">
        <v>20</v>
      </c>
      <c r="T8" s="73"/>
      <c r="U8" s="43"/>
      <c r="V8" s="16"/>
      <c r="W8" s="17"/>
      <c r="X8" s="17"/>
      <c r="Y8" s="17"/>
      <c r="Z8" s="17"/>
      <c r="AA8" s="17"/>
      <c r="AB8" s="18"/>
    </row>
    <row r="9" spans="1:28" ht="14.1" customHeight="1" x14ac:dyDescent="0.3">
      <c r="B9" s="74">
        <f>RTD("cqg.rtd", ,"ContractData",A5, "MT_LastBidVolume",, "T")</f>
        <v>318</v>
      </c>
      <c r="C9" s="75" t="str">
        <f>TEXT(RTD("cqg.rtd", ,"ContractData",A5, "Bid",, "T"),Parameters!E4)</f>
        <v>2086.25</v>
      </c>
      <c r="D9" s="75"/>
      <c r="E9" s="76" t="str">
        <f>TEXT(RTD("cqg.rtd", ,"ContractData",A5, "Ask",, "T"),Parameters!E4)</f>
        <v>2086.50</v>
      </c>
      <c r="F9" s="76"/>
      <c r="G9" s="74">
        <f>RTD("cqg.rtd", ,"ContractData",A5, "MT_LastAskVolume",, "T")</f>
        <v>185</v>
      </c>
      <c r="H9" s="16"/>
      <c r="I9" s="17"/>
      <c r="J9" s="17"/>
      <c r="K9" s="17"/>
      <c r="L9" s="17"/>
      <c r="M9" s="17"/>
      <c r="N9" s="18"/>
      <c r="O9" s="34"/>
      <c r="P9" s="74">
        <f>RTD("cqg.rtd", ,"ContractData",O5, "MT_LastBidVolume",, "T")</f>
        <v>42</v>
      </c>
      <c r="Q9" s="75" t="str">
        <f>TEXT(RTD("cqg.rtd", ,"ContractData",O5, "Bid",, "T"),Parameters!J4)</f>
        <v>43.47</v>
      </c>
      <c r="R9" s="75"/>
      <c r="S9" s="76" t="str">
        <f>TEXT(RTD("cqg.rtd", ,"ContractData",O5, "Ask",, "T"),Parameters!J4)</f>
        <v>43.48</v>
      </c>
      <c r="T9" s="76"/>
      <c r="U9" s="74">
        <f>RTD("cqg.rtd", ,"ContractData",O5, "MT_LastAskVolume",, "T")</f>
        <v>31</v>
      </c>
      <c r="V9" s="16"/>
      <c r="W9" s="17"/>
      <c r="X9" s="17"/>
      <c r="Y9" s="17"/>
      <c r="Z9" s="17"/>
      <c r="AA9" s="17"/>
      <c r="AB9" s="18"/>
    </row>
    <row r="10" spans="1:28" ht="14.1" customHeight="1" x14ac:dyDescent="0.3">
      <c r="B10" s="74"/>
      <c r="C10" s="75"/>
      <c r="D10" s="75"/>
      <c r="E10" s="76"/>
      <c r="F10" s="76"/>
      <c r="G10" s="74"/>
      <c r="H10" s="16"/>
      <c r="I10" s="17"/>
      <c r="J10" s="17"/>
      <c r="K10" s="17"/>
      <c r="L10" s="17"/>
      <c r="M10" s="17"/>
      <c r="N10" s="18"/>
      <c r="O10" s="34"/>
      <c r="P10" s="74"/>
      <c r="Q10" s="75"/>
      <c r="R10" s="75"/>
      <c r="S10" s="76"/>
      <c r="T10" s="76"/>
      <c r="U10" s="74"/>
      <c r="V10" s="16"/>
      <c r="W10" s="17"/>
      <c r="X10" s="17"/>
      <c r="Y10" s="17"/>
      <c r="Z10" s="17"/>
      <c r="AA10" s="17"/>
      <c r="AB10" s="18"/>
    </row>
    <row r="11" spans="1:28" ht="15" customHeight="1" x14ac:dyDescent="0.3">
      <c r="A11" s="21"/>
      <c r="B11" s="61" t="s">
        <v>22</v>
      </c>
      <c r="C11" s="62"/>
      <c r="D11" s="22" t="s">
        <v>7</v>
      </c>
      <c r="E11" s="63" t="s">
        <v>18</v>
      </c>
      <c r="F11" s="64"/>
      <c r="G11" s="23" t="s">
        <v>17</v>
      </c>
      <c r="H11" s="16"/>
      <c r="I11" s="17"/>
      <c r="J11" s="17"/>
      <c r="K11" s="17"/>
      <c r="L11" s="17"/>
      <c r="M11" s="17"/>
      <c r="N11" s="18"/>
      <c r="O11" s="34"/>
      <c r="P11" s="61" t="s">
        <v>22</v>
      </c>
      <c r="Q11" s="62"/>
      <c r="R11" s="22" t="s">
        <v>7</v>
      </c>
      <c r="S11" s="63" t="s">
        <v>18</v>
      </c>
      <c r="T11" s="64"/>
      <c r="U11" s="23" t="s">
        <v>17</v>
      </c>
      <c r="V11" s="16"/>
      <c r="W11" s="17"/>
      <c r="X11" s="17"/>
      <c r="Y11" s="17"/>
      <c r="Z11" s="17"/>
      <c r="AA11" s="17"/>
      <c r="AB11" s="18"/>
    </row>
    <row r="12" spans="1:28" x14ac:dyDescent="0.3">
      <c r="B12" s="65" t="s">
        <v>16</v>
      </c>
      <c r="C12" s="24" t="str">
        <f>"  "&amp;Parameters!C4&amp;" : "&amp;Parameters!C5</f>
        <v xml:space="preserve">  20 : 5</v>
      </c>
      <c r="D12" s="27" t="str">
        <f>TEXT(Sheet1!K8,Parameters!E4)</f>
        <v>1.56</v>
      </c>
      <c r="E12" s="67"/>
      <c r="F12" s="67"/>
      <c r="G12" s="1">
        <f>IFERROR(Parameters!E5/D12,"")</f>
        <v>-0.80128205128205121</v>
      </c>
      <c r="H12" s="16"/>
      <c r="I12" s="17"/>
      <c r="J12" s="17"/>
      <c r="K12" s="17"/>
      <c r="L12" s="17"/>
      <c r="M12" s="17"/>
      <c r="N12" s="18"/>
      <c r="O12" s="34"/>
      <c r="P12" s="65" t="s">
        <v>16</v>
      </c>
      <c r="Q12" s="24" t="str">
        <f>"  "&amp;Parameters!H4&amp;" : "&amp;Parameters!H5</f>
        <v xml:space="preserve">  20 : 5</v>
      </c>
      <c r="R12" s="27" t="str">
        <f>TEXT(Sheet1!V8,Parameters!J4)</f>
        <v>.14</v>
      </c>
      <c r="S12" s="67"/>
      <c r="T12" s="67"/>
      <c r="U12" s="1">
        <f>IFERROR(Parameters!J5/R12,"")</f>
        <v>-7.1428571428557214E-2</v>
      </c>
      <c r="V12" s="16"/>
      <c r="W12" s="17"/>
      <c r="X12" s="17"/>
      <c r="Y12" s="17"/>
      <c r="Z12" s="17"/>
      <c r="AA12" s="17"/>
      <c r="AB12" s="18"/>
    </row>
    <row r="13" spans="1:28" x14ac:dyDescent="0.3">
      <c r="B13" s="65"/>
      <c r="C13" s="25" t="str">
        <f>"  "&amp;Parameters!C6&amp;" : "&amp;Parameters!C7</f>
        <v xml:space="preserve">  20 : 15</v>
      </c>
      <c r="D13" s="27" t="str">
        <f>TEXT(Sheet1!K9,Parameters!E4)</f>
        <v>1.93</v>
      </c>
      <c r="E13" s="67"/>
      <c r="F13" s="67"/>
      <c r="G13" s="1">
        <f>IFERROR(Parameters!E7/D13,"")</f>
        <v>-0.64766839378238339</v>
      </c>
      <c r="H13" s="16"/>
      <c r="I13" s="17"/>
      <c r="J13" s="17"/>
      <c r="K13" s="17"/>
      <c r="L13" s="17"/>
      <c r="M13" s="17"/>
      <c r="N13" s="18"/>
      <c r="O13" s="34"/>
      <c r="P13" s="65"/>
      <c r="Q13" s="25" t="str">
        <f>"  "&amp;Parameters!H6&amp;" : "&amp;Parameters!H7</f>
        <v xml:space="preserve">  20 : 15</v>
      </c>
      <c r="R13" s="27" t="str">
        <f>TEXT(Sheet1!V9,Parameters!J4)</f>
        <v>.16</v>
      </c>
      <c r="S13" s="67"/>
      <c r="T13" s="67"/>
      <c r="U13" s="1">
        <f>IFERROR(Parameters!J7/R13,"")</f>
        <v>-0.24999999999999467</v>
      </c>
      <c r="V13" s="16"/>
      <c r="W13" s="17"/>
      <c r="X13" s="17"/>
      <c r="Y13" s="17"/>
      <c r="Z13" s="17"/>
      <c r="AA13" s="17"/>
      <c r="AB13" s="18"/>
    </row>
    <row r="14" spans="1:28" x14ac:dyDescent="0.3">
      <c r="B14" s="65"/>
      <c r="C14" s="24" t="str">
        <f>"  "&amp;Parameters!C8&amp;" : "&amp;Parameters!C9</f>
        <v xml:space="preserve">  20 : 60</v>
      </c>
      <c r="D14" s="27" t="str">
        <f>TEXT(Sheet1!K10,Parameters!E4)</f>
        <v>3.33</v>
      </c>
      <c r="E14" s="67"/>
      <c r="F14" s="67"/>
      <c r="G14" s="1">
        <f>IFERROR(Parameters!E9/D14,"")</f>
        <v>-7.5075075075075076E-2</v>
      </c>
      <c r="H14" s="16"/>
      <c r="I14" s="17"/>
      <c r="J14" s="17"/>
      <c r="K14" s="17"/>
      <c r="L14" s="17"/>
      <c r="M14" s="17"/>
      <c r="N14" s="18"/>
      <c r="O14" s="34"/>
      <c r="P14" s="65"/>
      <c r="Q14" s="24" t="str">
        <f>"  "&amp;Parameters!H8&amp;" : "&amp;Parameters!H9</f>
        <v xml:space="preserve">  20 : 60</v>
      </c>
      <c r="R14" s="27" t="str">
        <f>TEXT(Sheet1!V10,Parameters!J4)</f>
        <v>.24</v>
      </c>
      <c r="S14" s="67"/>
      <c r="T14" s="67"/>
      <c r="U14" s="1">
        <f>IFERROR(Parameters!J9/R14,"")</f>
        <v>0.24999999999997988</v>
      </c>
      <c r="V14" s="16"/>
      <c r="W14" s="17"/>
      <c r="X14" s="17"/>
      <c r="Y14" s="17"/>
      <c r="Z14" s="17"/>
      <c r="AA14" s="17"/>
      <c r="AB14" s="18"/>
    </row>
    <row r="15" spans="1:28" x14ac:dyDescent="0.3">
      <c r="B15" s="66"/>
      <c r="C15" s="26" t="str">
        <f>"  "&amp;Parameters!C10&amp;" : "&amp;Parameters!C11</f>
        <v xml:space="preserve">  20 : D</v>
      </c>
      <c r="D15" s="28" t="str">
        <f>TEXT(Sheet1!K11,Parameters!E4)</f>
        <v>21.01</v>
      </c>
      <c r="E15" s="68"/>
      <c r="F15" s="68"/>
      <c r="G15" s="2">
        <f>IFERROR(Parameters!E11/D15,"")</f>
        <v>0.1427891480247501</v>
      </c>
      <c r="H15" s="16"/>
      <c r="I15" s="17"/>
      <c r="J15" s="17"/>
      <c r="K15" s="17"/>
      <c r="L15" s="17"/>
      <c r="M15" s="17"/>
      <c r="N15" s="18"/>
      <c r="O15" s="34"/>
      <c r="P15" s="66"/>
      <c r="Q15" s="26" t="str">
        <f>"  "&amp;Parameters!H10&amp;" : "&amp;Parameters!H11</f>
        <v xml:space="preserve">  20 : D</v>
      </c>
      <c r="R15" s="28" t="str">
        <f>TEXT(Sheet1!V11,Parameters!J4)</f>
        <v>1.72</v>
      </c>
      <c r="S15" s="68"/>
      <c r="T15" s="68"/>
      <c r="U15" s="2">
        <f>IFERROR(Parameters!J11/R15,"")</f>
        <v>0.48255813953488275</v>
      </c>
      <c r="V15" s="16"/>
      <c r="W15" s="17"/>
      <c r="X15" s="17"/>
      <c r="Y15" s="17"/>
      <c r="Z15" s="17"/>
      <c r="AA15" s="17"/>
      <c r="AB15" s="18"/>
    </row>
    <row r="16" spans="1:28" ht="6" customHeight="1" x14ac:dyDescent="0.3"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34"/>
      <c r="P16" s="29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1"/>
    </row>
    <row r="17" spans="1:28" x14ac:dyDescent="0.3">
      <c r="A17" s="11" t="str">
        <f>Parameters!C14</f>
        <v>DD</v>
      </c>
      <c r="B17" s="69" t="str">
        <f>RTD("cqg.rtd", ,"ContractData",A17, "LongDescription",, "T")</f>
        <v>DAX Index, Jun 16</v>
      </c>
      <c r="C17" s="69"/>
      <c r="D17" s="69"/>
      <c r="E17" s="69"/>
      <c r="F17" s="69"/>
      <c r="G17" s="70"/>
      <c r="H17" s="71" t="s">
        <v>21</v>
      </c>
      <c r="I17" s="72"/>
      <c r="J17" s="12">
        <f>Parameters!E15</f>
        <v>5</v>
      </c>
      <c r="K17" s="13"/>
      <c r="L17" s="13"/>
      <c r="M17" s="13"/>
      <c r="N17" s="14"/>
      <c r="O17" s="35" t="str">
        <f>Parameters!H14</f>
        <v>GCE</v>
      </c>
      <c r="P17" s="69" t="str">
        <f>RTD("cqg.rtd", ,"ContractData",O17, "LongDescription",, "T")</f>
        <v>Gold (Globex), Jun 16</v>
      </c>
      <c r="Q17" s="69"/>
      <c r="R17" s="69"/>
      <c r="S17" s="69"/>
      <c r="T17" s="69"/>
      <c r="U17" s="70"/>
      <c r="V17" s="71" t="s">
        <v>21</v>
      </c>
      <c r="W17" s="72"/>
      <c r="X17" s="12">
        <f>Parameters!J15</f>
        <v>5</v>
      </c>
      <c r="Y17" s="13"/>
      <c r="Z17" s="13"/>
      <c r="AA17" s="13"/>
      <c r="AB17" s="14"/>
    </row>
    <row r="18" spans="1:28" x14ac:dyDescent="0.3">
      <c r="B18" s="43" t="s">
        <v>4</v>
      </c>
      <c r="C18" s="43" t="s">
        <v>5</v>
      </c>
      <c r="D18" s="43" t="s">
        <v>6</v>
      </c>
      <c r="E18" s="43" t="s">
        <v>14</v>
      </c>
      <c r="F18" s="33" t="s">
        <v>12</v>
      </c>
      <c r="G18" s="15" t="s">
        <v>13</v>
      </c>
      <c r="H18" s="16"/>
      <c r="I18" s="17"/>
      <c r="J18" s="17"/>
      <c r="K18" s="17"/>
      <c r="L18" s="17"/>
      <c r="M18" s="17"/>
      <c r="N18" s="18"/>
      <c r="O18" s="34"/>
      <c r="P18" s="43" t="s">
        <v>4</v>
      </c>
      <c r="Q18" s="43" t="s">
        <v>5</v>
      </c>
      <c r="R18" s="43" t="s">
        <v>6</v>
      </c>
      <c r="S18" s="43" t="s">
        <v>14</v>
      </c>
      <c r="T18" s="33" t="s">
        <v>12</v>
      </c>
      <c r="U18" s="15" t="s">
        <v>13</v>
      </c>
      <c r="V18" s="16"/>
      <c r="W18" s="17"/>
      <c r="X18" s="17"/>
      <c r="Y18" s="17"/>
      <c r="Z18" s="17"/>
      <c r="AA18" s="17"/>
      <c r="AB18" s="18"/>
    </row>
    <row r="19" spans="1:28" x14ac:dyDescent="0.3">
      <c r="B19" s="19" t="str">
        <f>TEXT(RTD("cqg.rtd", ,"ContractData",A17, "Open",, "T"),Parameters!E16)</f>
        <v>10353.00</v>
      </c>
      <c r="C19" s="19" t="str">
        <f>TEXT(RTD("cqg.rtd", ,"ContractData",A17, "High",, "T"),Parameters!E16)</f>
        <v>10421.50</v>
      </c>
      <c r="D19" s="19" t="str">
        <f>TEXT(RTD("cqg.rtd", ,"ContractData",A17, "Low",, "T"),Parameters!E16)</f>
        <v>10260.00</v>
      </c>
      <c r="E19" s="19" t="str">
        <f>TEXT(RTD("cqg.rtd", ,"ContractData",A17, "Close",, "T"),Parameters!E16)</f>
        <v>10265.00</v>
      </c>
      <c r="F19" s="32" t="str">
        <f>TEXT(RTD("cqg.rtd", ,"ContractData",A17, "NetLastQuoteToday",, "T"),Parameters!E16)</f>
        <v>-64.50</v>
      </c>
      <c r="G19" s="20">
        <f>IFERROR(RTD("cqg.rtd", ,"ContractData",A17, "PerCentNetLastQuote",, "T")/100,"")</f>
        <v>-6.2442518998983496E-3</v>
      </c>
      <c r="H19" s="16"/>
      <c r="I19" s="17"/>
      <c r="J19" s="17"/>
      <c r="K19" s="17"/>
      <c r="L19" s="17"/>
      <c r="M19" s="17"/>
      <c r="N19" s="18"/>
      <c r="O19" s="34"/>
      <c r="P19" s="19" t="str">
        <f>TEXT(RTD("cqg.rtd", ,"ContractData",O17, "Open",, "T"),Parameters!J16)</f>
        <v>1239.80</v>
      </c>
      <c r="Q19" s="19" t="str">
        <f>TEXT(RTD("cqg.rtd", ,"ContractData",O17, "High",, "T"),Parameters!J16)</f>
        <v>1246.50</v>
      </c>
      <c r="R19" s="19" t="str">
        <f>TEXT(RTD("cqg.rtd", ,"ContractData",O17, "Low",, "T"),Parameters!J16)</f>
        <v>1232.70</v>
      </c>
      <c r="S19" s="19" t="str">
        <f>TEXT(RTD("cqg.rtd", ,"ContractData",O17, "Close",, "T"),Parameters!J16)</f>
        <v>1242.80</v>
      </c>
      <c r="T19" s="32" t="str">
        <f>TEXT(RTD("cqg.rtd", ,"ContractData",O17, "NetLastQuoteToday",, "T"),Parameters!J16)</f>
        <v>2.60</v>
      </c>
      <c r="U19" s="20">
        <f>IFERROR(RTD("cqg.rtd", ,"ContractData",O17, "PerCentNetLastQuote",, "T")/100,"")</f>
        <v>2.0964360587002098E-3</v>
      </c>
      <c r="V19" s="16"/>
      <c r="W19" s="17"/>
      <c r="X19" s="17"/>
      <c r="Y19" s="17"/>
      <c r="Z19" s="17"/>
      <c r="AA19" s="17"/>
      <c r="AB19" s="18"/>
    </row>
    <row r="20" spans="1:28" ht="15" customHeight="1" x14ac:dyDescent="0.3">
      <c r="B20" s="43"/>
      <c r="C20" s="73" t="s">
        <v>19</v>
      </c>
      <c r="D20" s="73"/>
      <c r="E20" s="73" t="s">
        <v>20</v>
      </c>
      <c r="F20" s="73"/>
      <c r="G20" s="43"/>
      <c r="H20" s="16"/>
      <c r="I20" s="17"/>
      <c r="J20" s="17"/>
      <c r="K20" s="17"/>
      <c r="L20" s="17"/>
      <c r="M20" s="17"/>
      <c r="N20" s="18"/>
      <c r="O20" s="34"/>
      <c r="P20" s="43"/>
      <c r="Q20" s="73" t="s">
        <v>19</v>
      </c>
      <c r="R20" s="73"/>
      <c r="S20" s="73" t="s">
        <v>20</v>
      </c>
      <c r="T20" s="73"/>
      <c r="U20" s="43"/>
      <c r="V20" s="16"/>
      <c r="W20" s="17"/>
      <c r="X20" s="17"/>
      <c r="Y20" s="17"/>
      <c r="Z20" s="17"/>
      <c r="AA20" s="17"/>
      <c r="AB20" s="18"/>
    </row>
    <row r="21" spans="1:28" ht="14.1" customHeight="1" x14ac:dyDescent="0.3">
      <c r="B21" s="80">
        <f>RTD("cqg.rtd", ,"ContractData",A17, "MT_LastBidVolume",, "T")</f>
        <v>2</v>
      </c>
      <c r="C21" s="75" t="str">
        <f>TEXT(RTD("cqg.rtd", ,"ContractData",A17, "Bid",, "T"),Parameters!E16)</f>
        <v>10264.00</v>
      </c>
      <c r="D21" s="75"/>
      <c r="E21" s="76" t="str">
        <f>TEXT(RTD("cqg.rtd", ,"ContractData",A17, "Ask",, "T"),Parameters!E16)</f>
        <v>10265.00</v>
      </c>
      <c r="F21" s="76"/>
      <c r="G21" s="80">
        <f>RTD("cqg.rtd", ,"ContractData",A17, "MT_LastAskVolume",, "T")</f>
        <v>3</v>
      </c>
      <c r="H21" s="16"/>
      <c r="I21" s="17"/>
      <c r="J21" s="17"/>
      <c r="K21" s="17"/>
      <c r="L21" s="17"/>
      <c r="M21" s="17"/>
      <c r="N21" s="18"/>
      <c r="O21" s="34"/>
      <c r="P21" s="74">
        <f>RTD("cqg.rtd", ,"ContractData",O17, "MT_LastBidVolume",, "T")</f>
        <v>10</v>
      </c>
      <c r="Q21" s="75" t="str">
        <f>TEXT(RTD("cqg.rtd", ,"ContractData",O17, "Bid",, "T"),Parameters!J16)</f>
        <v>1242.70</v>
      </c>
      <c r="R21" s="75"/>
      <c r="S21" s="76" t="str">
        <f>TEXT(RTD("cqg.rtd", ,"ContractData",O17, "Ask",, "T"),Parameters!J16)</f>
        <v>1242.80</v>
      </c>
      <c r="T21" s="76"/>
      <c r="U21" s="74">
        <f>RTD("cqg.rtd", ,"ContractData",O17, "MT_LastAskVolume",, "T")</f>
        <v>8</v>
      </c>
      <c r="V21" s="16"/>
      <c r="W21" s="17"/>
      <c r="X21" s="17"/>
      <c r="Y21" s="17"/>
      <c r="Z21" s="17"/>
      <c r="AA21" s="17"/>
      <c r="AB21" s="18"/>
    </row>
    <row r="22" spans="1:28" ht="14.1" customHeight="1" x14ac:dyDescent="0.3">
      <c r="B22" s="80"/>
      <c r="C22" s="75"/>
      <c r="D22" s="75"/>
      <c r="E22" s="76"/>
      <c r="F22" s="76"/>
      <c r="G22" s="80"/>
      <c r="H22" s="16"/>
      <c r="I22" s="17"/>
      <c r="J22" s="17"/>
      <c r="K22" s="17"/>
      <c r="L22" s="17"/>
      <c r="M22" s="17"/>
      <c r="N22" s="18"/>
      <c r="O22" s="34"/>
      <c r="P22" s="74"/>
      <c r="Q22" s="75"/>
      <c r="R22" s="75"/>
      <c r="S22" s="76"/>
      <c r="T22" s="76"/>
      <c r="U22" s="74"/>
      <c r="V22" s="16"/>
      <c r="W22" s="17"/>
      <c r="X22" s="17"/>
      <c r="Y22" s="17"/>
      <c r="Z22" s="17"/>
      <c r="AA22" s="17"/>
      <c r="AB22" s="18"/>
    </row>
    <row r="23" spans="1:28" ht="15" customHeight="1" x14ac:dyDescent="0.3">
      <c r="B23" s="61" t="s">
        <v>22</v>
      </c>
      <c r="C23" s="62"/>
      <c r="D23" s="22" t="s">
        <v>7</v>
      </c>
      <c r="E23" s="63" t="s">
        <v>18</v>
      </c>
      <c r="F23" s="64"/>
      <c r="G23" s="23" t="s">
        <v>17</v>
      </c>
      <c r="H23" s="16"/>
      <c r="I23" s="17"/>
      <c r="J23" s="17"/>
      <c r="K23" s="17"/>
      <c r="L23" s="17"/>
      <c r="M23" s="17"/>
      <c r="N23" s="18"/>
      <c r="O23" s="34"/>
      <c r="P23" s="61" t="s">
        <v>22</v>
      </c>
      <c r="Q23" s="62"/>
      <c r="R23" s="22" t="s">
        <v>7</v>
      </c>
      <c r="S23" s="63" t="s">
        <v>18</v>
      </c>
      <c r="T23" s="64"/>
      <c r="U23" s="23" t="s">
        <v>17</v>
      </c>
      <c r="V23" s="16"/>
      <c r="W23" s="17"/>
      <c r="X23" s="17"/>
      <c r="Y23" s="17"/>
      <c r="Z23" s="17"/>
      <c r="AA23" s="17"/>
      <c r="AB23" s="18"/>
    </row>
    <row r="24" spans="1:28" x14ac:dyDescent="0.3">
      <c r="B24" s="65" t="s">
        <v>16</v>
      </c>
      <c r="C24" s="24" t="str">
        <f>"  "&amp;Parameters!C16&amp;" : "&amp;Parameters!C17</f>
        <v xml:space="preserve">  20 : 5</v>
      </c>
      <c r="D24" s="27" t="str">
        <f>TEXT(Sheet1!K14,Parameters!E16)</f>
        <v>14.20</v>
      </c>
      <c r="E24" s="67"/>
      <c r="F24" s="67"/>
      <c r="G24" s="1">
        <f>IFERROR(Parameters!E17/D24,"")</f>
        <v>-0.17605633802816903</v>
      </c>
      <c r="H24" s="16"/>
      <c r="I24" s="17"/>
      <c r="J24" s="17"/>
      <c r="K24" s="17"/>
      <c r="L24" s="17"/>
      <c r="M24" s="17"/>
      <c r="N24" s="18"/>
      <c r="O24" s="34"/>
      <c r="P24" s="65" t="s">
        <v>16</v>
      </c>
      <c r="Q24" s="24" t="str">
        <f>"  "&amp;Parameters!H16&amp;" : "&amp;Parameters!H17</f>
        <v xml:space="preserve">  20 : 5</v>
      </c>
      <c r="R24" s="27" t="str">
        <f>TEXT(Sheet1!V14,Parameters!J16)</f>
        <v>1.93</v>
      </c>
      <c r="S24" s="67"/>
      <c r="T24" s="67"/>
      <c r="U24" s="1">
        <f>IFERROR(Parameters!J17/R24,"")</f>
        <v>-0.36269430051815826</v>
      </c>
      <c r="V24" s="16"/>
      <c r="W24" s="17"/>
      <c r="X24" s="17"/>
      <c r="Y24" s="17"/>
      <c r="Z24" s="17"/>
      <c r="AA24" s="17"/>
      <c r="AB24" s="18"/>
    </row>
    <row r="25" spans="1:28" x14ac:dyDescent="0.3">
      <c r="B25" s="65"/>
      <c r="C25" s="25" t="str">
        <f>"  "&amp;Parameters!C18&amp;" : "&amp;Parameters!C19</f>
        <v xml:space="preserve">  20 : 15</v>
      </c>
      <c r="D25" s="27" t="str">
        <f>TEXT(Sheet1!K15,Parameters!E16)</f>
        <v>22.40</v>
      </c>
      <c r="E25" s="67"/>
      <c r="F25" s="67"/>
      <c r="G25" s="1">
        <f>IFERROR(Parameters!E19/D25,"")</f>
        <v>-2.2321428571428572E-2</v>
      </c>
      <c r="H25" s="16"/>
      <c r="I25" s="17"/>
      <c r="J25" s="17"/>
      <c r="K25" s="17"/>
      <c r="L25" s="17"/>
      <c r="M25" s="17"/>
      <c r="N25" s="18"/>
      <c r="O25" s="34"/>
      <c r="P25" s="65"/>
      <c r="Q25" s="25" t="str">
        <f>"  "&amp;Parameters!H18&amp;" : "&amp;Parameters!H19</f>
        <v xml:space="preserve">  20 : 15</v>
      </c>
      <c r="R25" s="27" t="str">
        <f>TEXT(Sheet1!V15,Parameters!J16)</f>
        <v>2.19</v>
      </c>
      <c r="S25" s="67"/>
      <c r="T25" s="67"/>
      <c r="U25" s="1">
        <f>IFERROR(Parameters!J19/R25,"")</f>
        <v>-0.31963470319636783</v>
      </c>
      <c r="V25" s="16"/>
      <c r="W25" s="17"/>
      <c r="X25" s="17"/>
      <c r="Y25" s="17"/>
      <c r="Z25" s="17"/>
      <c r="AA25" s="17"/>
      <c r="AB25" s="18"/>
    </row>
    <row r="26" spans="1:28" x14ac:dyDescent="0.3">
      <c r="B26" s="65"/>
      <c r="C26" s="24" t="str">
        <f>"  "&amp;Parameters!C20&amp;" : "&amp;Parameters!C21</f>
        <v xml:space="preserve">  20 : 60</v>
      </c>
      <c r="D26" s="27" t="str">
        <f>TEXT(Sheet1!K16,Parameters!E16)</f>
        <v>39.60</v>
      </c>
      <c r="E26" s="67"/>
      <c r="F26" s="67"/>
      <c r="G26" s="1">
        <f>IFERROR(Parameters!E21/D26,"")</f>
        <v>-1.0227272727272727</v>
      </c>
      <c r="H26" s="16"/>
      <c r="I26" s="17"/>
      <c r="J26" s="17"/>
      <c r="K26" s="17"/>
      <c r="L26" s="17"/>
      <c r="M26" s="17"/>
      <c r="N26" s="18"/>
      <c r="O26" s="34"/>
      <c r="P26" s="65"/>
      <c r="Q26" s="24" t="str">
        <f>"  "&amp;Parameters!H20&amp;" : "&amp;Parameters!H21</f>
        <v xml:space="preserve">  20 : 60</v>
      </c>
      <c r="R26" s="27" t="str">
        <f>TEXT(Sheet1!V16,Parameters!J16)</f>
        <v>2.99</v>
      </c>
      <c r="S26" s="67"/>
      <c r="T26" s="67"/>
      <c r="U26" s="1">
        <f>IFERROR(Parameters!J21/R26,"")</f>
        <v>-0.23411371237459713</v>
      </c>
      <c r="V26" s="16"/>
      <c r="W26" s="17"/>
      <c r="X26" s="17"/>
      <c r="Y26" s="17"/>
      <c r="Z26" s="17"/>
      <c r="AA26" s="17"/>
      <c r="AB26" s="18"/>
    </row>
    <row r="27" spans="1:28" x14ac:dyDescent="0.3">
      <c r="B27" s="65"/>
      <c r="C27" s="24" t="str">
        <f>"  "&amp;Parameters!C22&amp;" : "&amp;Parameters!C23</f>
        <v xml:space="preserve">  20 : D</v>
      </c>
      <c r="D27" s="27" t="str">
        <f>TEXT(Sheet1!K17,Parameters!E16)</f>
        <v>193.00</v>
      </c>
      <c r="E27" s="67"/>
      <c r="F27" s="67"/>
      <c r="G27" s="2">
        <f>IFERROR(Parameters!E23/D27,"")</f>
        <v>-0.33678756476683935</v>
      </c>
      <c r="H27" s="16"/>
      <c r="I27" s="17"/>
      <c r="J27" s="17"/>
      <c r="K27" s="17"/>
      <c r="L27" s="17"/>
      <c r="M27" s="17"/>
      <c r="N27" s="18"/>
      <c r="O27" s="34"/>
      <c r="P27" s="66"/>
      <c r="Q27" s="26" t="str">
        <f>"  "&amp;Parameters!H22&amp;" : "&amp;Parameters!H23</f>
        <v xml:space="preserve">  20 : D</v>
      </c>
      <c r="R27" s="28" t="str">
        <f>TEXT(Sheet1!V17,Parameters!J16)</f>
        <v>18.57</v>
      </c>
      <c r="S27" s="68"/>
      <c r="T27" s="68"/>
      <c r="U27" s="2">
        <f>IFERROR(Parameters!J23/R27,"")</f>
        <v>0.14001077005923043</v>
      </c>
      <c r="V27" s="16"/>
      <c r="W27" s="17"/>
      <c r="X27" s="17"/>
      <c r="Y27" s="17"/>
      <c r="Z27" s="17"/>
      <c r="AA27" s="17"/>
      <c r="AB27" s="18"/>
    </row>
    <row r="28" spans="1:28" ht="6" customHeight="1" x14ac:dyDescent="0.3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34"/>
      <c r="P28" s="29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1"/>
    </row>
    <row r="29" spans="1:28" x14ac:dyDescent="0.3">
      <c r="A29" s="11" t="str">
        <f>Parameters!C26</f>
        <v>DSX</v>
      </c>
      <c r="B29" s="69" t="str">
        <f>RTD("cqg.rtd", ,"ContractData",A29, "LongDescription",, "T")</f>
        <v>Euro STOXX 50, Jun 16</v>
      </c>
      <c r="C29" s="69"/>
      <c r="D29" s="69"/>
      <c r="E29" s="69"/>
      <c r="F29" s="69"/>
      <c r="G29" s="70"/>
      <c r="H29" s="71" t="s">
        <v>21</v>
      </c>
      <c r="I29" s="72"/>
      <c r="J29" s="12">
        <f>Parameters!E27</f>
        <v>5</v>
      </c>
      <c r="K29" s="13"/>
      <c r="L29" s="13"/>
      <c r="M29" s="13"/>
      <c r="N29" s="14"/>
      <c r="O29" s="35" t="str">
        <f>Parameters!H26</f>
        <v>BP6</v>
      </c>
      <c r="P29" s="69" t="str">
        <f>RTD("cqg.rtd", ,"ContractData",O29, "LongDescription",, "T")</f>
        <v>British Pound (Globex), Jun 16</v>
      </c>
      <c r="Q29" s="69"/>
      <c r="R29" s="69"/>
      <c r="S29" s="69"/>
      <c r="T29" s="69"/>
      <c r="U29" s="70"/>
      <c r="V29" s="71" t="s">
        <v>21</v>
      </c>
      <c r="W29" s="72"/>
      <c r="X29" s="12">
        <f>Parameters!J27</f>
        <v>5</v>
      </c>
      <c r="Y29" s="13"/>
      <c r="Z29" s="13"/>
      <c r="AA29" s="13"/>
      <c r="AB29" s="14"/>
    </row>
    <row r="30" spans="1:28" x14ac:dyDescent="0.3">
      <c r="B30" s="43" t="s">
        <v>4</v>
      </c>
      <c r="C30" s="43" t="s">
        <v>5</v>
      </c>
      <c r="D30" s="43" t="s">
        <v>6</v>
      </c>
      <c r="E30" s="43" t="s">
        <v>14</v>
      </c>
      <c r="F30" s="33" t="s">
        <v>12</v>
      </c>
      <c r="G30" s="15" t="s">
        <v>13</v>
      </c>
      <c r="H30" s="16"/>
      <c r="I30" s="17"/>
      <c r="J30" s="17"/>
      <c r="K30" s="17"/>
      <c r="L30" s="17"/>
      <c r="M30" s="17"/>
      <c r="N30" s="18"/>
      <c r="O30" s="34"/>
      <c r="P30" s="43" t="s">
        <v>4</v>
      </c>
      <c r="Q30" s="43" t="s">
        <v>5</v>
      </c>
      <c r="R30" s="43" t="s">
        <v>6</v>
      </c>
      <c r="S30" s="43" t="s">
        <v>14</v>
      </c>
      <c r="T30" s="33" t="s">
        <v>12</v>
      </c>
      <c r="U30" s="15" t="s">
        <v>13</v>
      </c>
      <c r="V30" s="16"/>
      <c r="W30" s="17"/>
      <c r="X30" s="17"/>
      <c r="Y30" s="17"/>
      <c r="Z30" s="17"/>
      <c r="AA30" s="17"/>
      <c r="AB30" s="18"/>
    </row>
    <row r="31" spans="1:28" x14ac:dyDescent="0.3">
      <c r="B31" s="19" t="str">
        <f>TEXT(RTD("cqg.rtd", ,"ContractData",A29, "Open",, "T"),Parameters!E28)</f>
        <v>3062</v>
      </c>
      <c r="C31" s="19" t="str">
        <f>TEXT(RTD("cqg.rtd", ,"ContractData",A29, "High",, "T"),Parameters!E28)</f>
        <v>3085</v>
      </c>
      <c r="D31" s="19" t="str">
        <f>TEXT(RTD("cqg.rtd", ,"ContractData",A29, "Low",, "T"),Parameters!E28)</f>
        <v>3047</v>
      </c>
      <c r="E31" s="19" t="str">
        <f>TEXT(RTD("cqg.rtd", ,"ContractData",A29, "Close",, "T"),Parameters!E28)</f>
        <v>3050</v>
      </c>
      <c r="F31" s="32" t="str">
        <f>TEXT(RTD("cqg.rtd", ,"ContractData",A29, "NetLastQuoteToday",, "T"),Parameters!E28)</f>
        <v/>
      </c>
      <c r="G31" s="20">
        <f>IFERROR(RTD("cqg.rtd", ,"ContractData",A29, "PerCentNetLastQuote",, "T")/100,"")</f>
        <v>0</v>
      </c>
      <c r="H31" s="16"/>
      <c r="I31" s="17"/>
      <c r="J31" s="17"/>
      <c r="K31" s="17"/>
      <c r="L31" s="17"/>
      <c r="M31" s="17"/>
      <c r="N31" s="18"/>
      <c r="O31" s="34"/>
      <c r="P31" s="19" t="str">
        <f>TEXT(RTD("cqg.rtd", ,"ContractData",O29, "Open",, "T"),Parameters!J28)</f>
        <v>1.44820</v>
      </c>
      <c r="Q31" s="19" t="str">
        <f>TEXT(RTD("cqg.rtd", ,"ContractData",O29, "High",, "T"),Parameters!J28)</f>
        <v>1.46410</v>
      </c>
      <c r="R31" s="19" t="str">
        <f>TEXT(RTD("cqg.rtd", ,"ContractData",O29, "Low",, "T"),Parameters!J28)</f>
        <v>1.44800</v>
      </c>
      <c r="S31" s="19" t="str">
        <f>TEXT(RTD("cqg.rtd", ,"ContractData",O29, "Close",, "T"),Parameters!J28)</f>
        <v>1.46240</v>
      </c>
      <c r="T31" s="32" t="str">
        <f>TEXT(RTD("cqg.rtd", ,"ContractData",O29, "NetLastQuoteToday",, "T"),Parameters!J28)</f>
        <v>.01450</v>
      </c>
      <c r="U31" s="20">
        <f>IFERROR(RTD("cqg.rtd", ,"ContractData",O29, "PerCentNetLastQuote",, "T")/100,"")</f>
        <v>1.0014503764072105E-2</v>
      </c>
      <c r="V31" s="16"/>
      <c r="W31" s="17"/>
      <c r="X31" s="17"/>
      <c r="Y31" s="17"/>
      <c r="Z31" s="17"/>
      <c r="AA31" s="17"/>
      <c r="AB31" s="18"/>
    </row>
    <row r="32" spans="1:28" ht="15" customHeight="1" x14ac:dyDescent="0.3">
      <c r="B32" s="43"/>
      <c r="C32" s="73" t="s">
        <v>19</v>
      </c>
      <c r="D32" s="73"/>
      <c r="E32" s="73" t="s">
        <v>20</v>
      </c>
      <c r="F32" s="73"/>
      <c r="G32" s="43"/>
      <c r="H32" s="16"/>
      <c r="I32" s="17"/>
      <c r="J32" s="17"/>
      <c r="K32" s="17"/>
      <c r="L32" s="17"/>
      <c r="M32" s="17"/>
      <c r="N32" s="18"/>
      <c r="O32" s="34"/>
      <c r="P32" s="43"/>
      <c r="Q32" s="73" t="s">
        <v>19</v>
      </c>
      <c r="R32" s="73"/>
      <c r="S32" s="73" t="s">
        <v>20</v>
      </c>
      <c r="T32" s="73"/>
      <c r="U32" s="43"/>
      <c r="V32" s="16"/>
      <c r="W32" s="17"/>
      <c r="X32" s="17"/>
      <c r="Y32" s="17"/>
      <c r="Z32" s="17"/>
      <c r="AA32" s="17"/>
      <c r="AB32" s="18"/>
    </row>
    <row r="33" spans="1:28" ht="14.1" customHeight="1" x14ac:dyDescent="0.3">
      <c r="B33" s="74">
        <f>RTD("cqg.rtd", ,"ContractData",A29, "MT_LastBidVolume",, "T")</f>
        <v>1070</v>
      </c>
      <c r="C33" s="81" t="str">
        <f>TEXT(RTD("cqg.rtd", ,"ContractData",A29, "Bid",, "T"),Parameters!E28)</f>
        <v>3049</v>
      </c>
      <c r="D33" s="81"/>
      <c r="E33" s="82" t="str">
        <f>TEXT(RTD("cqg.rtd", ,"ContractData",A29, "Ask",, "T"),Parameters!E28)</f>
        <v>3050</v>
      </c>
      <c r="F33" s="82"/>
      <c r="G33" s="74">
        <f>RTD("cqg.rtd", ,"ContractData",A29, "MT_LastAskVolume",, "T")</f>
        <v>256</v>
      </c>
      <c r="H33" s="16"/>
      <c r="I33" s="17"/>
      <c r="J33" s="17"/>
      <c r="K33" s="17"/>
      <c r="L33" s="17"/>
      <c r="M33" s="17"/>
      <c r="N33" s="18"/>
      <c r="O33" s="34"/>
      <c r="P33" s="74">
        <f>RTD("cqg.rtd", ,"ContractData",O29, "MT_LastBidVolume",, "T")</f>
        <v>30</v>
      </c>
      <c r="Q33" s="75" t="str">
        <f>TEXT(RTD("cqg.rtd", ,"ContractData",O29, "Bid",, "T"),Parameters!J28)</f>
        <v>1.46220</v>
      </c>
      <c r="R33" s="75"/>
      <c r="S33" s="76" t="str">
        <f>TEXT(RTD("cqg.rtd", ,"ContractData",O29, "Ask",, "T"),Parameters!J28)</f>
        <v>1.46240</v>
      </c>
      <c r="T33" s="76"/>
      <c r="U33" s="74">
        <f>RTD("cqg.rtd", ,"ContractData",O29, "MT_LastAskVolume",, "T")</f>
        <v>41</v>
      </c>
      <c r="V33" s="16"/>
      <c r="W33" s="17"/>
      <c r="X33" s="17"/>
      <c r="Y33" s="17"/>
      <c r="Z33" s="17"/>
      <c r="AA33" s="17"/>
      <c r="AB33" s="18"/>
    </row>
    <row r="34" spans="1:28" ht="14.1" customHeight="1" x14ac:dyDescent="0.3">
      <c r="B34" s="74"/>
      <c r="C34" s="81"/>
      <c r="D34" s="81"/>
      <c r="E34" s="82"/>
      <c r="F34" s="82"/>
      <c r="G34" s="74"/>
      <c r="H34" s="16"/>
      <c r="I34" s="17"/>
      <c r="J34" s="17"/>
      <c r="K34" s="17"/>
      <c r="L34" s="17"/>
      <c r="M34" s="17"/>
      <c r="N34" s="18"/>
      <c r="O34" s="34"/>
      <c r="P34" s="74"/>
      <c r="Q34" s="75"/>
      <c r="R34" s="75"/>
      <c r="S34" s="76"/>
      <c r="T34" s="76"/>
      <c r="U34" s="74"/>
      <c r="V34" s="16"/>
      <c r="W34" s="17"/>
      <c r="X34" s="17"/>
      <c r="Y34" s="17"/>
      <c r="Z34" s="17"/>
      <c r="AA34" s="17"/>
      <c r="AB34" s="18"/>
    </row>
    <row r="35" spans="1:28" ht="15" customHeight="1" x14ac:dyDescent="0.3">
      <c r="B35" s="61" t="s">
        <v>22</v>
      </c>
      <c r="C35" s="62"/>
      <c r="D35" s="22" t="s">
        <v>7</v>
      </c>
      <c r="E35" s="63" t="s">
        <v>18</v>
      </c>
      <c r="F35" s="64"/>
      <c r="G35" s="23" t="s">
        <v>17</v>
      </c>
      <c r="H35" s="16"/>
      <c r="I35" s="17"/>
      <c r="J35" s="17"/>
      <c r="K35" s="17"/>
      <c r="L35" s="17"/>
      <c r="M35" s="17"/>
      <c r="N35" s="18"/>
      <c r="O35" s="34"/>
      <c r="P35" s="61" t="s">
        <v>22</v>
      </c>
      <c r="Q35" s="62"/>
      <c r="R35" s="22" t="s">
        <v>7</v>
      </c>
      <c r="S35" s="63" t="s">
        <v>18</v>
      </c>
      <c r="T35" s="64"/>
      <c r="U35" s="23" t="s">
        <v>17</v>
      </c>
      <c r="V35" s="16"/>
      <c r="W35" s="17"/>
      <c r="X35" s="17"/>
      <c r="Y35" s="17"/>
      <c r="Z35" s="17"/>
      <c r="AA35" s="17"/>
      <c r="AB35" s="18"/>
    </row>
    <row r="36" spans="1:28" x14ac:dyDescent="0.3">
      <c r="B36" s="65" t="s">
        <v>16</v>
      </c>
      <c r="C36" s="24" t="str">
        <f>"  "&amp;Parameters!C28&amp;" : "&amp;Parameters!C29</f>
        <v xml:space="preserve">  20 : 5</v>
      </c>
      <c r="D36" s="27" t="str">
        <f>TEXT(Sheet1!K20,Parameters!E28)</f>
        <v>4</v>
      </c>
      <c r="E36" s="67"/>
      <c r="F36" s="67"/>
      <c r="G36" s="1">
        <f>IFERROR(Parameters!E29/D36,"")</f>
        <v>-0.25</v>
      </c>
      <c r="H36" s="16"/>
      <c r="I36" s="17"/>
      <c r="J36" s="17"/>
      <c r="K36" s="17"/>
      <c r="L36" s="17"/>
      <c r="M36" s="17"/>
      <c r="N36" s="18"/>
      <c r="O36" s="34"/>
      <c r="P36" s="65" t="s">
        <v>16</v>
      </c>
      <c r="Q36" s="24" t="str">
        <f>"  "&amp;Parameters!H28&amp;" : "&amp;Parameters!H29</f>
        <v xml:space="preserve">  20 : 5</v>
      </c>
      <c r="R36" s="27" t="str">
        <f>TEXT(Sheet1!V20,Parameters!J28)</f>
        <v>.00108</v>
      </c>
      <c r="S36" s="67"/>
      <c r="T36" s="67"/>
      <c r="U36" s="1">
        <f>IFERROR(Parameters!J29/R36,"")</f>
        <v>-0.2777777777777472</v>
      </c>
      <c r="V36" s="16"/>
      <c r="W36" s="17"/>
      <c r="X36" s="17"/>
      <c r="Y36" s="17"/>
      <c r="Z36" s="17"/>
      <c r="AA36" s="17"/>
      <c r="AB36" s="18"/>
    </row>
    <row r="37" spans="1:28" x14ac:dyDescent="0.3">
      <c r="B37" s="65"/>
      <c r="C37" s="25" t="str">
        <f>"  "&amp;Parameters!C30&amp;" : "&amp;Parameters!C31</f>
        <v xml:space="preserve">  20 : 15</v>
      </c>
      <c r="D37" s="27" t="str">
        <f>TEXT(Sheet1!K21,Parameters!E28)</f>
        <v>6</v>
      </c>
      <c r="E37" s="67"/>
      <c r="F37" s="67"/>
      <c r="G37" s="1">
        <f>IFERROR(Parameters!E31/D37,"")</f>
        <v>0.16666666666666666</v>
      </c>
      <c r="H37" s="16"/>
      <c r="I37" s="17"/>
      <c r="J37" s="17"/>
      <c r="K37" s="17"/>
      <c r="L37" s="17"/>
      <c r="M37" s="17"/>
      <c r="N37" s="18"/>
      <c r="O37" s="34"/>
      <c r="P37" s="65"/>
      <c r="Q37" s="25" t="str">
        <f>"  "&amp;Parameters!H30&amp;" : "&amp;Parameters!H31</f>
        <v xml:space="preserve">  20 : 15</v>
      </c>
      <c r="R37" s="27" t="str">
        <f>TEXT(Sheet1!V21,Parameters!J28)</f>
        <v>.00162</v>
      </c>
      <c r="S37" s="67"/>
      <c r="T37" s="67"/>
      <c r="U37" s="1">
        <f>IFERROR(Parameters!J31/R37,"")</f>
        <v>-0.1234567901234432</v>
      </c>
      <c r="V37" s="16"/>
      <c r="W37" s="17"/>
      <c r="X37" s="17"/>
      <c r="Y37" s="17"/>
      <c r="Z37" s="17"/>
      <c r="AA37" s="17"/>
      <c r="AB37" s="18"/>
    </row>
    <row r="38" spans="1:28" x14ac:dyDescent="0.3">
      <c r="B38" s="65"/>
      <c r="C38" s="24" t="str">
        <f>"  "&amp;Parameters!C32&amp;" : "&amp;Parameters!C33</f>
        <v xml:space="preserve">  20 : 60</v>
      </c>
      <c r="D38" s="27" t="str">
        <f>TEXT(Sheet1!K22,Parameters!E28)</f>
        <v>12</v>
      </c>
      <c r="E38" s="67"/>
      <c r="F38" s="67"/>
      <c r="G38" s="1">
        <f>IFERROR(Parameters!E33/D38,"")</f>
        <v>-0.58333333333333337</v>
      </c>
      <c r="H38" s="16"/>
      <c r="I38" s="17"/>
      <c r="J38" s="17"/>
      <c r="K38" s="17"/>
      <c r="L38" s="17"/>
      <c r="M38" s="17"/>
      <c r="N38" s="18"/>
      <c r="O38" s="34"/>
      <c r="P38" s="65"/>
      <c r="Q38" s="24" t="str">
        <f>"  "&amp;Parameters!H32&amp;" : "&amp;Parameters!H33</f>
        <v xml:space="preserve">  20 : 60</v>
      </c>
      <c r="R38" s="27" t="str">
        <f>TEXT(Sheet1!V22,Parameters!J28)</f>
        <v>.00232</v>
      </c>
      <c r="S38" s="67"/>
      <c r="T38" s="67"/>
      <c r="U38" s="1">
        <f>IFERROR(Parameters!J33/R38,"")</f>
        <v>-0.56034482758624093</v>
      </c>
      <c r="V38" s="16"/>
      <c r="W38" s="17"/>
      <c r="X38" s="17"/>
      <c r="Y38" s="17"/>
      <c r="Z38" s="17"/>
      <c r="AA38" s="17"/>
      <c r="AB38" s="18"/>
    </row>
    <row r="39" spans="1:28" x14ac:dyDescent="0.3">
      <c r="B39" s="65"/>
      <c r="C39" s="24" t="str">
        <f>"  "&amp;Parameters!C34&amp;" : "&amp;Parameters!C35</f>
        <v xml:space="preserve">  20 : D</v>
      </c>
      <c r="D39" s="27" t="str">
        <f>TEXT(Sheet1!K23,Parameters!E28)</f>
        <v>56</v>
      </c>
      <c r="E39" s="67"/>
      <c r="F39" s="67"/>
      <c r="G39" s="2">
        <f>IFERROR(Parameters!E35/D39,"")</f>
        <v>0</v>
      </c>
      <c r="H39" s="16"/>
      <c r="I39" s="17"/>
      <c r="J39" s="17"/>
      <c r="K39" s="17"/>
      <c r="L39" s="17"/>
      <c r="M39" s="17"/>
      <c r="N39" s="18"/>
      <c r="O39" s="34"/>
      <c r="P39" s="66"/>
      <c r="Q39" s="26" t="str">
        <f>"  "&amp;Parameters!H34&amp;" : "&amp;Parameters!H35</f>
        <v xml:space="preserve">  20 : D</v>
      </c>
      <c r="R39" s="28" t="str">
        <f>TEXT(Sheet1!V23,Parameters!J28)</f>
        <v>.01347</v>
      </c>
      <c r="S39" s="68"/>
      <c r="T39" s="68"/>
      <c r="U39" s="2">
        <f>IFERROR(Parameters!J35/R39,"")</f>
        <v>1.076466221232365</v>
      </c>
      <c r="V39" s="16"/>
      <c r="W39" s="17"/>
      <c r="X39" s="17"/>
      <c r="Y39" s="17"/>
      <c r="Z39" s="17"/>
      <c r="AA39" s="17"/>
      <c r="AB39" s="18"/>
    </row>
    <row r="40" spans="1:28" ht="6" customHeight="1" x14ac:dyDescent="0.3"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/>
      <c r="O40" s="34"/>
      <c r="P40" s="29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1"/>
    </row>
    <row r="41" spans="1:28" ht="17.25" x14ac:dyDescent="0.3">
      <c r="A41" s="11" t="str">
        <f>Parameters!C38</f>
        <v>MJNK</v>
      </c>
      <c r="B41" s="69" t="str">
        <f>RTD("cqg.rtd", ,"ContractData",A41, "LongDescription",, "T")</f>
        <v>Mini Nikkei 225, Jun 16</v>
      </c>
      <c r="C41" s="69"/>
      <c r="D41" s="69"/>
      <c r="E41" s="69"/>
      <c r="F41" s="69"/>
      <c r="G41" s="70"/>
      <c r="H41" s="71" t="s">
        <v>21</v>
      </c>
      <c r="I41" s="72"/>
      <c r="J41" s="12">
        <f>Parameters!E39</f>
        <v>5</v>
      </c>
      <c r="K41" s="13"/>
      <c r="L41" s="13"/>
      <c r="M41" s="13"/>
      <c r="N41" s="14"/>
      <c r="O41" s="34"/>
      <c r="P41" s="58" t="s">
        <v>36</v>
      </c>
      <c r="Q41" s="59"/>
      <c r="R41" s="59"/>
      <c r="S41" s="59"/>
      <c r="T41" s="59"/>
      <c r="U41" s="59"/>
      <c r="V41" s="60"/>
      <c r="W41" s="77" t="s">
        <v>37</v>
      </c>
      <c r="X41" s="78"/>
      <c r="Y41" s="78"/>
      <c r="Z41" s="78"/>
      <c r="AA41" s="78"/>
      <c r="AB41" s="79"/>
    </row>
    <row r="42" spans="1:28" x14ac:dyDescent="0.3">
      <c r="B42" s="43" t="s">
        <v>4</v>
      </c>
      <c r="C42" s="43" t="s">
        <v>5</v>
      </c>
      <c r="D42" s="43" t="s">
        <v>6</v>
      </c>
      <c r="E42" s="43" t="s">
        <v>14</v>
      </c>
      <c r="F42" s="33" t="s">
        <v>12</v>
      </c>
      <c r="G42" s="15" t="s">
        <v>13</v>
      </c>
      <c r="H42" s="16"/>
      <c r="I42" s="17"/>
      <c r="J42" s="17"/>
      <c r="K42" s="17"/>
      <c r="L42" s="17"/>
      <c r="M42" s="17"/>
      <c r="N42" s="18"/>
      <c r="O42" s="34"/>
      <c r="P42" s="41" t="str">
        <f>RTD("cqg.rtd", ,"ContractData",A5, "Symbol",, "T")</f>
        <v>EPM6</v>
      </c>
      <c r="Q42" s="42" t="str">
        <f>RTD("cqg.rtd", ,"ContractData",A17, "Symbol",, "T")</f>
        <v>DDM6</v>
      </c>
      <c r="R42" s="42" t="str">
        <f>RTD("cqg.rtd", ,"ContractData",A29, "Symbol",, "T")</f>
        <v>DSXM6</v>
      </c>
      <c r="S42" s="42" t="str">
        <f>RTD("cqg.rtd", ,"ContractData",A41, "Symbol",, "T")</f>
        <v>MJNKM6</v>
      </c>
      <c r="T42" s="42" t="str">
        <f>RTD("cqg.rtd", ,"ContractData",O5, "Symbol",, "T")</f>
        <v>CLEM6</v>
      </c>
      <c r="U42" s="42" t="str">
        <f>RTD("cqg.rtd", ,"ContractData",O17, "Symbol",, "T")</f>
        <v>GCEM6</v>
      </c>
      <c r="V42" s="42" t="str">
        <f>RTD("cqg.rtd", ,"ContractData",O29, "Symbol",, "T")</f>
        <v>BP6M6</v>
      </c>
      <c r="AB42" s="18"/>
    </row>
    <row r="43" spans="1:28" x14ac:dyDescent="0.3">
      <c r="B43" s="19" t="str">
        <f>TEXT(RTD("cqg.rtd", ,"ContractData",A41, "Open",, "T"),Parameters!E40)</f>
        <v>17305</v>
      </c>
      <c r="C43" s="19" t="str">
        <f>TEXT(RTD("cqg.rtd", ,"ContractData",A41, "High",, "T"),Parameters!E40)</f>
        <v>17395</v>
      </c>
      <c r="D43" s="19" t="str">
        <f>TEXT(RTD("cqg.rtd", ,"ContractData",A41, "Low",, "T"),Parameters!E40)</f>
        <v>17295</v>
      </c>
      <c r="E43" s="19" t="str">
        <f>TEXT(RTD("cqg.rtd", ,"ContractData",A41, "Close",, "T"),Parameters!E40)</f>
        <v>17360</v>
      </c>
      <c r="F43" s="32" t="str">
        <f>TEXT(RTD("cqg.rtd", ,"ContractData",A41, "NetLastQuoteToday",, "T"),Parameters!E40)</f>
        <v>60</v>
      </c>
      <c r="G43" s="20">
        <f>IFERROR(RTD("cqg.rtd", ,"ContractData",A41, "PerCentNetLastQuote",, "T")/100,"")</f>
        <v>3.4682080924855491E-3</v>
      </c>
      <c r="H43" s="16"/>
      <c r="I43" s="17"/>
      <c r="J43" s="17"/>
      <c r="K43" s="17"/>
      <c r="L43" s="17"/>
      <c r="M43" s="17"/>
      <c r="N43" s="18"/>
      <c r="O43" s="34"/>
      <c r="P43" s="38" t="str">
        <f>C12</f>
        <v xml:space="preserve">  20 : 5</v>
      </c>
      <c r="Q43" s="39" t="str">
        <f>C24</f>
        <v xml:space="preserve">  20 : 5</v>
      </c>
      <c r="R43" s="39" t="str">
        <f>C36</f>
        <v xml:space="preserve">  20 : 5</v>
      </c>
      <c r="S43" s="39" t="str">
        <f>C48</f>
        <v xml:space="preserve">  20 : 5</v>
      </c>
      <c r="T43" s="39" t="str">
        <f>Q12</f>
        <v xml:space="preserve">  20 : 5</v>
      </c>
      <c r="U43" s="39" t="str">
        <f>Q24</f>
        <v xml:space="preserve">  20 : 5</v>
      </c>
      <c r="V43" s="39" t="str">
        <f>Q36</f>
        <v xml:space="preserve">  20 : 5</v>
      </c>
      <c r="W43" s="36"/>
      <c r="AB43" s="18"/>
    </row>
    <row r="44" spans="1:28" ht="15" customHeight="1" x14ac:dyDescent="0.3">
      <c r="B44" s="43"/>
      <c r="C44" s="73" t="s">
        <v>19</v>
      </c>
      <c r="D44" s="73"/>
      <c r="E44" s="73" t="s">
        <v>20</v>
      </c>
      <c r="F44" s="73"/>
      <c r="G44" s="43"/>
      <c r="H44" s="16"/>
      <c r="I44" s="17"/>
      <c r="J44" s="17"/>
      <c r="K44" s="17"/>
      <c r="L44" s="17"/>
      <c r="M44" s="17"/>
      <c r="N44" s="18"/>
      <c r="O44" s="34"/>
      <c r="P44" s="37">
        <f>G12</f>
        <v>-0.80128205128205121</v>
      </c>
      <c r="Q44" s="37">
        <f>G24</f>
        <v>-0.17605633802816903</v>
      </c>
      <c r="R44" s="37">
        <f>G36</f>
        <v>-0.25</v>
      </c>
      <c r="S44" s="37">
        <f>G48</f>
        <v>-0.5</v>
      </c>
      <c r="T44" s="37">
        <f>U12</f>
        <v>-7.1428571428557214E-2</v>
      </c>
      <c r="U44" s="37">
        <f>U24</f>
        <v>-0.36269430051815826</v>
      </c>
      <c r="V44" s="37">
        <f>U36</f>
        <v>-0.2777777777777472</v>
      </c>
      <c r="W44" s="36"/>
      <c r="AB44" s="18"/>
    </row>
    <row r="45" spans="1:28" ht="14.1" customHeight="1" x14ac:dyDescent="0.3">
      <c r="B45" s="74">
        <f>RTD("cqg.rtd", ,"ContractData",A41, "MT_LastBidVolume",, "T")</f>
        <v>136</v>
      </c>
      <c r="C45" s="75" t="str">
        <f>TEXT(RTD("cqg.rtd", ,"ContractData",A41, "Bid",, "T"),Parameters!E40)</f>
        <v>17360</v>
      </c>
      <c r="D45" s="75"/>
      <c r="E45" s="76" t="str">
        <f>TEXT(RTD("cqg.rtd", ,"ContractData",A41, "Ask",, "T"),Parameters!E40)</f>
        <v>17365</v>
      </c>
      <c r="F45" s="76"/>
      <c r="G45" s="74">
        <f>RTD("cqg.rtd", ,"ContractData",A41, "MT_LastAskVolume",, "T")</f>
        <v>224</v>
      </c>
      <c r="H45" s="16"/>
      <c r="I45" s="17"/>
      <c r="J45" s="17"/>
      <c r="K45" s="17"/>
      <c r="L45" s="17"/>
      <c r="M45" s="17"/>
      <c r="N45" s="18"/>
      <c r="O45" s="34"/>
      <c r="P45" s="40" t="str">
        <f>C13</f>
        <v xml:space="preserve">  20 : 15</v>
      </c>
      <c r="Q45" s="40" t="str">
        <f>C25</f>
        <v xml:space="preserve">  20 : 15</v>
      </c>
      <c r="R45" s="40" t="str">
        <f>C37</f>
        <v xml:space="preserve">  20 : 15</v>
      </c>
      <c r="S45" s="40" t="str">
        <f>C49</f>
        <v xml:space="preserve">  20 : 15</v>
      </c>
      <c r="T45" s="40" t="str">
        <f>Q13</f>
        <v xml:space="preserve">  20 : 15</v>
      </c>
      <c r="U45" s="40" t="str">
        <f>Q25</f>
        <v xml:space="preserve">  20 : 15</v>
      </c>
      <c r="V45" s="40" t="str">
        <f>Q37</f>
        <v xml:space="preserve">  20 : 15</v>
      </c>
      <c r="AB45" s="18"/>
    </row>
    <row r="46" spans="1:28" ht="14.1" customHeight="1" x14ac:dyDescent="0.3">
      <c r="B46" s="74"/>
      <c r="C46" s="75"/>
      <c r="D46" s="75"/>
      <c r="E46" s="76"/>
      <c r="F46" s="76"/>
      <c r="G46" s="74"/>
      <c r="H46" s="16"/>
      <c r="I46" s="17"/>
      <c r="J46" s="17"/>
      <c r="K46" s="17"/>
      <c r="L46" s="17"/>
      <c r="M46" s="17"/>
      <c r="N46" s="18"/>
      <c r="O46" s="34"/>
      <c r="P46" s="37">
        <f>G13</f>
        <v>-0.64766839378238339</v>
      </c>
      <c r="Q46" s="37">
        <f>G25</f>
        <v>-2.2321428571428572E-2</v>
      </c>
      <c r="R46" s="37">
        <f>G37</f>
        <v>0.16666666666666666</v>
      </c>
      <c r="S46" s="37">
        <f>G49</f>
        <v>0.18518518518518517</v>
      </c>
      <c r="T46" s="37">
        <f>U13</f>
        <v>-0.24999999999999467</v>
      </c>
      <c r="U46" s="37">
        <f>U25</f>
        <v>-0.31963470319636783</v>
      </c>
      <c r="V46" s="37">
        <f>U37</f>
        <v>-0.1234567901234432</v>
      </c>
      <c r="AB46" s="18"/>
    </row>
    <row r="47" spans="1:28" ht="15" customHeight="1" x14ac:dyDescent="0.3">
      <c r="B47" s="61" t="s">
        <v>22</v>
      </c>
      <c r="C47" s="62"/>
      <c r="D47" s="22" t="s">
        <v>7</v>
      </c>
      <c r="E47" s="63" t="s">
        <v>18</v>
      </c>
      <c r="F47" s="64"/>
      <c r="G47" s="23" t="s">
        <v>17</v>
      </c>
      <c r="H47" s="16"/>
      <c r="I47" s="17"/>
      <c r="J47" s="17"/>
      <c r="K47" s="17"/>
      <c r="L47" s="17"/>
      <c r="M47" s="17"/>
      <c r="N47" s="18"/>
      <c r="O47" s="34"/>
      <c r="P47" s="40" t="str">
        <f>C14</f>
        <v xml:space="preserve">  20 : 60</v>
      </c>
      <c r="Q47" s="40" t="str">
        <f>C26</f>
        <v xml:space="preserve">  20 : 60</v>
      </c>
      <c r="R47" s="40" t="str">
        <f>C38</f>
        <v xml:space="preserve">  20 : 60</v>
      </c>
      <c r="S47" s="40" t="str">
        <f>C50</f>
        <v xml:space="preserve">  20 : 60</v>
      </c>
      <c r="T47" s="40" t="str">
        <f>Q14</f>
        <v xml:space="preserve">  20 : 60</v>
      </c>
      <c r="U47" s="40" t="str">
        <f>Q26</f>
        <v xml:space="preserve">  20 : 60</v>
      </c>
      <c r="V47" s="40" t="str">
        <f>Q38</f>
        <v xml:space="preserve">  20 : 60</v>
      </c>
      <c r="AB47" s="18"/>
    </row>
    <row r="48" spans="1:28" x14ac:dyDescent="0.3">
      <c r="B48" s="65" t="s">
        <v>16</v>
      </c>
      <c r="C48" s="24" t="str">
        <f>"  "&amp;Parameters!C40&amp;" : "&amp;Parameters!C41</f>
        <v xml:space="preserve">  20 : 5</v>
      </c>
      <c r="D48" s="27" t="str">
        <f>TEXT(Sheet1!K26,Parameters!E40)</f>
        <v>20</v>
      </c>
      <c r="E48" s="67"/>
      <c r="F48" s="67"/>
      <c r="G48" s="1">
        <f>IFERROR(Parameters!E41/D48,"")</f>
        <v>-0.5</v>
      </c>
      <c r="H48" s="16"/>
      <c r="I48" s="17"/>
      <c r="J48" s="17"/>
      <c r="K48" s="17"/>
      <c r="L48" s="17"/>
      <c r="M48" s="17"/>
      <c r="N48" s="18"/>
      <c r="O48" s="34"/>
      <c r="P48" s="37">
        <f>G14</f>
        <v>-7.5075075075075076E-2</v>
      </c>
      <c r="Q48" s="37">
        <f>G26</f>
        <v>-1.0227272727272727</v>
      </c>
      <c r="R48" s="37">
        <f>G38</f>
        <v>-0.58333333333333337</v>
      </c>
      <c r="S48" s="37">
        <f>G50</f>
        <v>0.36585365853658536</v>
      </c>
      <c r="T48" s="37">
        <f>U14</f>
        <v>0.24999999999997988</v>
      </c>
      <c r="U48" s="37">
        <f>U26</f>
        <v>-0.23411371237459713</v>
      </c>
      <c r="V48" s="37">
        <f>U38</f>
        <v>-0.56034482758624093</v>
      </c>
      <c r="AB48" s="18"/>
    </row>
    <row r="49" spans="2:28" x14ac:dyDescent="0.3">
      <c r="B49" s="65"/>
      <c r="C49" s="25" t="str">
        <f>"  "&amp;Parameters!C42&amp;" : "&amp;Parameters!C43</f>
        <v xml:space="preserve">  20 : 15</v>
      </c>
      <c r="D49" s="27" t="str">
        <f>TEXT(Sheet1!K27,Parameters!E40)</f>
        <v>27</v>
      </c>
      <c r="E49" s="67"/>
      <c r="F49" s="67"/>
      <c r="G49" s="1">
        <f>IFERROR(Parameters!E43/D49,"")</f>
        <v>0.18518518518518517</v>
      </c>
      <c r="H49" s="16"/>
      <c r="I49" s="17"/>
      <c r="J49" s="17"/>
      <c r="K49" s="17"/>
      <c r="L49" s="17"/>
      <c r="M49" s="17"/>
      <c r="N49" s="18"/>
      <c r="O49" s="34"/>
      <c r="P49" s="40" t="str">
        <f>C15</f>
        <v xml:space="preserve">  20 : D</v>
      </c>
      <c r="Q49" s="40" t="str">
        <f>C27</f>
        <v xml:space="preserve">  20 : D</v>
      </c>
      <c r="R49" s="40" t="str">
        <f>C39</f>
        <v xml:space="preserve">  20 : D</v>
      </c>
      <c r="S49" s="40" t="str">
        <f>C51</f>
        <v xml:space="preserve">  20 : D</v>
      </c>
      <c r="T49" s="40" t="str">
        <f>Q15</f>
        <v xml:space="preserve">  20 : D</v>
      </c>
      <c r="U49" s="40" t="str">
        <f>Q27</f>
        <v xml:space="preserve">  20 : D</v>
      </c>
      <c r="V49" s="40" t="str">
        <f>Q39</f>
        <v xml:space="preserve">  20 : D</v>
      </c>
      <c r="AB49" s="18"/>
    </row>
    <row r="50" spans="2:28" x14ac:dyDescent="0.3">
      <c r="B50" s="65"/>
      <c r="C50" s="24" t="str">
        <f>"  "&amp;Parameters!C44&amp;" : "&amp;Parameters!C45</f>
        <v xml:space="preserve">  20 : 60</v>
      </c>
      <c r="D50" s="27" t="str">
        <f>TEXT(Sheet1!K28,Parameters!E40)</f>
        <v>82</v>
      </c>
      <c r="E50" s="67"/>
      <c r="F50" s="67"/>
      <c r="G50" s="1">
        <f>IFERROR(Parameters!E45/D50,"")</f>
        <v>0.36585365853658536</v>
      </c>
      <c r="H50" s="16"/>
      <c r="I50" s="17"/>
      <c r="J50" s="17"/>
      <c r="K50" s="17"/>
      <c r="L50" s="17"/>
      <c r="M50" s="17"/>
      <c r="N50" s="18"/>
      <c r="O50" s="34"/>
      <c r="P50" s="37">
        <f>G15</f>
        <v>0.1427891480247501</v>
      </c>
      <c r="Q50" s="37">
        <f>G27</f>
        <v>-0.33678756476683935</v>
      </c>
      <c r="R50" s="37">
        <f>G39</f>
        <v>0</v>
      </c>
      <c r="S50" s="37">
        <f>G51</f>
        <v>0.14423076923076922</v>
      </c>
      <c r="T50" s="37">
        <f>U15</f>
        <v>0.48255813953488275</v>
      </c>
      <c r="U50" s="37">
        <f>U27</f>
        <v>0.14001077005923043</v>
      </c>
      <c r="V50" s="37">
        <f>U39</f>
        <v>1.076466221232365</v>
      </c>
      <c r="AB50" s="18"/>
    </row>
    <row r="51" spans="2:28" x14ac:dyDescent="0.3">
      <c r="B51" s="65"/>
      <c r="C51" s="24" t="str">
        <f>"  "&amp;Parameters!C46&amp;" : "&amp;Parameters!C47</f>
        <v xml:space="preserve">  20 : D</v>
      </c>
      <c r="D51" s="27" t="str">
        <f>TEXT(Sheet1!K29,Parameters!E40)</f>
        <v>416</v>
      </c>
      <c r="E51" s="67"/>
      <c r="F51" s="67"/>
      <c r="G51" s="2">
        <f>IFERROR(Parameters!E47/D51,"")</f>
        <v>0.14423076923076922</v>
      </c>
      <c r="H51" s="16"/>
      <c r="I51" s="17"/>
      <c r="J51" s="17"/>
      <c r="K51" s="17"/>
      <c r="L51" s="17"/>
      <c r="M51" s="17"/>
      <c r="N51" s="18"/>
      <c r="O51" s="34"/>
      <c r="P51" s="42" t="str">
        <f>P42</f>
        <v>EPM6</v>
      </c>
      <c r="Q51" s="42" t="str">
        <f t="shared" ref="Q51:V51" si="0">Q42</f>
        <v>DDM6</v>
      </c>
      <c r="R51" s="42" t="str">
        <f t="shared" si="0"/>
        <v>DSXM6</v>
      </c>
      <c r="S51" s="42" t="str">
        <f t="shared" si="0"/>
        <v>MJNKM6</v>
      </c>
      <c r="T51" s="42" t="str">
        <f t="shared" si="0"/>
        <v>CLEM6</v>
      </c>
      <c r="U51" s="42" t="str">
        <f t="shared" si="0"/>
        <v>GCEM6</v>
      </c>
      <c r="V51" s="42" t="str">
        <f t="shared" si="0"/>
        <v>BP6M6</v>
      </c>
      <c r="AB51" s="18"/>
    </row>
    <row r="52" spans="2:28" x14ac:dyDescent="0.3">
      <c r="B52" s="83" t="s">
        <v>38</v>
      </c>
      <c r="C52" s="84"/>
      <c r="D52" s="9"/>
      <c r="E52" s="85" t="s">
        <v>39</v>
      </c>
      <c r="F52" s="85"/>
      <c r="G52" s="85"/>
      <c r="H52" s="9"/>
      <c r="I52" s="9"/>
      <c r="J52" s="9"/>
      <c r="K52" s="9"/>
      <c r="L52" s="9"/>
      <c r="M52" s="9"/>
      <c r="N52" s="10"/>
      <c r="O52" s="8"/>
      <c r="P52" s="8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</row>
  </sheetData>
  <sheetProtection algorithmName="SHA-512" hashValue="/NNUGhk7v+58v85LVpO8FsP2fEW/tIQ8Fl+3LaD/XZikODvAqbcZmBxaWYQhP/xI4UchPvKXieIneExd7rv4QA==" saltValue="q66Vev0ucSwSYni3fznIMA==" spinCount="100000" sheet="1" objects="1" scenarios="1" selectLockedCells="1" selectUnlockedCells="1"/>
  <mergeCells count="111">
    <mergeCell ref="C32:D32"/>
    <mergeCell ref="E32:F32"/>
    <mergeCell ref="B52:C52"/>
    <mergeCell ref="E52:G52"/>
    <mergeCell ref="Z2:AB3"/>
    <mergeCell ref="E2:Y3"/>
    <mergeCell ref="B5:G5"/>
    <mergeCell ref="B12:B15"/>
    <mergeCell ref="H5:I5"/>
    <mergeCell ref="B11:C11"/>
    <mergeCell ref="E12:F12"/>
    <mergeCell ref="E13:F13"/>
    <mergeCell ref="E14:F14"/>
    <mergeCell ref="E15:F15"/>
    <mergeCell ref="E11:F11"/>
    <mergeCell ref="C8:D8"/>
    <mergeCell ref="E8:F8"/>
    <mergeCell ref="B9:B10"/>
    <mergeCell ref="C9:D10"/>
    <mergeCell ref="H29:I29"/>
    <mergeCell ref="B35:C35"/>
    <mergeCell ref="E35:F35"/>
    <mergeCell ref="B33:B34"/>
    <mergeCell ref="C33:D34"/>
    <mergeCell ref="H41:I41"/>
    <mergeCell ref="B47:C47"/>
    <mergeCell ref="E47:F47"/>
    <mergeCell ref="C44:D44"/>
    <mergeCell ref="E44:F44"/>
    <mergeCell ref="B45:B46"/>
    <mergeCell ref="C45:D46"/>
    <mergeCell ref="E45:F46"/>
    <mergeCell ref="G45:G46"/>
    <mergeCell ref="E33:F34"/>
    <mergeCell ref="G33:G34"/>
    <mergeCell ref="E9:F10"/>
    <mergeCell ref="G9:G10"/>
    <mergeCell ref="C20:D20"/>
    <mergeCell ref="E20:F20"/>
    <mergeCell ref="B48:B51"/>
    <mergeCell ref="E48:F48"/>
    <mergeCell ref="E49:F49"/>
    <mergeCell ref="E50:F50"/>
    <mergeCell ref="E51:F51"/>
    <mergeCell ref="B41:G41"/>
    <mergeCell ref="B36:B39"/>
    <mergeCell ref="E36:F36"/>
    <mergeCell ref="E37:F37"/>
    <mergeCell ref="E38:F38"/>
    <mergeCell ref="E39:F39"/>
    <mergeCell ref="B29:G29"/>
    <mergeCell ref="B17:G17"/>
    <mergeCell ref="B23:C23"/>
    <mergeCell ref="E23:F23"/>
    <mergeCell ref="B24:B27"/>
    <mergeCell ref="E24:F24"/>
    <mergeCell ref="E25:F25"/>
    <mergeCell ref="E26:F26"/>
    <mergeCell ref="E27:F27"/>
    <mergeCell ref="P12:P15"/>
    <mergeCell ref="S12:T12"/>
    <mergeCell ref="S13:T13"/>
    <mergeCell ref="S14:T14"/>
    <mergeCell ref="S15:T15"/>
    <mergeCell ref="B21:B22"/>
    <mergeCell ref="C21:D22"/>
    <mergeCell ref="E21:F22"/>
    <mergeCell ref="G21:G22"/>
    <mergeCell ref="H17:I17"/>
    <mergeCell ref="P5:U5"/>
    <mergeCell ref="V5:W5"/>
    <mergeCell ref="Q8:R8"/>
    <mergeCell ref="S8:T8"/>
    <mergeCell ref="P9:P10"/>
    <mergeCell ref="Q9:R10"/>
    <mergeCell ref="S9:T10"/>
    <mergeCell ref="U9:U10"/>
    <mergeCell ref="P11:Q11"/>
    <mergeCell ref="S11:T11"/>
    <mergeCell ref="P23:Q23"/>
    <mergeCell ref="S23:T23"/>
    <mergeCell ref="P24:P27"/>
    <mergeCell ref="S24:T24"/>
    <mergeCell ref="S25:T25"/>
    <mergeCell ref="S26:T26"/>
    <mergeCell ref="S27:T27"/>
    <mergeCell ref="P17:U17"/>
    <mergeCell ref="V17:W17"/>
    <mergeCell ref="Q20:R20"/>
    <mergeCell ref="S20:T20"/>
    <mergeCell ref="P21:P22"/>
    <mergeCell ref="Q21:R22"/>
    <mergeCell ref="S21:T22"/>
    <mergeCell ref="U21:U22"/>
    <mergeCell ref="P41:V41"/>
    <mergeCell ref="P35:Q35"/>
    <mergeCell ref="S35:T35"/>
    <mergeCell ref="P36:P39"/>
    <mergeCell ref="S36:T36"/>
    <mergeCell ref="S37:T37"/>
    <mergeCell ref="S38:T38"/>
    <mergeCell ref="S39:T39"/>
    <mergeCell ref="P29:U29"/>
    <mergeCell ref="V29:W29"/>
    <mergeCell ref="Q32:R32"/>
    <mergeCell ref="S32:T32"/>
    <mergeCell ref="P33:P34"/>
    <mergeCell ref="Q33:R34"/>
    <mergeCell ref="S33:T34"/>
    <mergeCell ref="U33:U34"/>
    <mergeCell ref="W41:AB41"/>
  </mergeCells>
  <conditionalFormatting sqref="G12:G15">
    <cfRule type="colorScale" priority="12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G24:G27">
    <cfRule type="colorScale" priority="11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G36:G39">
    <cfRule type="colorScale" priority="10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G48:G51">
    <cfRule type="colorScale" priority="9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U12:U15">
    <cfRule type="colorScale" priority="8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U24:U27">
    <cfRule type="colorScale" priority="7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U36:U39">
    <cfRule type="colorScale" priority="6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P44:V44">
    <cfRule type="colorScale" priority="4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P50:V50">
    <cfRule type="colorScale" priority="3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P46:V46">
    <cfRule type="colorScale" priority="2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P48:V48">
    <cfRule type="colorScale" priority="1">
      <colorScale>
        <cfvo type="min"/>
        <cfvo type="num" val="0"/>
        <cfvo type="max"/>
        <color rgb="FFC0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7" tint="0.39997558519241921"/>
          <x14:colorNegative theme="0" tint="-0.499984740745262"/>
          <x14:colorAxis rgb="FF000000"/>
          <x14:colorMarkers theme="7" tint="0.79998168889431442"/>
          <x14:colorFirst theme="7" tint="-0.249977111117893"/>
          <x14:colorLast theme="7" tint="-0.249977111117893"/>
          <x14:colorHigh theme="7" tint="-0.499984740745262"/>
          <x14:colorLow theme="7" tint="-0.499984740745262"/>
          <x14:sparklines>
            <x14:sparkline>
              <xm:f>Sheet1!B8:K8</xm:f>
              <xm:sqref>E12</xm:sqref>
            </x14:sparkline>
          </x14:sparklines>
        </x14:sparklineGroup>
        <x14:sparklineGroup type="column" displayEmptyCellsAs="gap">
          <x14:colorSeries theme="8" tint="0.39997558519241921"/>
          <x14:colorNegative theme="0" tint="-0.499984740745262"/>
          <x14:colorAxis rgb="FF000000"/>
          <x14:colorMarkers theme="8" tint="0.79998168889431442"/>
          <x14:colorFirst theme="8" tint="-0.249977111117893"/>
          <x14:colorLast theme="8" tint="-0.249977111117893"/>
          <x14:colorHigh theme="8" tint="-0.499984740745262"/>
          <x14:colorLow theme="8" tint="-0.499984740745262"/>
          <x14:sparklines>
            <x14:sparkline>
              <xm:f>Sheet1!B9:K9</xm:f>
              <xm:sqref>E13</xm:sqref>
            </x14:sparkline>
          </x14:sparklines>
        </x14:sparklineGroup>
        <x14:sparklineGroup type="column"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Sheet1!B10:K10</xm:f>
              <xm:sqref>E14</xm:sqref>
            </x14:sparkline>
          </x14:sparklines>
        </x14:sparklineGroup>
        <x14:sparklineGroup type="column"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Sheet1!B11:K11</xm:f>
              <xm:sqref>E15</xm:sqref>
            </x14:sparkline>
          </x14:sparklines>
        </x14:sparklineGroup>
        <x14:sparklineGroup type="column"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Sheet1!B17:K17</xm:f>
              <xm:sqref>E27</xm:sqref>
            </x14:sparkline>
          </x14:sparklines>
        </x14:sparklineGroup>
        <x14:sparklineGroup type="column"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Sheet1!B16:K16</xm:f>
              <xm:sqref>E26</xm:sqref>
            </x14:sparkline>
          </x14:sparklines>
        </x14:sparklineGroup>
        <x14:sparklineGroup type="column" displayEmptyCellsAs="gap">
          <x14:colorSeries theme="8" tint="0.39997558519241921"/>
          <x14:colorNegative theme="0" tint="-0.499984740745262"/>
          <x14:colorAxis rgb="FF000000"/>
          <x14:colorMarkers theme="8" tint="0.79998168889431442"/>
          <x14:colorFirst theme="8" tint="-0.249977111117893"/>
          <x14:colorLast theme="8" tint="-0.249977111117893"/>
          <x14:colorHigh theme="8" tint="-0.499984740745262"/>
          <x14:colorLow theme="8" tint="-0.499984740745262"/>
          <x14:sparklines>
            <x14:sparkline>
              <xm:f>Sheet1!B15:K15</xm:f>
              <xm:sqref>E25</xm:sqref>
            </x14:sparkline>
          </x14:sparklines>
        </x14:sparklineGroup>
        <x14:sparklineGroup type="column" displayEmptyCellsAs="gap">
          <x14:colorSeries theme="7" tint="0.39997558519241921"/>
          <x14:colorNegative theme="0" tint="-0.499984740745262"/>
          <x14:colorAxis rgb="FF000000"/>
          <x14:colorMarkers theme="7" tint="0.79998168889431442"/>
          <x14:colorFirst theme="7" tint="-0.249977111117893"/>
          <x14:colorLast theme="7" tint="-0.249977111117893"/>
          <x14:colorHigh theme="7" tint="-0.499984740745262"/>
          <x14:colorLow theme="7" tint="-0.499984740745262"/>
          <x14:sparklines>
            <x14:sparkline>
              <xm:f>Sheet1!B14:K14</xm:f>
              <xm:sqref>E24</xm:sqref>
            </x14:sparkline>
          </x14:sparklines>
        </x14:sparklineGroup>
        <x14:sparklineGroup type="column" displayEmptyCellsAs="gap">
          <x14:colorSeries theme="7" tint="0.39997558519241921"/>
          <x14:colorNegative theme="0" tint="-0.499984740745262"/>
          <x14:colorAxis rgb="FF000000"/>
          <x14:colorMarkers theme="7" tint="0.79998168889431442"/>
          <x14:colorFirst theme="7" tint="-0.249977111117893"/>
          <x14:colorLast theme="7" tint="-0.249977111117893"/>
          <x14:colorHigh theme="7" tint="-0.499984740745262"/>
          <x14:colorLow theme="7" tint="-0.499984740745262"/>
          <x14:sparklines>
            <x14:sparkline>
              <xm:f>Sheet1!B20:K20</xm:f>
              <xm:sqref>E36</xm:sqref>
            </x14:sparkline>
          </x14:sparklines>
        </x14:sparklineGroup>
        <x14:sparklineGroup type="column" displayEmptyCellsAs="gap">
          <x14:colorSeries theme="8" tint="0.39997558519241921"/>
          <x14:colorNegative theme="0" tint="-0.499984740745262"/>
          <x14:colorAxis rgb="FF000000"/>
          <x14:colorMarkers theme="8" tint="0.79998168889431442"/>
          <x14:colorFirst theme="8" tint="-0.249977111117893"/>
          <x14:colorLast theme="8" tint="-0.249977111117893"/>
          <x14:colorHigh theme="8" tint="-0.499984740745262"/>
          <x14:colorLow theme="8" tint="-0.499984740745262"/>
          <x14:sparklines>
            <x14:sparkline>
              <xm:f>Sheet1!B21:K21</xm:f>
              <xm:sqref>E37</xm:sqref>
            </x14:sparkline>
          </x14:sparklines>
        </x14:sparklineGroup>
        <x14:sparklineGroup type="column"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Sheet1!B22:K22</xm:f>
              <xm:sqref>E38</xm:sqref>
            </x14:sparkline>
          </x14:sparklines>
        </x14:sparklineGroup>
        <x14:sparklineGroup type="column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Sheet1!B23:K23</xm:f>
              <xm:sqref>E39</xm:sqref>
            </x14:sparkline>
          </x14:sparklines>
        </x14:sparklineGroup>
        <x14:sparklineGroup type="column"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Sheet1!B29:K29</xm:f>
              <xm:sqref>E51</xm:sqref>
            </x14:sparkline>
          </x14:sparklines>
        </x14:sparklineGroup>
        <x14:sparklineGroup type="column"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Sheet1!B28:K28</xm:f>
              <xm:sqref>E50</xm:sqref>
            </x14:sparkline>
          </x14:sparklines>
        </x14:sparklineGroup>
        <x14:sparklineGroup type="column" displayEmptyCellsAs="gap">
          <x14:colorSeries theme="8" tint="0.39997558519241921"/>
          <x14:colorNegative theme="0" tint="-0.499984740745262"/>
          <x14:colorAxis rgb="FF000000"/>
          <x14:colorMarkers theme="8" tint="0.79998168889431442"/>
          <x14:colorFirst theme="8" tint="-0.249977111117893"/>
          <x14:colorLast theme="8" tint="-0.249977111117893"/>
          <x14:colorHigh theme="8" tint="-0.499984740745262"/>
          <x14:colorLow theme="8" tint="-0.499984740745262"/>
          <x14:sparklines>
            <x14:sparkline>
              <xm:f>Sheet1!B27:K27</xm:f>
              <xm:sqref>E49</xm:sqref>
            </x14:sparkline>
          </x14:sparklines>
        </x14:sparklineGroup>
        <x14:sparklineGroup type="column" displayEmptyCellsAs="gap">
          <x14:colorSeries theme="7" tint="0.39997558519241921"/>
          <x14:colorNegative theme="0" tint="-0.499984740745262"/>
          <x14:colorAxis rgb="FF000000"/>
          <x14:colorMarkers theme="7" tint="0.79998168889431442"/>
          <x14:colorFirst theme="7" tint="-0.249977111117893"/>
          <x14:colorLast theme="7" tint="-0.249977111117893"/>
          <x14:colorHigh theme="7" tint="-0.499984740745262"/>
          <x14:colorLow theme="7" tint="-0.499984740745262"/>
          <x14:sparklines>
            <x14:sparkline>
              <xm:f>Sheet1!B26:K26</xm:f>
              <xm:sqref>E48</xm:sqref>
            </x14:sparkline>
          </x14:sparklines>
        </x14:sparklineGroup>
        <x14:sparklineGroup type="column"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Sheet1!M11:V11</xm:f>
              <xm:sqref>S15</xm:sqref>
            </x14:sparkline>
          </x14:sparklines>
        </x14:sparklineGroup>
        <x14:sparklineGroup type="column"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Sheet1!M10:V10</xm:f>
              <xm:sqref>S14</xm:sqref>
            </x14:sparkline>
          </x14:sparklines>
        </x14:sparklineGroup>
        <x14:sparklineGroup type="column" displayEmptyCellsAs="gap">
          <x14:colorSeries theme="8" tint="0.39997558519241921"/>
          <x14:colorNegative theme="0" tint="-0.499984740745262"/>
          <x14:colorAxis rgb="FF000000"/>
          <x14:colorMarkers theme="8" tint="0.79998168889431442"/>
          <x14:colorFirst theme="8" tint="-0.249977111117893"/>
          <x14:colorLast theme="8" tint="-0.249977111117893"/>
          <x14:colorHigh theme="8" tint="-0.499984740745262"/>
          <x14:colorLow theme="8" tint="-0.499984740745262"/>
          <x14:sparklines>
            <x14:sparkline>
              <xm:f>Sheet1!M9:V9</xm:f>
              <xm:sqref>S13</xm:sqref>
            </x14:sparkline>
          </x14:sparklines>
        </x14:sparklineGroup>
        <x14:sparklineGroup type="column" displayEmptyCellsAs="gap">
          <x14:colorSeries theme="7" tint="0.39997558519241921"/>
          <x14:colorNegative theme="0" tint="-0.499984740745262"/>
          <x14:colorAxis rgb="FF000000"/>
          <x14:colorMarkers theme="7" tint="0.79998168889431442"/>
          <x14:colorFirst theme="7" tint="-0.249977111117893"/>
          <x14:colorLast theme="7" tint="-0.249977111117893"/>
          <x14:colorHigh theme="7" tint="-0.499984740745262"/>
          <x14:colorLow theme="7" tint="-0.499984740745262"/>
          <x14:sparklines>
            <x14:sparkline>
              <xm:f>Sheet1!M8:V8</xm:f>
              <xm:sqref>S12</xm:sqref>
            </x14:sparkline>
          </x14:sparklines>
        </x14:sparklineGroup>
        <x14:sparklineGroup type="column" displayEmptyCellsAs="gap">
          <x14:colorSeries theme="7" tint="0.39997558519241921"/>
          <x14:colorNegative theme="0" tint="-0.499984740745262"/>
          <x14:colorAxis rgb="FF000000"/>
          <x14:colorMarkers theme="7" tint="0.79998168889431442"/>
          <x14:colorFirst theme="7" tint="-0.249977111117893"/>
          <x14:colorLast theme="7" tint="-0.249977111117893"/>
          <x14:colorHigh theme="7" tint="-0.499984740745262"/>
          <x14:colorLow theme="7" tint="-0.499984740745262"/>
          <x14:sparklines>
            <x14:sparkline>
              <xm:f>Sheet1!M14:V14</xm:f>
              <xm:sqref>S24</xm:sqref>
            </x14:sparkline>
          </x14:sparklines>
        </x14:sparklineGroup>
        <x14:sparklineGroup type="column" displayEmptyCellsAs="gap">
          <x14:colorSeries theme="8" tint="0.39997558519241921"/>
          <x14:colorNegative theme="0" tint="-0.499984740745262"/>
          <x14:colorAxis rgb="FF000000"/>
          <x14:colorMarkers theme="8" tint="0.79998168889431442"/>
          <x14:colorFirst theme="8" tint="-0.249977111117893"/>
          <x14:colorLast theme="8" tint="-0.249977111117893"/>
          <x14:colorHigh theme="8" tint="-0.499984740745262"/>
          <x14:colorLow theme="8" tint="-0.499984740745262"/>
          <x14:sparklines>
            <x14:sparkline>
              <xm:f>Sheet1!M15:U15</xm:f>
              <xm:sqref>S25</xm:sqref>
            </x14:sparkline>
          </x14:sparklines>
        </x14:sparklineGroup>
        <x14:sparklineGroup type="column"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Sheet1!M16:V16</xm:f>
              <xm:sqref>S26</xm:sqref>
            </x14:sparkline>
          </x14:sparklines>
        </x14:sparklineGroup>
        <x14:sparklineGroup type="column"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Sheet1!M17:V17</xm:f>
              <xm:sqref>S27</xm:sqref>
            </x14:sparkline>
          </x14:sparklines>
        </x14:sparklineGroup>
        <x14:sparklineGroup type="column" displayEmptyCellsAs="gap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Sheet1!M23:V23</xm:f>
              <xm:sqref>S39</xm:sqref>
            </x14:sparkline>
          </x14:sparklines>
        </x14:sparklineGroup>
        <x14:sparklineGroup type="column" displayEmptyCellsAs="gap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Sheet1!M22:V22</xm:f>
              <xm:sqref>S38</xm:sqref>
            </x14:sparkline>
          </x14:sparklines>
        </x14:sparklineGroup>
        <x14:sparklineGroup type="column" displayEmptyCellsAs="gap">
          <x14:colorSeries theme="8" tint="0.39997558519241921"/>
          <x14:colorNegative theme="0" tint="-0.499984740745262"/>
          <x14:colorAxis rgb="FF000000"/>
          <x14:colorMarkers theme="8" tint="0.79998168889431442"/>
          <x14:colorFirst theme="8" tint="-0.249977111117893"/>
          <x14:colorLast theme="8" tint="-0.249977111117893"/>
          <x14:colorHigh theme="8" tint="-0.499984740745262"/>
          <x14:colorLow theme="8" tint="-0.499984740745262"/>
          <x14:sparklines>
            <x14:sparkline>
              <xm:f>Sheet1!M21:V21</xm:f>
              <xm:sqref>S37</xm:sqref>
            </x14:sparkline>
          </x14:sparklines>
        </x14:sparklineGroup>
        <x14:sparklineGroup type="column" displayEmptyCellsAs="gap">
          <x14:colorSeries theme="7" tint="0.39997558519241921"/>
          <x14:colorNegative theme="0" tint="-0.499984740745262"/>
          <x14:colorAxis rgb="FF000000"/>
          <x14:colorMarkers theme="7" tint="0.79998168889431442"/>
          <x14:colorFirst theme="7" tint="-0.249977111117893"/>
          <x14:colorLast theme="7" tint="-0.249977111117893"/>
          <x14:colorHigh theme="7" tint="-0.499984740745262"/>
          <x14:colorLow theme="7" tint="-0.499984740745262"/>
          <x14:sparklines>
            <x14:sparkline>
              <xm:f>Sheet1!M20:V20</xm:f>
              <xm:sqref>S36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7"/>
  <sheetViews>
    <sheetView showRowColHeaders="0" workbookViewId="0">
      <selection activeCell="C2" sqref="C2"/>
    </sheetView>
  </sheetViews>
  <sheetFormatPr defaultRowHeight="16.5" x14ac:dyDescent="0.3"/>
  <cols>
    <col min="1" max="3" width="9" style="52"/>
    <col min="4" max="4" width="15.75" style="52" customWidth="1"/>
    <col min="5" max="8" width="9" style="52"/>
    <col min="9" max="9" width="15.375" style="52" customWidth="1"/>
    <col min="10" max="11" width="9" style="52"/>
    <col min="12" max="12" width="11.25" style="52" bestFit="1" customWidth="1"/>
    <col min="13" max="16384" width="9" style="52"/>
  </cols>
  <sheetData>
    <row r="1" spans="2:22" x14ac:dyDescent="0.3">
      <c r="D1" s="57" t="s">
        <v>10</v>
      </c>
      <c r="I1" s="57" t="s">
        <v>10</v>
      </c>
    </row>
    <row r="2" spans="2:22" ht="18.75" x14ac:dyDescent="0.3">
      <c r="B2" s="53" t="s">
        <v>1</v>
      </c>
      <c r="C2" s="54" t="s">
        <v>3</v>
      </c>
      <c r="D2" s="54" t="s">
        <v>11</v>
      </c>
      <c r="E2" s="52">
        <f>RTD("cqg.rtd", ,"ContractData",C2, "Y_Settlement",, "T")</f>
        <v>2083.25</v>
      </c>
      <c r="G2" s="53" t="s">
        <v>1</v>
      </c>
      <c r="H2" s="54" t="s">
        <v>24</v>
      </c>
      <c r="I2" s="54" t="s">
        <v>11</v>
      </c>
      <c r="J2" s="52">
        <f>RTD("cqg.rtd", ,"ContractData",H2, "Y_Settlement",, "T")</f>
        <v>42.64</v>
      </c>
      <c r="O2" s="92" t="s">
        <v>40</v>
      </c>
      <c r="P2" s="93"/>
      <c r="Q2" s="93"/>
      <c r="R2" s="93"/>
      <c r="S2" s="93"/>
      <c r="T2" s="93"/>
      <c r="U2" s="93"/>
      <c r="V2" s="94"/>
    </row>
    <row r="3" spans="2:22" ht="18.75" x14ac:dyDescent="0.3">
      <c r="B3" s="53" t="s">
        <v>2</v>
      </c>
      <c r="C3" s="54">
        <v>2</v>
      </c>
      <c r="D3" s="53" t="s">
        <v>25</v>
      </c>
      <c r="E3" s="54">
        <v>5</v>
      </c>
      <c r="G3" s="53" t="s">
        <v>2</v>
      </c>
      <c r="H3" s="54">
        <v>2</v>
      </c>
      <c r="I3" s="53" t="s">
        <v>25</v>
      </c>
      <c r="J3" s="54">
        <v>5</v>
      </c>
      <c r="L3" s="52">
        <v>0</v>
      </c>
      <c r="M3" s="52" t="s">
        <v>26</v>
      </c>
      <c r="O3" s="92" t="s">
        <v>41</v>
      </c>
      <c r="P3" s="93"/>
      <c r="Q3" s="93"/>
      <c r="R3" s="93"/>
      <c r="S3" s="93"/>
      <c r="T3" s="93"/>
      <c r="U3" s="93"/>
      <c r="V3" s="94"/>
    </row>
    <row r="4" spans="2:22" ht="18.75" x14ac:dyDescent="0.3">
      <c r="B4" s="53" t="s">
        <v>8</v>
      </c>
      <c r="C4" s="54">
        <v>20</v>
      </c>
      <c r="D4" s="52">
        <f>RTD("cqg.rtd",,"StudyData",$C$2,"Bar",,"Close",C5,"0",$D$2,,,,"T")</f>
        <v>2086.25</v>
      </c>
      <c r="E4" s="52" t="str">
        <f>VLOOKUP(C3,$L$3:$M$10,2,FALSE)</f>
        <v>#.00</v>
      </c>
      <c r="G4" s="53" t="s">
        <v>8</v>
      </c>
      <c r="H4" s="54">
        <v>20</v>
      </c>
      <c r="I4" s="52">
        <f>RTD("cqg.rtd",,"StudyData",$H$2,"Bar",,"Close",H5,"0",$I$2,,,,"T")</f>
        <v>43.47</v>
      </c>
      <c r="J4" s="52" t="str">
        <f>VLOOKUP(H3,$L$3:$M$10,2,FALSE)</f>
        <v>#.00</v>
      </c>
      <c r="L4" s="52">
        <v>1</v>
      </c>
      <c r="M4" s="52" t="s">
        <v>27</v>
      </c>
      <c r="O4" s="95" t="s">
        <v>42</v>
      </c>
      <c r="P4" s="96"/>
      <c r="Q4" s="96"/>
      <c r="R4" s="96"/>
      <c r="S4" s="96"/>
      <c r="T4" s="96"/>
      <c r="U4" s="96"/>
      <c r="V4" s="97"/>
    </row>
    <row r="5" spans="2:22" ht="18.75" x14ac:dyDescent="0.3">
      <c r="B5" s="53" t="s">
        <v>9</v>
      </c>
      <c r="C5" s="54">
        <v>5</v>
      </c>
      <c r="D5" s="52">
        <f>IF(C5="D",E2,RTD("cqg.rtd",,"StudyData",$C$2,"Bar",,"Close",C5,"-1",$D$2,,,,"T"))</f>
        <v>2087.5</v>
      </c>
      <c r="E5" s="52">
        <f>IFERROR(D4-D5,NA())</f>
        <v>-1.25</v>
      </c>
      <c r="G5" s="53" t="s">
        <v>9</v>
      </c>
      <c r="H5" s="54">
        <v>5</v>
      </c>
      <c r="I5" s="52">
        <f>IF(H5="D",J2,RTD("cqg.rtd",,"StudyData",$H$2,"Bar",,"Close",H5,"-1",$I$2,,,,"T"))</f>
        <v>43.48</v>
      </c>
      <c r="J5" s="52">
        <f>IFERROR(I4-I5,NA())</f>
        <v>-9.9999999999980105E-3</v>
      </c>
      <c r="L5" s="52">
        <v>2</v>
      </c>
      <c r="M5" s="52" t="s">
        <v>28</v>
      </c>
      <c r="O5" s="95" t="s">
        <v>43</v>
      </c>
      <c r="P5" s="96"/>
      <c r="Q5" s="96"/>
      <c r="R5" s="96"/>
      <c r="S5" s="96"/>
      <c r="T5" s="96"/>
      <c r="U5" s="96"/>
      <c r="V5" s="97"/>
    </row>
    <row r="6" spans="2:22" ht="18.75" x14ac:dyDescent="0.3">
      <c r="B6" s="53" t="s">
        <v>8</v>
      </c>
      <c r="C6" s="54">
        <v>20</v>
      </c>
      <c r="D6" s="52">
        <f>RTD("cqg.rtd",,"StudyData",$C$2,"Bar",,"Close",C7,"0",$D$2,,,,"T")</f>
        <v>2086.25</v>
      </c>
      <c r="G6" s="53" t="s">
        <v>8</v>
      </c>
      <c r="H6" s="54">
        <v>20</v>
      </c>
      <c r="I6" s="52">
        <f>RTD("cqg.rtd",,"StudyData",$H$2,"Bar",,"Close",H7,"0",$I$2,,,,"T")</f>
        <v>43.47</v>
      </c>
      <c r="L6" s="52">
        <v>3</v>
      </c>
      <c r="M6" s="52" t="s">
        <v>29</v>
      </c>
      <c r="O6" s="95" t="s">
        <v>44</v>
      </c>
      <c r="P6" s="96"/>
      <c r="Q6" s="96"/>
      <c r="R6" s="96"/>
      <c r="S6" s="96"/>
      <c r="T6" s="96"/>
      <c r="U6" s="96"/>
      <c r="V6" s="97"/>
    </row>
    <row r="7" spans="2:22" x14ac:dyDescent="0.3">
      <c r="B7" s="53" t="s">
        <v>9</v>
      </c>
      <c r="C7" s="54">
        <v>15</v>
      </c>
      <c r="D7" s="52">
        <f>IF(C7="D",E2,RTD("cqg.rtd",,"StudyData",$C$2,"Bar",,"Close",C7,"-1",$D$2,,,,"T"))</f>
        <v>2087.5</v>
      </c>
      <c r="E7" s="52">
        <f>IFERROR(D6-D7,NA())</f>
        <v>-1.25</v>
      </c>
      <c r="G7" s="53" t="s">
        <v>9</v>
      </c>
      <c r="H7" s="54">
        <v>15</v>
      </c>
      <c r="I7" s="52">
        <f>IF(H7="D",J2,RTD("cqg.rtd",,"StudyData",$H$2,"Bar",,"Close",H7,"-1",$I$2,,,,"T"))</f>
        <v>43.51</v>
      </c>
      <c r="J7" s="52">
        <f>IFERROR(I6-I7,NA())</f>
        <v>-3.9999999999999147E-2</v>
      </c>
      <c r="L7" s="52">
        <v>4</v>
      </c>
      <c r="M7" s="52" t="s">
        <v>30</v>
      </c>
    </row>
    <row r="8" spans="2:22" x14ac:dyDescent="0.3">
      <c r="B8" s="53" t="s">
        <v>8</v>
      </c>
      <c r="C8" s="54">
        <v>20</v>
      </c>
      <c r="D8" s="52">
        <f>RTD("cqg.rtd",,"StudyData",$C$2,"Bar",,"Close",C9,"0",$D$2,,,,"T")</f>
        <v>2086.25</v>
      </c>
      <c r="G8" s="53" t="s">
        <v>8</v>
      </c>
      <c r="H8" s="54">
        <v>20</v>
      </c>
      <c r="I8" s="52">
        <f>RTD("cqg.rtd",,"StudyData",$H$2,"Bar",,"Close",H9,"0",$I$2,,,,"T")</f>
        <v>43.48</v>
      </c>
      <c r="L8" s="52">
        <v>5</v>
      </c>
      <c r="M8" s="52" t="s">
        <v>31</v>
      </c>
    </row>
    <row r="9" spans="2:22" x14ac:dyDescent="0.3">
      <c r="B9" s="53" t="s">
        <v>9</v>
      </c>
      <c r="C9" s="54">
        <v>60</v>
      </c>
      <c r="D9" s="52">
        <f>IF(C9="D",E2,RTD("cqg.rtd",,"StudyData",$C$2,"Bar",,"Close",C9,"-1",$D$2,,,,"T"))</f>
        <v>2086.5</v>
      </c>
      <c r="E9" s="52">
        <f>IFERROR(D8-D9,NA())</f>
        <v>-0.25</v>
      </c>
      <c r="G9" s="53" t="s">
        <v>9</v>
      </c>
      <c r="H9" s="54">
        <v>60</v>
      </c>
      <c r="I9" s="52">
        <f>IF(H9="D",J2,RTD("cqg.rtd",,"StudyData",$H$2,"Bar",,"Close",H9,"-1",$I$2,,,,"T"))</f>
        <v>43.42</v>
      </c>
      <c r="J9" s="52">
        <f>IFERROR(I8-I9,NA())</f>
        <v>5.9999999999995168E-2</v>
      </c>
      <c r="L9" s="52">
        <v>6</v>
      </c>
      <c r="M9" s="52" t="s">
        <v>32</v>
      </c>
    </row>
    <row r="10" spans="2:22" x14ac:dyDescent="0.3">
      <c r="B10" s="53" t="s">
        <v>8</v>
      </c>
      <c r="C10" s="54">
        <v>20</v>
      </c>
      <c r="D10" s="52">
        <f>RTD("cqg.rtd",,"StudyData",$C$2,"Bar",,"Close",C11,"0",$D$2,,,,"T")</f>
        <v>2086.25</v>
      </c>
      <c r="G10" s="53" t="s">
        <v>8</v>
      </c>
      <c r="H10" s="54">
        <v>20</v>
      </c>
      <c r="I10" s="52">
        <f>RTD("cqg.rtd",,"StudyData",$H$2,"Bar",,"Close",H11,"0",$I$2,,,,"T")</f>
        <v>43.47</v>
      </c>
      <c r="L10" s="52">
        <v>7</v>
      </c>
      <c r="M10" s="52" t="s">
        <v>33</v>
      </c>
    </row>
    <row r="11" spans="2:22" x14ac:dyDescent="0.3">
      <c r="B11" s="53" t="s">
        <v>9</v>
      </c>
      <c r="C11" s="54" t="s">
        <v>15</v>
      </c>
      <c r="D11" s="52">
        <f>IF(C11="D",E2,RTD("cqg.rtd",,"StudyData",$C$2,"Bar",,"Close",C11,"-1",$D$2,,,,"T"))</f>
        <v>2083.25</v>
      </c>
      <c r="E11" s="52">
        <f>IFERROR(D10-D11,NA())</f>
        <v>3</v>
      </c>
      <c r="G11" s="53" t="s">
        <v>9</v>
      </c>
      <c r="H11" s="54" t="s">
        <v>15</v>
      </c>
      <c r="I11" s="52">
        <f>IF(H11="D",J2,RTD("cqg.rtd",,"StudyData",$H$2,"Bar",,"Close",H11,"-1",$I$2,,,,"T"))</f>
        <v>42.64</v>
      </c>
      <c r="J11" s="52">
        <f>IFERROR(I10-I11,NA())</f>
        <v>0.82999999999999829</v>
      </c>
    </row>
    <row r="13" spans="2:22" x14ac:dyDescent="0.3">
      <c r="D13" s="57" t="s">
        <v>10</v>
      </c>
      <c r="I13" s="57" t="s">
        <v>10</v>
      </c>
    </row>
    <row r="14" spans="2:22" x14ac:dyDescent="0.3">
      <c r="B14" s="53" t="s">
        <v>1</v>
      </c>
      <c r="C14" s="54" t="s">
        <v>34</v>
      </c>
      <c r="D14" s="54" t="s">
        <v>11</v>
      </c>
      <c r="E14" s="52">
        <f>RTD("cqg.rtd", ,"ContractData",C14, "Y_Settlement",, "T")</f>
        <v>10329.5</v>
      </c>
      <c r="G14" s="53" t="s">
        <v>1</v>
      </c>
      <c r="H14" s="54" t="s">
        <v>23</v>
      </c>
      <c r="I14" s="54" t="s">
        <v>11</v>
      </c>
      <c r="J14" s="52">
        <f>RTD("cqg.rtd", ,"ContractData",H14, "Y_Settlement",, "T")</f>
        <v>1240.2</v>
      </c>
    </row>
    <row r="15" spans="2:22" x14ac:dyDescent="0.3">
      <c r="B15" s="53" t="s">
        <v>2</v>
      </c>
      <c r="C15" s="54">
        <v>2</v>
      </c>
      <c r="D15" s="53" t="s">
        <v>25</v>
      </c>
      <c r="E15" s="54">
        <v>5</v>
      </c>
      <c r="G15" s="53" t="s">
        <v>2</v>
      </c>
      <c r="H15" s="54">
        <v>2</v>
      </c>
      <c r="I15" s="53" t="s">
        <v>25</v>
      </c>
      <c r="J15" s="54">
        <v>5</v>
      </c>
    </row>
    <row r="16" spans="2:22" x14ac:dyDescent="0.3">
      <c r="B16" s="53" t="s">
        <v>8</v>
      </c>
      <c r="C16" s="54">
        <v>20</v>
      </c>
      <c r="D16" s="52">
        <f>RTD("cqg.rtd",,"StudyData",$C$14,"Bar",,"Close",C17,"0",$D$14,,,,"T")</f>
        <v>10264.5</v>
      </c>
      <c r="E16" s="52" t="str">
        <f>VLOOKUP(C15,$L$3:$M$10,2,FALSE)</f>
        <v>#.00</v>
      </c>
      <c r="G16" s="53" t="s">
        <v>8</v>
      </c>
      <c r="H16" s="54">
        <v>20</v>
      </c>
      <c r="I16" s="52">
        <f>RTD("cqg.rtd",,"StudyData",$H$14,"Bar",,"Close",H17,"0",$I$14,,,,"T")</f>
        <v>1242.8</v>
      </c>
      <c r="J16" s="52" t="str">
        <f>VLOOKUP(H15,$L$3:$M$10,2,FALSE)</f>
        <v>#.00</v>
      </c>
    </row>
    <row r="17" spans="2:12" x14ac:dyDescent="0.3">
      <c r="B17" s="53" t="s">
        <v>9</v>
      </c>
      <c r="C17" s="54">
        <v>5</v>
      </c>
      <c r="D17" s="52">
        <f>RTD("cqg.rtd",,"StudyData",$C$14,"Bar",,"Close",C17,"-1",$D$14,,,,"T")</f>
        <v>10267</v>
      </c>
      <c r="E17" s="52">
        <f>IFERROR(D16-D17,NA())</f>
        <v>-2.5</v>
      </c>
      <c r="G17" s="53" t="s">
        <v>9</v>
      </c>
      <c r="H17" s="54">
        <v>5</v>
      </c>
      <c r="I17" s="52">
        <f>IF(H17="D",J14,RTD("cqg.rtd",,"StudyData",$H$14,"Bar",,"Close",H17,"-1",$I$14,,,,"T"))</f>
        <v>1243.5</v>
      </c>
      <c r="J17" s="52">
        <f>IFERROR(I16-I17,NA())</f>
        <v>-0.70000000000004547</v>
      </c>
    </row>
    <row r="18" spans="2:12" x14ac:dyDescent="0.3">
      <c r="B18" s="53" t="s">
        <v>8</v>
      </c>
      <c r="C18" s="54">
        <v>20</v>
      </c>
      <c r="D18" s="52">
        <f>RTD("cqg.rtd",,"StudyData",$C$14,"Bar",,"Close",C19,"0",$D$14,,,,"T")</f>
        <v>10264.5</v>
      </c>
      <c r="G18" s="53" t="s">
        <v>8</v>
      </c>
      <c r="H18" s="54">
        <v>20</v>
      </c>
      <c r="I18" s="52">
        <f>RTD("cqg.rtd",,"StudyData",$H$14,"Bar",,"Close",H19,"0",$I$14,,,,"T")</f>
        <v>1242.8</v>
      </c>
    </row>
    <row r="19" spans="2:12" x14ac:dyDescent="0.3">
      <c r="B19" s="53" t="s">
        <v>9</v>
      </c>
      <c r="C19" s="54">
        <v>15</v>
      </c>
      <c r="D19" s="52">
        <f>RTD("cqg.rtd",,"StudyData",$C$14,"Bar",,"Close",C19,"-1",$D$14,,,,"T")</f>
        <v>10265</v>
      </c>
      <c r="E19" s="52">
        <f>IFERROR(D18-D19,NA())</f>
        <v>-0.5</v>
      </c>
      <c r="G19" s="53" t="s">
        <v>9</v>
      </c>
      <c r="H19" s="54">
        <v>15</v>
      </c>
      <c r="I19" s="52">
        <f>IF(H19="D",J14,RTD("cqg.rtd",,"StudyData",$H$14,"Bar",,"Close",H19,"-1",$I$14,,,,"T"))</f>
        <v>1243.5</v>
      </c>
      <c r="J19" s="52">
        <f>IFERROR(I18-I19,NA())</f>
        <v>-0.70000000000004547</v>
      </c>
    </row>
    <row r="20" spans="2:12" x14ac:dyDescent="0.3">
      <c r="B20" s="53" t="s">
        <v>8</v>
      </c>
      <c r="C20" s="54">
        <v>20</v>
      </c>
      <c r="D20" s="52">
        <f>RTD("cqg.rtd",,"StudyData",$C$14,"Bar",,"Close",C21,"0",$D$14,,,,"T")</f>
        <v>10264.5</v>
      </c>
      <c r="G20" s="53" t="s">
        <v>8</v>
      </c>
      <c r="H20" s="54">
        <v>20</v>
      </c>
      <c r="I20" s="52">
        <f>RTD("cqg.rtd",,"StudyData",$H$14,"Bar",,"Close",H21,"0",$I$14,,,,"T")</f>
        <v>1242.8</v>
      </c>
    </row>
    <row r="21" spans="2:12" x14ac:dyDescent="0.3">
      <c r="B21" s="53" t="s">
        <v>9</v>
      </c>
      <c r="C21" s="54">
        <v>60</v>
      </c>
      <c r="D21" s="52">
        <f>RTD("cqg.rtd",,"StudyData",$C$14,"Bar",,"Close",C21,"-1",$D$14,,,,"T")</f>
        <v>10305</v>
      </c>
      <c r="E21" s="52">
        <f>IFERROR(D20-D21,NA())</f>
        <v>-40.5</v>
      </c>
      <c r="G21" s="53" t="s">
        <v>9</v>
      </c>
      <c r="H21" s="54">
        <v>60</v>
      </c>
      <c r="I21" s="52">
        <f>IF(H21="D",J14,RTD("cqg.rtd",,"StudyData",$H$14,"Bar",,"Close",H21,"-1",$I$14,,,,"T"))</f>
        <v>1243.5</v>
      </c>
      <c r="J21" s="52">
        <f>IFERROR(I20-I21,NA())</f>
        <v>-0.70000000000004547</v>
      </c>
    </row>
    <row r="22" spans="2:12" x14ac:dyDescent="0.3">
      <c r="B22" s="53" t="s">
        <v>8</v>
      </c>
      <c r="C22" s="54">
        <v>20</v>
      </c>
      <c r="D22" s="52">
        <f>RTD("cqg.rtd",,"StudyData",$C$14,"Bar",,"Close",C23,"0",$D$14,,,,"T")</f>
        <v>10264.5</v>
      </c>
      <c r="G22" s="53" t="s">
        <v>8</v>
      </c>
      <c r="H22" s="54">
        <v>20</v>
      </c>
      <c r="I22" s="52">
        <f>RTD("cqg.rtd",,"StudyData",$H$14,"Bar",,"Close",H23,"0",$I$14,,,,"T")</f>
        <v>1242.8</v>
      </c>
    </row>
    <row r="23" spans="2:12" x14ac:dyDescent="0.3">
      <c r="B23" s="53" t="s">
        <v>9</v>
      </c>
      <c r="C23" s="54" t="s">
        <v>15</v>
      </c>
      <c r="D23" s="52">
        <f>RTD("cqg.rtd",,"StudyData",$C$14,"Bar",,"Close",C23,"-1",$D$14,,,,"T")</f>
        <v>10329.5</v>
      </c>
      <c r="E23" s="52">
        <f>IFERROR(D22-D23,NA())</f>
        <v>-65</v>
      </c>
      <c r="G23" s="53" t="s">
        <v>9</v>
      </c>
      <c r="H23" s="54" t="s">
        <v>15</v>
      </c>
      <c r="I23" s="52">
        <f>IF(H23="D",J14,RTD("cqg.rtd",,"StudyData",$H$14,"Bar",,"Close",H23,"-1",$I$14,,,,"T"))</f>
        <v>1240.2</v>
      </c>
      <c r="J23" s="52">
        <f>IFERROR(I22-I23,NA())</f>
        <v>2.5999999999999091</v>
      </c>
    </row>
    <row r="25" spans="2:12" x14ac:dyDescent="0.3">
      <c r="D25" s="57" t="s">
        <v>10</v>
      </c>
      <c r="I25" s="57" t="s">
        <v>10</v>
      </c>
    </row>
    <row r="26" spans="2:12" x14ac:dyDescent="0.3">
      <c r="B26" s="53" t="s">
        <v>1</v>
      </c>
      <c r="C26" s="54" t="s">
        <v>35</v>
      </c>
      <c r="D26" s="54" t="s">
        <v>11</v>
      </c>
      <c r="E26" s="52">
        <f>RTD("cqg.rtd", ,"ContractData",C26, "Y_Settlement",, "T")</f>
        <v>3050</v>
      </c>
      <c r="G26" s="53" t="s">
        <v>1</v>
      </c>
      <c r="H26" s="54" t="s">
        <v>46</v>
      </c>
      <c r="I26" s="54" t="s">
        <v>11</v>
      </c>
      <c r="J26" s="52">
        <f>RTD("cqg.rtd", ,"ContractData",H26, "Y_Settlement",, "T")</f>
        <v>1.4479</v>
      </c>
    </row>
    <row r="27" spans="2:12" x14ac:dyDescent="0.3">
      <c r="B27" s="53" t="s">
        <v>2</v>
      </c>
      <c r="C27" s="54">
        <v>0</v>
      </c>
      <c r="D27" s="53" t="s">
        <v>25</v>
      </c>
      <c r="E27" s="54">
        <v>5</v>
      </c>
      <c r="G27" s="53" t="s">
        <v>2</v>
      </c>
      <c r="H27" s="54">
        <v>5</v>
      </c>
      <c r="I27" s="53" t="s">
        <v>25</v>
      </c>
      <c r="J27" s="54">
        <v>5</v>
      </c>
    </row>
    <row r="28" spans="2:12" x14ac:dyDescent="0.3">
      <c r="B28" s="53" t="s">
        <v>8</v>
      </c>
      <c r="C28" s="54">
        <v>20</v>
      </c>
      <c r="D28" s="52">
        <f>RTD("cqg.rtd",,"StudyData",$C$26,"Bar",,"Close",C29,"0",$D$26,,,,"T")</f>
        <v>3050</v>
      </c>
      <c r="E28" s="52" t="str">
        <f>VLOOKUP(C27,$L$3:$M$10,2,FALSE)</f>
        <v>#</v>
      </c>
      <c r="G28" s="53" t="s">
        <v>8</v>
      </c>
      <c r="H28" s="54">
        <v>20</v>
      </c>
      <c r="I28" s="52">
        <f>RTD("cqg.rtd",,"StudyData",$H$26,"Bar",,"Close",H29,"0",$I$26,,,,"T")</f>
        <v>1.4623999999999999</v>
      </c>
      <c r="J28" s="52" t="str">
        <f>VLOOKUP(H27,$L$3:$M$10,2,FALSE)</f>
        <v>#.00000</v>
      </c>
    </row>
    <row r="29" spans="2:12" x14ac:dyDescent="0.3">
      <c r="B29" s="53" t="s">
        <v>9</v>
      </c>
      <c r="C29" s="54">
        <v>5</v>
      </c>
      <c r="D29" s="52">
        <f>RTD("cqg.rtd",,"StudyData",$C$26,"Bar",,"Close",C29,"-1",$D$26,,,,"T")</f>
        <v>3051</v>
      </c>
      <c r="E29" s="52">
        <f>IFERROR(D28-D29,NA())</f>
        <v>-1</v>
      </c>
      <c r="G29" s="53" t="s">
        <v>9</v>
      </c>
      <c r="H29" s="54">
        <v>5</v>
      </c>
      <c r="I29" s="52">
        <f>IF(H29="D",J26,RTD("cqg.rtd",,"StudyData",$H$26,"Bar",,"Close",H29,"-1",$I$26,,,,"T"))</f>
        <v>1.4626999999999999</v>
      </c>
      <c r="J29" s="52">
        <f>IFERROR(I28-I29,NA())</f>
        <v>-2.9999999999996696E-4</v>
      </c>
    </row>
    <row r="30" spans="2:12" x14ac:dyDescent="0.3">
      <c r="B30" s="53" t="s">
        <v>8</v>
      </c>
      <c r="C30" s="54">
        <v>20</v>
      </c>
      <c r="D30" s="52">
        <f>RTD("cqg.rtd",,"StudyData",$C$26,"Bar",,"Close",C31,"0",$D$26,,,,"T")</f>
        <v>3050</v>
      </c>
      <c r="G30" s="53" t="s">
        <v>8</v>
      </c>
      <c r="H30" s="54">
        <v>20</v>
      </c>
      <c r="I30" s="52">
        <f>RTD("cqg.rtd",,"StudyData",$H$26,"Bar",,"Close",H31,"0",$I$26,,,,"T")</f>
        <v>1.4623999999999999</v>
      </c>
      <c r="L30" s="55">
        <f>DOLLARFR(I28,32)</f>
        <v>1.1479680000000001</v>
      </c>
    </row>
    <row r="31" spans="2:12" x14ac:dyDescent="0.3">
      <c r="B31" s="53" t="s">
        <v>9</v>
      </c>
      <c r="C31" s="54">
        <v>15</v>
      </c>
      <c r="D31" s="52">
        <f>RTD("cqg.rtd",,"StudyData",$C$26,"Bar",,"Close",C31,"-1",$D$26,,,,"T")</f>
        <v>3049</v>
      </c>
      <c r="E31" s="52">
        <f>IFERROR(D30-D31,NA())</f>
        <v>1</v>
      </c>
      <c r="G31" s="53" t="s">
        <v>9</v>
      </c>
      <c r="H31" s="54">
        <v>15</v>
      </c>
      <c r="I31" s="52">
        <f>IF(H31="D",J26,RTD("cqg.rtd",,"StudyData",$H$26,"Bar",,"Close",H31,"-1",$I$26,,,,"T"))</f>
        <v>1.4625999999999999</v>
      </c>
      <c r="J31" s="52">
        <f>IFERROR(I30-I31,NA())</f>
        <v>-1.9999999999997797E-4</v>
      </c>
    </row>
    <row r="32" spans="2:12" x14ac:dyDescent="0.3">
      <c r="B32" s="53" t="s">
        <v>8</v>
      </c>
      <c r="C32" s="54">
        <v>20</v>
      </c>
      <c r="D32" s="52">
        <f>RTD("cqg.rtd",,"StudyData",$C$26,"Bar",,"Close",C33,"0",$D$26,,,,"T")</f>
        <v>3050</v>
      </c>
      <c r="G32" s="53" t="s">
        <v>8</v>
      </c>
      <c r="H32" s="54">
        <v>20</v>
      </c>
      <c r="I32" s="52">
        <f>RTD("cqg.rtd",,"StudyData",$H$26,"Bar",,"Close",H33,"0",$I$26,,,,"T")</f>
        <v>1.4623999999999999</v>
      </c>
      <c r="L32" s="55">
        <f>I30</f>
        <v>1.4623999999999999</v>
      </c>
    </row>
    <row r="33" spans="2:10" x14ac:dyDescent="0.3">
      <c r="B33" s="53" t="s">
        <v>9</v>
      </c>
      <c r="C33" s="54">
        <v>60</v>
      </c>
      <c r="D33" s="52">
        <f>RTD("cqg.rtd",,"StudyData",$C$26,"Bar",,"Close",C33,"-1",$D$26,,,,"T")</f>
        <v>3057</v>
      </c>
      <c r="E33" s="52">
        <f>IFERROR(D32-D33,NA())</f>
        <v>-7</v>
      </c>
      <c r="G33" s="53" t="s">
        <v>9</v>
      </c>
      <c r="H33" s="54">
        <v>60</v>
      </c>
      <c r="I33" s="52">
        <f>IF(H33="D",J26,RTD("cqg.rtd",,"StudyData",$H$26,"Bar",,"Close",H33,"-1",$I$26,,,,"T"))</f>
        <v>1.4637</v>
      </c>
      <c r="J33" s="52">
        <f>IFERROR(I32-I33,NA())</f>
        <v>-1.3000000000000789E-3</v>
      </c>
    </row>
    <row r="34" spans="2:10" x14ac:dyDescent="0.3">
      <c r="B34" s="53" t="s">
        <v>8</v>
      </c>
      <c r="C34" s="54">
        <v>20</v>
      </c>
      <c r="D34" s="52">
        <f>RTD("cqg.rtd",,"StudyData",$C$26,"Bar",,"Close",C35,"0",$D$26,,,,"T")</f>
        <v>3050</v>
      </c>
      <c r="G34" s="53" t="s">
        <v>8</v>
      </c>
      <c r="H34" s="54">
        <v>20</v>
      </c>
      <c r="I34" s="52">
        <f>RTD("cqg.rtd",,"StudyData",$H$26,"Bar",,"Close",H35,"0",$I$26,,,,"T")</f>
        <v>1.4623999999999999</v>
      </c>
    </row>
    <row r="35" spans="2:10" x14ac:dyDescent="0.3">
      <c r="B35" s="53" t="s">
        <v>9</v>
      </c>
      <c r="C35" s="54" t="s">
        <v>15</v>
      </c>
      <c r="D35" s="52">
        <f>RTD("cqg.rtd",,"StudyData",$C$26,"Bar",,"Close",C35,"-1",$D$26,,,,"T")</f>
        <v>3050</v>
      </c>
      <c r="E35" s="52">
        <f>IFERROR(D34-D35,NA())</f>
        <v>0</v>
      </c>
      <c r="G35" s="53" t="s">
        <v>9</v>
      </c>
      <c r="H35" s="54" t="s">
        <v>15</v>
      </c>
      <c r="I35" s="52">
        <f>IF(H35="D",J26,RTD("cqg.rtd",,"StudyData",$H$26,"Bar",,"Close",H35,"-1",$I$26,,,,"T"))</f>
        <v>1.4479</v>
      </c>
      <c r="J35" s="52">
        <f>IFERROR(I34-I35,NA())</f>
        <v>1.4499999999999957E-2</v>
      </c>
    </row>
    <row r="37" spans="2:10" x14ac:dyDescent="0.3">
      <c r="D37" s="57" t="s">
        <v>10</v>
      </c>
    </row>
    <row r="38" spans="2:10" x14ac:dyDescent="0.3">
      <c r="B38" s="53" t="s">
        <v>1</v>
      </c>
      <c r="C38" s="54" t="s">
        <v>45</v>
      </c>
      <c r="D38" s="54" t="s">
        <v>11</v>
      </c>
      <c r="E38" s="52">
        <f>RTD("cqg.rtd", ,"ContractData",C38, "Y_Settlement",, "T")</f>
        <v>17300</v>
      </c>
    </row>
    <row r="39" spans="2:10" x14ac:dyDescent="0.3">
      <c r="B39" s="53" t="s">
        <v>2</v>
      </c>
      <c r="C39" s="54">
        <v>0</v>
      </c>
      <c r="D39" s="53" t="s">
        <v>25</v>
      </c>
      <c r="E39" s="54">
        <v>5</v>
      </c>
    </row>
    <row r="40" spans="2:10" x14ac:dyDescent="0.3">
      <c r="B40" s="53" t="s">
        <v>8</v>
      </c>
      <c r="C40" s="54">
        <v>20</v>
      </c>
      <c r="D40" s="56">
        <f>RTD("cqg.rtd",,"StudyData",$C$38,"Bar",,"Close",C41,"0",$D$38,,,,"T")</f>
        <v>17360</v>
      </c>
      <c r="E40" s="52" t="str">
        <f>VLOOKUP(C39,$L$3:$M$10,2,FALSE)</f>
        <v>#</v>
      </c>
    </row>
    <row r="41" spans="2:10" x14ac:dyDescent="0.3">
      <c r="B41" s="53" t="s">
        <v>9</v>
      </c>
      <c r="C41" s="54">
        <v>5</v>
      </c>
      <c r="D41" s="56">
        <f>RTD("cqg.rtd",,"StudyData",$C$38,"Bar",,"Close",C41,"-1",$D$38,,,,"T")</f>
        <v>17370</v>
      </c>
      <c r="E41" s="56">
        <f>IFERROR(D40-D41,NA())</f>
        <v>-10</v>
      </c>
    </row>
    <row r="42" spans="2:10" x14ac:dyDescent="0.3">
      <c r="B42" s="53" t="s">
        <v>8</v>
      </c>
      <c r="C42" s="54">
        <v>20</v>
      </c>
      <c r="D42" s="56">
        <f>RTD("cqg.rtd",,"StudyData",$C$38,"Bar",,"Close",C43,"0",$D$38,,,,"T")</f>
        <v>17360</v>
      </c>
      <c r="E42" s="56"/>
    </row>
    <row r="43" spans="2:10" x14ac:dyDescent="0.3">
      <c r="B43" s="53" t="s">
        <v>9</v>
      </c>
      <c r="C43" s="54">
        <v>15</v>
      </c>
      <c r="D43" s="56">
        <f>RTD("cqg.rtd",,"StudyData",$C$38,"Bar",,"Close",C43,"-1",$D$38,,,,"T")</f>
        <v>17355</v>
      </c>
      <c r="E43" s="56">
        <f>IFERROR(D42-D43,NA())</f>
        <v>5</v>
      </c>
    </row>
    <row r="44" spans="2:10" x14ac:dyDescent="0.3">
      <c r="B44" s="53" t="s">
        <v>8</v>
      </c>
      <c r="C44" s="54">
        <v>20</v>
      </c>
      <c r="D44" s="56">
        <f>RTD("cqg.rtd",,"StudyData",$C$38,"Bar",,"Close",C45,"0",$D$38,,,,"T")</f>
        <v>17360</v>
      </c>
      <c r="E44" s="56"/>
    </row>
    <row r="45" spans="2:10" x14ac:dyDescent="0.3">
      <c r="B45" s="53" t="s">
        <v>9</v>
      </c>
      <c r="C45" s="54">
        <v>60</v>
      </c>
      <c r="D45" s="56">
        <f>RTD("cqg.rtd",,"StudyData",$C$38,"Bar",,"Close",C45,"-1",$D$38,,,,"T")</f>
        <v>17330</v>
      </c>
      <c r="E45" s="56">
        <f>IFERROR(D44-D45,NA())</f>
        <v>30</v>
      </c>
    </row>
    <row r="46" spans="2:10" x14ac:dyDescent="0.3">
      <c r="B46" s="53" t="s">
        <v>8</v>
      </c>
      <c r="C46" s="54">
        <v>20</v>
      </c>
      <c r="D46" s="56">
        <f>RTD("cqg.rtd",,"StudyData",$C$38,"Bar",,"Close",C47,"0",$D$38,,,,"T")</f>
        <v>17360</v>
      </c>
      <c r="E46" s="56"/>
    </row>
    <row r="47" spans="2:10" x14ac:dyDescent="0.3">
      <c r="B47" s="53" t="s">
        <v>9</v>
      </c>
      <c r="C47" s="54" t="s">
        <v>15</v>
      </c>
      <c r="D47" s="56">
        <f>RTD("cqg.rtd",,"StudyData",$C$38,"Bar",,"Close",C47,"-1",$D$38,,,,"T")</f>
        <v>17300</v>
      </c>
      <c r="E47" s="56">
        <f>IFERROR(D46-D47,NA())</f>
        <v>60</v>
      </c>
    </row>
  </sheetData>
  <sheetProtection algorithmName="SHA-512" hashValue="fKeOv4PYMohjhKGLaYcwxf4zL5fJhQt91S1FU1FiSzOBC+eHVZ/hmVLWb+lTkGJWR8wUBFrRJfJb+FUK4pQ43g==" saltValue="xkDJ2rnGhuqX98eh074SNg==" spinCount="100000" sheet="1" objects="1" scenarios="1" selectLockedCells="1"/>
  <mergeCells count="5">
    <mergeCell ref="O2:V2"/>
    <mergeCell ref="O3:V3"/>
    <mergeCell ref="O4:V4"/>
    <mergeCell ref="O5:V5"/>
    <mergeCell ref="O6:V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showRowColHeaders="0" workbookViewId="0">
      <selection activeCell="C1" sqref="C1"/>
    </sheetView>
  </sheetViews>
  <sheetFormatPr defaultRowHeight="16.5" x14ac:dyDescent="0.3"/>
  <cols>
    <col min="1" max="29" width="9" style="44"/>
    <col min="30" max="30" width="10.125" style="44" customWidth="1"/>
    <col min="31" max="35" width="9" style="44"/>
    <col min="36" max="36" width="13.75" style="44" bestFit="1" customWidth="1"/>
    <col min="37" max="16384" width="9" style="44"/>
  </cols>
  <sheetData>
    <row r="1" spans="1:48" x14ac:dyDescent="0.3">
      <c r="A1" s="44" t="str">
        <f>Parameters!C2</f>
        <v>EP</v>
      </c>
      <c r="B1" s="44">
        <f>Display!J5</f>
        <v>5</v>
      </c>
      <c r="H1" s="44" t="str">
        <f>Parameters!C14</f>
        <v>DD</v>
      </c>
      <c r="I1" s="44">
        <f>Display!J17</f>
        <v>5</v>
      </c>
      <c r="O1" s="44" t="str">
        <f>Parameters!C26</f>
        <v>DSX</v>
      </c>
      <c r="P1" s="44">
        <f>Display!J29</f>
        <v>5</v>
      </c>
      <c r="V1" s="44" t="str">
        <f>Parameters!C38</f>
        <v>MJNK</v>
      </c>
      <c r="W1" s="44">
        <f>Display!J41</f>
        <v>5</v>
      </c>
      <c r="AC1" s="44" t="str">
        <f>Parameters!H2</f>
        <v>CLE</v>
      </c>
      <c r="AD1" s="44">
        <f>Display!X5</f>
        <v>5</v>
      </c>
      <c r="AJ1" s="44" t="str">
        <f>Parameters!H14</f>
        <v>GCE</v>
      </c>
      <c r="AK1" s="44">
        <f>Display!X17</f>
        <v>5</v>
      </c>
      <c r="AQ1" s="44" t="str">
        <f>Parameters!H26</f>
        <v>BP6</v>
      </c>
      <c r="AR1" s="44">
        <f>Display!X29</f>
        <v>5</v>
      </c>
    </row>
    <row r="2" spans="1:48" x14ac:dyDescent="0.3">
      <c r="A2" s="44">
        <v>0</v>
      </c>
      <c r="B2" s="49">
        <f>IFERROR(RTD("cqg.rtd",,"StudyData",$A$1,"Bar",,"Time",B1,A2,Parameters!$D$2,,,,"T"),NA())</f>
        <v>42486.388888888891</v>
      </c>
      <c r="C2" s="44">
        <f>IF(RTD("cqg.rtd",,"StudyData",$A$1,"Bar",,"Open",B1,A2,Parameters!$D$2,,,,"T")="",NA(),RTD("cqg.rtd",,"StudyData",$A$1,"Bar",,"Open",B1,A2,Parameters!$D$2,,,,"T"))</f>
        <v>2087.5</v>
      </c>
      <c r="D2" s="44">
        <f>IF(RTD("cqg.rtd",,"StudyData",$A$1,"Bar",,"High",B1,A2,Parameters!$D$2,,,,"T")="",NA(),RTD("cqg.rtd",,"StudyData",$A$1,"Bar",,"High",B1,A2,Parameters!$D$2,,,,"T"))</f>
        <v>2088</v>
      </c>
      <c r="E2" s="44">
        <f>IF(RTD("cqg.rtd",,"StudyData",$A$1,"Bar",,"Low",B1,A2,Parameters!$D$2,,,,"T")="",NA(),RTD("cqg.rtd",,"StudyData",$A$1,"Bar",,"Low",B1,A2,Parameters!$D$2,,,,"T"))</f>
        <v>2086</v>
      </c>
      <c r="F2" s="44">
        <f>IF(RTD("cqg.rtd",,"StudyData",$A$1,"Bar",,"Close",B1,A2,Parameters!$D$2,,,,"T")="",NA(),RTD("cqg.rtd",,"StudyData",$A$1,"Bar",,"Close",B1,A2,Parameters!$D$2,,,,"T"))</f>
        <v>2086.25</v>
      </c>
      <c r="H2" s="44">
        <v>0</v>
      </c>
      <c r="I2" s="49">
        <f>IFERROR(RTD("cqg.rtd",,"StudyData",$H$1,"Bar",,"Time",I1,H2,Parameters!$D$14,,,,"T"),NA())</f>
        <v>42486.388888888891</v>
      </c>
      <c r="J2" s="44">
        <f>IF(RTD("cqg.rtd",,"StudyData",$H$1,"Bar",,"Open",I1,H2,Parameters!$D$14,,,,"T")="",NA(),RTD("cqg.rtd",,"StudyData",$H$1,"Bar",,"Open",I1,H2,Parameters!$D$14,,,,"T"))</f>
        <v>10266.5</v>
      </c>
      <c r="K2" s="44">
        <f>IF(RTD("cqg.rtd",,"StudyData",$H$1,"Bar",,"High",I1,H2,Parameters!$D$14,,,,"T")="",NA(),RTD("cqg.rtd",,"StudyData",$H$1,"Bar",,"High",I1,H2,Parameters!$D$14,,,,"T"))</f>
        <v>10275.5</v>
      </c>
      <c r="L2" s="44">
        <f>IF(RTD("cqg.rtd",,"StudyData",$H$1,"Bar",,"Low",I1,H2,Parameters!$D$14,,,,"T")="",NA(),RTD("cqg.rtd",,"StudyData",$H$1,"Bar",,"Low",I1,H2,Parameters!$D$14,,,,"T"))</f>
        <v>10262</v>
      </c>
      <c r="M2" s="44">
        <f>IF(RTD("cqg.rtd",,"StudyData",$H$1,"Bar",,"Close",I1,H2,Parameters!$D$14,,,,"T")="",NA(),RTD("cqg.rtd",,"StudyData",$H$1,"Bar",,"Close",I1,H2,Parameters!$D$14,,,,"T"))</f>
        <v>10264.5</v>
      </c>
      <c r="O2" s="44">
        <v>0</v>
      </c>
      <c r="P2" s="49">
        <f>IFERROR(RTD("cqg.rtd",,"StudyData",$O$1,"Bar",,"Time",P1,O2,Parameters!$D$26,,,,"T"),NA())</f>
        <v>42486.388888888891</v>
      </c>
      <c r="Q2" s="44">
        <f>IF(RTD("cqg.rtd",,"StudyData",$O$1,"Bar",,"Open",P1,O2,Parameters!$D$26,,,,"T")="",NA(),RTD("cqg.rtd",,"StudyData",$O$1,"Bar",,"Open",P1,O2,Parameters!$D$26,,,,"T"))</f>
        <v>3051</v>
      </c>
      <c r="R2" s="44">
        <f>IF(RTD("cqg.rtd",,"StudyData",$O$1,"Bar",,"High",P1,O2,Parameters!$D$26,,,,"T")="",NA(),RTD("cqg.rtd",,"StudyData",$O$1,"Bar",,"High",P1,O2,Parameters!$D$26,,,,"T"))</f>
        <v>3054</v>
      </c>
      <c r="S2" s="44">
        <f>IF(RTD("cqg.rtd",,"StudyData",$O$1,"Bar",,"Low",P1,O2,Parameters!$D$26,,,,"T")="",NA(),RTD("cqg.rtd",,"StudyData",$O$1,"Bar",,"Low",P1,O2,Parameters!$D$26,,,,"T"))</f>
        <v>3049</v>
      </c>
      <c r="T2" s="44">
        <f>IF(RTD("cqg.rtd",,"StudyData",$O$1,"Bar",,"Close",P1,O2,Parameters!$D$26,,,,"T")="",NA(),RTD("cqg.rtd",,"StudyData",$O$1,"Bar",,"Close",P1,O2,Parameters!$D$26,,,,"T"))</f>
        <v>3050</v>
      </c>
      <c r="V2" s="44">
        <v>0</v>
      </c>
      <c r="W2" s="49">
        <f>IFERROR(RTD("cqg.rtd",,"StudyData",$V$1,"Bar",,"Time",$W$1,V2,Parameters!$D$38,,,,"T"),NA())</f>
        <v>42486.388888888891</v>
      </c>
      <c r="X2" s="44">
        <f>IF(RTD("cqg.rtd",,"StudyData",$V$1,"Bar",,"Open",$W$1,V2,Parameters!$D$38,,,,"T")="",NA(),RTD("cqg.rtd",,"StudyData",$V$1,"Bar",,"Open",$W$1,V2,Parameters!$D$38,,,,"T"))</f>
        <v>17370</v>
      </c>
      <c r="Y2" s="44">
        <f>IF(RTD("cqg.rtd",,"StudyData",$V$1,"Bar",,"High",$W$1,V2,Parameters!$D$38,,,,"T")="",NA(),RTD("cqg.rtd",,"StudyData",$V$1,"Bar",,"High",$W$1,V2,Parameters!$D$38,,,,"T"))</f>
        <v>17380</v>
      </c>
      <c r="Z2" s="44">
        <f>IF(RTD("cqg.rtd",,"StudyData",$V$1,"Bar",,"Low",$W$1,V2,Parameters!$D$38,,,,"T")="",NA(),RTD("cqg.rtd",,"StudyData",$V$1,"Bar",,"Low",$W$1,V2,Parameters!$D$38,,,,"T"))</f>
        <v>17355</v>
      </c>
      <c r="AA2" s="44">
        <f>IF(RTD("cqg.rtd",,"StudyData",$V$1,"Bar",,"Close",$W$1,V2,Parameters!$D$38,,,,"T")="",NA(),RTD("cqg.rtd",,"StudyData",$V$1,"Bar",,"Close",$W$1,V2,Parameters!$D$38,,,,"T"))</f>
        <v>17360</v>
      </c>
      <c r="AC2" s="44">
        <v>0</v>
      </c>
      <c r="AD2" s="50">
        <f>IFERROR(RTD("cqg.rtd",,"StudyData",$AC$1,"Bar",,"Time",$AD$1,AC2,Parameters!$I$2,,,,"T"),NA())</f>
        <v>42486.388888888891</v>
      </c>
      <c r="AE2" s="44">
        <f>IF(RTD("cqg.rtd",,"StudyData",$AC$1,"Bar",,"Open",$AD$1,AC2,Parameters!$I$2,,,,"T")="",NA(),RTD("cqg.rtd",,"StudyData",$AC$1,"Bar",,"Open",$AD$1,AC2,Parameters!$I$2,,,,"T"))</f>
        <v>43.48</v>
      </c>
      <c r="AF2" s="44">
        <f>IF(RTD("cqg.rtd",,"StudyData",$AC$1,"Bar",,"High",$AD$1,AC2,Parameters!$I$2,,,,"T")="",NA(),RTD("cqg.rtd",,"StudyData",$AC$1,"Bar",,"High",$AD$1,AC2,Parameters!$I$2,,,,"T"))</f>
        <v>43.55</v>
      </c>
      <c r="AG2" s="44">
        <f>IF(RTD("cqg.rtd",,"StudyData",$AC$1,"Bar",,"Low",$AD$1,AC2,Parameters!$I$2,,,,"T")="",NA(),RTD("cqg.rtd",,"StudyData",$AC$1,"Bar",,"Low",$AD$1,AC2,Parameters!$I$2,,,,"T"))</f>
        <v>43.43</v>
      </c>
      <c r="AH2" s="44">
        <f>IF(RTD("cqg.rtd",,"StudyData",$AC$1,"Bar",,"Close",$AD$1,AC2,Parameters!$I$2,,,,"T")="",NA(),RTD("cqg.rtd",,"StudyData",$AC$1,"Bar",,"Close",$AD$1,AC2,Parameters!$I$2,,,,"T"))</f>
        <v>43.47</v>
      </c>
      <c r="AJ2" s="44">
        <v>0</v>
      </c>
      <c r="AK2" s="50">
        <f>IFERROR(RTD("cqg.rtd",,"StudyData",$AJ$1,"Bar",,"Time",$AK$1,AJ2,Parameters!$I$14,,,,"T"),NA())</f>
        <v>42486.388888888891</v>
      </c>
      <c r="AL2" s="44">
        <f>IF(RTD("cqg.rtd",,"StudyData",$AJ$1,"Bar",,"Open",$AK$1,AJ2,Parameters!$I$14,,,,"T")="",NA(),RTD("cqg.rtd",,"StudyData",$AJ$1,"Bar",,"Open",$AK$1,AJ2,Parameters!$I$14,,,,"T"))</f>
        <v>1243.5</v>
      </c>
      <c r="AM2" s="44">
        <f>IF(RTD("cqg.rtd",,"StudyData",$AJ$1,"Bar",,"High",$AK$1,AJ2,Parameters!$I$14,,,,"T")="",NA(),RTD("cqg.rtd",,"StudyData",$AJ$1,"Bar",,"High",$AK$1,AJ2,Parameters!$I$14,,,,"T"))</f>
        <v>1243.5999999999999</v>
      </c>
      <c r="AN2" s="44">
        <f>IF(RTD("cqg.rtd",,"StudyData",$AJ$1,"Bar",,"Low",$AK$1,AJ2,Parameters!$I$14,,,,"T")="",NA(),RTD("cqg.rtd",,"StudyData",$AJ$1,"Bar",,"Low",$AK$1,AJ2,Parameters!$I$14,,,,"T"))</f>
        <v>1242.4000000000001</v>
      </c>
      <c r="AO2" s="44">
        <f>IF(RTD("cqg.rtd",,"StudyData",$AJ$1,"Bar",,"Close",$AK$1,AJ2,Parameters!$I$14,,,,"T")="",NA(),RTD("cqg.rtd",,"StudyData",$AJ$1,"Bar",,"Close",$AK$1,AJ2,Parameters!$I$14,,,,"T"))</f>
        <v>1242.8</v>
      </c>
      <c r="AQ2" s="44">
        <v>0</v>
      </c>
      <c r="AR2" s="49">
        <f>IFERROR(RTD("cqg.rtd",,"StudyData",$AQ$1,"Bar",,"Time",AR1,AQ2,Parameters!$I$26,,,,"T"),NA())</f>
        <v>42486.388888888891</v>
      </c>
      <c r="AS2" s="44">
        <f>IF(RTD("cqg.rtd",,"StudyData",$AQ$1,"Bar",,"Open",AR1,AQ2,Parameters!$I$26,,,,"T")="",NA(),RTD("cqg.rtd",,"StudyData",$AQ$1,"Bar",,"Open",AR1,AQ2,Parameters!$I$26,,,,"T"))</f>
        <v>1.4626999999999999</v>
      </c>
      <c r="AT2" s="44">
        <f>IF(RTD("cqg.rtd",,"StudyData",$AQ$1,"Bar",,"High",AR1,AQ2,Parameters!$I$26,,,,"T")="",NA(),RTD("cqg.rtd",,"StudyData",$AQ$1,"Bar",,"High",AR1,AQ2,Parameters!$I$26,,,,"T"))</f>
        <v>1.4629000000000001</v>
      </c>
      <c r="AU2" s="44">
        <f>IF(RTD("cqg.rtd",,"StudyData",$AQ$1,"Bar",,"Low",AR1,AQ2,Parameters!$I$26,,,,"T")="",NA(),RTD("cqg.rtd",,"StudyData",$AQ$1,"Bar",,"Low",AR1,AQ2,Parameters!$I$26,,,,"T"))</f>
        <v>1.4621999999999999</v>
      </c>
      <c r="AV2" s="44">
        <f>IF(RTD("cqg.rtd",,"StudyData",$AQ$1,"Bar",,"Close",AR1,AQ2,Parameters!$I$26,,,,"T")="",NA(),RTD("cqg.rtd",,"StudyData",$AQ$1,"Bar",,"Close",AR1,AQ2,Parameters!$I$26,,,,"T"))</f>
        <v>1.4623999999999999</v>
      </c>
    </row>
    <row r="3" spans="1:48" x14ac:dyDescent="0.3">
      <c r="A3" s="44">
        <f>A2-1</f>
        <v>-1</v>
      </c>
      <c r="B3" s="49">
        <f>RTD("cqg.rtd",,"StudyData",$A$1,"Bar",,"Time",B1,A3,Parameters!$D$2,,,,"T")</f>
        <v>42486.385416666664</v>
      </c>
      <c r="C3" s="44">
        <f>IF(RTD("cqg.rtd",,"StudyData",$A$1,"Bar",,"Open",B1,A3,Parameters!$D$2,,,,"T")="",NA(),RTD("cqg.rtd",,"StudyData",$A$1,"Bar",,"Open",B1,A3,Parameters!$D$2,,,,"T"))</f>
        <v>2087.5</v>
      </c>
      <c r="D3" s="44">
        <f>IF(RTD("cqg.rtd",,"StudyData",$A$1,"Bar",,"High",B1,A3,Parameters!$D$2,,,,"T")="",NA(),RTD("cqg.rtd",,"StudyData",$A$1,"Bar",,"High",B1,A3,Parameters!$D$2,,,,"T"))</f>
        <v>2088.25</v>
      </c>
      <c r="E3" s="44">
        <f>IF(RTD("cqg.rtd",,"StudyData",$A$1,"Bar",,"Low",B1,A3,Parameters!$D$2,,,,"T")="",NA(),RTD("cqg.rtd",,"StudyData",$A$1,"Bar",,"Low",B1,A3,Parameters!$D$2,,,,"T"))</f>
        <v>2087.25</v>
      </c>
      <c r="F3" s="44">
        <f>IF(RTD("cqg.rtd",,"StudyData",$A$1,"Bar",,"Close",B1,A3,Parameters!$D$2,,,,"T")="",NA(),RTD("cqg.rtd",,"StudyData",$A$1,"Bar",,"Close",B1,A3,Parameters!$D$2,,,,"T"))</f>
        <v>2087.5</v>
      </c>
      <c r="H3" s="44">
        <f>H2-1</f>
        <v>-1</v>
      </c>
      <c r="I3" s="49">
        <f>RTD("cqg.rtd",,"StudyData",$H$1,"Bar",,"Time",I1,H3,Parameters!$D$14,,,,"T")</f>
        <v>42486.385416666664</v>
      </c>
      <c r="J3" s="44">
        <f>IF(RTD("cqg.rtd",,"StudyData",$H$1,"Bar",,"Open",I1,H3,Parameters!$D$14,,,,"T")="",NA(),RTD("cqg.rtd",,"StudyData",$H$1,"Bar",,"Open",I1,H3,Parameters!$D$14,,,,"T"))</f>
        <v>10263.5</v>
      </c>
      <c r="K3" s="44">
        <f>IF(RTD("cqg.rtd",,"StudyData",$H$1,"Bar",,"High",I1,H3,Parameters!$D$14,,,,"T")="",NA(),RTD("cqg.rtd",,"StudyData",$H$1,"Bar",,"High",I1,H3,Parameters!$D$14,,,,"T"))</f>
        <v>10273.5</v>
      </c>
      <c r="L3" s="44">
        <f>IF(RTD("cqg.rtd",,"StudyData",$H$1,"Bar",,"Low",I1,H3,Parameters!$D$14,,,,"T")="",NA(),RTD("cqg.rtd",,"StudyData",$H$1,"Bar",,"Low",I1,H3,Parameters!$D$14,,,,"T"))</f>
        <v>10261.5</v>
      </c>
      <c r="M3" s="44">
        <f>IF(RTD("cqg.rtd",,"StudyData",$H$1,"Bar",,"Close",I1,H3,Parameters!$D$14,,,,"T")="",NA(),RTD("cqg.rtd",,"StudyData",$H$1,"Bar",,"Close",I1,H3,Parameters!$D$14,,,,"T"))</f>
        <v>10267</v>
      </c>
      <c r="O3" s="44">
        <f>O2-1</f>
        <v>-1</v>
      </c>
      <c r="P3" s="49">
        <f>RTD("cqg.rtd",,"StudyData",$O$1,"Bar",,"Time",P1,O3,Parameters!$D$26,,,,"T")</f>
        <v>42486.385416666664</v>
      </c>
      <c r="Q3" s="44">
        <f>IF(RTD("cqg.rtd",,"StudyData",$O$1,"Bar",,"Open",P1,O3,Parameters!$D$26,,,,"T")="",NA(),RTD("cqg.rtd",,"StudyData",$O$1,"Bar",,"Open",P1,O3,Parameters!$D$26,,,,"T"))</f>
        <v>3049</v>
      </c>
      <c r="R3" s="44">
        <f>IF(RTD("cqg.rtd",,"StudyData",$O$1,"Bar",,"High",P1,O3,Parameters!$D$26,,,,"T")="",NA(),RTD("cqg.rtd",,"StudyData",$O$1,"Bar",,"High",P1,O3,Parameters!$D$26,,,,"T"))</f>
        <v>3052</v>
      </c>
      <c r="S3" s="44">
        <f>IF(RTD("cqg.rtd",,"StudyData",$O$1,"Bar",,"Low",P1,O3,Parameters!$D$26,,,,"T")="",NA(),RTD("cqg.rtd",,"StudyData",$O$1,"Bar",,"Low",P1,O3,Parameters!$D$26,,,,"T"))</f>
        <v>3048</v>
      </c>
      <c r="T3" s="44">
        <f>IF(RTD("cqg.rtd",,"StudyData",$O$1,"Bar",,"Close",P1,O3,Parameters!$D$26,,,,"T")="",NA(),RTD("cqg.rtd",,"StudyData",$O$1,"Bar",,"Close",P1,O3,Parameters!$D$26,,,,"T"))</f>
        <v>3051</v>
      </c>
      <c r="V3" s="44">
        <f>V2-1</f>
        <v>-1</v>
      </c>
      <c r="W3" s="49">
        <f>IFERROR(RTD("cqg.rtd",,"StudyData",$V$1,"Bar",,"Time",$W$1,V3,Parameters!$D$38,,,,"T"),NA())</f>
        <v>42486.385416666664</v>
      </c>
      <c r="X3" s="44">
        <f>IF(RTD("cqg.rtd",,"StudyData",$V$1,"Bar",,"Open",$W$1,V3,Parameters!$D$38,,,,"T")="",NA(),RTD("cqg.rtd",,"StudyData",$V$1,"Bar",,"Open",$W$1,V3,Parameters!$D$38,,,,"T"))</f>
        <v>17355</v>
      </c>
      <c r="Y3" s="44">
        <f>IF(RTD("cqg.rtd",,"StudyData",$V$1,"Bar",,"High",$W$1,V3,Parameters!$D$38,,,,"T")="",NA(),RTD("cqg.rtd",,"StudyData",$V$1,"Bar",,"High",$W$1,V3,Parameters!$D$38,,,,"T"))</f>
        <v>17375</v>
      </c>
      <c r="Z3" s="44">
        <f>IF(RTD("cqg.rtd",,"StudyData",$V$1,"Bar",,"Low",$W$1,V3,Parameters!$D$38,,,,"T")="",NA(),RTD("cqg.rtd",,"StudyData",$V$1,"Bar",,"Low",$W$1,V3,Parameters!$D$38,,,,"T"))</f>
        <v>17350</v>
      </c>
      <c r="AA3" s="44">
        <f>IF(RTD("cqg.rtd",,"StudyData",$V$1,"Bar",,"Close",$W$1,V3,Parameters!$D$38,,,,"T")="",NA(),RTD("cqg.rtd",,"StudyData",$V$1,"Bar",,"Close",$W$1,V3,Parameters!$D$38,,,,"T"))</f>
        <v>17370</v>
      </c>
      <c r="AC3" s="44">
        <f>AC2-1</f>
        <v>-1</v>
      </c>
      <c r="AD3" s="50">
        <f>IFERROR(RTD("cqg.rtd",,"StudyData",$AC$1,"Bar",,"Time",$AD$1,AC3,Parameters!$I$2,,,,"T"),NA())</f>
        <v>42486.385416666664</v>
      </c>
      <c r="AE3" s="44">
        <f>IF(RTD("cqg.rtd",,"StudyData",$AC$1,"Bar",,"Open",$AD$1,AC3,Parameters!$I$2,,,,"T")="",NA(),RTD("cqg.rtd",,"StudyData",$AC$1,"Bar",,"Open",$AD$1,AC3,Parameters!$I$2,,,,"T"))</f>
        <v>43.5</v>
      </c>
      <c r="AF3" s="44">
        <f>IF(RTD("cqg.rtd",,"StudyData",$AC$1,"Bar",,"High",$AD$1,AC3,Parameters!$I$2,,,,"T")="",NA(),RTD("cqg.rtd",,"StudyData",$AC$1,"Bar",,"High",$AD$1,AC3,Parameters!$I$2,,,,"T"))</f>
        <v>43.56</v>
      </c>
      <c r="AG3" s="44">
        <f>IF(RTD("cqg.rtd",,"StudyData",$AC$1,"Bar",,"Low",$AD$1,AC3,Parameters!$I$2,,,,"T")="",NA(),RTD("cqg.rtd",,"StudyData",$AC$1,"Bar",,"Low",$AD$1,AC3,Parameters!$I$2,,,,"T"))</f>
        <v>43.47</v>
      </c>
      <c r="AH3" s="44">
        <f>IF(RTD("cqg.rtd",,"StudyData",$AC$1,"Bar",,"Close",$AD$1,AC3,Parameters!$I$2,,,,"T")="",NA(),RTD("cqg.rtd",,"StudyData",$AC$1,"Bar",,"Close",$AD$1,AC3,Parameters!$I$2,,,,"T"))</f>
        <v>43.48</v>
      </c>
      <c r="AJ3" s="44">
        <f>AJ2-1</f>
        <v>-1</v>
      </c>
      <c r="AK3" s="50">
        <f>IFERROR(RTD("cqg.rtd",,"StudyData",$AJ$1,"Bar",,"Time",$AK$1,AJ3,Parameters!$I$14,,,,"T"),NA())</f>
        <v>42486.385416666664</v>
      </c>
      <c r="AL3" s="44">
        <f>IF(RTD("cqg.rtd",,"StudyData",$AJ$1,"Bar",,"Open",$AK$1,AJ3,Parameters!$I$14,,,,"T")="",NA(),RTD("cqg.rtd",,"StudyData",$AJ$1,"Bar",,"Open",$AK$1,AJ3,Parameters!$I$14,,,,"T"))</f>
        <v>1244.5999999999999</v>
      </c>
      <c r="AM3" s="44">
        <f>IF(RTD("cqg.rtd",,"StudyData",$AJ$1,"Bar",,"High",$AK$1,AJ3,Parameters!$I$14,,,,"T")="",NA(),RTD("cqg.rtd",,"StudyData",$AJ$1,"Bar",,"High",$AK$1,AJ3,Parameters!$I$14,,,,"T"))</f>
        <v>1244.9000000000001</v>
      </c>
      <c r="AN3" s="44">
        <f>IF(RTD("cqg.rtd",,"StudyData",$AJ$1,"Bar",,"Low",$AK$1,AJ3,Parameters!$I$14,,,,"T")="",NA(),RTD("cqg.rtd",,"StudyData",$AJ$1,"Bar",,"Low",$AK$1,AJ3,Parameters!$I$14,,,,"T"))</f>
        <v>1243.2</v>
      </c>
      <c r="AO3" s="44">
        <f>IF(RTD("cqg.rtd",,"StudyData",$AJ$1,"Bar",,"Close",$AK$1,AJ3,Parameters!$I$14,,,,"T")="",NA(),RTD("cqg.rtd",,"StudyData",$AJ$1,"Bar",,"Close",$AK$1,AJ3,Parameters!$I$14,,,,"T"))</f>
        <v>1243.5</v>
      </c>
      <c r="AQ3" s="44">
        <f>AQ2-1</f>
        <v>-1</v>
      </c>
      <c r="AR3" s="49">
        <f>RTD("cqg.rtd",,"StudyData",$AQ$1,"Bar",,"Time",AR1,AQ3,Parameters!$I$26,,,,"T")</f>
        <v>42486.385416666664</v>
      </c>
      <c r="AS3" s="44">
        <f>IF(RTD("cqg.rtd",,"StudyData",$AQ$1,"Bar",,"Open",AR1,AQ3,Parameters!$I$26,,,,"T")="",NA(),RTD("cqg.rtd",,"StudyData",$AQ$1,"Bar",,"Open",AR1,AQ3,Parameters!$I$26,,,,"T"))</f>
        <v>1.4625999999999999</v>
      </c>
      <c r="AT3" s="44">
        <f>IF(RTD("cqg.rtd",,"StudyData",$AQ$1,"Bar",,"High",AR1,AQ3,Parameters!$I$26,,,,"T")="",NA(),RTD("cqg.rtd",,"StudyData",$AQ$1,"Bar",,"High",AR1,AQ3,Parameters!$I$26,,,,"T"))</f>
        <v>1.4633</v>
      </c>
      <c r="AU3" s="44">
        <f>IF(RTD("cqg.rtd",,"StudyData",$AQ$1,"Bar",,"Low",AR1,AQ3,Parameters!$I$26,,,,"T")="",NA(),RTD("cqg.rtd",,"StudyData",$AQ$1,"Bar",,"Low",AR1,AQ3,Parameters!$I$26,,,,"T"))</f>
        <v>1.4622999999999999</v>
      </c>
      <c r="AV3" s="44">
        <f>IF(RTD("cqg.rtd",,"StudyData",$AQ$1,"Bar",,"Close",AR1,AQ3,Parameters!$I$26,,,,"T")="",NA(),RTD("cqg.rtd",,"StudyData",$AQ$1,"Bar",,"Close",AR1,AQ3,Parameters!$I$26,,,,"T"))</f>
        <v>1.4626999999999999</v>
      </c>
    </row>
    <row r="4" spans="1:48" x14ac:dyDescent="0.3">
      <c r="A4" s="44">
        <f t="shared" ref="A4:A37" si="0">A3-1</f>
        <v>-2</v>
      </c>
      <c r="B4" s="49">
        <f>RTD("cqg.rtd",,"StudyData",$A$1,"Bar",,"Time",B1,A4,Parameters!$D$2,,,,"T")</f>
        <v>42486.381944444445</v>
      </c>
      <c r="C4" s="44">
        <f>IF(RTD("cqg.rtd",,"StudyData",$A$1,"Bar",,"Open",B1,A4,Parameters!$D$2,,,,"T")="",NA(),RTD("cqg.rtd",,"StudyData",$A$1,"Bar",,"Open",B1,A4,Parameters!$D$2,,,,"T"))</f>
        <v>2088.75</v>
      </c>
      <c r="D4" s="44">
        <f>IF(RTD("cqg.rtd",,"StudyData",$A$1,"Bar",,"High",B1,A4,Parameters!$D$2,,,,"T")="",NA(),RTD("cqg.rtd",,"StudyData",$A$1,"Bar",,"High",B1,A4,Parameters!$D$2,,,,"T"))</f>
        <v>2089.5</v>
      </c>
      <c r="E4" s="44">
        <f>IF(RTD("cqg.rtd",,"StudyData",$A$1,"Bar",,"Low",B1,A4,Parameters!$D$2,,,,"T")="",NA(),RTD("cqg.rtd",,"StudyData",$A$1,"Bar",,"Low",B1,A4,Parameters!$D$2,,,,"T"))</f>
        <v>2086.75</v>
      </c>
      <c r="F4" s="44">
        <f>IF(RTD("cqg.rtd",,"StudyData",$A$1,"Bar",,"Close",B1,A4,Parameters!$D$2,,,,"T")="",NA(),RTD("cqg.rtd",,"StudyData",$A$1,"Bar",,"Close",B1,A4,Parameters!$D$2,,,,"T"))</f>
        <v>2087.5</v>
      </c>
      <c r="H4" s="44">
        <f t="shared" ref="H4:H37" si="1">H3-1</f>
        <v>-2</v>
      </c>
      <c r="I4" s="49">
        <f>RTD("cqg.rtd",,"StudyData",$H$1,"Bar",,"Time",I1,H4,Parameters!$D$14,,,,"T")</f>
        <v>42486.381944444445</v>
      </c>
      <c r="J4" s="44">
        <f>IF(RTD("cqg.rtd",,"StudyData",$H$1,"Bar",,"Open",I1,H4,Parameters!$D$14,,,,"T")="",NA(),RTD("cqg.rtd",,"StudyData",$H$1,"Bar",,"Open",I1,H4,Parameters!$D$14,,,,"T"))</f>
        <v>10294</v>
      </c>
      <c r="K4" s="44">
        <f>IF(RTD("cqg.rtd",,"StudyData",$H$1,"Bar",,"High",I1,H4,Parameters!$D$14,,,,"T")="",NA(),RTD("cqg.rtd",,"StudyData",$H$1,"Bar",,"High",I1,H4,Parameters!$D$14,,,,"T"))</f>
        <v>10298</v>
      </c>
      <c r="L4" s="44">
        <f>IF(RTD("cqg.rtd",,"StudyData",$H$1,"Bar",,"Low",I1,H4,Parameters!$D$14,,,,"T")="",NA(),RTD("cqg.rtd",,"StudyData",$H$1,"Bar",,"Low",I1,H4,Parameters!$D$14,,,,"T"))</f>
        <v>10260</v>
      </c>
      <c r="M4" s="44">
        <f>IF(RTD("cqg.rtd",,"StudyData",$H$1,"Bar",,"Close",I1,H4,Parameters!$D$14,,,,"T")="",NA(),RTD("cqg.rtd",,"StudyData",$H$1,"Bar",,"Close",I1,H4,Parameters!$D$14,,,,"T"))</f>
        <v>10265</v>
      </c>
      <c r="O4" s="44">
        <f t="shared" ref="O4:O37" si="2">O3-1</f>
        <v>-2</v>
      </c>
      <c r="P4" s="49">
        <f>RTD("cqg.rtd",,"StudyData",$O$1,"Bar",,"Time",P1,O4,Parameters!$D$26,,,,"T")</f>
        <v>42486.381944444445</v>
      </c>
      <c r="Q4" s="44">
        <f>IF(RTD("cqg.rtd",,"StudyData",$O$1,"Bar",,"Open",P1,O4,Parameters!$D$26,,,,"T")="",NA(),RTD("cqg.rtd",,"StudyData",$O$1,"Bar",,"Open",P1,O4,Parameters!$D$26,,,,"T"))</f>
        <v>3055</v>
      </c>
      <c r="R4" s="44">
        <f>IF(RTD("cqg.rtd",,"StudyData",$O$1,"Bar",,"High",P1,O4,Parameters!$D$26,,,,"T")="",NA(),RTD("cqg.rtd",,"StudyData",$O$1,"Bar",,"High",P1,O4,Parameters!$D$26,,,,"T"))</f>
        <v>3057</v>
      </c>
      <c r="S4" s="44">
        <f>IF(RTD("cqg.rtd",,"StudyData",$O$1,"Bar",,"Low",P1,O4,Parameters!$D$26,,,,"T")="",NA(),RTD("cqg.rtd",,"StudyData",$O$1,"Bar",,"Low",P1,O4,Parameters!$D$26,,,,"T"))</f>
        <v>3047</v>
      </c>
      <c r="T4" s="44">
        <f>IF(RTD("cqg.rtd",,"StudyData",$O$1,"Bar",,"Close",P1,O4,Parameters!$D$26,,,,"T")="",NA(),RTD("cqg.rtd",,"StudyData",$O$1,"Bar",,"Close",P1,O4,Parameters!$D$26,,,,"T"))</f>
        <v>3049</v>
      </c>
      <c r="V4" s="44">
        <f t="shared" ref="V4:V37" si="3">V3-1</f>
        <v>-2</v>
      </c>
      <c r="W4" s="49">
        <f>IFERROR(RTD("cqg.rtd",,"StudyData",$V$1,"Bar",,"Time",$W$1,V4,Parameters!$D$38,,,,"T"),NA())</f>
        <v>42486.381944444445</v>
      </c>
      <c r="X4" s="44">
        <f>IF(RTD("cqg.rtd",,"StudyData",$V$1,"Bar",,"Open",$W$1,V4,Parameters!$D$38,,,,"T")="",NA(),RTD("cqg.rtd",,"StudyData",$V$1,"Bar",,"Open",$W$1,V4,Parameters!$D$38,,,,"T"))</f>
        <v>17370</v>
      </c>
      <c r="Y4" s="44">
        <f>IF(RTD("cqg.rtd",,"StudyData",$V$1,"Bar",,"High",$W$1,V4,Parameters!$D$38,,,,"T")="",NA(),RTD("cqg.rtd",,"StudyData",$V$1,"Bar",,"High",$W$1,V4,Parameters!$D$38,,,,"T"))</f>
        <v>17380</v>
      </c>
      <c r="Z4" s="44">
        <f>IF(RTD("cqg.rtd",,"StudyData",$V$1,"Bar",,"Low",$W$1,V4,Parameters!$D$38,,,,"T")="",NA(),RTD("cqg.rtd",,"StudyData",$V$1,"Bar",,"Low",$W$1,V4,Parameters!$D$38,,,,"T"))</f>
        <v>17345</v>
      </c>
      <c r="AA4" s="44">
        <f>IF(RTD("cqg.rtd",,"StudyData",$V$1,"Bar",,"Close",$W$1,V4,Parameters!$D$38,,,,"T")="",NA(),RTD("cqg.rtd",,"StudyData",$V$1,"Bar",,"Close",$W$1,V4,Parameters!$D$38,,,,"T"))</f>
        <v>17355</v>
      </c>
      <c r="AC4" s="44">
        <f t="shared" ref="AC4:AC37" si="4">AC3-1</f>
        <v>-2</v>
      </c>
      <c r="AD4" s="50">
        <f>IFERROR(RTD("cqg.rtd",,"StudyData",$AC$1,"Bar",,"Time",$AD$1,AC4,Parameters!$I$2,,,,"T"),NA())</f>
        <v>42486.381944444445</v>
      </c>
      <c r="AE4" s="44">
        <f>IF(RTD("cqg.rtd",,"StudyData",$AC$1,"Bar",,"Open",$AD$1,AC4,Parameters!$I$2,,,,"T")="",NA(),RTD("cqg.rtd",,"StudyData",$AC$1,"Bar",,"Open",$AD$1,AC4,Parameters!$I$2,,,,"T"))</f>
        <v>43.57</v>
      </c>
      <c r="AF4" s="44">
        <f>IF(RTD("cqg.rtd",,"StudyData",$AC$1,"Bar",,"High",$AD$1,AC4,Parameters!$I$2,,,,"T")="",NA(),RTD("cqg.rtd",,"StudyData",$AC$1,"Bar",,"High",$AD$1,AC4,Parameters!$I$2,,,,"T"))</f>
        <v>43.61</v>
      </c>
      <c r="AG4" s="44">
        <f>IF(RTD("cqg.rtd",,"StudyData",$AC$1,"Bar",,"Low",$AD$1,AC4,Parameters!$I$2,,,,"T")="",NA(),RTD("cqg.rtd",,"StudyData",$AC$1,"Bar",,"Low",$AD$1,AC4,Parameters!$I$2,,,,"T"))</f>
        <v>43.46</v>
      </c>
      <c r="AH4" s="44">
        <f>IF(RTD("cqg.rtd",,"StudyData",$AC$1,"Bar",,"Close",$AD$1,AC4,Parameters!$I$2,,,,"T")="",NA(),RTD("cqg.rtd",,"StudyData",$AC$1,"Bar",,"Close",$AD$1,AC4,Parameters!$I$2,,,,"T"))</f>
        <v>43.51</v>
      </c>
      <c r="AJ4" s="44">
        <f t="shared" ref="AJ4:AJ37" si="5">AJ3-1</f>
        <v>-2</v>
      </c>
      <c r="AK4" s="50">
        <f>IFERROR(RTD("cqg.rtd",,"StudyData",$AJ$1,"Bar",,"Time",$AK$1,AJ4,Parameters!$I$14,,,,"T"),NA())</f>
        <v>42486.381944444445</v>
      </c>
      <c r="AL4" s="44">
        <f>IF(RTD("cqg.rtd",,"StudyData",$AJ$1,"Bar",,"Open",$AK$1,AJ4,Parameters!$I$14,,,,"T")="",NA(),RTD("cqg.rtd",,"StudyData",$AJ$1,"Bar",,"Open",$AK$1,AJ4,Parameters!$I$14,,,,"T"))</f>
        <v>1245.2</v>
      </c>
      <c r="AM4" s="44">
        <f>IF(RTD("cqg.rtd",,"StudyData",$AJ$1,"Bar",,"High",$AK$1,AJ4,Parameters!$I$14,,,,"T")="",NA(),RTD("cqg.rtd",,"StudyData",$AJ$1,"Bar",,"High",$AK$1,AJ4,Parameters!$I$14,,,,"T"))</f>
        <v>1245.7</v>
      </c>
      <c r="AN4" s="44">
        <f>IF(RTD("cqg.rtd",,"StudyData",$AJ$1,"Bar",,"Low",$AK$1,AJ4,Parameters!$I$14,,,,"T")="",NA(),RTD("cqg.rtd",,"StudyData",$AJ$1,"Bar",,"Low",$AK$1,AJ4,Parameters!$I$14,,,,"T"))</f>
        <v>1244.3</v>
      </c>
      <c r="AO4" s="44">
        <f>IF(RTD("cqg.rtd",,"StudyData",$AJ$1,"Bar",,"Close",$AK$1,AJ4,Parameters!$I$14,,,,"T")="",NA(),RTD("cqg.rtd",,"StudyData",$AJ$1,"Bar",,"Close",$AK$1,AJ4,Parameters!$I$14,,,,"T"))</f>
        <v>1244.5</v>
      </c>
      <c r="AQ4" s="44">
        <f t="shared" ref="AQ4:AQ37" si="6">AQ3-1</f>
        <v>-2</v>
      </c>
      <c r="AR4" s="49">
        <f>RTD("cqg.rtd",,"StudyData",$AQ$1,"Bar",,"Time",AR1,AQ4,Parameters!$I$26,,,,"T")</f>
        <v>42486.381944444445</v>
      </c>
      <c r="AS4" s="44">
        <f>IF(RTD("cqg.rtd",,"StudyData",$AQ$1,"Bar",,"Open",AR1,AQ4,Parameters!$I$26,,,,"T")="",NA(),RTD("cqg.rtd",,"StudyData",$AQ$1,"Bar",,"Open",AR1,AQ4,Parameters!$I$26,,,,"T"))</f>
        <v>1.4622999999999999</v>
      </c>
      <c r="AT4" s="44">
        <f>IF(RTD("cqg.rtd",,"StudyData",$AQ$1,"Bar",,"High",AR1,AQ4,Parameters!$I$26,,,,"T")="",NA(),RTD("cqg.rtd",,"StudyData",$AQ$1,"Bar",,"High",AR1,AQ4,Parameters!$I$26,,,,"T"))</f>
        <v>1.4634</v>
      </c>
      <c r="AU4" s="44">
        <f>IF(RTD("cqg.rtd",,"StudyData",$AQ$1,"Bar",,"Low",AR1,AQ4,Parameters!$I$26,,,,"T")="",NA(),RTD("cqg.rtd",,"StudyData",$AQ$1,"Bar",,"Low",AR1,AQ4,Parameters!$I$26,,,,"T"))</f>
        <v>1.4622999999999999</v>
      </c>
      <c r="AV4" s="44">
        <f>IF(RTD("cqg.rtd",,"StudyData",$AQ$1,"Bar",,"Close",AR1,AQ4,Parameters!$I$26,,,,"T")="",NA(),RTD("cqg.rtd",,"StudyData",$AQ$1,"Bar",,"Close",AR1,AQ4,Parameters!$I$26,,,,"T"))</f>
        <v>1.4625999999999999</v>
      </c>
    </row>
    <row r="5" spans="1:48" x14ac:dyDescent="0.3">
      <c r="A5" s="44">
        <f t="shared" si="0"/>
        <v>-3</v>
      </c>
      <c r="B5" s="49">
        <f>RTD("cqg.rtd",,"StudyData",$A$1,"Bar",,"Time",B1,A5,Parameters!$D$2,,,,"T")</f>
        <v>42486.378472222219</v>
      </c>
      <c r="C5" s="44">
        <f>IF(RTD("cqg.rtd",,"StudyData",$A$1,"Bar",,"Open",B1,A5,Parameters!$D$2,,,,"T")="",NA(),RTD("cqg.rtd",,"StudyData",$A$1,"Bar",,"Open",B1,A5,Parameters!$D$2,,,,"T"))</f>
        <v>2090</v>
      </c>
      <c r="D5" s="44">
        <f>IF(RTD("cqg.rtd",,"StudyData",$A$1,"Bar",,"High",B1,A5,Parameters!$D$2,,,,"T")="",NA(),RTD("cqg.rtd",,"StudyData",$A$1,"Bar",,"High",B1,A5,Parameters!$D$2,,,,"T"))</f>
        <v>2091.25</v>
      </c>
      <c r="E5" s="44">
        <f>IF(RTD("cqg.rtd",,"StudyData",$A$1,"Bar",,"Low",B1,A5,Parameters!$D$2,,,,"T")="",NA(),RTD("cqg.rtd",,"StudyData",$A$1,"Bar",,"Low",B1,A5,Parameters!$D$2,,,,"T"))</f>
        <v>2088.5</v>
      </c>
      <c r="F5" s="44">
        <f>IF(RTD("cqg.rtd",,"StudyData",$A$1,"Bar",,"Close",B1,A5,Parameters!$D$2,,,,"T")="",NA(),RTD("cqg.rtd",,"StudyData",$A$1,"Bar",,"Close",B1,A5,Parameters!$D$2,,,,"T"))</f>
        <v>2088.5</v>
      </c>
      <c r="H5" s="44">
        <f t="shared" si="1"/>
        <v>-3</v>
      </c>
      <c r="I5" s="49">
        <f>RTD("cqg.rtd",,"StudyData",$H$1,"Bar",,"Time",I1,H5,Parameters!$D$14,,,,"T")</f>
        <v>42486.378472222219</v>
      </c>
      <c r="J5" s="44">
        <f>IF(RTD("cqg.rtd",,"StudyData",$H$1,"Bar",,"Open",I1,H5,Parameters!$D$14,,,,"T")="",NA(),RTD("cqg.rtd",,"StudyData",$H$1,"Bar",,"Open",I1,H5,Parameters!$D$14,,,,"T"))</f>
        <v>10296.5</v>
      </c>
      <c r="K5" s="44">
        <f>IF(RTD("cqg.rtd",,"StudyData",$H$1,"Bar",,"High",I1,H5,Parameters!$D$14,,,,"T")="",NA(),RTD("cqg.rtd",,"StudyData",$H$1,"Bar",,"High",I1,H5,Parameters!$D$14,,,,"T"))</f>
        <v>10306</v>
      </c>
      <c r="L5" s="44">
        <f>IF(RTD("cqg.rtd",,"StudyData",$H$1,"Bar",,"Low",I1,H5,Parameters!$D$14,,,,"T")="",NA(),RTD("cqg.rtd",,"StudyData",$H$1,"Bar",,"Low",I1,H5,Parameters!$D$14,,,,"T"))</f>
        <v>10290</v>
      </c>
      <c r="M5" s="44">
        <f>IF(RTD("cqg.rtd",,"StudyData",$H$1,"Bar",,"Close",I1,H5,Parameters!$D$14,,,,"T")="",NA(),RTD("cqg.rtd",,"StudyData",$H$1,"Bar",,"Close",I1,H5,Parameters!$D$14,,,,"T"))</f>
        <v>10294</v>
      </c>
      <c r="O5" s="44">
        <f t="shared" si="2"/>
        <v>-3</v>
      </c>
      <c r="P5" s="49">
        <f>RTD("cqg.rtd",,"StudyData",$O$1,"Bar",,"Time",P1,O5,Parameters!$D$26,,,,"T")</f>
        <v>42486.378472222219</v>
      </c>
      <c r="Q5" s="44">
        <f>IF(RTD("cqg.rtd",,"StudyData",$O$1,"Bar",,"Open",P1,O5,Parameters!$D$26,,,,"T")="",NA(),RTD("cqg.rtd",,"StudyData",$O$1,"Bar",,"Open",P1,O5,Parameters!$D$26,,,,"T"))</f>
        <v>3056</v>
      </c>
      <c r="R5" s="44">
        <f>IF(RTD("cqg.rtd",,"StudyData",$O$1,"Bar",,"High",P1,O5,Parameters!$D$26,,,,"T")="",NA(),RTD("cqg.rtd",,"StudyData",$O$1,"Bar",,"High",P1,O5,Parameters!$D$26,,,,"T"))</f>
        <v>3059</v>
      </c>
      <c r="S5" s="44">
        <f>IF(RTD("cqg.rtd",,"StudyData",$O$1,"Bar",,"Low",P1,O5,Parameters!$D$26,,,,"T")="",NA(),RTD("cqg.rtd",,"StudyData",$O$1,"Bar",,"Low",P1,O5,Parameters!$D$26,,,,"T"))</f>
        <v>3053</v>
      </c>
      <c r="T5" s="44">
        <f>IF(RTD("cqg.rtd",,"StudyData",$O$1,"Bar",,"Close",P1,O5,Parameters!$D$26,,,,"T")="",NA(),RTD("cqg.rtd",,"StudyData",$O$1,"Bar",,"Close",P1,O5,Parameters!$D$26,,,,"T"))</f>
        <v>3054</v>
      </c>
      <c r="V5" s="44">
        <f t="shared" si="3"/>
        <v>-3</v>
      </c>
      <c r="W5" s="49">
        <f>IFERROR(RTD("cqg.rtd",,"StudyData",$V$1,"Bar",,"Time",$W$1,V5,Parameters!$D$38,,,,"T"),NA())</f>
        <v>42486.378472222219</v>
      </c>
      <c r="X5" s="44">
        <f>IF(RTD("cqg.rtd",,"StudyData",$V$1,"Bar",,"Open",$W$1,V5,Parameters!$D$38,,,,"T")="",NA(),RTD("cqg.rtd",,"StudyData",$V$1,"Bar",,"Open",$W$1,V5,Parameters!$D$38,,,,"T"))</f>
        <v>17365</v>
      </c>
      <c r="Y5" s="44">
        <f>IF(RTD("cqg.rtd",,"StudyData",$V$1,"Bar",,"High",$W$1,V5,Parameters!$D$38,,,,"T")="",NA(),RTD("cqg.rtd",,"StudyData",$V$1,"Bar",,"High",$W$1,V5,Parameters!$D$38,,,,"T"))</f>
        <v>17380</v>
      </c>
      <c r="Z5" s="44">
        <f>IF(RTD("cqg.rtd",,"StudyData",$V$1,"Bar",,"Low",$W$1,V5,Parameters!$D$38,,,,"T")="",NA(),RTD("cqg.rtd",,"StudyData",$V$1,"Bar",,"Low",$W$1,V5,Parameters!$D$38,,,,"T"))</f>
        <v>17360</v>
      </c>
      <c r="AA5" s="44">
        <f>IF(RTD("cqg.rtd",,"StudyData",$V$1,"Bar",,"Close",$W$1,V5,Parameters!$D$38,,,,"T")="",NA(),RTD("cqg.rtd",,"StudyData",$V$1,"Bar",,"Close",$W$1,V5,Parameters!$D$38,,,,"T"))</f>
        <v>17370</v>
      </c>
      <c r="AC5" s="44">
        <f t="shared" si="4"/>
        <v>-3</v>
      </c>
      <c r="AD5" s="50">
        <f>IFERROR(RTD("cqg.rtd",,"StudyData",$AC$1,"Bar",,"Time",$AD$1,AC5,Parameters!$I$2,,,,"T"),NA())</f>
        <v>42486.378472222219</v>
      </c>
      <c r="AE5" s="44">
        <f>IF(RTD("cqg.rtd",,"StudyData",$AC$1,"Bar",,"Open",$AD$1,AC5,Parameters!$I$2,,,,"T")="",NA(),RTD("cqg.rtd",,"StudyData",$AC$1,"Bar",,"Open",$AD$1,AC5,Parameters!$I$2,,,,"T"))</f>
        <v>43.48</v>
      </c>
      <c r="AF5" s="44">
        <f>IF(RTD("cqg.rtd",,"StudyData",$AC$1,"Bar",,"High",$AD$1,AC5,Parameters!$I$2,,,,"T")="",NA(),RTD("cqg.rtd",,"StudyData",$AC$1,"Bar",,"High",$AD$1,AC5,Parameters!$I$2,,,,"T"))</f>
        <v>43.64</v>
      </c>
      <c r="AG5" s="44">
        <f>IF(RTD("cqg.rtd",,"StudyData",$AC$1,"Bar",,"Low",$AD$1,AC5,Parameters!$I$2,,,,"T")="",NA(),RTD("cqg.rtd",,"StudyData",$AC$1,"Bar",,"Low",$AD$1,AC5,Parameters!$I$2,,,,"T"))</f>
        <v>43.48</v>
      </c>
      <c r="AH5" s="44">
        <f>IF(RTD("cqg.rtd",,"StudyData",$AC$1,"Bar",,"Close",$AD$1,AC5,Parameters!$I$2,,,,"T")="",NA(),RTD("cqg.rtd",,"StudyData",$AC$1,"Bar",,"Close",$AD$1,AC5,Parameters!$I$2,,,,"T"))</f>
        <v>43.56</v>
      </c>
      <c r="AJ5" s="44">
        <f t="shared" si="5"/>
        <v>-3</v>
      </c>
      <c r="AK5" s="50">
        <f>IFERROR(RTD("cqg.rtd",,"StudyData",$AJ$1,"Bar",,"Time",$AK$1,AJ5,Parameters!$I$14,,,,"T"),NA())</f>
        <v>42486.378472222219</v>
      </c>
      <c r="AL5" s="44">
        <f>IF(RTD("cqg.rtd",,"StudyData",$AJ$1,"Bar",,"Open",$AK$1,AJ5,Parameters!$I$14,,,,"T")="",NA(),RTD("cqg.rtd",,"StudyData",$AJ$1,"Bar",,"Open",$AK$1,AJ5,Parameters!$I$14,,,,"T"))</f>
        <v>1243.9000000000001</v>
      </c>
      <c r="AM5" s="44">
        <f>IF(RTD("cqg.rtd",,"StudyData",$AJ$1,"Bar",,"High",$AK$1,AJ5,Parameters!$I$14,,,,"T")="",NA(),RTD("cqg.rtd",,"StudyData",$AJ$1,"Bar",,"High",$AK$1,AJ5,Parameters!$I$14,,,,"T"))</f>
        <v>1245.2</v>
      </c>
      <c r="AN5" s="44">
        <f>IF(RTD("cqg.rtd",,"StudyData",$AJ$1,"Bar",,"Low",$AK$1,AJ5,Parameters!$I$14,,,,"T")="",NA(),RTD("cqg.rtd",,"StudyData",$AJ$1,"Bar",,"Low",$AK$1,AJ5,Parameters!$I$14,,,,"T"))</f>
        <v>1243.3</v>
      </c>
      <c r="AO5" s="44">
        <f>IF(RTD("cqg.rtd",,"StudyData",$AJ$1,"Bar",,"Close",$AK$1,AJ5,Parameters!$I$14,,,,"T")="",NA(),RTD("cqg.rtd",,"StudyData",$AJ$1,"Bar",,"Close",$AK$1,AJ5,Parameters!$I$14,,,,"T"))</f>
        <v>1245.2</v>
      </c>
      <c r="AQ5" s="44">
        <f t="shared" si="6"/>
        <v>-3</v>
      </c>
      <c r="AR5" s="49">
        <f>RTD("cqg.rtd",,"StudyData",$AQ$1,"Bar",,"Time",AR1,AQ5,Parameters!$I$26,,,,"T")</f>
        <v>42486.378472222219</v>
      </c>
      <c r="AS5" s="44">
        <f>IF(RTD("cqg.rtd",,"StudyData",$AQ$1,"Bar",,"Open",AR1,AQ5,Parameters!$I$26,,,,"T")="",NA(),RTD("cqg.rtd",,"StudyData",$AQ$1,"Bar",,"Open",AR1,AQ5,Parameters!$I$26,,,,"T"))</f>
        <v>1.4625999999999999</v>
      </c>
      <c r="AT5" s="44">
        <f>IF(RTD("cqg.rtd",,"StudyData",$AQ$1,"Bar",,"High",AR1,AQ5,Parameters!$I$26,,,,"T")="",NA(),RTD("cqg.rtd",,"StudyData",$AQ$1,"Bar",,"High",AR1,AQ5,Parameters!$I$26,,,,"T"))</f>
        <v>1.4630000000000001</v>
      </c>
      <c r="AU5" s="44">
        <f>IF(RTD("cqg.rtd",,"StudyData",$AQ$1,"Bar",,"Low",AR1,AQ5,Parameters!$I$26,,,,"T")="",NA(),RTD("cqg.rtd",,"StudyData",$AQ$1,"Bar",,"Low",AR1,AQ5,Parameters!$I$26,,,,"T"))</f>
        <v>1.4621999999999999</v>
      </c>
      <c r="AV5" s="44">
        <f>IF(RTD("cqg.rtd",,"StudyData",$AQ$1,"Bar",,"Close",AR1,AQ5,Parameters!$I$26,,,,"T")="",NA(),RTD("cqg.rtd",,"StudyData",$AQ$1,"Bar",,"Close",AR1,AQ5,Parameters!$I$26,,,,"T"))</f>
        <v>1.4621999999999999</v>
      </c>
    </row>
    <row r="6" spans="1:48" x14ac:dyDescent="0.3">
      <c r="A6" s="44">
        <f t="shared" si="0"/>
        <v>-4</v>
      </c>
      <c r="B6" s="49">
        <f>RTD("cqg.rtd",,"StudyData",$A$1,"Bar",,"Time",B1,A6,Parameters!$D$2,,,,"T")</f>
        <v>42486.375</v>
      </c>
      <c r="C6" s="44">
        <f>IF(RTD("cqg.rtd",,"StudyData",$A$1,"Bar",,"Open",B1,A6,Parameters!$D$2,,,,"T")="",NA(),RTD("cqg.rtd",,"StudyData",$A$1,"Bar",,"Open",B1,A6,Parameters!$D$2,,,,"T"))</f>
        <v>2090.5</v>
      </c>
      <c r="D6" s="44">
        <f>IF(RTD("cqg.rtd",,"StudyData",$A$1,"Bar",,"High",B1,A6,Parameters!$D$2,,,,"T")="",NA(),RTD("cqg.rtd",,"StudyData",$A$1,"Bar",,"High",B1,A6,Parameters!$D$2,,,,"T"))</f>
        <v>2091</v>
      </c>
      <c r="E6" s="44">
        <f>IF(RTD("cqg.rtd",,"StudyData",$A$1,"Bar",,"Low",B1,A6,Parameters!$D$2,,,,"T")="",NA(),RTD("cqg.rtd",,"StudyData",$A$1,"Bar",,"Low",B1,A6,Parameters!$D$2,,,,"T"))</f>
        <v>2089.75</v>
      </c>
      <c r="F6" s="44">
        <f>IF(RTD("cqg.rtd",,"StudyData",$A$1,"Bar",,"Close",B1,A6,Parameters!$D$2,,,,"T")="",NA(),RTD("cqg.rtd",,"StudyData",$A$1,"Bar",,"Close",B1,A6,Parameters!$D$2,,,,"T"))</f>
        <v>2090</v>
      </c>
      <c r="H6" s="44">
        <f t="shared" si="1"/>
        <v>-4</v>
      </c>
      <c r="I6" s="49">
        <f>RTD("cqg.rtd",,"StudyData",$H$1,"Bar",,"Time",I1,H6,Parameters!$D$14,,,,"T")</f>
        <v>42486.375</v>
      </c>
      <c r="J6" s="44">
        <f>IF(RTD("cqg.rtd",,"StudyData",$H$1,"Bar",,"Open",I1,H6,Parameters!$D$14,,,,"T")="",NA(),RTD("cqg.rtd",,"StudyData",$H$1,"Bar",,"Open",I1,H6,Parameters!$D$14,,,,"T"))</f>
        <v>10304</v>
      </c>
      <c r="K6" s="44">
        <f>IF(RTD("cqg.rtd",,"StudyData",$H$1,"Bar",,"High",I1,H6,Parameters!$D$14,,,,"T")="",NA(),RTD("cqg.rtd",,"StudyData",$H$1,"Bar",,"High",I1,H6,Parameters!$D$14,,,,"T"))</f>
        <v>10311.5</v>
      </c>
      <c r="L6" s="44">
        <f>IF(RTD("cqg.rtd",,"StudyData",$H$1,"Bar",,"Low",I1,H6,Parameters!$D$14,,,,"T")="",NA(),RTD("cqg.rtd",,"StudyData",$H$1,"Bar",,"Low",I1,H6,Parameters!$D$14,,,,"T"))</f>
        <v>10294.5</v>
      </c>
      <c r="M6" s="44">
        <f>IF(RTD("cqg.rtd",,"StudyData",$H$1,"Bar",,"Close",I1,H6,Parameters!$D$14,,,,"T")="",NA(),RTD("cqg.rtd",,"StudyData",$H$1,"Bar",,"Close",I1,H6,Parameters!$D$14,,,,"T"))</f>
        <v>10296.5</v>
      </c>
      <c r="O6" s="44">
        <f t="shared" si="2"/>
        <v>-4</v>
      </c>
      <c r="P6" s="49">
        <f>RTD("cqg.rtd",,"StudyData",$O$1,"Bar",,"Time",P1,O6,Parameters!$D$26,,,,"T")</f>
        <v>42486.375</v>
      </c>
      <c r="Q6" s="44">
        <f>IF(RTD("cqg.rtd",,"StudyData",$O$1,"Bar",,"Open",P1,O6,Parameters!$D$26,,,,"T")="",NA(),RTD("cqg.rtd",,"StudyData",$O$1,"Bar",,"Open",P1,O6,Parameters!$D$26,,,,"T"))</f>
        <v>3058</v>
      </c>
      <c r="R6" s="44">
        <f>IF(RTD("cqg.rtd",,"StudyData",$O$1,"Bar",,"High",P1,O6,Parameters!$D$26,,,,"T")="",NA(),RTD("cqg.rtd",,"StudyData",$O$1,"Bar",,"High",P1,O6,Parameters!$D$26,,,,"T"))</f>
        <v>3059</v>
      </c>
      <c r="S6" s="44">
        <f>IF(RTD("cqg.rtd",,"StudyData",$O$1,"Bar",,"Low",P1,O6,Parameters!$D$26,,,,"T")="",NA(),RTD("cqg.rtd",,"StudyData",$O$1,"Bar",,"Low",P1,O6,Parameters!$D$26,,,,"T"))</f>
        <v>3054</v>
      </c>
      <c r="T6" s="44">
        <f>IF(RTD("cqg.rtd",,"StudyData",$O$1,"Bar",,"Close",P1,O6,Parameters!$D$26,,,,"T")="",NA(),RTD("cqg.rtd",,"StudyData",$O$1,"Bar",,"Close",P1,O6,Parameters!$D$26,,,,"T"))</f>
        <v>3055</v>
      </c>
      <c r="V6" s="44">
        <f t="shared" si="3"/>
        <v>-4</v>
      </c>
      <c r="W6" s="49">
        <f>IFERROR(RTD("cqg.rtd",,"StudyData",$V$1,"Bar",,"Time",$W$1,V6,Parameters!$D$38,,,,"T"),NA())</f>
        <v>42486.375</v>
      </c>
      <c r="X6" s="44">
        <f>IF(RTD("cqg.rtd",,"StudyData",$V$1,"Bar",,"Open",$W$1,V6,Parameters!$D$38,,,,"T")="",NA(),RTD("cqg.rtd",,"StudyData",$V$1,"Bar",,"Open",$W$1,V6,Parameters!$D$38,,,,"T"))</f>
        <v>17365</v>
      </c>
      <c r="Y6" s="44">
        <f>IF(RTD("cqg.rtd",,"StudyData",$V$1,"Bar",,"High",$W$1,V6,Parameters!$D$38,,,,"T")="",NA(),RTD("cqg.rtd",,"StudyData",$V$1,"Bar",,"High",$W$1,V6,Parameters!$D$38,,,,"T"))</f>
        <v>17375</v>
      </c>
      <c r="Z6" s="44">
        <f>IF(RTD("cqg.rtd",,"StudyData",$V$1,"Bar",,"Low",$W$1,V6,Parameters!$D$38,,,,"T")="",NA(),RTD("cqg.rtd",,"StudyData",$V$1,"Bar",,"Low",$W$1,V6,Parameters!$D$38,,,,"T"))</f>
        <v>17355</v>
      </c>
      <c r="AA6" s="44">
        <f>IF(RTD("cqg.rtd",,"StudyData",$V$1,"Bar",,"Close",$W$1,V6,Parameters!$D$38,,,,"T")="",NA(),RTD("cqg.rtd",,"StudyData",$V$1,"Bar",,"Close",$W$1,V6,Parameters!$D$38,,,,"T"))</f>
        <v>17365</v>
      </c>
      <c r="AC6" s="44">
        <f t="shared" si="4"/>
        <v>-4</v>
      </c>
      <c r="AD6" s="50">
        <f>IFERROR(RTD("cqg.rtd",,"StudyData",$AC$1,"Bar",,"Time",$AD$1,AC6,Parameters!$I$2,,,,"T"),NA())</f>
        <v>42486.375</v>
      </c>
      <c r="AE6" s="44">
        <f>IF(RTD("cqg.rtd",,"StudyData",$AC$1,"Bar",,"Open",$AD$1,AC6,Parameters!$I$2,,,,"T")="",NA(),RTD("cqg.rtd",,"StudyData",$AC$1,"Bar",,"Open",$AD$1,AC6,Parameters!$I$2,,,,"T"))</f>
        <v>43.42</v>
      </c>
      <c r="AF6" s="44">
        <f>IF(RTD("cqg.rtd",,"StudyData",$AC$1,"Bar",,"High",$AD$1,AC6,Parameters!$I$2,,,,"T")="",NA(),RTD("cqg.rtd",,"StudyData",$AC$1,"Bar",,"High",$AD$1,AC6,Parameters!$I$2,,,,"T"))</f>
        <v>43.54</v>
      </c>
      <c r="AG6" s="44">
        <f>IF(RTD("cqg.rtd",,"StudyData",$AC$1,"Bar",,"Low",$AD$1,AC6,Parameters!$I$2,,,,"T")="",NA(),RTD("cqg.rtd",,"StudyData",$AC$1,"Bar",,"Low",$AD$1,AC6,Parameters!$I$2,,,,"T"))</f>
        <v>43.41</v>
      </c>
      <c r="AH6" s="44">
        <f>IF(RTD("cqg.rtd",,"StudyData",$AC$1,"Bar",,"Close",$AD$1,AC6,Parameters!$I$2,,,,"T")="",NA(),RTD("cqg.rtd",,"StudyData",$AC$1,"Bar",,"Close",$AD$1,AC6,Parameters!$I$2,,,,"T"))</f>
        <v>43.48</v>
      </c>
      <c r="AJ6" s="44">
        <f t="shared" si="5"/>
        <v>-4</v>
      </c>
      <c r="AK6" s="50">
        <f>IFERROR(RTD("cqg.rtd",,"StudyData",$AJ$1,"Bar",,"Time",$AK$1,AJ6,Parameters!$I$14,,,,"T"),NA())</f>
        <v>42486.375</v>
      </c>
      <c r="AL6" s="44">
        <f>IF(RTD("cqg.rtd",,"StudyData",$AJ$1,"Bar",,"Open",$AK$1,AJ6,Parameters!$I$14,,,,"T")="",NA(),RTD("cqg.rtd",,"StudyData",$AJ$1,"Bar",,"Open",$AK$1,AJ6,Parameters!$I$14,,,,"T"))</f>
        <v>1243.2</v>
      </c>
      <c r="AM6" s="44">
        <f>IF(RTD("cqg.rtd",,"StudyData",$AJ$1,"Bar",,"High",$AK$1,AJ6,Parameters!$I$14,,,,"T")="",NA(),RTD("cqg.rtd",,"StudyData",$AJ$1,"Bar",,"High",$AK$1,AJ6,Parameters!$I$14,,,,"T"))</f>
        <v>1244.5999999999999</v>
      </c>
      <c r="AN6" s="44">
        <f>IF(RTD("cqg.rtd",,"StudyData",$AJ$1,"Bar",,"Low",$AK$1,AJ6,Parameters!$I$14,,,,"T")="",NA(),RTD("cqg.rtd",,"StudyData",$AJ$1,"Bar",,"Low",$AK$1,AJ6,Parameters!$I$14,,,,"T"))</f>
        <v>1242.7</v>
      </c>
      <c r="AO6" s="44">
        <f>IF(RTD("cqg.rtd",,"StudyData",$AJ$1,"Bar",,"Close",$AK$1,AJ6,Parameters!$I$14,,,,"T")="",NA(),RTD("cqg.rtd",,"StudyData",$AJ$1,"Bar",,"Close",$AK$1,AJ6,Parameters!$I$14,,,,"T"))</f>
        <v>1243.9000000000001</v>
      </c>
      <c r="AQ6" s="44">
        <f t="shared" si="6"/>
        <v>-4</v>
      </c>
      <c r="AR6" s="49">
        <f>RTD("cqg.rtd",,"StudyData",$AQ$1,"Bar",,"Time",AR1,AQ6,Parameters!$I$26,,,,"T")</f>
        <v>42486.375</v>
      </c>
      <c r="AS6" s="44">
        <f>IF(RTD("cqg.rtd",,"StudyData",$AQ$1,"Bar",,"Open",AR1,AQ6,Parameters!$I$26,,,,"T")="",NA(),RTD("cqg.rtd",,"StudyData",$AQ$1,"Bar",,"Open",AR1,AQ6,Parameters!$I$26,,,,"T"))</f>
        <v>1.4637</v>
      </c>
      <c r="AT6" s="44">
        <f>IF(RTD("cqg.rtd",,"StudyData",$AQ$1,"Bar",,"High",AR1,AQ6,Parameters!$I$26,,,,"T")="",NA(),RTD("cqg.rtd",,"StudyData",$AQ$1,"Bar",,"High",AR1,AQ6,Parameters!$I$26,,,,"T"))</f>
        <v>1.4641</v>
      </c>
      <c r="AU6" s="44">
        <f>IF(RTD("cqg.rtd",,"StudyData",$AQ$1,"Bar",,"Low",AR1,AQ6,Parameters!$I$26,,,,"T")="",NA(),RTD("cqg.rtd",,"StudyData",$AQ$1,"Bar",,"Low",AR1,AQ6,Parameters!$I$26,,,,"T"))</f>
        <v>1.4626999999999999</v>
      </c>
      <c r="AV6" s="44">
        <f>IF(RTD("cqg.rtd",,"StudyData",$AQ$1,"Bar",,"Close",AR1,AQ6,Parameters!$I$26,,,,"T")="",NA(),RTD("cqg.rtd",,"StudyData",$AQ$1,"Bar",,"Close",AR1,AQ6,Parameters!$I$26,,,,"T"))</f>
        <v>1.4626999999999999</v>
      </c>
    </row>
    <row r="7" spans="1:48" x14ac:dyDescent="0.3">
      <c r="A7" s="44">
        <f t="shared" si="0"/>
        <v>-5</v>
      </c>
      <c r="B7" s="49">
        <f>RTD("cqg.rtd",,"StudyData",$A$1,"Bar",,"Time",B1,A7,Parameters!$D$2,,,,"T")</f>
        <v>42486.371527777781</v>
      </c>
      <c r="C7" s="44">
        <f>IF(RTD("cqg.rtd",,"StudyData",$A$1,"Bar",,"Open",B1,A7,Parameters!$D$2,,,,"T")="",NA(),RTD("cqg.rtd",,"StudyData",$A$1,"Bar",,"Open",B1,A7,Parameters!$D$2,,,,"T"))</f>
        <v>2089.5</v>
      </c>
      <c r="D7" s="44">
        <f>IF(RTD("cqg.rtd",,"StudyData",$A$1,"Bar",,"High",B1,A7,Parameters!$D$2,,,,"T")="",NA(),RTD("cqg.rtd",,"StudyData",$A$1,"Bar",,"High",B1,A7,Parameters!$D$2,,,,"T"))</f>
        <v>2090.5</v>
      </c>
      <c r="E7" s="44">
        <f>IF(RTD("cqg.rtd",,"StudyData",$A$1,"Bar",,"Low",B1,A7,Parameters!$D$2,,,,"T")="",NA(),RTD("cqg.rtd",,"StudyData",$A$1,"Bar",,"Low",B1,A7,Parameters!$D$2,,,,"T"))</f>
        <v>2089.25</v>
      </c>
      <c r="F7" s="44">
        <f>IF(RTD("cqg.rtd",,"StudyData",$A$1,"Bar",,"Close",B1,A7,Parameters!$D$2,,,,"T")="",NA(),RTD("cqg.rtd",,"StudyData",$A$1,"Bar",,"Close",B1,A7,Parameters!$D$2,,,,"T"))</f>
        <v>2090.5</v>
      </c>
      <c r="H7" s="44">
        <f t="shared" si="1"/>
        <v>-5</v>
      </c>
      <c r="I7" s="49">
        <f>RTD("cqg.rtd",,"StudyData",$H$1,"Bar",,"Time",I1,H7,Parameters!$D$14,,,,"T")</f>
        <v>42486.371527777781</v>
      </c>
      <c r="J7" s="44">
        <f>IF(RTD("cqg.rtd",,"StudyData",$H$1,"Bar",,"Open",I1,H7,Parameters!$D$14,,,,"T")="",NA(),RTD("cqg.rtd",,"StudyData",$H$1,"Bar",,"Open",I1,H7,Parameters!$D$14,,,,"T"))</f>
        <v>10307</v>
      </c>
      <c r="K7" s="44">
        <f>IF(RTD("cqg.rtd",,"StudyData",$H$1,"Bar",,"High",I1,H7,Parameters!$D$14,,,,"T")="",NA(),RTD("cqg.rtd",,"StudyData",$H$1,"Bar",,"High",I1,H7,Parameters!$D$14,,,,"T"))</f>
        <v>10308.5</v>
      </c>
      <c r="L7" s="44">
        <f>IF(RTD("cqg.rtd",,"StudyData",$H$1,"Bar",,"Low",I1,H7,Parameters!$D$14,,,,"T")="",NA(),RTD("cqg.rtd",,"StudyData",$H$1,"Bar",,"Low",I1,H7,Parameters!$D$14,,,,"T"))</f>
        <v>10303</v>
      </c>
      <c r="M7" s="44">
        <f>IF(RTD("cqg.rtd",,"StudyData",$H$1,"Bar",,"Close",I1,H7,Parameters!$D$14,,,,"T")="",NA(),RTD("cqg.rtd",,"StudyData",$H$1,"Bar",,"Close",I1,H7,Parameters!$D$14,,,,"T"))</f>
        <v>10305</v>
      </c>
      <c r="O7" s="44">
        <f t="shared" si="2"/>
        <v>-5</v>
      </c>
      <c r="P7" s="49">
        <f>RTD("cqg.rtd",,"StudyData",$O$1,"Bar",,"Time",P1,O7,Parameters!$D$26,,,,"T")</f>
        <v>42486.371527777781</v>
      </c>
      <c r="Q7" s="44">
        <f>IF(RTD("cqg.rtd",,"StudyData",$O$1,"Bar",,"Open",P1,O7,Parameters!$D$26,,,,"T")="",NA(),RTD("cqg.rtd",,"StudyData",$O$1,"Bar",,"Open",P1,O7,Parameters!$D$26,,,,"T"))</f>
        <v>3060</v>
      </c>
      <c r="R7" s="44">
        <f>IF(RTD("cqg.rtd",,"StudyData",$O$1,"Bar",,"High",P1,O7,Parameters!$D$26,,,,"T")="",NA(),RTD("cqg.rtd",,"StudyData",$O$1,"Bar",,"High",P1,O7,Parameters!$D$26,,,,"T"))</f>
        <v>3060</v>
      </c>
      <c r="S7" s="44">
        <f>IF(RTD("cqg.rtd",,"StudyData",$O$1,"Bar",,"Low",P1,O7,Parameters!$D$26,,,,"T")="",NA(),RTD("cqg.rtd",,"StudyData",$O$1,"Bar",,"Low",P1,O7,Parameters!$D$26,,,,"T"))</f>
        <v>3057</v>
      </c>
      <c r="T7" s="44">
        <f>IF(RTD("cqg.rtd",,"StudyData",$O$1,"Bar",,"Close",P1,O7,Parameters!$D$26,,,,"T")="",NA(),RTD("cqg.rtd",,"StudyData",$O$1,"Bar",,"Close",P1,O7,Parameters!$D$26,,,,"T"))</f>
        <v>3057</v>
      </c>
      <c r="V7" s="44">
        <f t="shared" si="3"/>
        <v>-5</v>
      </c>
      <c r="W7" s="49">
        <f>IFERROR(RTD("cqg.rtd",,"StudyData",$V$1,"Bar",,"Time",$W$1,V7,Parameters!$D$38,,,,"T"),NA())</f>
        <v>42486.371527777781</v>
      </c>
      <c r="X7" s="44">
        <f>IF(RTD("cqg.rtd",,"StudyData",$V$1,"Bar",,"Open",$W$1,V7,Parameters!$D$38,,,,"T")="",NA(),RTD("cqg.rtd",,"StudyData",$V$1,"Bar",,"Open",$W$1,V7,Parameters!$D$38,,,,"T"))</f>
        <v>17380</v>
      </c>
      <c r="Y7" s="44">
        <f>IF(RTD("cqg.rtd",,"StudyData",$V$1,"Bar",,"High",$W$1,V7,Parameters!$D$38,,,,"T")="",NA(),RTD("cqg.rtd",,"StudyData",$V$1,"Bar",,"High",$W$1,V7,Parameters!$D$38,,,,"T"))</f>
        <v>17380</v>
      </c>
      <c r="Z7" s="44">
        <f>IF(RTD("cqg.rtd",,"StudyData",$V$1,"Bar",,"Low",$W$1,V7,Parameters!$D$38,,,,"T")="",NA(),RTD("cqg.rtd",,"StudyData",$V$1,"Bar",,"Low",$W$1,V7,Parameters!$D$38,,,,"T"))</f>
        <v>17365</v>
      </c>
      <c r="AA7" s="44">
        <f>IF(RTD("cqg.rtd",,"StudyData",$V$1,"Bar",,"Close",$W$1,V7,Parameters!$D$38,,,,"T")="",NA(),RTD("cqg.rtd",,"StudyData",$V$1,"Bar",,"Close",$W$1,V7,Parameters!$D$38,,,,"T"))</f>
        <v>17370</v>
      </c>
      <c r="AC7" s="44">
        <f t="shared" si="4"/>
        <v>-5</v>
      </c>
      <c r="AD7" s="50">
        <f>IFERROR(RTD("cqg.rtd",,"StudyData",$AC$1,"Bar",,"Time",$AD$1,AC7,Parameters!$I$2,,,,"T"),NA())</f>
        <v>42486.371527777781</v>
      </c>
      <c r="AE7" s="44">
        <f>IF(RTD("cqg.rtd",,"StudyData",$AC$1,"Bar",,"Open",$AD$1,AC7,Parameters!$I$2,,,,"T")="",NA(),RTD("cqg.rtd",,"StudyData",$AC$1,"Bar",,"Open",$AD$1,AC7,Parameters!$I$2,,,,"T"))</f>
        <v>43.29</v>
      </c>
      <c r="AF7" s="44">
        <f>IF(RTD("cqg.rtd",,"StudyData",$AC$1,"Bar",,"High",$AD$1,AC7,Parameters!$I$2,,,,"T")="",NA(),RTD("cqg.rtd",,"StudyData",$AC$1,"Bar",,"High",$AD$1,AC7,Parameters!$I$2,,,,"T"))</f>
        <v>43.43</v>
      </c>
      <c r="AG7" s="44">
        <f>IF(RTD("cqg.rtd",,"StudyData",$AC$1,"Bar",,"Low",$AD$1,AC7,Parameters!$I$2,,,,"T")="",NA(),RTD("cqg.rtd",,"StudyData",$AC$1,"Bar",,"Low",$AD$1,AC7,Parameters!$I$2,,,,"T"))</f>
        <v>43.24</v>
      </c>
      <c r="AH7" s="44">
        <f>IF(RTD("cqg.rtd",,"StudyData",$AC$1,"Bar",,"Close",$AD$1,AC7,Parameters!$I$2,,,,"T")="",NA(),RTD("cqg.rtd",,"StudyData",$AC$1,"Bar",,"Close",$AD$1,AC7,Parameters!$I$2,,,,"T"))</f>
        <v>43.42</v>
      </c>
      <c r="AJ7" s="44">
        <f t="shared" si="5"/>
        <v>-5</v>
      </c>
      <c r="AK7" s="50">
        <f>IFERROR(RTD("cqg.rtd",,"StudyData",$AJ$1,"Bar",,"Time",$AK$1,AJ7,Parameters!$I$14,,,,"T"),NA())</f>
        <v>42486.371527777781</v>
      </c>
      <c r="AL7" s="44">
        <f>IF(RTD("cqg.rtd",,"StudyData",$AJ$1,"Bar",,"Open",$AK$1,AJ7,Parameters!$I$14,,,,"T")="",NA(),RTD("cqg.rtd",,"StudyData",$AJ$1,"Bar",,"Open",$AK$1,AJ7,Parameters!$I$14,,,,"T"))</f>
        <v>1242.3</v>
      </c>
      <c r="AM7" s="44">
        <f>IF(RTD("cqg.rtd",,"StudyData",$AJ$1,"Bar",,"High",$AK$1,AJ7,Parameters!$I$14,,,,"T")="",NA(),RTD("cqg.rtd",,"StudyData",$AJ$1,"Bar",,"High",$AK$1,AJ7,Parameters!$I$14,,,,"T"))</f>
        <v>1243.3</v>
      </c>
      <c r="AN7" s="44">
        <f>IF(RTD("cqg.rtd",,"StudyData",$AJ$1,"Bar",,"Low",$AK$1,AJ7,Parameters!$I$14,,,,"T")="",NA(),RTD("cqg.rtd",,"StudyData",$AJ$1,"Bar",,"Low",$AK$1,AJ7,Parameters!$I$14,,,,"T"))</f>
        <v>1242.2</v>
      </c>
      <c r="AO7" s="44">
        <f>IF(RTD("cqg.rtd",,"StudyData",$AJ$1,"Bar",,"Close",$AK$1,AJ7,Parameters!$I$14,,,,"T")="",NA(),RTD("cqg.rtd",,"StudyData",$AJ$1,"Bar",,"Close",$AK$1,AJ7,Parameters!$I$14,,,,"T"))</f>
        <v>1243.0999999999999</v>
      </c>
      <c r="AQ7" s="44">
        <f t="shared" si="6"/>
        <v>-5</v>
      </c>
      <c r="AR7" s="49">
        <f>RTD("cqg.rtd",,"StudyData",$AQ$1,"Bar",,"Time",AR1,AQ7,Parameters!$I$26,,,,"T")</f>
        <v>42486.371527777781</v>
      </c>
      <c r="AS7" s="44">
        <f>IF(RTD("cqg.rtd",,"StudyData",$AQ$1,"Bar",,"Open",AR1,AQ7,Parameters!$I$26,,,,"T")="",NA(),RTD("cqg.rtd",,"StudyData",$AQ$1,"Bar",,"Open",AR1,AQ7,Parameters!$I$26,,,,"T"))</f>
        <v>1.4625999999999999</v>
      </c>
      <c r="AT7" s="44">
        <f>IF(RTD("cqg.rtd",,"StudyData",$AQ$1,"Bar",,"High",AR1,AQ7,Parameters!$I$26,,,,"T")="",NA(),RTD("cqg.rtd",,"StudyData",$AQ$1,"Bar",,"High",AR1,AQ7,Parameters!$I$26,,,,"T"))</f>
        <v>1.4637</v>
      </c>
      <c r="AU7" s="44">
        <f>IF(RTD("cqg.rtd",,"StudyData",$AQ$1,"Bar",,"Low",AR1,AQ7,Parameters!$I$26,,,,"T")="",NA(),RTD("cqg.rtd",,"StudyData",$AQ$1,"Bar",,"Low",AR1,AQ7,Parameters!$I$26,,,,"T"))</f>
        <v>1.4624999999999999</v>
      </c>
      <c r="AV7" s="44">
        <f>IF(RTD("cqg.rtd",,"StudyData",$AQ$1,"Bar",,"Close",AR1,AQ7,Parameters!$I$26,,,,"T")="",NA(),RTD("cqg.rtd",,"StudyData",$AQ$1,"Bar",,"Close",AR1,AQ7,Parameters!$I$26,,,,"T"))</f>
        <v>1.4637</v>
      </c>
    </row>
    <row r="8" spans="1:48" x14ac:dyDescent="0.3">
      <c r="A8" s="44">
        <f t="shared" si="0"/>
        <v>-6</v>
      </c>
      <c r="B8" s="49">
        <f>RTD("cqg.rtd",,"StudyData",$A$1,"Bar",,"Time",B1,A8,Parameters!$D$2,,,,"T")</f>
        <v>42486.368055555555</v>
      </c>
      <c r="C8" s="44">
        <f>IF(RTD("cqg.rtd",,"StudyData",$A$1,"Bar",,"Open",B1,A8,Parameters!$D$2,,,,"T")="",NA(),RTD("cqg.rtd",,"StudyData",$A$1,"Bar",,"Open",B1,A8,Parameters!$D$2,,,,"T"))</f>
        <v>2088.75</v>
      </c>
      <c r="D8" s="44">
        <f>IF(RTD("cqg.rtd",,"StudyData",$A$1,"Bar",,"High",B1,A8,Parameters!$D$2,,,,"T")="",NA(),RTD("cqg.rtd",,"StudyData",$A$1,"Bar",,"High",B1,A8,Parameters!$D$2,,,,"T"))</f>
        <v>2089.75</v>
      </c>
      <c r="E8" s="44">
        <f>IF(RTD("cqg.rtd",,"StudyData",$A$1,"Bar",,"Low",B1,A8,Parameters!$D$2,,,,"T")="",NA(),RTD("cqg.rtd",,"StudyData",$A$1,"Bar",,"Low",B1,A8,Parameters!$D$2,,,,"T"))</f>
        <v>2087.75</v>
      </c>
      <c r="F8" s="44">
        <f>IF(RTD("cqg.rtd",,"StudyData",$A$1,"Bar",,"Close",B1,A8,Parameters!$D$2,,,,"T")="",NA(),RTD("cqg.rtd",,"StudyData",$A$1,"Bar",,"Close",B1,A8,Parameters!$D$2,,,,"T"))</f>
        <v>2089.75</v>
      </c>
      <c r="H8" s="44">
        <f t="shared" si="1"/>
        <v>-6</v>
      </c>
      <c r="I8" s="49">
        <f>RTD("cqg.rtd",,"StudyData",$H$1,"Bar",,"Time",I1,H8,Parameters!$D$14,,,,"T")</f>
        <v>42486.368055555555</v>
      </c>
      <c r="J8" s="44">
        <f>IF(RTD("cqg.rtd",,"StudyData",$H$1,"Bar",,"Open",I1,H8,Parameters!$D$14,,,,"T")="",NA(),RTD("cqg.rtd",,"StudyData",$H$1,"Bar",,"Open",I1,H8,Parameters!$D$14,,,,"T"))</f>
        <v>10305.5</v>
      </c>
      <c r="K8" s="44">
        <f>IF(RTD("cqg.rtd",,"StudyData",$H$1,"Bar",,"High",I1,H8,Parameters!$D$14,,,,"T")="",NA(),RTD("cqg.rtd",,"StudyData",$H$1,"Bar",,"High",I1,H8,Parameters!$D$14,,,,"T"))</f>
        <v>10309</v>
      </c>
      <c r="L8" s="44">
        <f>IF(RTD("cqg.rtd",,"StudyData",$H$1,"Bar",,"Low",I1,H8,Parameters!$D$14,,,,"T")="",NA(),RTD("cqg.rtd",,"StudyData",$H$1,"Bar",,"Low",I1,H8,Parameters!$D$14,,,,"T"))</f>
        <v>10300</v>
      </c>
      <c r="M8" s="44">
        <f>IF(RTD("cqg.rtd",,"StudyData",$H$1,"Bar",,"Close",I1,H8,Parameters!$D$14,,,,"T")="",NA(),RTD("cqg.rtd",,"StudyData",$H$1,"Bar",,"Close",I1,H8,Parameters!$D$14,,,,"T"))</f>
        <v>10307.5</v>
      </c>
      <c r="O8" s="44">
        <f t="shared" si="2"/>
        <v>-6</v>
      </c>
      <c r="P8" s="49">
        <f>RTD("cqg.rtd",,"StudyData",$O$1,"Bar",,"Time",P1,O8,Parameters!$D$26,,,,"T")</f>
        <v>42486.368055555555</v>
      </c>
      <c r="Q8" s="44">
        <f>IF(RTD("cqg.rtd",,"StudyData",$O$1,"Bar",,"Open",P1,O8,Parameters!$D$26,,,,"T")="",NA(),RTD("cqg.rtd",,"StudyData",$O$1,"Bar",,"Open",P1,O8,Parameters!$D$26,,,,"T"))</f>
        <v>3059</v>
      </c>
      <c r="R8" s="44">
        <f>IF(RTD("cqg.rtd",,"StudyData",$O$1,"Bar",,"High",P1,O8,Parameters!$D$26,,,,"T")="",NA(),RTD("cqg.rtd",,"StudyData",$O$1,"Bar",,"High",P1,O8,Parameters!$D$26,,,,"T"))</f>
        <v>3061</v>
      </c>
      <c r="S8" s="44">
        <f>IF(RTD("cqg.rtd",,"StudyData",$O$1,"Bar",,"Low",P1,O8,Parameters!$D$26,,,,"T")="",NA(),RTD("cqg.rtd",,"StudyData",$O$1,"Bar",,"Low",P1,O8,Parameters!$D$26,,,,"T"))</f>
        <v>3058</v>
      </c>
      <c r="T8" s="44">
        <f>IF(RTD("cqg.rtd",,"StudyData",$O$1,"Bar",,"Close",P1,O8,Parameters!$D$26,,,,"T")="",NA(),RTD("cqg.rtd",,"StudyData",$O$1,"Bar",,"Close",P1,O8,Parameters!$D$26,,,,"T"))</f>
        <v>3060</v>
      </c>
      <c r="V8" s="44">
        <f t="shared" si="3"/>
        <v>-6</v>
      </c>
      <c r="W8" s="49">
        <f>IFERROR(RTD("cqg.rtd",,"StudyData",$V$1,"Bar",,"Time",$W$1,V8,Parameters!$D$38,,,,"T"),NA())</f>
        <v>42486.368055555555</v>
      </c>
      <c r="X8" s="44">
        <f>IF(RTD("cqg.rtd",,"StudyData",$V$1,"Bar",,"Open",$W$1,V8,Parameters!$D$38,,,,"T")="",NA(),RTD("cqg.rtd",,"StudyData",$V$1,"Bar",,"Open",$W$1,V8,Parameters!$D$38,,,,"T"))</f>
        <v>17370</v>
      </c>
      <c r="Y8" s="44">
        <f>IF(RTD("cqg.rtd",,"StudyData",$V$1,"Bar",,"High",$W$1,V8,Parameters!$D$38,,,,"T")="",NA(),RTD("cqg.rtd",,"StudyData",$V$1,"Bar",,"High",$W$1,V8,Parameters!$D$38,,,,"T"))</f>
        <v>17380</v>
      </c>
      <c r="Z8" s="44">
        <f>IF(RTD("cqg.rtd",,"StudyData",$V$1,"Bar",,"Low",$W$1,V8,Parameters!$D$38,,,,"T")="",NA(),RTD("cqg.rtd",,"StudyData",$V$1,"Bar",,"Low",$W$1,V8,Parameters!$D$38,,,,"T"))</f>
        <v>17360</v>
      </c>
      <c r="AA8" s="44">
        <f>IF(RTD("cqg.rtd",,"StudyData",$V$1,"Bar",,"Close",$W$1,V8,Parameters!$D$38,,,,"T")="",NA(),RTD("cqg.rtd",,"StudyData",$V$1,"Bar",,"Close",$W$1,V8,Parameters!$D$38,,,,"T"))</f>
        <v>17375</v>
      </c>
      <c r="AC8" s="44">
        <f t="shared" si="4"/>
        <v>-6</v>
      </c>
      <c r="AD8" s="50">
        <f>IFERROR(RTD("cqg.rtd",,"StudyData",$AC$1,"Bar",,"Time",$AD$1,AC8,Parameters!$I$2,,,,"T"),NA())</f>
        <v>42486.368055555555</v>
      </c>
      <c r="AE8" s="44">
        <f>IF(RTD("cqg.rtd",,"StudyData",$AC$1,"Bar",,"Open",$AD$1,AC8,Parameters!$I$2,,,,"T")="",NA(),RTD("cqg.rtd",,"StudyData",$AC$1,"Bar",,"Open",$AD$1,AC8,Parameters!$I$2,,,,"T"))</f>
        <v>43.29</v>
      </c>
      <c r="AF8" s="44">
        <f>IF(RTD("cqg.rtd",,"StudyData",$AC$1,"Bar",,"High",$AD$1,AC8,Parameters!$I$2,,,,"T")="",NA(),RTD("cqg.rtd",,"StudyData",$AC$1,"Bar",,"High",$AD$1,AC8,Parameters!$I$2,,,,"T"))</f>
        <v>43.34</v>
      </c>
      <c r="AG8" s="44">
        <f>IF(RTD("cqg.rtd",,"StudyData",$AC$1,"Bar",,"Low",$AD$1,AC8,Parameters!$I$2,,,,"T")="",NA(),RTD("cqg.rtd",,"StudyData",$AC$1,"Bar",,"Low",$AD$1,AC8,Parameters!$I$2,,,,"T"))</f>
        <v>43.19</v>
      </c>
      <c r="AH8" s="44">
        <f>IF(RTD("cqg.rtd",,"StudyData",$AC$1,"Bar",,"Close",$AD$1,AC8,Parameters!$I$2,,,,"T")="",NA(),RTD("cqg.rtd",,"StudyData",$AC$1,"Bar",,"Close",$AD$1,AC8,Parameters!$I$2,,,,"T"))</f>
        <v>43.3</v>
      </c>
      <c r="AJ8" s="44">
        <f t="shared" si="5"/>
        <v>-6</v>
      </c>
      <c r="AK8" s="50">
        <f>IFERROR(RTD("cqg.rtd",,"StudyData",$AJ$1,"Bar",,"Time",$AK$1,AJ8,Parameters!$I$14,,,,"T"),NA())</f>
        <v>42486.368055555555</v>
      </c>
      <c r="AL8" s="44">
        <f>IF(RTD("cqg.rtd",,"StudyData",$AJ$1,"Bar",,"Open",$AK$1,AJ8,Parameters!$I$14,,,,"T")="",NA(),RTD("cqg.rtd",,"StudyData",$AJ$1,"Bar",,"Open",$AK$1,AJ8,Parameters!$I$14,,,,"T"))</f>
        <v>1243.3</v>
      </c>
      <c r="AM8" s="44">
        <f>IF(RTD("cqg.rtd",,"StudyData",$AJ$1,"Bar",,"High",$AK$1,AJ8,Parameters!$I$14,,,,"T")="",NA(),RTD("cqg.rtd",,"StudyData",$AJ$1,"Bar",,"High",$AK$1,AJ8,Parameters!$I$14,,,,"T"))</f>
        <v>1243.9000000000001</v>
      </c>
      <c r="AN8" s="44">
        <f>IF(RTD("cqg.rtd",,"StudyData",$AJ$1,"Bar",,"Low",$AK$1,AJ8,Parameters!$I$14,,,,"T")="",NA(),RTD("cqg.rtd",,"StudyData",$AJ$1,"Bar",,"Low",$AK$1,AJ8,Parameters!$I$14,,,,"T"))</f>
        <v>1242.2</v>
      </c>
      <c r="AO8" s="44">
        <f>IF(RTD("cqg.rtd",,"StudyData",$AJ$1,"Bar",,"Close",$AK$1,AJ8,Parameters!$I$14,,,,"T")="",NA(),RTD("cqg.rtd",,"StudyData",$AJ$1,"Bar",,"Close",$AK$1,AJ8,Parameters!$I$14,,,,"T"))</f>
        <v>1242.3</v>
      </c>
      <c r="AQ8" s="44">
        <f t="shared" si="6"/>
        <v>-6</v>
      </c>
      <c r="AR8" s="49">
        <f>RTD("cqg.rtd",,"StudyData",$AQ$1,"Bar",,"Time",AR1,AQ8,Parameters!$I$26,,,,"T")</f>
        <v>42486.368055555555</v>
      </c>
      <c r="AS8" s="44">
        <f>IF(RTD("cqg.rtd",,"StudyData",$AQ$1,"Bar",,"Open",AR1,AQ8,Parameters!$I$26,,,,"T")="",NA(),RTD("cqg.rtd",,"StudyData",$AQ$1,"Bar",,"Open",AR1,AQ8,Parameters!$I$26,,,,"T"))</f>
        <v>1.4621</v>
      </c>
      <c r="AT8" s="44">
        <f>IF(RTD("cqg.rtd",,"StudyData",$AQ$1,"Bar",,"High",AR1,AQ8,Parameters!$I$26,,,,"T")="",NA(),RTD("cqg.rtd",,"StudyData",$AQ$1,"Bar",,"High",AR1,AQ8,Parameters!$I$26,,,,"T"))</f>
        <v>1.4632000000000001</v>
      </c>
      <c r="AU8" s="44">
        <f>IF(RTD("cqg.rtd",,"StudyData",$AQ$1,"Bar",,"Low",AR1,AQ8,Parameters!$I$26,,,,"T")="",NA(),RTD("cqg.rtd",,"StudyData",$AQ$1,"Bar",,"Low",AR1,AQ8,Parameters!$I$26,,,,"T"))</f>
        <v>1.462</v>
      </c>
      <c r="AV8" s="44">
        <f>IF(RTD("cqg.rtd",,"StudyData",$AQ$1,"Bar",,"Close",AR1,AQ8,Parameters!$I$26,,,,"T")="",NA(),RTD("cqg.rtd",,"StudyData",$AQ$1,"Bar",,"Close",AR1,AQ8,Parameters!$I$26,,,,"T"))</f>
        <v>1.4625999999999999</v>
      </c>
    </row>
    <row r="9" spans="1:48" x14ac:dyDescent="0.3">
      <c r="A9" s="44">
        <f t="shared" si="0"/>
        <v>-7</v>
      </c>
      <c r="B9" s="49">
        <f>RTD("cqg.rtd",,"StudyData",$A$1,"Bar",,"Time",B1,A9,Parameters!$D$2,,,,"T")</f>
        <v>42486.364583333336</v>
      </c>
      <c r="C9" s="44">
        <f>IF(RTD("cqg.rtd",,"StudyData",$A$1,"Bar",,"Open",B1,A9,Parameters!$D$2,,,,"T")="",NA(),RTD("cqg.rtd",,"StudyData",$A$1,"Bar",,"Open",B1,A9,Parameters!$D$2,,,,"T"))</f>
        <v>2086</v>
      </c>
      <c r="D9" s="44">
        <f>IF(RTD("cqg.rtd",,"StudyData",$A$1,"Bar",,"High",B1,A9,Parameters!$D$2,,,,"T")="",NA(),RTD("cqg.rtd",,"StudyData",$A$1,"Bar",,"High",B1,A9,Parameters!$D$2,,,,"T"))</f>
        <v>2089.25</v>
      </c>
      <c r="E9" s="44">
        <f>IF(RTD("cqg.rtd",,"StudyData",$A$1,"Bar",,"Low",B1,A9,Parameters!$D$2,,,,"T")="",NA(),RTD("cqg.rtd",,"StudyData",$A$1,"Bar",,"Low",B1,A9,Parameters!$D$2,,,,"T"))</f>
        <v>2086</v>
      </c>
      <c r="F9" s="44">
        <f>IF(RTD("cqg.rtd",,"StudyData",$A$1,"Bar",,"Close",B1,A9,Parameters!$D$2,,,,"T")="",NA(),RTD("cqg.rtd",,"StudyData",$A$1,"Bar",,"Close",B1,A9,Parameters!$D$2,,,,"T"))</f>
        <v>2088.75</v>
      </c>
      <c r="H9" s="44">
        <f t="shared" si="1"/>
        <v>-7</v>
      </c>
      <c r="I9" s="49">
        <f>RTD("cqg.rtd",,"StudyData",$H$1,"Bar",,"Time",I1,H9,Parameters!$D$14,,,,"T")</f>
        <v>42486.364583333336</v>
      </c>
      <c r="J9" s="44">
        <f>IF(RTD("cqg.rtd",,"StudyData",$H$1,"Bar",,"Open",I1,H9,Parameters!$D$14,,,,"T")="",NA(),RTD("cqg.rtd",,"StudyData",$H$1,"Bar",,"Open",I1,H9,Parameters!$D$14,,,,"T"))</f>
        <v>10285</v>
      </c>
      <c r="K9" s="44">
        <f>IF(RTD("cqg.rtd",,"StudyData",$H$1,"Bar",,"High",I1,H9,Parameters!$D$14,,,,"T")="",NA(),RTD("cqg.rtd",,"StudyData",$H$1,"Bar",,"High",I1,H9,Parameters!$D$14,,,,"T"))</f>
        <v>10307</v>
      </c>
      <c r="L9" s="44">
        <f>IF(RTD("cqg.rtd",,"StudyData",$H$1,"Bar",,"Low",I1,H9,Parameters!$D$14,,,,"T")="",NA(),RTD("cqg.rtd",,"StudyData",$H$1,"Bar",,"Low",I1,H9,Parameters!$D$14,,,,"T"))</f>
        <v>10285</v>
      </c>
      <c r="M9" s="44">
        <f>IF(RTD("cqg.rtd",,"StudyData",$H$1,"Bar",,"Close",I1,H9,Parameters!$D$14,,,,"T")="",NA(),RTD("cqg.rtd",,"StudyData",$H$1,"Bar",,"Close",I1,H9,Parameters!$D$14,,,,"T"))</f>
        <v>10305.5</v>
      </c>
      <c r="O9" s="44">
        <f t="shared" si="2"/>
        <v>-7</v>
      </c>
      <c r="P9" s="49">
        <f>RTD("cqg.rtd",,"StudyData",$O$1,"Bar",,"Time",P1,O9,Parameters!$D$26,,,,"T")</f>
        <v>42486.364583333336</v>
      </c>
      <c r="Q9" s="44">
        <f>IF(RTD("cqg.rtd",,"StudyData",$O$1,"Bar",,"Open",P1,O9,Parameters!$D$26,,,,"T")="",NA(),RTD("cqg.rtd",,"StudyData",$O$1,"Bar",,"Open",P1,O9,Parameters!$D$26,,,,"T"))</f>
        <v>3054</v>
      </c>
      <c r="R9" s="44">
        <f>IF(RTD("cqg.rtd",,"StudyData",$O$1,"Bar",,"High",P1,O9,Parameters!$D$26,,,,"T")="",NA(),RTD("cqg.rtd",,"StudyData",$O$1,"Bar",,"High",P1,O9,Parameters!$D$26,,,,"T"))</f>
        <v>3061</v>
      </c>
      <c r="S9" s="44">
        <f>IF(RTD("cqg.rtd",,"StudyData",$O$1,"Bar",,"Low",P1,O9,Parameters!$D$26,,,,"T")="",NA(),RTD("cqg.rtd",,"StudyData",$O$1,"Bar",,"Low",P1,O9,Parameters!$D$26,,,,"T"))</f>
        <v>3054</v>
      </c>
      <c r="T9" s="44">
        <f>IF(RTD("cqg.rtd",,"StudyData",$O$1,"Bar",,"Close",P1,O9,Parameters!$D$26,,,,"T")="",NA(),RTD("cqg.rtd",,"StudyData",$O$1,"Bar",,"Close",P1,O9,Parameters!$D$26,,,,"T"))</f>
        <v>3060</v>
      </c>
      <c r="V9" s="44">
        <f t="shared" si="3"/>
        <v>-7</v>
      </c>
      <c r="W9" s="49">
        <f>IFERROR(RTD("cqg.rtd",,"StudyData",$V$1,"Bar",,"Time",$W$1,V9,Parameters!$D$38,,,,"T"),NA())</f>
        <v>42486.364583333336</v>
      </c>
      <c r="X9" s="44">
        <f>IF(RTD("cqg.rtd",,"StudyData",$V$1,"Bar",,"Open",$W$1,V9,Parameters!$D$38,,,,"T")="",NA(),RTD("cqg.rtd",,"StudyData",$V$1,"Bar",,"Open",$W$1,V9,Parameters!$D$38,,,,"T"))</f>
        <v>17350</v>
      </c>
      <c r="Y9" s="44">
        <f>IF(RTD("cqg.rtd",,"StudyData",$V$1,"Bar",,"High",$W$1,V9,Parameters!$D$38,,,,"T")="",NA(),RTD("cqg.rtd",,"StudyData",$V$1,"Bar",,"High",$W$1,V9,Parameters!$D$38,,,,"T"))</f>
        <v>17375</v>
      </c>
      <c r="Z9" s="44">
        <f>IF(RTD("cqg.rtd",,"StudyData",$V$1,"Bar",,"Low",$W$1,V9,Parameters!$D$38,,,,"T")="",NA(),RTD("cqg.rtd",,"StudyData",$V$1,"Bar",,"Low",$W$1,V9,Parameters!$D$38,,,,"T"))</f>
        <v>17345</v>
      </c>
      <c r="AA9" s="44">
        <f>IF(RTD("cqg.rtd",,"StudyData",$V$1,"Bar",,"Close",$W$1,V9,Parameters!$D$38,,,,"T")="",NA(),RTD("cqg.rtd",,"StudyData",$V$1,"Bar",,"Close",$W$1,V9,Parameters!$D$38,,,,"T"))</f>
        <v>17375</v>
      </c>
      <c r="AC9" s="44">
        <f t="shared" si="4"/>
        <v>-7</v>
      </c>
      <c r="AD9" s="50">
        <f>IFERROR(RTD("cqg.rtd",,"StudyData",$AC$1,"Bar",,"Time",$AD$1,AC9,Parameters!$I$2,,,,"T"),NA())</f>
        <v>42486.364583333336</v>
      </c>
      <c r="AE9" s="44">
        <f>IF(RTD("cqg.rtd",,"StudyData",$AC$1,"Bar",,"Open",$AD$1,AC9,Parameters!$I$2,,,,"T")="",NA(),RTD("cqg.rtd",,"StudyData",$AC$1,"Bar",,"Open",$AD$1,AC9,Parameters!$I$2,,,,"T"))</f>
        <v>43.4</v>
      </c>
      <c r="AF9" s="44">
        <f>IF(RTD("cqg.rtd",,"StudyData",$AC$1,"Bar",,"High",$AD$1,AC9,Parameters!$I$2,,,,"T")="",NA(),RTD("cqg.rtd",,"StudyData",$AC$1,"Bar",,"High",$AD$1,AC9,Parameters!$I$2,,,,"T"))</f>
        <v>43.43</v>
      </c>
      <c r="AG9" s="44">
        <f>IF(RTD("cqg.rtd",,"StudyData",$AC$1,"Bar",,"Low",$AD$1,AC9,Parameters!$I$2,,,,"T")="",NA(),RTD("cqg.rtd",,"StudyData",$AC$1,"Bar",,"Low",$AD$1,AC9,Parameters!$I$2,,,,"T"))</f>
        <v>43.24</v>
      </c>
      <c r="AH9" s="44">
        <f>IF(RTD("cqg.rtd",,"StudyData",$AC$1,"Bar",,"Close",$AD$1,AC9,Parameters!$I$2,,,,"T")="",NA(),RTD("cqg.rtd",,"StudyData",$AC$1,"Bar",,"Close",$AD$1,AC9,Parameters!$I$2,,,,"T"))</f>
        <v>43.3</v>
      </c>
      <c r="AJ9" s="44">
        <f t="shared" si="5"/>
        <v>-7</v>
      </c>
      <c r="AK9" s="50">
        <f>IFERROR(RTD("cqg.rtd",,"StudyData",$AJ$1,"Bar",,"Time",$AK$1,AJ9,Parameters!$I$14,,,,"T"),NA())</f>
        <v>42486.364583333336</v>
      </c>
      <c r="AL9" s="44">
        <f>IF(RTD("cqg.rtd",,"StudyData",$AJ$1,"Bar",,"Open",$AK$1,AJ9,Parameters!$I$14,,,,"T")="",NA(),RTD("cqg.rtd",,"StudyData",$AJ$1,"Bar",,"Open",$AK$1,AJ9,Parameters!$I$14,,,,"T"))</f>
        <v>1244</v>
      </c>
      <c r="AM9" s="44">
        <f>IF(RTD("cqg.rtd",,"StudyData",$AJ$1,"Bar",,"High",$AK$1,AJ9,Parameters!$I$14,,,,"T")="",NA(),RTD("cqg.rtd",,"StudyData",$AJ$1,"Bar",,"High",$AK$1,AJ9,Parameters!$I$14,,,,"T"))</f>
        <v>1244.0999999999999</v>
      </c>
      <c r="AN9" s="44">
        <f>IF(RTD("cqg.rtd",,"StudyData",$AJ$1,"Bar",,"Low",$AK$1,AJ9,Parameters!$I$14,,,,"T")="",NA(),RTD("cqg.rtd",,"StudyData",$AJ$1,"Bar",,"Low",$AK$1,AJ9,Parameters!$I$14,,,,"T"))</f>
        <v>1243.0999999999999</v>
      </c>
      <c r="AO9" s="44">
        <f>IF(RTD("cqg.rtd",,"StudyData",$AJ$1,"Bar",,"Close",$AK$1,AJ9,Parameters!$I$14,,,,"T")="",NA(),RTD("cqg.rtd",,"StudyData",$AJ$1,"Bar",,"Close",$AK$1,AJ9,Parameters!$I$14,,,,"T"))</f>
        <v>1243.3</v>
      </c>
      <c r="AQ9" s="44">
        <f t="shared" si="6"/>
        <v>-7</v>
      </c>
      <c r="AR9" s="49">
        <f>RTD("cqg.rtd",,"StudyData",$AQ$1,"Bar",,"Time",AR1,AQ9,Parameters!$I$26,,,,"T")</f>
        <v>42486.364583333336</v>
      </c>
      <c r="AS9" s="44">
        <f>IF(RTD("cqg.rtd",,"StudyData",$AQ$1,"Bar",,"Open",AR1,AQ9,Parameters!$I$26,,,,"T")="",NA(),RTD("cqg.rtd",,"StudyData",$AQ$1,"Bar",,"Open",AR1,AQ9,Parameters!$I$26,,,,"T"))</f>
        <v>1.4628000000000001</v>
      </c>
      <c r="AT9" s="44">
        <f>IF(RTD("cqg.rtd",,"StudyData",$AQ$1,"Bar",,"High",AR1,AQ9,Parameters!$I$26,,,,"T")="",NA(),RTD("cqg.rtd",,"StudyData",$AQ$1,"Bar",,"High",AR1,AQ9,Parameters!$I$26,,,,"T"))</f>
        <v>1.4630000000000001</v>
      </c>
      <c r="AU9" s="44">
        <f>IF(RTD("cqg.rtd",,"StudyData",$AQ$1,"Bar",,"Low",AR1,AQ9,Parameters!$I$26,,,,"T")="",NA(),RTD("cqg.rtd",,"StudyData",$AQ$1,"Bar",,"Low",AR1,AQ9,Parameters!$I$26,,,,"T"))</f>
        <v>1.462</v>
      </c>
      <c r="AV9" s="44">
        <f>IF(RTD("cqg.rtd",,"StudyData",$AQ$1,"Bar",,"Close",AR1,AQ9,Parameters!$I$26,,,,"T")="",NA(),RTD("cqg.rtd",,"StudyData",$AQ$1,"Bar",,"Close",AR1,AQ9,Parameters!$I$26,,,,"T"))</f>
        <v>1.462</v>
      </c>
    </row>
    <row r="10" spans="1:48" x14ac:dyDescent="0.3">
      <c r="A10" s="44">
        <f t="shared" si="0"/>
        <v>-8</v>
      </c>
      <c r="B10" s="49">
        <f>RTD("cqg.rtd",,"StudyData",$A$1,"Bar",,"Time",B1,A10,Parameters!$D$2,,,,"T")</f>
        <v>42486.361111111109</v>
      </c>
      <c r="C10" s="44">
        <f>IF(RTD("cqg.rtd",,"StudyData",$A$1,"Bar",,"Open",B1,A10,Parameters!$D$2,,,,"T")="",NA(),RTD("cqg.rtd",,"StudyData",$A$1,"Bar",,"Open",B1,A10,Parameters!$D$2,,,,"T"))</f>
        <v>2084.75</v>
      </c>
      <c r="D10" s="44">
        <f>IF(RTD("cqg.rtd",,"StudyData",$A$1,"Bar",,"High",B1,A10,Parameters!$D$2,,,,"T")="",NA(),RTD("cqg.rtd",,"StudyData",$A$1,"Bar",,"High",B1,A10,Parameters!$D$2,,,,"T"))</f>
        <v>2086.25</v>
      </c>
      <c r="E10" s="44">
        <f>IF(RTD("cqg.rtd",,"StudyData",$A$1,"Bar",,"Low",B1,A10,Parameters!$D$2,,,,"T")="",NA(),RTD("cqg.rtd",,"StudyData",$A$1,"Bar",,"Low",B1,A10,Parameters!$D$2,,,,"T"))</f>
        <v>2084.25</v>
      </c>
      <c r="F10" s="44">
        <f>IF(RTD("cqg.rtd",,"StudyData",$A$1,"Bar",,"Close",B1,A10,Parameters!$D$2,,,,"T")="",NA(),RTD("cqg.rtd",,"StudyData",$A$1,"Bar",,"Close",B1,A10,Parameters!$D$2,,,,"T"))</f>
        <v>2086</v>
      </c>
      <c r="H10" s="44">
        <f t="shared" si="1"/>
        <v>-8</v>
      </c>
      <c r="I10" s="49">
        <f>RTD("cqg.rtd",,"StudyData",$H$1,"Bar",,"Time",I1,H10,Parameters!$D$14,,,,"T")</f>
        <v>42486.361111111109</v>
      </c>
      <c r="J10" s="44">
        <f>IF(RTD("cqg.rtd",,"StudyData",$H$1,"Bar",,"Open",I1,H10,Parameters!$D$14,,,,"T")="",NA(),RTD("cqg.rtd",,"StudyData",$H$1,"Bar",,"Open",I1,H10,Parameters!$D$14,,,,"T"))</f>
        <v>10280.5</v>
      </c>
      <c r="K10" s="44">
        <f>IF(RTD("cqg.rtd",,"StudyData",$H$1,"Bar",,"High",I1,H10,Parameters!$D$14,,,,"T")="",NA(),RTD("cqg.rtd",,"StudyData",$H$1,"Bar",,"High",I1,H10,Parameters!$D$14,,,,"T"))</f>
        <v>10286.5</v>
      </c>
      <c r="L10" s="44">
        <f>IF(RTD("cqg.rtd",,"StudyData",$H$1,"Bar",,"Low",I1,H10,Parameters!$D$14,,,,"T")="",NA(),RTD("cqg.rtd",,"StudyData",$H$1,"Bar",,"Low",I1,H10,Parameters!$D$14,,,,"T"))</f>
        <v>10273</v>
      </c>
      <c r="M10" s="44">
        <f>IF(RTD("cqg.rtd",,"StudyData",$H$1,"Bar",,"Close",I1,H10,Parameters!$D$14,,,,"T")="",NA(),RTD("cqg.rtd",,"StudyData",$H$1,"Bar",,"Close",I1,H10,Parameters!$D$14,,,,"T"))</f>
        <v>10285.5</v>
      </c>
      <c r="O10" s="44">
        <f t="shared" si="2"/>
        <v>-8</v>
      </c>
      <c r="P10" s="49">
        <f>RTD("cqg.rtd",,"StudyData",$O$1,"Bar",,"Time",P1,O10,Parameters!$D$26,,,,"T")</f>
        <v>42486.361111111109</v>
      </c>
      <c r="Q10" s="44">
        <f>IF(RTD("cqg.rtd",,"StudyData",$O$1,"Bar",,"Open",P1,O10,Parameters!$D$26,,,,"T")="",NA(),RTD("cqg.rtd",,"StudyData",$O$1,"Bar",,"Open",P1,O10,Parameters!$D$26,,,,"T"))</f>
        <v>3051</v>
      </c>
      <c r="R10" s="44">
        <f>IF(RTD("cqg.rtd",,"StudyData",$O$1,"Bar",,"High",P1,O10,Parameters!$D$26,,,,"T")="",NA(),RTD("cqg.rtd",,"StudyData",$O$1,"Bar",,"High",P1,O10,Parameters!$D$26,,,,"T"))</f>
        <v>3054</v>
      </c>
      <c r="S10" s="44">
        <f>IF(RTD("cqg.rtd",,"StudyData",$O$1,"Bar",,"Low",P1,O10,Parameters!$D$26,,,,"T")="",NA(),RTD("cqg.rtd",,"StudyData",$O$1,"Bar",,"Low",P1,O10,Parameters!$D$26,,,,"T"))</f>
        <v>3049</v>
      </c>
      <c r="T10" s="44">
        <f>IF(RTD("cqg.rtd",,"StudyData",$O$1,"Bar",,"Close",P1,O10,Parameters!$D$26,,,,"T")="",NA(),RTD("cqg.rtd",,"StudyData",$O$1,"Bar",,"Close",P1,O10,Parameters!$D$26,,,,"T"))</f>
        <v>3054</v>
      </c>
      <c r="V10" s="44">
        <f t="shared" si="3"/>
        <v>-8</v>
      </c>
      <c r="W10" s="49">
        <f>IFERROR(RTD("cqg.rtd",,"StudyData",$V$1,"Bar",,"Time",$W$1,V10,Parameters!$D$38,,,,"T"),NA())</f>
        <v>42486.361111111109</v>
      </c>
      <c r="X10" s="44">
        <f>IF(RTD("cqg.rtd",,"StudyData",$V$1,"Bar",,"Open",$W$1,V10,Parameters!$D$38,,,,"T")="",NA(),RTD("cqg.rtd",,"StudyData",$V$1,"Bar",,"Open",$W$1,V10,Parameters!$D$38,,,,"T"))</f>
        <v>17335</v>
      </c>
      <c r="Y10" s="44">
        <f>IF(RTD("cqg.rtd",,"StudyData",$V$1,"Bar",,"High",$W$1,V10,Parameters!$D$38,,,,"T")="",NA(),RTD("cqg.rtd",,"StudyData",$V$1,"Bar",,"High",$W$1,V10,Parameters!$D$38,,,,"T"))</f>
        <v>17350</v>
      </c>
      <c r="Z10" s="44">
        <f>IF(RTD("cqg.rtd",,"StudyData",$V$1,"Bar",,"Low",$W$1,V10,Parameters!$D$38,,,,"T")="",NA(),RTD("cqg.rtd",,"StudyData",$V$1,"Bar",,"Low",$W$1,V10,Parameters!$D$38,,,,"T"))</f>
        <v>17330</v>
      </c>
      <c r="AA10" s="44">
        <f>IF(RTD("cqg.rtd",,"StudyData",$V$1,"Bar",,"Close",$W$1,V10,Parameters!$D$38,,,,"T")="",NA(),RTD("cqg.rtd",,"StudyData",$V$1,"Bar",,"Close",$W$1,V10,Parameters!$D$38,,,,"T"))</f>
        <v>17345</v>
      </c>
      <c r="AC10" s="44">
        <f t="shared" si="4"/>
        <v>-8</v>
      </c>
      <c r="AD10" s="50">
        <f>IFERROR(RTD("cqg.rtd",,"StudyData",$AC$1,"Bar",,"Time",$AD$1,AC10,Parameters!$I$2,,,,"T"),NA())</f>
        <v>42486.361111111109</v>
      </c>
      <c r="AE10" s="44">
        <f>IF(RTD("cqg.rtd",,"StudyData",$AC$1,"Bar",,"Open",$AD$1,AC10,Parameters!$I$2,,,,"T")="",NA(),RTD("cqg.rtd",,"StudyData",$AC$1,"Bar",,"Open",$AD$1,AC10,Parameters!$I$2,,,,"T"))</f>
        <v>43.43</v>
      </c>
      <c r="AF10" s="44">
        <f>IF(RTD("cqg.rtd",,"StudyData",$AC$1,"Bar",,"High",$AD$1,AC10,Parameters!$I$2,,,,"T")="",NA(),RTD("cqg.rtd",,"StudyData",$AC$1,"Bar",,"High",$AD$1,AC10,Parameters!$I$2,,,,"T"))</f>
        <v>43.5</v>
      </c>
      <c r="AG10" s="44">
        <f>IF(RTD("cqg.rtd",,"StudyData",$AC$1,"Bar",,"Low",$AD$1,AC10,Parameters!$I$2,,,,"T")="",NA(),RTD("cqg.rtd",,"StudyData",$AC$1,"Bar",,"Low",$AD$1,AC10,Parameters!$I$2,,,,"T"))</f>
        <v>43.36</v>
      </c>
      <c r="AH10" s="44">
        <f>IF(RTD("cqg.rtd",,"StudyData",$AC$1,"Bar",,"Close",$AD$1,AC10,Parameters!$I$2,,,,"T")="",NA(),RTD("cqg.rtd",,"StudyData",$AC$1,"Bar",,"Close",$AD$1,AC10,Parameters!$I$2,,,,"T"))</f>
        <v>43.39</v>
      </c>
      <c r="AJ10" s="44">
        <f t="shared" si="5"/>
        <v>-8</v>
      </c>
      <c r="AK10" s="50">
        <f>IFERROR(RTD("cqg.rtd",,"StudyData",$AJ$1,"Bar",,"Time",$AK$1,AJ10,Parameters!$I$14,,,,"T"),NA())</f>
        <v>42486.361111111109</v>
      </c>
      <c r="AL10" s="44">
        <f>IF(RTD("cqg.rtd",,"StudyData",$AJ$1,"Bar",,"Open",$AK$1,AJ10,Parameters!$I$14,,,,"T")="",NA(),RTD("cqg.rtd",,"StudyData",$AJ$1,"Bar",,"Open",$AK$1,AJ10,Parameters!$I$14,,,,"T"))</f>
        <v>1244.2</v>
      </c>
      <c r="AM10" s="44">
        <f>IF(RTD("cqg.rtd",,"StudyData",$AJ$1,"Bar",,"High",$AK$1,AJ10,Parameters!$I$14,,,,"T")="",NA(),RTD("cqg.rtd",,"StudyData",$AJ$1,"Bar",,"High",$AK$1,AJ10,Parameters!$I$14,,,,"T"))</f>
        <v>1244.7</v>
      </c>
      <c r="AN10" s="44">
        <f>IF(RTD("cqg.rtd",,"StudyData",$AJ$1,"Bar",,"Low",$AK$1,AJ10,Parameters!$I$14,,,,"T")="",NA(),RTD("cqg.rtd",,"StudyData",$AJ$1,"Bar",,"Low",$AK$1,AJ10,Parameters!$I$14,,,,"T"))</f>
        <v>1243.3</v>
      </c>
      <c r="AO10" s="44">
        <f>IF(RTD("cqg.rtd",,"StudyData",$AJ$1,"Bar",,"Close",$AK$1,AJ10,Parameters!$I$14,,,,"T")="",NA(),RTD("cqg.rtd",,"StudyData",$AJ$1,"Bar",,"Close",$AK$1,AJ10,Parameters!$I$14,,,,"T"))</f>
        <v>1243.9000000000001</v>
      </c>
      <c r="AQ10" s="44">
        <f t="shared" si="6"/>
        <v>-8</v>
      </c>
      <c r="AR10" s="49">
        <f>RTD("cqg.rtd",,"StudyData",$AQ$1,"Bar",,"Time",AR1,AQ10,Parameters!$I$26,,,,"T")</f>
        <v>42486.361111111109</v>
      </c>
      <c r="AS10" s="44">
        <f>IF(RTD("cqg.rtd",,"StudyData",$AQ$1,"Bar",,"Open",AR1,AQ10,Parameters!$I$26,,,,"T")="",NA(),RTD("cqg.rtd",,"StudyData",$AQ$1,"Bar",,"Open",AR1,AQ10,Parameters!$I$26,,,,"T"))</f>
        <v>1.4625999999999999</v>
      </c>
      <c r="AT10" s="44">
        <f>IF(RTD("cqg.rtd",,"StudyData",$AQ$1,"Bar",,"High",AR1,AQ10,Parameters!$I$26,,,,"T")="",NA(),RTD("cqg.rtd",,"StudyData",$AQ$1,"Bar",,"High",AR1,AQ10,Parameters!$I$26,,,,"T"))</f>
        <v>1.4628000000000001</v>
      </c>
      <c r="AU10" s="44">
        <f>IF(RTD("cqg.rtd",,"StudyData",$AQ$1,"Bar",,"Low",AR1,AQ10,Parameters!$I$26,,,,"T")="",NA(),RTD("cqg.rtd",,"StudyData",$AQ$1,"Bar",,"Low",AR1,AQ10,Parameters!$I$26,,,,"T"))</f>
        <v>1.462</v>
      </c>
      <c r="AV10" s="44">
        <f>IF(RTD("cqg.rtd",,"StudyData",$AQ$1,"Bar",,"Close",AR1,AQ10,Parameters!$I$26,,,,"T")="",NA(),RTD("cqg.rtd",,"StudyData",$AQ$1,"Bar",,"Close",AR1,AQ10,Parameters!$I$26,,,,"T"))</f>
        <v>1.4628000000000001</v>
      </c>
    </row>
    <row r="11" spans="1:48" x14ac:dyDescent="0.3">
      <c r="A11" s="44">
        <f t="shared" si="0"/>
        <v>-9</v>
      </c>
      <c r="B11" s="49">
        <f>RTD("cqg.rtd",,"StudyData",$A$1,"Bar",,"Time",B1,A11,Parameters!$D$2,,,,"T")</f>
        <v>42486.357638888891</v>
      </c>
      <c r="C11" s="44">
        <f>IF(RTD("cqg.rtd",,"StudyData",$A$1,"Bar",,"Open",B1,A11,Parameters!$D$2,,,,"T")="",NA(),RTD("cqg.rtd",,"StudyData",$A$1,"Bar",,"Open",B1,A11,Parameters!$D$2,,,,"T"))</f>
        <v>2085</v>
      </c>
      <c r="D11" s="44">
        <f>IF(RTD("cqg.rtd",,"StudyData",$A$1,"Bar",,"High",B1,A11,Parameters!$D$2,,,,"T")="",NA(),RTD("cqg.rtd",,"StudyData",$A$1,"Bar",,"High",B1,A11,Parameters!$D$2,,,,"T"))</f>
        <v>2086.25</v>
      </c>
      <c r="E11" s="44">
        <f>IF(RTD("cqg.rtd",,"StudyData",$A$1,"Bar",,"Low",B1,A11,Parameters!$D$2,,,,"T")="",NA(),RTD("cqg.rtd",,"StudyData",$A$1,"Bar",,"Low",B1,A11,Parameters!$D$2,,,,"T"))</f>
        <v>2084</v>
      </c>
      <c r="F11" s="44">
        <f>IF(RTD("cqg.rtd",,"StudyData",$A$1,"Bar",,"Close",B1,A11,Parameters!$D$2,,,,"T")="",NA(),RTD("cqg.rtd",,"StudyData",$A$1,"Bar",,"Close",B1,A11,Parameters!$D$2,,,,"T"))</f>
        <v>2084.75</v>
      </c>
      <c r="H11" s="44">
        <f t="shared" si="1"/>
        <v>-9</v>
      </c>
      <c r="I11" s="49">
        <f>RTD("cqg.rtd",,"StudyData",$H$1,"Bar",,"Time",I1,H11,Parameters!$D$14,,,,"T")</f>
        <v>42486.357638888891</v>
      </c>
      <c r="J11" s="44">
        <f>IF(RTD("cqg.rtd",,"StudyData",$H$1,"Bar",,"Open",I1,H11,Parameters!$D$14,,,,"T")="",NA(),RTD("cqg.rtd",,"StudyData",$H$1,"Bar",,"Open",I1,H11,Parameters!$D$14,,,,"T"))</f>
        <v>10283.5</v>
      </c>
      <c r="K11" s="44">
        <f>IF(RTD("cqg.rtd",,"StudyData",$H$1,"Bar",,"High",I1,H11,Parameters!$D$14,,,,"T")="",NA(),RTD("cqg.rtd",,"StudyData",$H$1,"Bar",,"High",I1,H11,Parameters!$D$14,,,,"T"))</f>
        <v>10289</v>
      </c>
      <c r="L11" s="44">
        <f>IF(RTD("cqg.rtd",,"StudyData",$H$1,"Bar",,"Low",I1,H11,Parameters!$D$14,,,,"T")="",NA(),RTD("cqg.rtd",,"StudyData",$H$1,"Bar",,"Low",I1,H11,Parameters!$D$14,,,,"T"))</f>
        <v>10274.5</v>
      </c>
      <c r="M11" s="44">
        <f>IF(RTD("cqg.rtd",,"StudyData",$H$1,"Bar",,"Close",I1,H11,Parameters!$D$14,,,,"T")="",NA(),RTD("cqg.rtd",,"StudyData",$H$1,"Bar",,"Close",I1,H11,Parameters!$D$14,,,,"T"))</f>
        <v>10280.5</v>
      </c>
      <c r="O11" s="44">
        <f t="shared" si="2"/>
        <v>-9</v>
      </c>
      <c r="P11" s="49">
        <f>RTD("cqg.rtd",,"StudyData",$O$1,"Bar",,"Time",P1,O11,Parameters!$D$26,,,,"T")</f>
        <v>42486.357638888891</v>
      </c>
      <c r="Q11" s="44">
        <f>IF(RTD("cqg.rtd",,"StudyData",$O$1,"Bar",,"Open",P1,O11,Parameters!$D$26,,,,"T")="",NA(),RTD("cqg.rtd",,"StudyData",$O$1,"Bar",,"Open",P1,O11,Parameters!$D$26,,,,"T"))</f>
        <v>3052</v>
      </c>
      <c r="R11" s="44">
        <f>IF(RTD("cqg.rtd",,"StudyData",$O$1,"Bar",,"High",P1,O11,Parameters!$D$26,,,,"T")="",NA(),RTD("cqg.rtd",,"StudyData",$O$1,"Bar",,"High",P1,O11,Parameters!$D$26,,,,"T"))</f>
        <v>3054</v>
      </c>
      <c r="S11" s="44">
        <f>IF(RTD("cqg.rtd",,"StudyData",$O$1,"Bar",,"Low",P1,O11,Parameters!$D$26,,,,"T")="",NA(),RTD("cqg.rtd",,"StudyData",$O$1,"Bar",,"Low",P1,O11,Parameters!$D$26,,,,"T"))</f>
        <v>3049</v>
      </c>
      <c r="T11" s="44">
        <f>IF(RTD("cqg.rtd",,"StudyData",$O$1,"Bar",,"Close",P1,O11,Parameters!$D$26,,,,"T")="",NA(),RTD("cqg.rtd",,"StudyData",$O$1,"Bar",,"Close",P1,O11,Parameters!$D$26,,,,"T"))</f>
        <v>3051</v>
      </c>
      <c r="V11" s="44">
        <f t="shared" si="3"/>
        <v>-9</v>
      </c>
      <c r="W11" s="49">
        <f>IFERROR(RTD("cqg.rtd",,"StudyData",$V$1,"Bar",,"Time",$W$1,V11,Parameters!$D$38,,,,"T"),NA())</f>
        <v>42486.357638888891</v>
      </c>
      <c r="X11" s="44">
        <f>IF(RTD("cqg.rtd",,"StudyData",$V$1,"Bar",,"Open",$W$1,V11,Parameters!$D$38,,,,"T")="",NA(),RTD("cqg.rtd",,"StudyData",$V$1,"Bar",,"Open",$W$1,V11,Parameters!$D$38,,,,"T"))</f>
        <v>17325</v>
      </c>
      <c r="Y11" s="44">
        <f>IF(RTD("cqg.rtd",,"StudyData",$V$1,"Bar",,"High",$W$1,V11,Parameters!$D$38,,,,"T")="",NA(),RTD("cqg.rtd",,"StudyData",$V$1,"Bar",,"High",$W$1,V11,Parameters!$D$38,,,,"T"))</f>
        <v>17340</v>
      </c>
      <c r="Z11" s="44">
        <f>IF(RTD("cqg.rtd",,"StudyData",$V$1,"Bar",,"Low",$W$1,V11,Parameters!$D$38,,,,"T")="",NA(),RTD("cqg.rtd",,"StudyData",$V$1,"Bar",,"Low",$W$1,V11,Parameters!$D$38,,,,"T"))</f>
        <v>17320</v>
      </c>
      <c r="AA11" s="44">
        <f>IF(RTD("cqg.rtd",,"StudyData",$V$1,"Bar",,"Close",$W$1,V11,Parameters!$D$38,,,,"T")="",NA(),RTD("cqg.rtd",,"StudyData",$V$1,"Bar",,"Close",$W$1,V11,Parameters!$D$38,,,,"T"))</f>
        <v>17330</v>
      </c>
      <c r="AC11" s="44">
        <f t="shared" si="4"/>
        <v>-9</v>
      </c>
      <c r="AD11" s="50">
        <f>IFERROR(RTD("cqg.rtd",,"StudyData",$AC$1,"Bar",,"Time",$AD$1,AC11,Parameters!$I$2,,,,"T"),NA())</f>
        <v>42486.357638888891</v>
      </c>
      <c r="AE11" s="44">
        <f>IF(RTD("cqg.rtd",,"StudyData",$AC$1,"Bar",,"Open",$AD$1,AC11,Parameters!$I$2,,,,"T")="",NA(),RTD("cqg.rtd",,"StudyData",$AC$1,"Bar",,"Open",$AD$1,AC11,Parameters!$I$2,,,,"T"))</f>
        <v>43.31</v>
      </c>
      <c r="AF11" s="44">
        <f>IF(RTD("cqg.rtd",,"StudyData",$AC$1,"Bar",,"High",$AD$1,AC11,Parameters!$I$2,,,,"T")="",NA(),RTD("cqg.rtd",,"StudyData",$AC$1,"Bar",,"High",$AD$1,AC11,Parameters!$I$2,,,,"T"))</f>
        <v>43.47</v>
      </c>
      <c r="AG11" s="44">
        <f>IF(RTD("cqg.rtd",,"StudyData",$AC$1,"Bar",,"Low",$AD$1,AC11,Parameters!$I$2,,,,"T")="",NA(),RTD("cqg.rtd",,"StudyData",$AC$1,"Bar",,"Low",$AD$1,AC11,Parameters!$I$2,,,,"T"))</f>
        <v>43.31</v>
      </c>
      <c r="AH11" s="44">
        <f>IF(RTD("cqg.rtd",,"StudyData",$AC$1,"Bar",,"Close",$AD$1,AC11,Parameters!$I$2,,,,"T")="",NA(),RTD("cqg.rtd",,"StudyData",$AC$1,"Bar",,"Close",$AD$1,AC11,Parameters!$I$2,,,,"T"))</f>
        <v>43.43</v>
      </c>
      <c r="AJ11" s="44">
        <f t="shared" si="5"/>
        <v>-9</v>
      </c>
      <c r="AK11" s="50">
        <f>IFERROR(RTD("cqg.rtd",,"StudyData",$AJ$1,"Bar",,"Time",$AK$1,AJ11,Parameters!$I$14,,,,"T"),NA())</f>
        <v>42486.357638888891</v>
      </c>
      <c r="AL11" s="44">
        <f>IF(RTD("cqg.rtd",,"StudyData",$AJ$1,"Bar",,"Open",$AK$1,AJ11,Parameters!$I$14,,,,"T")="",NA(),RTD("cqg.rtd",,"StudyData",$AJ$1,"Bar",,"Open",$AK$1,AJ11,Parameters!$I$14,,,,"T"))</f>
        <v>1245.3</v>
      </c>
      <c r="AM11" s="44">
        <f>IF(RTD("cqg.rtd",,"StudyData",$AJ$1,"Bar",,"High",$AK$1,AJ11,Parameters!$I$14,,,,"T")="",NA(),RTD("cqg.rtd",,"StudyData",$AJ$1,"Bar",,"High",$AK$1,AJ11,Parameters!$I$14,,,,"T"))</f>
        <v>1245.8</v>
      </c>
      <c r="AN11" s="44">
        <f>IF(RTD("cqg.rtd",,"StudyData",$AJ$1,"Bar",,"Low",$AK$1,AJ11,Parameters!$I$14,,,,"T")="",NA(),RTD("cqg.rtd",,"StudyData",$AJ$1,"Bar",,"Low",$AK$1,AJ11,Parameters!$I$14,,,,"T"))</f>
        <v>1243.5999999999999</v>
      </c>
      <c r="AO11" s="44">
        <f>IF(RTD("cqg.rtd",,"StudyData",$AJ$1,"Bar",,"Close",$AK$1,AJ11,Parameters!$I$14,,,,"T")="",NA(),RTD("cqg.rtd",,"StudyData",$AJ$1,"Bar",,"Close",$AK$1,AJ11,Parameters!$I$14,,,,"T"))</f>
        <v>1244.3</v>
      </c>
      <c r="AQ11" s="44">
        <f t="shared" si="6"/>
        <v>-9</v>
      </c>
      <c r="AR11" s="49">
        <f>RTD("cqg.rtd",,"StudyData",$AQ$1,"Bar",,"Time",AR1,AQ11,Parameters!$I$26,,,,"T")</f>
        <v>42486.357638888891</v>
      </c>
      <c r="AS11" s="44">
        <f>IF(RTD("cqg.rtd",,"StudyData",$AQ$1,"Bar",,"Open",AR1,AQ11,Parameters!$I$26,,,,"T")="",NA(),RTD("cqg.rtd",,"StudyData",$AQ$1,"Bar",,"Open",AR1,AQ11,Parameters!$I$26,,,,"T"))</f>
        <v>1.4626999999999999</v>
      </c>
      <c r="AT11" s="44">
        <f>IF(RTD("cqg.rtd",,"StudyData",$AQ$1,"Bar",,"High",AR1,AQ11,Parameters!$I$26,,,,"T")="",NA(),RTD("cqg.rtd",,"StudyData",$AQ$1,"Bar",,"High",AR1,AQ11,Parameters!$I$26,,,,"T"))</f>
        <v>1.4628000000000001</v>
      </c>
      <c r="AU11" s="44">
        <f>IF(RTD("cqg.rtd",,"StudyData",$AQ$1,"Bar",,"Low",AR1,AQ11,Parameters!$I$26,,,,"T")="",NA(),RTD("cqg.rtd",,"StudyData",$AQ$1,"Bar",,"Low",AR1,AQ11,Parameters!$I$26,,,,"T"))</f>
        <v>1.4622999999999999</v>
      </c>
      <c r="AV11" s="44">
        <f>IF(RTD("cqg.rtd",,"StudyData",$AQ$1,"Bar",,"Close",AR1,AQ11,Parameters!$I$26,,,,"T")="",NA(),RTD("cqg.rtd",,"StudyData",$AQ$1,"Bar",,"Close",AR1,AQ11,Parameters!$I$26,,,,"T"))</f>
        <v>1.4624999999999999</v>
      </c>
    </row>
    <row r="12" spans="1:48" x14ac:dyDescent="0.3">
      <c r="A12" s="44">
        <f t="shared" si="0"/>
        <v>-10</v>
      </c>
      <c r="B12" s="49">
        <f>RTD("cqg.rtd",,"StudyData",$A$1,"Bar",,"Time",B1,A12,Parameters!$D$2,,,,"T")</f>
        <v>42486.354166666664</v>
      </c>
      <c r="C12" s="44">
        <f>IF(RTD("cqg.rtd",,"StudyData",$A$1,"Bar",,"Open",B1,A12,Parameters!$D$2,,,,"T")="",NA(),RTD("cqg.rtd",,"StudyData",$A$1,"Bar",,"Open",B1,A12,Parameters!$D$2,,,,"T"))</f>
        <v>2086.5</v>
      </c>
      <c r="D12" s="44">
        <f>IF(RTD("cqg.rtd",,"StudyData",$A$1,"Bar",,"High",B1,A12,Parameters!$D$2,,,,"T")="",NA(),RTD("cqg.rtd",,"StudyData",$A$1,"Bar",,"High",B1,A12,Parameters!$D$2,,,,"T"))</f>
        <v>2087</v>
      </c>
      <c r="E12" s="44">
        <f>IF(RTD("cqg.rtd",,"StudyData",$A$1,"Bar",,"Low",B1,A12,Parameters!$D$2,,,,"T")="",NA(),RTD("cqg.rtd",,"StudyData",$A$1,"Bar",,"Low",B1,A12,Parameters!$D$2,,,,"T"))</f>
        <v>2084.75</v>
      </c>
      <c r="F12" s="44">
        <f>IF(RTD("cqg.rtd",,"StudyData",$A$1,"Bar",,"Close",B1,A12,Parameters!$D$2,,,,"T")="",NA(),RTD("cqg.rtd",,"StudyData",$A$1,"Bar",,"Close",B1,A12,Parameters!$D$2,,,,"T"))</f>
        <v>2085</v>
      </c>
      <c r="H12" s="44">
        <f t="shared" si="1"/>
        <v>-10</v>
      </c>
      <c r="I12" s="49">
        <f>RTD("cqg.rtd",,"StudyData",$H$1,"Bar",,"Time",I1,H12,Parameters!$D$14,,,,"T")</f>
        <v>42486.354166666664</v>
      </c>
      <c r="J12" s="44">
        <f>IF(RTD("cqg.rtd",,"StudyData",$H$1,"Bar",,"Open",I1,H12,Parameters!$D$14,,,,"T")="",NA(),RTD("cqg.rtd",,"StudyData",$H$1,"Bar",,"Open",I1,H12,Parameters!$D$14,,,,"T"))</f>
        <v>10295</v>
      </c>
      <c r="K12" s="44">
        <f>IF(RTD("cqg.rtd",,"StudyData",$H$1,"Bar",,"High",I1,H12,Parameters!$D$14,,,,"T")="",NA(),RTD("cqg.rtd",,"StudyData",$H$1,"Bar",,"High",I1,H12,Parameters!$D$14,,,,"T"))</f>
        <v>10299</v>
      </c>
      <c r="L12" s="44">
        <f>IF(RTD("cqg.rtd",,"StudyData",$H$1,"Bar",,"Low",I1,H12,Parameters!$D$14,,,,"T")="",NA(),RTD("cqg.rtd",,"StudyData",$H$1,"Bar",,"Low",I1,H12,Parameters!$D$14,,,,"T"))</f>
        <v>10280.5</v>
      </c>
      <c r="M12" s="44">
        <f>IF(RTD("cqg.rtd",,"StudyData",$H$1,"Bar",,"Close",I1,H12,Parameters!$D$14,,,,"T")="",NA(),RTD("cqg.rtd",,"StudyData",$H$1,"Bar",,"Close",I1,H12,Parameters!$D$14,,,,"T"))</f>
        <v>10283.5</v>
      </c>
      <c r="O12" s="44">
        <f t="shared" si="2"/>
        <v>-10</v>
      </c>
      <c r="P12" s="49">
        <f>RTD("cqg.rtd",,"StudyData",$O$1,"Bar",,"Time",P1,O12,Parameters!$D$26,,,,"T")</f>
        <v>42486.354166666664</v>
      </c>
      <c r="Q12" s="44">
        <f>IF(RTD("cqg.rtd",,"StudyData",$O$1,"Bar",,"Open",P1,O12,Parameters!$D$26,,,,"T")="",NA(),RTD("cqg.rtd",,"StudyData",$O$1,"Bar",,"Open",P1,O12,Parameters!$D$26,,,,"T"))</f>
        <v>3056</v>
      </c>
      <c r="R12" s="44">
        <f>IF(RTD("cqg.rtd",,"StudyData",$O$1,"Bar",,"High",P1,O12,Parameters!$D$26,,,,"T")="",NA(),RTD("cqg.rtd",,"StudyData",$O$1,"Bar",,"High",P1,O12,Parameters!$D$26,,,,"T"))</f>
        <v>3057</v>
      </c>
      <c r="S12" s="44">
        <f>IF(RTD("cqg.rtd",,"StudyData",$O$1,"Bar",,"Low",P1,O12,Parameters!$D$26,,,,"T")="",NA(),RTD("cqg.rtd",,"StudyData",$O$1,"Bar",,"Low",P1,O12,Parameters!$D$26,,,,"T"))</f>
        <v>3051</v>
      </c>
      <c r="T12" s="44">
        <f>IF(RTD("cqg.rtd",,"StudyData",$O$1,"Bar",,"Close",P1,O12,Parameters!$D$26,,,,"T")="",NA(),RTD("cqg.rtd",,"StudyData",$O$1,"Bar",,"Close",P1,O12,Parameters!$D$26,,,,"T"))</f>
        <v>3053</v>
      </c>
      <c r="V12" s="44">
        <f t="shared" si="3"/>
        <v>-10</v>
      </c>
      <c r="W12" s="49">
        <f>IFERROR(RTD("cqg.rtd",,"StudyData",$V$1,"Bar",,"Time",$W$1,V12,Parameters!$D$38,,,,"T"),NA())</f>
        <v>42486.354166666664</v>
      </c>
      <c r="X12" s="44">
        <f>IF(RTD("cqg.rtd",,"StudyData",$V$1,"Bar",,"Open",$W$1,V12,Parameters!$D$38,,,,"T")="",NA(),RTD("cqg.rtd",,"StudyData",$V$1,"Bar",,"Open",$W$1,V12,Parameters!$D$38,,,,"T"))</f>
        <v>17330</v>
      </c>
      <c r="Y12" s="44">
        <f>IF(RTD("cqg.rtd",,"StudyData",$V$1,"Bar",,"High",$W$1,V12,Parameters!$D$38,,,,"T")="",NA(),RTD("cqg.rtd",,"StudyData",$V$1,"Bar",,"High",$W$1,V12,Parameters!$D$38,,,,"T"))</f>
        <v>17345</v>
      </c>
      <c r="Z12" s="44">
        <f>IF(RTD("cqg.rtd",,"StudyData",$V$1,"Bar",,"Low",$W$1,V12,Parameters!$D$38,,,,"T")="",NA(),RTD("cqg.rtd",,"StudyData",$V$1,"Bar",,"Low",$W$1,V12,Parameters!$D$38,,,,"T"))</f>
        <v>17320</v>
      </c>
      <c r="AA12" s="44">
        <f>IF(RTD("cqg.rtd",,"StudyData",$V$1,"Bar",,"Close",$W$1,V12,Parameters!$D$38,,,,"T")="",NA(),RTD("cqg.rtd",,"StudyData",$V$1,"Bar",,"Close",$W$1,V12,Parameters!$D$38,,,,"T"))</f>
        <v>17325</v>
      </c>
      <c r="AC12" s="44">
        <f t="shared" si="4"/>
        <v>-10</v>
      </c>
      <c r="AD12" s="50">
        <f>IFERROR(RTD("cqg.rtd",,"StudyData",$AC$1,"Bar",,"Time",$AD$1,AC12,Parameters!$I$2,,,,"T"),NA())</f>
        <v>42486.354166666664</v>
      </c>
      <c r="AE12" s="44">
        <f>IF(RTD("cqg.rtd",,"StudyData",$AC$1,"Bar",,"Open",$AD$1,AC12,Parameters!$I$2,,,,"T")="",NA(),RTD("cqg.rtd",,"StudyData",$AC$1,"Bar",,"Open",$AD$1,AC12,Parameters!$I$2,,,,"T"))</f>
        <v>43.33</v>
      </c>
      <c r="AF12" s="44">
        <f>IF(RTD("cqg.rtd",,"StudyData",$AC$1,"Bar",,"High",$AD$1,AC12,Parameters!$I$2,,,,"T")="",NA(),RTD("cqg.rtd",,"StudyData",$AC$1,"Bar",,"High",$AD$1,AC12,Parameters!$I$2,,,,"T"))</f>
        <v>43.4</v>
      </c>
      <c r="AG12" s="44">
        <f>IF(RTD("cqg.rtd",,"StudyData",$AC$1,"Bar",,"Low",$AD$1,AC12,Parameters!$I$2,,,,"T")="",NA(),RTD("cqg.rtd",,"StudyData",$AC$1,"Bar",,"Low",$AD$1,AC12,Parameters!$I$2,,,,"T"))</f>
        <v>43.28</v>
      </c>
      <c r="AH12" s="44">
        <f>IF(RTD("cqg.rtd",,"StudyData",$AC$1,"Bar",,"Close",$AD$1,AC12,Parameters!$I$2,,,,"T")="",NA(),RTD("cqg.rtd",,"StudyData",$AC$1,"Bar",,"Close",$AD$1,AC12,Parameters!$I$2,,,,"T"))</f>
        <v>43.31</v>
      </c>
      <c r="AJ12" s="44">
        <f t="shared" si="5"/>
        <v>-10</v>
      </c>
      <c r="AK12" s="50">
        <f>IFERROR(RTD("cqg.rtd",,"StudyData",$AJ$1,"Bar",,"Time",$AK$1,AJ12,Parameters!$I$14,,,,"T"),NA())</f>
        <v>42486.354166666664</v>
      </c>
      <c r="AL12" s="44">
        <f>IF(RTD("cqg.rtd",,"StudyData",$AJ$1,"Bar",,"Open",$AK$1,AJ12,Parameters!$I$14,,,,"T")="",NA(),RTD("cqg.rtd",,"StudyData",$AJ$1,"Bar",,"Open",$AK$1,AJ12,Parameters!$I$14,,,,"T"))</f>
        <v>1244.7</v>
      </c>
      <c r="AM12" s="44">
        <f>IF(RTD("cqg.rtd",,"StudyData",$AJ$1,"Bar",,"High",$AK$1,AJ12,Parameters!$I$14,,,,"T")="",NA(),RTD("cqg.rtd",,"StudyData",$AJ$1,"Bar",,"High",$AK$1,AJ12,Parameters!$I$14,,,,"T"))</f>
        <v>1245.5999999999999</v>
      </c>
      <c r="AN12" s="44">
        <f>IF(RTD("cqg.rtd",,"StudyData",$AJ$1,"Bar",,"Low",$AK$1,AJ12,Parameters!$I$14,,,,"T")="",NA(),RTD("cqg.rtd",,"StudyData",$AJ$1,"Bar",,"Low",$AK$1,AJ12,Parameters!$I$14,,,,"T"))</f>
        <v>1244.5</v>
      </c>
      <c r="AO12" s="44">
        <f>IF(RTD("cqg.rtd",,"StudyData",$AJ$1,"Bar",,"Close",$AK$1,AJ12,Parameters!$I$14,,,,"T")="",NA(),RTD("cqg.rtd",,"StudyData",$AJ$1,"Bar",,"Close",$AK$1,AJ12,Parameters!$I$14,,,,"T"))</f>
        <v>1245.2</v>
      </c>
      <c r="AQ12" s="44">
        <f t="shared" si="6"/>
        <v>-10</v>
      </c>
      <c r="AR12" s="49">
        <f>RTD("cqg.rtd",,"StudyData",$AQ$1,"Bar",,"Time",AR1,AQ12,Parameters!$I$26,,,,"T")</f>
        <v>42486.354166666664</v>
      </c>
      <c r="AS12" s="44">
        <f>IF(RTD("cqg.rtd",,"StudyData",$AQ$1,"Bar",,"Open",AR1,AQ12,Parameters!$I$26,,,,"T")="",NA(),RTD("cqg.rtd",,"StudyData",$AQ$1,"Bar",,"Open",AR1,AQ12,Parameters!$I$26,,,,"T"))</f>
        <v>1.4632000000000001</v>
      </c>
      <c r="AT12" s="44">
        <f>IF(RTD("cqg.rtd",,"StudyData",$AQ$1,"Bar",,"High",AR1,AQ12,Parameters!$I$26,,,,"T")="",NA(),RTD("cqg.rtd",,"StudyData",$AQ$1,"Bar",,"High",AR1,AQ12,Parameters!$I$26,,,,"T"))</f>
        <v>1.4633</v>
      </c>
      <c r="AU12" s="44">
        <f>IF(RTD("cqg.rtd",,"StudyData",$AQ$1,"Bar",,"Low",AR1,AQ12,Parameters!$I$26,,,,"T")="",NA(),RTD("cqg.rtd",,"StudyData",$AQ$1,"Bar",,"Low",AR1,AQ12,Parameters!$I$26,,,,"T"))</f>
        <v>1.4621999999999999</v>
      </c>
      <c r="AV12" s="44">
        <f>IF(RTD("cqg.rtd",,"StudyData",$AQ$1,"Bar",,"Close",AR1,AQ12,Parameters!$I$26,,,,"T")="",NA(),RTD("cqg.rtd",,"StudyData",$AQ$1,"Bar",,"Close",AR1,AQ12,Parameters!$I$26,,,,"T"))</f>
        <v>1.4626999999999999</v>
      </c>
    </row>
    <row r="13" spans="1:48" x14ac:dyDescent="0.3">
      <c r="A13" s="44">
        <f t="shared" si="0"/>
        <v>-11</v>
      </c>
      <c r="B13" s="49">
        <f>RTD("cqg.rtd",,"StudyData",$A$1,"Bar",,"Time",B1,A13,Parameters!$D$2,,,,"T")</f>
        <v>42486.350694444445</v>
      </c>
      <c r="C13" s="44">
        <f>IF(RTD("cqg.rtd",,"StudyData",$A$1,"Bar",,"Open",B1,A13,Parameters!$D$2,,,,"T")="",NA(),RTD("cqg.rtd",,"StudyData",$A$1,"Bar",,"Open",B1,A13,Parameters!$D$2,,,,"T"))</f>
        <v>2086.75</v>
      </c>
      <c r="D13" s="44">
        <f>IF(RTD("cqg.rtd",,"StudyData",$A$1,"Bar",,"High",B1,A13,Parameters!$D$2,,,,"T")="",NA(),RTD("cqg.rtd",,"StudyData",$A$1,"Bar",,"High",B1,A13,Parameters!$D$2,,,,"T"))</f>
        <v>2086.75</v>
      </c>
      <c r="E13" s="44">
        <f>IF(RTD("cqg.rtd",,"StudyData",$A$1,"Bar",,"Low",B1,A13,Parameters!$D$2,,,,"T")="",NA(),RTD("cqg.rtd",,"StudyData",$A$1,"Bar",,"Low",B1,A13,Parameters!$D$2,,,,"T"))</f>
        <v>2086</v>
      </c>
      <c r="F13" s="44">
        <f>IF(RTD("cqg.rtd",,"StudyData",$A$1,"Bar",,"Close",B1,A13,Parameters!$D$2,,,,"T")="",NA(),RTD("cqg.rtd",,"StudyData",$A$1,"Bar",,"Close",B1,A13,Parameters!$D$2,,,,"T"))</f>
        <v>2086.5</v>
      </c>
      <c r="H13" s="44">
        <f t="shared" si="1"/>
        <v>-11</v>
      </c>
      <c r="I13" s="49">
        <f>RTD("cqg.rtd",,"StudyData",$H$1,"Bar",,"Time",I1,H13,Parameters!$D$14,,,,"T")</f>
        <v>42486.350694444445</v>
      </c>
      <c r="J13" s="44">
        <f>IF(RTD("cqg.rtd",,"StudyData",$H$1,"Bar",,"Open",I1,H13,Parameters!$D$14,,,,"T")="",NA(),RTD("cqg.rtd",,"StudyData",$H$1,"Bar",,"Open",I1,H13,Parameters!$D$14,,,,"T"))</f>
        <v>10293.5</v>
      </c>
      <c r="K13" s="44">
        <f>IF(RTD("cqg.rtd",,"StudyData",$H$1,"Bar",,"High",I1,H13,Parameters!$D$14,,,,"T")="",NA(),RTD("cqg.rtd",,"StudyData",$H$1,"Bar",,"High",I1,H13,Parameters!$D$14,,,,"T"))</f>
        <v>10299</v>
      </c>
      <c r="L13" s="44">
        <f>IF(RTD("cqg.rtd",,"StudyData",$H$1,"Bar",,"Low",I1,H13,Parameters!$D$14,,,,"T")="",NA(),RTD("cqg.rtd",,"StudyData",$H$1,"Bar",,"Low",I1,H13,Parameters!$D$14,,,,"T"))</f>
        <v>10289</v>
      </c>
      <c r="M13" s="44">
        <f>IF(RTD("cqg.rtd",,"StudyData",$H$1,"Bar",,"Close",I1,H13,Parameters!$D$14,,,,"T")="",NA(),RTD("cqg.rtd",,"StudyData",$H$1,"Bar",,"Close",I1,H13,Parameters!$D$14,,,,"T"))</f>
        <v>10294.5</v>
      </c>
      <c r="O13" s="44">
        <f t="shared" si="2"/>
        <v>-11</v>
      </c>
      <c r="P13" s="49">
        <f>RTD("cqg.rtd",,"StudyData",$O$1,"Bar",,"Time",P1,O13,Parameters!$D$26,,,,"T")</f>
        <v>42486.350694444445</v>
      </c>
      <c r="Q13" s="44">
        <f>IF(RTD("cqg.rtd",,"StudyData",$O$1,"Bar",,"Open",P1,O13,Parameters!$D$26,,,,"T")="",NA(),RTD("cqg.rtd",,"StudyData",$O$1,"Bar",,"Open",P1,O13,Parameters!$D$26,,,,"T"))</f>
        <v>3055</v>
      </c>
      <c r="R13" s="44">
        <f>IF(RTD("cqg.rtd",,"StudyData",$O$1,"Bar",,"High",P1,O13,Parameters!$D$26,,,,"T")="",NA(),RTD("cqg.rtd",,"StudyData",$O$1,"Bar",,"High",P1,O13,Parameters!$D$26,,,,"T"))</f>
        <v>3057</v>
      </c>
      <c r="S13" s="44">
        <f>IF(RTD("cqg.rtd",,"StudyData",$O$1,"Bar",,"Low",P1,O13,Parameters!$D$26,,,,"T")="",NA(),RTD("cqg.rtd",,"StudyData",$O$1,"Bar",,"Low",P1,O13,Parameters!$D$26,,,,"T"))</f>
        <v>3054</v>
      </c>
      <c r="T13" s="44">
        <f>IF(RTD("cqg.rtd",,"StudyData",$O$1,"Bar",,"Close",P1,O13,Parameters!$D$26,,,,"T")="",NA(),RTD("cqg.rtd",,"StudyData",$O$1,"Bar",,"Close",P1,O13,Parameters!$D$26,,,,"T"))</f>
        <v>3055</v>
      </c>
      <c r="V13" s="44">
        <f t="shared" si="3"/>
        <v>-11</v>
      </c>
      <c r="W13" s="49">
        <f>IFERROR(RTD("cqg.rtd",,"StudyData",$V$1,"Bar",,"Time",$W$1,V13,Parameters!$D$38,,,,"T"),NA())</f>
        <v>42486.350694444445</v>
      </c>
      <c r="X13" s="44">
        <f>IF(RTD("cqg.rtd",,"StudyData",$V$1,"Bar",,"Open",$W$1,V13,Parameters!$D$38,,,,"T")="",NA(),RTD("cqg.rtd",,"StudyData",$V$1,"Bar",,"Open",$W$1,V13,Parameters!$D$38,,,,"T"))</f>
        <v>17335</v>
      </c>
      <c r="Y13" s="44">
        <f>IF(RTD("cqg.rtd",,"StudyData",$V$1,"Bar",,"High",$W$1,V13,Parameters!$D$38,,,,"T")="",NA(),RTD("cqg.rtd",,"StudyData",$V$1,"Bar",,"High",$W$1,V13,Parameters!$D$38,,,,"T"))</f>
        <v>17345</v>
      </c>
      <c r="Z13" s="44">
        <f>IF(RTD("cqg.rtd",,"StudyData",$V$1,"Bar",,"Low",$W$1,V13,Parameters!$D$38,,,,"T")="",NA(),RTD("cqg.rtd",,"StudyData",$V$1,"Bar",,"Low",$W$1,V13,Parameters!$D$38,,,,"T"))</f>
        <v>17330</v>
      </c>
      <c r="AA13" s="44">
        <f>IF(RTD("cqg.rtd",,"StudyData",$V$1,"Bar",,"Close",$W$1,V13,Parameters!$D$38,,,,"T")="",NA(),RTD("cqg.rtd",,"StudyData",$V$1,"Bar",,"Close",$W$1,V13,Parameters!$D$38,,,,"T"))</f>
        <v>17330</v>
      </c>
      <c r="AC13" s="44">
        <f t="shared" si="4"/>
        <v>-11</v>
      </c>
      <c r="AD13" s="50">
        <f>IFERROR(RTD("cqg.rtd",,"StudyData",$AC$1,"Bar",,"Time",$AD$1,AC13,Parameters!$I$2,,,,"T"),NA())</f>
        <v>42486.350694444445</v>
      </c>
      <c r="AE13" s="44">
        <f>IF(RTD("cqg.rtd",,"StudyData",$AC$1,"Bar",,"Open",$AD$1,AC13,Parameters!$I$2,,,,"T")="",NA(),RTD("cqg.rtd",,"StudyData",$AC$1,"Bar",,"Open",$AD$1,AC13,Parameters!$I$2,,,,"T"))</f>
        <v>43.34</v>
      </c>
      <c r="AF13" s="44">
        <f>IF(RTD("cqg.rtd",,"StudyData",$AC$1,"Bar",,"High",$AD$1,AC13,Parameters!$I$2,,,,"T")="",NA(),RTD("cqg.rtd",,"StudyData",$AC$1,"Bar",,"High",$AD$1,AC13,Parameters!$I$2,,,,"T"))</f>
        <v>43.42</v>
      </c>
      <c r="AG13" s="44">
        <f>IF(RTD("cqg.rtd",,"StudyData",$AC$1,"Bar",,"Low",$AD$1,AC13,Parameters!$I$2,,,,"T")="",NA(),RTD("cqg.rtd",,"StudyData",$AC$1,"Bar",,"Low",$AD$1,AC13,Parameters!$I$2,,,,"T"))</f>
        <v>43.32</v>
      </c>
      <c r="AH13" s="44">
        <f>IF(RTD("cqg.rtd",,"StudyData",$AC$1,"Bar",,"Close",$AD$1,AC13,Parameters!$I$2,,,,"T")="",NA(),RTD("cqg.rtd",,"StudyData",$AC$1,"Bar",,"Close",$AD$1,AC13,Parameters!$I$2,,,,"T"))</f>
        <v>43.33</v>
      </c>
      <c r="AJ13" s="44">
        <f t="shared" si="5"/>
        <v>-11</v>
      </c>
      <c r="AK13" s="50">
        <f>IFERROR(RTD("cqg.rtd",,"StudyData",$AJ$1,"Bar",,"Time",$AK$1,AJ13,Parameters!$I$14,,,,"T"),NA())</f>
        <v>42486.350694444445</v>
      </c>
      <c r="AL13" s="44">
        <f>IF(RTD("cqg.rtd",,"StudyData",$AJ$1,"Bar",,"Open",$AK$1,AJ13,Parameters!$I$14,,,,"T")="",NA(),RTD("cqg.rtd",,"StudyData",$AJ$1,"Bar",,"Open",$AK$1,AJ13,Parameters!$I$14,,,,"T"))</f>
        <v>1245.2</v>
      </c>
      <c r="AM13" s="44">
        <f>IF(RTD("cqg.rtd",,"StudyData",$AJ$1,"Bar",,"High",$AK$1,AJ13,Parameters!$I$14,,,,"T")="",NA(),RTD("cqg.rtd",,"StudyData",$AJ$1,"Bar",,"High",$AK$1,AJ13,Parameters!$I$14,,,,"T"))</f>
        <v>1245.9000000000001</v>
      </c>
      <c r="AN13" s="44">
        <f>IF(RTD("cqg.rtd",,"StudyData",$AJ$1,"Bar",,"Low",$AK$1,AJ13,Parameters!$I$14,,,,"T")="",NA(),RTD("cqg.rtd",,"StudyData",$AJ$1,"Bar",,"Low",$AK$1,AJ13,Parameters!$I$14,,,,"T"))</f>
        <v>1244</v>
      </c>
      <c r="AO13" s="44">
        <f>IF(RTD("cqg.rtd",,"StudyData",$AJ$1,"Bar",,"Close",$AK$1,AJ13,Parameters!$I$14,,,,"T")="",NA(),RTD("cqg.rtd",,"StudyData",$AJ$1,"Bar",,"Close",$AK$1,AJ13,Parameters!$I$14,,,,"T"))</f>
        <v>1244.7</v>
      </c>
      <c r="AQ13" s="44">
        <f t="shared" si="6"/>
        <v>-11</v>
      </c>
      <c r="AR13" s="49">
        <f>RTD("cqg.rtd",,"StudyData",$AQ$1,"Bar",,"Time",AR1,AQ13,Parameters!$I$26,,,,"T")</f>
        <v>42486.350694444445</v>
      </c>
      <c r="AS13" s="44">
        <f>IF(RTD("cqg.rtd",,"StudyData",$AQ$1,"Bar",,"Open",AR1,AQ13,Parameters!$I$26,,,,"T")="",NA(),RTD("cqg.rtd",,"StudyData",$AQ$1,"Bar",,"Open",AR1,AQ13,Parameters!$I$26,,,,"T"))</f>
        <v>1.4632000000000001</v>
      </c>
      <c r="AT13" s="44">
        <f>IF(RTD("cqg.rtd",,"StudyData",$AQ$1,"Bar",,"High",AR1,AQ13,Parameters!$I$26,,,,"T")="",NA(),RTD("cqg.rtd",,"StudyData",$AQ$1,"Bar",,"High",AR1,AQ13,Parameters!$I$26,,,,"T"))</f>
        <v>1.4639</v>
      </c>
      <c r="AU13" s="44">
        <f>IF(RTD("cqg.rtd",,"StudyData",$AQ$1,"Bar",,"Low",AR1,AQ13,Parameters!$I$26,,,,"T")="",NA(),RTD("cqg.rtd",,"StudyData",$AQ$1,"Bar",,"Low",AR1,AQ13,Parameters!$I$26,,,,"T"))</f>
        <v>1.4630000000000001</v>
      </c>
      <c r="AV13" s="44">
        <f>IF(RTD("cqg.rtd",,"StudyData",$AQ$1,"Bar",,"Close",AR1,AQ13,Parameters!$I$26,,,,"T")="",NA(),RTD("cqg.rtd",,"StudyData",$AQ$1,"Bar",,"Close",AR1,AQ13,Parameters!$I$26,,,,"T"))</f>
        <v>1.4632000000000001</v>
      </c>
    </row>
    <row r="14" spans="1:48" x14ac:dyDescent="0.3">
      <c r="A14" s="44">
        <f t="shared" si="0"/>
        <v>-12</v>
      </c>
      <c r="B14" s="49">
        <f>RTD("cqg.rtd",,"StudyData",$A$1,"Bar",,"Time",B1,A14,Parameters!$D$2,,,,"T")</f>
        <v>42486.347222222219</v>
      </c>
      <c r="C14" s="44">
        <f>IF(RTD("cqg.rtd",,"StudyData",$A$1,"Bar",,"Open",B1,A14,Parameters!$D$2,,,,"T")="",NA(),RTD("cqg.rtd",,"StudyData",$A$1,"Bar",,"Open",B1,A14,Parameters!$D$2,,,,"T"))</f>
        <v>2086</v>
      </c>
      <c r="D14" s="44">
        <f>IF(RTD("cqg.rtd",,"StudyData",$A$1,"Bar",,"High",B1,A14,Parameters!$D$2,,,,"T")="",NA(),RTD("cqg.rtd",,"StudyData",$A$1,"Bar",,"High",B1,A14,Parameters!$D$2,,,,"T"))</f>
        <v>2086.75</v>
      </c>
      <c r="E14" s="44">
        <f>IF(RTD("cqg.rtd",,"StudyData",$A$1,"Bar",,"Low",B1,A14,Parameters!$D$2,,,,"T")="",NA(),RTD("cqg.rtd",,"StudyData",$A$1,"Bar",,"Low",B1,A14,Parameters!$D$2,,,,"T"))</f>
        <v>2086</v>
      </c>
      <c r="F14" s="44">
        <f>IF(RTD("cqg.rtd",,"StudyData",$A$1,"Bar",,"Close",B1,A14,Parameters!$D$2,,,,"T")="",NA(),RTD("cqg.rtd",,"StudyData",$A$1,"Bar",,"Close",B1,A14,Parameters!$D$2,,,,"T"))</f>
        <v>2086.75</v>
      </c>
      <c r="H14" s="44">
        <f t="shared" si="1"/>
        <v>-12</v>
      </c>
      <c r="I14" s="49">
        <f>RTD("cqg.rtd",,"StudyData",$H$1,"Bar",,"Time",I1,H14,Parameters!$D$14,,,,"T")</f>
        <v>42486.347222222219</v>
      </c>
      <c r="J14" s="44">
        <f>IF(RTD("cqg.rtd",,"StudyData",$H$1,"Bar",,"Open",I1,H14,Parameters!$D$14,,,,"T")="",NA(),RTD("cqg.rtd",,"StudyData",$H$1,"Bar",,"Open",I1,H14,Parameters!$D$14,,,,"T"))</f>
        <v>10298</v>
      </c>
      <c r="K14" s="44">
        <f>IF(RTD("cqg.rtd",,"StudyData",$H$1,"Bar",,"High",I1,H14,Parameters!$D$14,,,,"T")="",NA(),RTD("cqg.rtd",,"StudyData",$H$1,"Bar",,"High",I1,H14,Parameters!$D$14,,,,"T"))</f>
        <v>10299</v>
      </c>
      <c r="L14" s="44">
        <f>IF(RTD("cqg.rtd",,"StudyData",$H$1,"Bar",,"Low",I1,H14,Parameters!$D$14,,,,"T")="",NA(),RTD("cqg.rtd",,"StudyData",$H$1,"Bar",,"Low",I1,H14,Parameters!$D$14,,,,"T"))</f>
        <v>10283</v>
      </c>
      <c r="M14" s="44">
        <f>IF(RTD("cqg.rtd",,"StudyData",$H$1,"Bar",,"Close",I1,H14,Parameters!$D$14,,,,"T")="",NA(),RTD("cqg.rtd",,"StudyData",$H$1,"Bar",,"Close",I1,H14,Parameters!$D$14,,,,"T"))</f>
        <v>10293.5</v>
      </c>
      <c r="O14" s="44">
        <f t="shared" si="2"/>
        <v>-12</v>
      </c>
      <c r="P14" s="49">
        <f>RTD("cqg.rtd",,"StudyData",$O$1,"Bar",,"Time",P1,O14,Parameters!$D$26,,,,"T")</f>
        <v>42486.347222222219</v>
      </c>
      <c r="Q14" s="44">
        <f>IF(RTD("cqg.rtd",,"StudyData",$O$1,"Bar",,"Open",P1,O14,Parameters!$D$26,,,,"T")="",NA(),RTD("cqg.rtd",,"StudyData",$O$1,"Bar",,"Open",P1,O14,Parameters!$D$26,,,,"T"))</f>
        <v>3056</v>
      </c>
      <c r="R14" s="44">
        <f>IF(RTD("cqg.rtd",,"StudyData",$O$1,"Bar",,"High",P1,O14,Parameters!$D$26,,,,"T")="",NA(),RTD("cqg.rtd",,"StudyData",$O$1,"Bar",,"High",P1,O14,Parameters!$D$26,,,,"T"))</f>
        <v>3056</v>
      </c>
      <c r="S14" s="44">
        <f>IF(RTD("cqg.rtd",,"StudyData",$O$1,"Bar",,"Low",P1,O14,Parameters!$D$26,,,,"T")="",NA(),RTD("cqg.rtd",,"StudyData",$O$1,"Bar",,"Low",P1,O14,Parameters!$D$26,,,,"T"))</f>
        <v>3053</v>
      </c>
      <c r="T14" s="44">
        <f>IF(RTD("cqg.rtd",,"StudyData",$O$1,"Bar",,"Close",P1,O14,Parameters!$D$26,,,,"T")="",NA(),RTD("cqg.rtd",,"StudyData",$O$1,"Bar",,"Close",P1,O14,Parameters!$D$26,,,,"T"))</f>
        <v>3056</v>
      </c>
      <c r="V14" s="44">
        <f t="shared" si="3"/>
        <v>-12</v>
      </c>
      <c r="W14" s="49">
        <f>IFERROR(RTD("cqg.rtd",,"StudyData",$V$1,"Bar",,"Time",$W$1,V14,Parameters!$D$38,,,,"T"),NA())</f>
        <v>42486.347222222219</v>
      </c>
      <c r="X14" s="44">
        <f>IF(RTD("cqg.rtd",,"StudyData",$V$1,"Bar",,"Open",$W$1,V14,Parameters!$D$38,,,,"T")="",NA(),RTD("cqg.rtd",,"StudyData",$V$1,"Bar",,"Open",$W$1,V14,Parameters!$D$38,,,,"T"))</f>
        <v>17335</v>
      </c>
      <c r="Y14" s="44">
        <f>IF(RTD("cqg.rtd",,"StudyData",$V$1,"Bar",,"High",$W$1,V14,Parameters!$D$38,,,,"T")="",NA(),RTD("cqg.rtd",,"StudyData",$V$1,"Bar",,"High",$W$1,V14,Parameters!$D$38,,,,"T"))</f>
        <v>17340</v>
      </c>
      <c r="Z14" s="44">
        <f>IF(RTD("cqg.rtd",,"StudyData",$V$1,"Bar",,"Low",$W$1,V14,Parameters!$D$38,,,,"T")="",NA(),RTD("cqg.rtd",,"StudyData",$V$1,"Bar",,"Low",$W$1,V14,Parameters!$D$38,,,,"T"))</f>
        <v>17325</v>
      </c>
      <c r="AA14" s="44">
        <f>IF(RTD("cqg.rtd",,"StudyData",$V$1,"Bar",,"Close",$W$1,V14,Parameters!$D$38,,,,"T")="",NA(),RTD("cqg.rtd",,"StudyData",$V$1,"Bar",,"Close",$W$1,V14,Parameters!$D$38,,,,"T"))</f>
        <v>17335</v>
      </c>
      <c r="AC14" s="44">
        <f t="shared" si="4"/>
        <v>-12</v>
      </c>
      <c r="AD14" s="50">
        <f>IFERROR(RTD("cqg.rtd",,"StudyData",$AC$1,"Bar",,"Time",$AD$1,AC14,Parameters!$I$2,,,,"T"),NA())</f>
        <v>42486.347222222219</v>
      </c>
      <c r="AE14" s="44">
        <f>IF(RTD("cqg.rtd",,"StudyData",$AC$1,"Bar",,"Open",$AD$1,AC14,Parameters!$I$2,,,,"T")="",NA(),RTD("cqg.rtd",,"StudyData",$AC$1,"Bar",,"Open",$AD$1,AC14,Parameters!$I$2,,,,"T"))</f>
        <v>43.28</v>
      </c>
      <c r="AF14" s="44">
        <f>IF(RTD("cqg.rtd",,"StudyData",$AC$1,"Bar",,"High",$AD$1,AC14,Parameters!$I$2,,,,"T")="",NA(),RTD("cqg.rtd",,"StudyData",$AC$1,"Bar",,"High",$AD$1,AC14,Parameters!$I$2,,,,"T"))</f>
        <v>43.39</v>
      </c>
      <c r="AG14" s="44">
        <f>IF(RTD("cqg.rtd",,"StudyData",$AC$1,"Bar",,"Low",$AD$1,AC14,Parameters!$I$2,,,,"T")="",NA(),RTD("cqg.rtd",,"StudyData",$AC$1,"Bar",,"Low",$AD$1,AC14,Parameters!$I$2,,,,"T"))</f>
        <v>43.27</v>
      </c>
      <c r="AH14" s="44">
        <f>IF(RTD("cqg.rtd",,"StudyData",$AC$1,"Bar",,"Close",$AD$1,AC14,Parameters!$I$2,,,,"T")="",NA(),RTD("cqg.rtd",,"StudyData",$AC$1,"Bar",,"Close",$AD$1,AC14,Parameters!$I$2,,,,"T"))</f>
        <v>43.35</v>
      </c>
      <c r="AJ14" s="44">
        <f t="shared" si="5"/>
        <v>-12</v>
      </c>
      <c r="AK14" s="50">
        <f>IFERROR(RTD("cqg.rtd",,"StudyData",$AJ$1,"Bar",,"Time",$AK$1,AJ14,Parameters!$I$14,,,,"T"),NA())</f>
        <v>42486.347222222219</v>
      </c>
      <c r="AL14" s="44">
        <f>IF(RTD("cqg.rtd",,"StudyData",$AJ$1,"Bar",,"Open",$AK$1,AJ14,Parameters!$I$14,,,,"T")="",NA(),RTD("cqg.rtd",,"StudyData",$AJ$1,"Bar",,"Open",$AK$1,AJ14,Parameters!$I$14,,,,"T"))</f>
        <v>1242.5999999999999</v>
      </c>
      <c r="AM14" s="44">
        <f>IF(RTD("cqg.rtd",,"StudyData",$AJ$1,"Bar",,"High",$AK$1,AJ14,Parameters!$I$14,,,,"T")="",NA(),RTD("cqg.rtd",,"StudyData",$AJ$1,"Bar",,"High",$AK$1,AJ14,Parameters!$I$14,,,,"T"))</f>
        <v>1246.5</v>
      </c>
      <c r="AN14" s="44">
        <f>IF(RTD("cqg.rtd",,"StudyData",$AJ$1,"Bar",,"Low",$AK$1,AJ14,Parameters!$I$14,,,,"T")="",NA(),RTD("cqg.rtd",,"StudyData",$AJ$1,"Bar",,"Low",$AK$1,AJ14,Parameters!$I$14,,,,"T"))</f>
        <v>1242.3</v>
      </c>
      <c r="AO14" s="44">
        <f>IF(RTD("cqg.rtd",,"StudyData",$AJ$1,"Bar",,"Close",$AK$1,AJ14,Parameters!$I$14,,,,"T")="",NA(),RTD("cqg.rtd",,"StudyData",$AJ$1,"Bar",,"Close",$AK$1,AJ14,Parameters!$I$14,,,,"T"))</f>
        <v>1245.0999999999999</v>
      </c>
      <c r="AQ14" s="44">
        <f t="shared" si="6"/>
        <v>-12</v>
      </c>
      <c r="AR14" s="49">
        <f>RTD("cqg.rtd",,"StudyData",$AQ$1,"Bar",,"Time",AR1,AQ14,Parameters!$I$26,,,,"T")</f>
        <v>42486.347222222219</v>
      </c>
      <c r="AS14" s="44">
        <f>IF(RTD("cqg.rtd",,"StudyData",$AQ$1,"Bar",,"Open",AR1,AQ14,Parameters!$I$26,,,,"T")="",NA(),RTD("cqg.rtd",,"StudyData",$AQ$1,"Bar",,"Open",AR1,AQ14,Parameters!$I$26,,,,"T"))</f>
        <v>1.462</v>
      </c>
      <c r="AT14" s="44">
        <f>IF(RTD("cqg.rtd",,"StudyData",$AQ$1,"Bar",,"High",AR1,AQ14,Parameters!$I$26,,,,"T")="",NA(),RTD("cqg.rtd",,"StudyData",$AQ$1,"Bar",,"High",AR1,AQ14,Parameters!$I$26,,,,"T"))</f>
        <v>1.4635</v>
      </c>
      <c r="AU14" s="44">
        <f>IF(RTD("cqg.rtd",,"StudyData",$AQ$1,"Bar",,"Low",AR1,AQ14,Parameters!$I$26,,,,"T")="",NA(),RTD("cqg.rtd",,"StudyData",$AQ$1,"Bar",,"Low",AR1,AQ14,Parameters!$I$26,,,,"T"))</f>
        <v>1.4619</v>
      </c>
      <c r="AV14" s="44">
        <f>IF(RTD("cqg.rtd",,"StudyData",$AQ$1,"Bar",,"Close",AR1,AQ14,Parameters!$I$26,,,,"T")="",NA(),RTD("cqg.rtd",,"StudyData",$AQ$1,"Bar",,"Close",AR1,AQ14,Parameters!$I$26,,,,"T"))</f>
        <v>1.4632000000000001</v>
      </c>
    </row>
    <row r="15" spans="1:48" x14ac:dyDescent="0.3">
      <c r="A15" s="44">
        <f t="shared" si="0"/>
        <v>-13</v>
      </c>
      <c r="B15" s="49">
        <f>RTD("cqg.rtd",,"StudyData",$A$1,"Bar",,"Time",B1,A15,Parameters!$D$2,,,,"T")</f>
        <v>42486.34375</v>
      </c>
      <c r="C15" s="44">
        <f>IF(RTD("cqg.rtd",,"StudyData",$A$1,"Bar",,"Open",B1,A15,Parameters!$D$2,,,,"T")="",NA(),RTD("cqg.rtd",,"StudyData",$A$1,"Bar",,"Open",B1,A15,Parameters!$D$2,,,,"T"))</f>
        <v>2086.75</v>
      </c>
      <c r="D15" s="44">
        <f>IF(RTD("cqg.rtd",,"StudyData",$A$1,"Bar",,"High",B1,A15,Parameters!$D$2,,,,"T")="",NA(),RTD("cqg.rtd",,"StudyData",$A$1,"Bar",,"High",B1,A15,Parameters!$D$2,,,,"T"))</f>
        <v>2087</v>
      </c>
      <c r="E15" s="44">
        <f>IF(RTD("cqg.rtd",,"StudyData",$A$1,"Bar",,"Low",B1,A15,Parameters!$D$2,,,,"T")="",NA(),RTD("cqg.rtd",,"StudyData",$A$1,"Bar",,"Low",B1,A15,Parameters!$D$2,,,,"T"))</f>
        <v>2086</v>
      </c>
      <c r="F15" s="44">
        <f>IF(RTD("cqg.rtd",,"StudyData",$A$1,"Bar",,"Close",B1,A15,Parameters!$D$2,,,,"T")="",NA(),RTD("cqg.rtd",,"StudyData",$A$1,"Bar",,"Close",B1,A15,Parameters!$D$2,,,,"T"))</f>
        <v>2086</v>
      </c>
      <c r="H15" s="44">
        <f t="shared" si="1"/>
        <v>-13</v>
      </c>
      <c r="I15" s="49">
        <f>RTD("cqg.rtd",,"StudyData",$H$1,"Bar",,"Time",I1,H15,Parameters!$D$14,,,,"T")</f>
        <v>42486.34375</v>
      </c>
      <c r="J15" s="44">
        <f>IF(RTD("cqg.rtd",,"StudyData",$H$1,"Bar",,"Open",I1,H15,Parameters!$D$14,,,,"T")="",NA(),RTD("cqg.rtd",,"StudyData",$H$1,"Bar",,"Open",I1,H15,Parameters!$D$14,,,,"T"))</f>
        <v>10320.5</v>
      </c>
      <c r="K15" s="44">
        <f>IF(RTD("cqg.rtd",,"StudyData",$H$1,"Bar",,"High",I1,H15,Parameters!$D$14,,,,"T")="",NA(),RTD("cqg.rtd",,"StudyData",$H$1,"Bar",,"High",I1,H15,Parameters!$D$14,,,,"T"))</f>
        <v>10320.5</v>
      </c>
      <c r="L15" s="44">
        <f>IF(RTD("cqg.rtd",,"StudyData",$H$1,"Bar",,"Low",I1,H15,Parameters!$D$14,,,,"T")="",NA(),RTD("cqg.rtd",,"StudyData",$H$1,"Bar",,"Low",I1,H15,Parameters!$D$14,,,,"T"))</f>
        <v>10298</v>
      </c>
      <c r="M15" s="44">
        <f>IF(RTD("cqg.rtd",,"StudyData",$H$1,"Bar",,"Close",I1,H15,Parameters!$D$14,,,,"T")="",NA(),RTD("cqg.rtd",,"StudyData",$H$1,"Bar",,"Close",I1,H15,Parameters!$D$14,,,,"T"))</f>
        <v>10299</v>
      </c>
      <c r="O15" s="44">
        <f t="shared" si="2"/>
        <v>-13</v>
      </c>
      <c r="P15" s="49">
        <f>RTD("cqg.rtd",,"StudyData",$O$1,"Bar",,"Time",P1,O15,Parameters!$D$26,,,,"T")</f>
        <v>42486.34375</v>
      </c>
      <c r="Q15" s="44">
        <f>IF(RTD("cqg.rtd",,"StudyData",$O$1,"Bar",,"Open",P1,O15,Parameters!$D$26,,,,"T")="",NA(),RTD("cqg.rtd",,"StudyData",$O$1,"Bar",,"Open",P1,O15,Parameters!$D$26,,,,"T"))</f>
        <v>3060</v>
      </c>
      <c r="R15" s="44">
        <f>IF(RTD("cqg.rtd",,"StudyData",$O$1,"Bar",,"High",P1,O15,Parameters!$D$26,,,,"T")="",NA(),RTD("cqg.rtd",,"StudyData",$O$1,"Bar",,"High",P1,O15,Parameters!$D$26,,,,"T"))</f>
        <v>3060</v>
      </c>
      <c r="S15" s="44">
        <f>IF(RTD("cqg.rtd",,"StudyData",$O$1,"Bar",,"Low",P1,O15,Parameters!$D$26,,,,"T")="",NA(),RTD("cqg.rtd",,"StudyData",$O$1,"Bar",,"Low",P1,O15,Parameters!$D$26,,,,"T"))</f>
        <v>3056</v>
      </c>
      <c r="T15" s="44">
        <f>IF(RTD("cqg.rtd",,"StudyData",$O$1,"Bar",,"Close",P1,O15,Parameters!$D$26,,,,"T")="",NA(),RTD("cqg.rtd",,"StudyData",$O$1,"Bar",,"Close",P1,O15,Parameters!$D$26,,,,"T"))</f>
        <v>3056</v>
      </c>
      <c r="V15" s="44">
        <f t="shared" si="3"/>
        <v>-13</v>
      </c>
      <c r="W15" s="49">
        <f>IFERROR(RTD("cqg.rtd",,"StudyData",$V$1,"Bar",,"Time",$W$1,V15,Parameters!$D$38,,,,"T"),NA())</f>
        <v>42486.34375</v>
      </c>
      <c r="X15" s="44">
        <f>IF(RTD("cqg.rtd",,"StudyData",$V$1,"Bar",,"Open",$W$1,V15,Parameters!$D$38,,,,"T")="",NA(),RTD("cqg.rtd",,"StudyData",$V$1,"Bar",,"Open",$W$1,V15,Parameters!$D$38,,,,"T"))</f>
        <v>17355</v>
      </c>
      <c r="Y15" s="44">
        <f>IF(RTD("cqg.rtd",,"StudyData",$V$1,"Bar",,"High",$W$1,V15,Parameters!$D$38,,,,"T")="",NA(),RTD("cqg.rtd",,"StudyData",$V$1,"Bar",,"High",$W$1,V15,Parameters!$D$38,,,,"T"))</f>
        <v>17355</v>
      </c>
      <c r="Z15" s="44">
        <f>IF(RTD("cqg.rtd",,"StudyData",$V$1,"Bar",,"Low",$W$1,V15,Parameters!$D$38,,,,"T")="",NA(),RTD("cqg.rtd",,"StudyData",$V$1,"Bar",,"Low",$W$1,V15,Parameters!$D$38,,,,"T"))</f>
        <v>17335</v>
      </c>
      <c r="AA15" s="44">
        <f>IF(RTD("cqg.rtd",,"StudyData",$V$1,"Bar",,"Close",$W$1,V15,Parameters!$D$38,,,,"T")="",NA(),RTD("cqg.rtd",,"StudyData",$V$1,"Bar",,"Close",$W$1,V15,Parameters!$D$38,,,,"T"))</f>
        <v>17340</v>
      </c>
      <c r="AC15" s="44">
        <f t="shared" si="4"/>
        <v>-13</v>
      </c>
      <c r="AD15" s="50">
        <f>IFERROR(RTD("cqg.rtd",,"StudyData",$AC$1,"Bar",,"Time",$AD$1,AC15,Parameters!$I$2,,,,"T"),NA())</f>
        <v>42486.34375</v>
      </c>
      <c r="AE15" s="44">
        <f>IF(RTD("cqg.rtd",,"StudyData",$AC$1,"Bar",,"Open",$AD$1,AC15,Parameters!$I$2,,,,"T")="",NA(),RTD("cqg.rtd",,"StudyData",$AC$1,"Bar",,"Open",$AD$1,AC15,Parameters!$I$2,,,,"T"))</f>
        <v>43.39</v>
      </c>
      <c r="AF15" s="44">
        <f>IF(RTD("cqg.rtd",,"StudyData",$AC$1,"Bar",,"High",$AD$1,AC15,Parameters!$I$2,,,,"T")="",NA(),RTD("cqg.rtd",,"StudyData",$AC$1,"Bar",,"High",$AD$1,AC15,Parameters!$I$2,,,,"T"))</f>
        <v>43.4</v>
      </c>
      <c r="AG15" s="44">
        <f>IF(RTD("cqg.rtd",,"StudyData",$AC$1,"Bar",,"Low",$AD$1,AC15,Parameters!$I$2,,,,"T")="",NA(),RTD("cqg.rtd",,"StudyData",$AC$1,"Bar",,"Low",$AD$1,AC15,Parameters!$I$2,,,,"T"))</f>
        <v>43.22</v>
      </c>
      <c r="AH15" s="44">
        <f>IF(RTD("cqg.rtd",,"StudyData",$AC$1,"Bar",,"Close",$AD$1,AC15,Parameters!$I$2,,,,"T")="",NA(),RTD("cqg.rtd",,"StudyData",$AC$1,"Bar",,"Close",$AD$1,AC15,Parameters!$I$2,,,,"T"))</f>
        <v>43.28</v>
      </c>
      <c r="AJ15" s="44">
        <f t="shared" si="5"/>
        <v>-13</v>
      </c>
      <c r="AK15" s="50">
        <f>IFERROR(RTD("cqg.rtd",,"StudyData",$AJ$1,"Bar",,"Time",$AK$1,AJ15,Parameters!$I$14,,,,"T"),NA())</f>
        <v>42486.34375</v>
      </c>
      <c r="AL15" s="44">
        <f>IF(RTD("cqg.rtd",,"StudyData",$AJ$1,"Bar",,"Open",$AK$1,AJ15,Parameters!$I$14,,,,"T")="",NA(),RTD("cqg.rtd",,"StudyData",$AJ$1,"Bar",,"Open",$AK$1,AJ15,Parameters!$I$14,,,,"T"))</f>
        <v>1240.3</v>
      </c>
      <c r="AM15" s="44">
        <f>IF(RTD("cqg.rtd",,"StudyData",$AJ$1,"Bar",,"High",$AK$1,AJ15,Parameters!$I$14,,,,"T")="",NA(),RTD("cqg.rtd",,"StudyData",$AJ$1,"Bar",,"High",$AK$1,AJ15,Parameters!$I$14,,,,"T"))</f>
        <v>1244.5999999999999</v>
      </c>
      <c r="AN15" s="44">
        <f>IF(RTD("cqg.rtd",,"StudyData",$AJ$1,"Bar",,"Low",$AK$1,AJ15,Parameters!$I$14,,,,"T")="",NA(),RTD("cqg.rtd",,"StudyData",$AJ$1,"Bar",,"Low",$AK$1,AJ15,Parameters!$I$14,,,,"T"))</f>
        <v>1240.0999999999999</v>
      </c>
      <c r="AO15" s="44">
        <f>IF(RTD("cqg.rtd",,"StudyData",$AJ$1,"Bar",,"Close",$AK$1,AJ15,Parameters!$I$14,,,,"T")="",NA(),RTD("cqg.rtd",,"StudyData",$AJ$1,"Bar",,"Close",$AK$1,AJ15,Parameters!$I$14,,,,"T"))</f>
        <v>1242.5</v>
      </c>
      <c r="AQ15" s="44">
        <f t="shared" si="6"/>
        <v>-13</v>
      </c>
      <c r="AR15" s="49">
        <f>RTD("cqg.rtd",,"StudyData",$AQ$1,"Bar",,"Time",AR1,AQ15,Parameters!$I$26,,,,"T")</f>
        <v>42486.34375</v>
      </c>
      <c r="AS15" s="44">
        <f>IF(RTD("cqg.rtd",,"StudyData",$AQ$1,"Bar",,"Open",AR1,AQ15,Parameters!$I$26,,,,"T")="",NA(),RTD("cqg.rtd",,"StudyData",$AQ$1,"Bar",,"Open",AR1,AQ15,Parameters!$I$26,,,,"T"))</f>
        <v>1.4615</v>
      </c>
      <c r="AT15" s="44">
        <f>IF(RTD("cqg.rtd",,"StudyData",$AQ$1,"Bar",,"High",AR1,AQ15,Parameters!$I$26,,,,"T")="",NA(),RTD("cqg.rtd",,"StudyData",$AQ$1,"Bar",,"High",AR1,AQ15,Parameters!$I$26,,,,"T"))</f>
        <v>1.4623999999999999</v>
      </c>
      <c r="AU15" s="44">
        <f>IF(RTD("cqg.rtd",,"StudyData",$AQ$1,"Bar",,"Low",AR1,AQ15,Parameters!$I$26,,,,"T")="",NA(),RTD("cqg.rtd",,"StudyData",$AQ$1,"Bar",,"Low",AR1,AQ15,Parameters!$I$26,,,,"T"))</f>
        <v>1.4608000000000001</v>
      </c>
      <c r="AV15" s="44">
        <f>IF(RTD("cqg.rtd",,"StudyData",$AQ$1,"Bar",,"Close",AR1,AQ15,Parameters!$I$26,,,,"T")="",NA(),RTD("cqg.rtd",,"StudyData",$AQ$1,"Bar",,"Close",AR1,AQ15,Parameters!$I$26,,,,"T"))</f>
        <v>1.4618</v>
      </c>
    </row>
    <row r="16" spans="1:48" x14ac:dyDescent="0.3">
      <c r="A16" s="44">
        <f t="shared" si="0"/>
        <v>-14</v>
      </c>
      <c r="B16" s="49">
        <f>RTD("cqg.rtd",,"StudyData",$A$1,"Bar",,"Time",B1,A16,Parameters!$D$2,,,,"T")</f>
        <v>42486.340277777781</v>
      </c>
      <c r="C16" s="44">
        <f>IF(RTD("cqg.rtd",,"StudyData",$A$1,"Bar",,"Open",B1,A16,Parameters!$D$2,,,,"T")="",NA(),RTD("cqg.rtd",,"StudyData",$A$1,"Bar",,"Open",B1,A16,Parameters!$D$2,,,,"T"))</f>
        <v>2087</v>
      </c>
      <c r="D16" s="44">
        <f>IF(RTD("cqg.rtd",,"StudyData",$A$1,"Bar",,"High",B1,A16,Parameters!$D$2,,,,"T")="",NA(),RTD("cqg.rtd",,"StudyData",$A$1,"Bar",,"High",B1,A16,Parameters!$D$2,,,,"T"))</f>
        <v>2087</v>
      </c>
      <c r="E16" s="44">
        <f>IF(RTD("cqg.rtd",,"StudyData",$A$1,"Bar",,"Low",B1,A16,Parameters!$D$2,,,,"T")="",NA(),RTD("cqg.rtd",,"StudyData",$A$1,"Bar",,"Low",B1,A16,Parameters!$D$2,,,,"T"))</f>
        <v>2086.5</v>
      </c>
      <c r="F16" s="44">
        <f>IF(RTD("cqg.rtd",,"StudyData",$A$1,"Bar",,"Close",B1,A16,Parameters!$D$2,,,,"T")="",NA(),RTD("cqg.rtd",,"StudyData",$A$1,"Bar",,"Close",B1,A16,Parameters!$D$2,,,,"T"))</f>
        <v>2087</v>
      </c>
      <c r="H16" s="44">
        <f t="shared" si="1"/>
        <v>-14</v>
      </c>
      <c r="I16" s="49">
        <f>RTD("cqg.rtd",,"StudyData",$H$1,"Bar",,"Time",I1,H16,Parameters!$D$14,,,,"T")</f>
        <v>42486.340277777781</v>
      </c>
      <c r="J16" s="44">
        <f>IF(RTD("cqg.rtd",,"StudyData",$H$1,"Bar",,"Open",I1,H16,Parameters!$D$14,,,,"T")="",NA(),RTD("cqg.rtd",,"StudyData",$H$1,"Bar",,"Open",I1,H16,Parameters!$D$14,,,,"T"))</f>
        <v>10319</v>
      </c>
      <c r="K16" s="44">
        <f>IF(RTD("cqg.rtd",,"StudyData",$H$1,"Bar",,"High",I1,H16,Parameters!$D$14,,,,"T")="",NA(),RTD("cqg.rtd",,"StudyData",$H$1,"Bar",,"High",I1,H16,Parameters!$D$14,,,,"T"))</f>
        <v>10321</v>
      </c>
      <c r="L16" s="44">
        <f>IF(RTD("cqg.rtd",,"StudyData",$H$1,"Bar",,"Low",I1,H16,Parameters!$D$14,,,,"T")="",NA(),RTD("cqg.rtd",,"StudyData",$H$1,"Bar",,"Low",I1,H16,Parameters!$D$14,,,,"T"))</f>
        <v>10313</v>
      </c>
      <c r="M16" s="44">
        <f>IF(RTD("cqg.rtd",,"StudyData",$H$1,"Bar",,"Close",I1,H16,Parameters!$D$14,,,,"T")="",NA(),RTD("cqg.rtd",,"StudyData",$H$1,"Bar",,"Close",I1,H16,Parameters!$D$14,,,,"T"))</f>
        <v>10320</v>
      </c>
      <c r="O16" s="44">
        <f t="shared" si="2"/>
        <v>-14</v>
      </c>
      <c r="P16" s="49">
        <f>RTD("cqg.rtd",,"StudyData",$O$1,"Bar",,"Time",P1,O16,Parameters!$D$26,,,,"T")</f>
        <v>42486.340277777781</v>
      </c>
      <c r="Q16" s="44">
        <f>IF(RTD("cqg.rtd",,"StudyData",$O$1,"Bar",,"Open",P1,O16,Parameters!$D$26,,,,"T")="",NA(),RTD("cqg.rtd",,"StudyData",$O$1,"Bar",,"Open",P1,O16,Parameters!$D$26,,,,"T"))</f>
        <v>3059</v>
      </c>
      <c r="R16" s="44">
        <f>IF(RTD("cqg.rtd",,"StudyData",$O$1,"Bar",,"High",P1,O16,Parameters!$D$26,,,,"T")="",NA(),RTD("cqg.rtd",,"StudyData",$O$1,"Bar",,"High",P1,O16,Parameters!$D$26,,,,"T"))</f>
        <v>3060</v>
      </c>
      <c r="S16" s="44">
        <f>IF(RTD("cqg.rtd",,"StudyData",$O$1,"Bar",,"Low",P1,O16,Parameters!$D$26,,,,"T")="",NA(),RTD("cqg.rtd",,"StudyData",$O$1,"Bar",,"Low",P1,O16,Parameters!$D$26,,,,"T"))</f>
        <v>3059</v>
      </c>
      <c r="T16" s="44">
        <f>IF(RTD("cqg.rtd",,"StudyData",$O$1,"Bar",,"Close",P1,O16,Parameters!$D$26,,,,"T")="",NA(),RTD("cqg.rtd",,"StudyData",$O$1,"Bar",,"Close",P1,O16,Parameters!$D$26,,,,"T"))</f>
        <v>3060</v>
      </c>
      <c r="V16" s="44">
        <f t="shared" si="3"/>
        <v>-14</v>
      </c>
      <c r="W16" s="49">
        <f>IFERROR(RTD("cqg.rtd",,"StudyData",$V$1,"Bar",,"Time",$W$1,V16,Parameters!$D$38,,,,"T"),NA())</f>
        <v>42486.340277777781</v>
      </c>
      <c r="X16" s="44">
        <f>IF(RTD("cqg.rtd",,"StudyData",$V$1,"Bar",,"Open",$W$1,V16,Parameters!$D$38,,,,"T")="",NA(),RTD("cqg.rtd",,"StudyData",$V$1,"Bar",,"Open",$W$1,V16,Parameters!$D$38,,,,"T"))</f>
        <v>17360</v>
      </c>
      <c r="Y16" s="44">
        <f>IF(RTD("cqg.rtd",,"StudyData",$V$1,"Bar",,"High",$W$1,V16,Parameters!$D$38,,,,"T")="",NA(),RTD("cqg.rtd",,"StudyData",$V$1,"Bar",,"High",$W$1,V16,Parameters!$D$38,,,,"T"))</f>
        <v>17365</v>
      </c>
      <c r="Z16" s="44">
        <f>IF(RTD("cqg.rtd",,"StudyData",$V$1,"Bar",,"Low",$W$1,V16,Parameters!$D$38,,,,"T")="",NA(),RTD("cqg.rtd",,"StudyData",$V$1,"Bar",,"Low",$W$1,V16,Parameters!$D$38,,,,"T"))</f>
        <v>17350</v>
      </c>
      <c r="AA16" s="44">
        <f>IF(RTD("cqg.rtd",,"StudyData",$V$1,"Bar",,"Close",$W$1,V16,Parameters!$D$38,,,,"T")="",NA(),RTD("cqg.rtd",,"StudyData",$V$1,"Bar",,"Close",$W$1,V16,Parameters!$D$38,,,,"T"))</f>
        <v>17355</v>
      </c>
      <c r="AC16" s="44">
        <f t="shared" si="4"/>
        <v>-14</v>
      </c>
      <c r="AD16" s="50">
        <f>IFERROR(RTD("cqg.rtd",,"StudyData",$AC$1,"Bar",,"Time",$AD$1,AC16,Parameters!$I$2,,,,"T"),NA())</f>
        <v>42486.340277777781</v>
      </c>
      <c r="AE16" s="44">
        <f>IF(RTD("cqg.rtd",,"StudyData",$AC$1,"Bar",,"Open",$AD$1,AC16,Parameters!$I$2,,,,"T")="",NA(),RTD("cqg.rtd",,"StudyData",$AC$1,"Bar",,"Open",$AD$1,AC16,Parameters!$I$2,,,,"T"))</f>
        <v>43.34</v>
      </c>
      <c r="AF16" s="44">
        <f>IF(RTD("cqg.rtd",,"StudyData",$AC$1,"Bar",,"High",$AD$1,AC16,Parameters!$I$2,,,,"T")="",NA(),RTD("cqg.rtd",,"StudyData",$AC$1,"Bar",,"High",$AD$1,AC16,Parameters!$I$2,,,,"T"))</f>
        <v>43.4</v>
      </c>
      <c r="AG16" s="44">
        <f>IF(RTD("cqg.rtd",,"StudyData",$AC$1,"Bar",,"Low",$AD$1,AC16,Parameters!$I$2,,,,"T")="",NA(),RTD("cqg.rtd",,"StudyData",$AC$1,"Bar",,"Low",$AD$1,AC16,Parameters!$I$2,,,,"T"))</f>
        <v>43.31</v>
      </c>
      <c r="AH16" s="44">
        <f>IF(RTD("cqg.rtd",,"StudyData",$AC$1,"Bar",,"Close",$AD$1,AC16,Parameters!$I$2,,,,"T")="",NA(),RTD("cqg.rtd",,"StudyData",$AC$1,"Bar",,"Close",$AD$1,AC16,Parameters!$I$2,,,,"T"))</f>
        <v>43.39</v>
      </c>
      <c r="AJ16" s="44">
        <f t="shared" si="5"/>
        <v>-14</v>
      </c>
      <c r="AK16" s="50">
        <f>IFERROR(RTD("cqg.rtd",,"StudyData",$AJ$1,"Bar",,"Time",$AK$1,AJ16,Parameters!$I$14,,,,"T"),NA())</f>
        <v>42486.340277777781</v>
      </c>
      <c r="AL16" s="44">
        <f>IF(RTD("cqg.rtd",,"StudyData",$AJ$1,"Bar",,"Open",$AK$1,AJ16,Parameters!$I$14,,,,"T")="",NA(),RTD("cqg.rtd",,"StudyData",$AJ$1,"Bar",,"Open",$AK$1,AJ16,Parameters!$I$14,,,,"T"))</f>
        <v>1236.7</v>
      </c>
      <c r="AM16" s="44">
        <f>IF(RTD("cqg.rtd",,"StudyData",$AJ$1,"Bar",,"High",$AK$1,AJ16,Parameters!$I$14,,,,"T")="",NA(),RTD("cqg.rtd",,"StudyData",$AJ$1,"Bar",,"High",$AK$1,AJ16,Parameters!$I$14,,,,"T"))</f>
        <v>1241.5</v>
      </c>
      <c r="AN16" s="44">
        <f>IF(RTD("cqg.rtd",,"StudyData",$AJ$1,"Bar",,"Low",$AK$1,AJ16,Parameters!$I$14,,,,"T")="",NA(),RTD("cqg.rtd",,"StudyData",$AJ$1,"Bar",,"Low",$AK$1,AJ16,Parameters!$I$14,,,,"T"))</f>
        <v>1236.5999999999999</v>
      </c>
      <c r="AO16" s="44">
        <f>IF(RTD("cqg.rtd",,"StudyData",$AJ$1,"Bar",,"Close",$AK$1,AJ16,Parameters!$I$14,,,,"T")="",NA(),RTD("cqg.rtd",,"StudyData",$AJ$1,"Bar",,"Close",$AK$1,AJ16,Parameters!$I$14,,,,"T"))</f>
        <v>1240.2</v>
      </c>
      <c r="AQ16" s="44">
        <f t="shared" si="6"/>
        <v>-14</v>
      </c>
      <c r="AR16" s="49">
        <f>RTD("cqg.rtd",,"StudyData",$AQ$1,"Bar",,"Time",AR1,AQ16,Parameters!$I$26,,,,"T")</f>
        <v>42486.340277777781</v>
      </c>
      <c r="AS16" s="44">
        <f>IF(RTD("cqg.rtd",,"StudyData",$AQ$1,"Bar",,"Open",AR1,AQ16,Parameters!$I$26,,,,"T")="",NA(),RTD("cqg.rtd",,"StudyData",$AQ$1,"Bar",,"Open",AR1,AQ16,Parameters!$I$26,,,,"T"))</f>
        <v>1.4614</v>
      </c>
      <c r="AT16" s="44">
        <f>IF(RTD("cqg.rtd",,"StudyData",$AQ$1,"Bar",,"High",AR1,AQ16,Parameters!$I$26,,,,"T")="",NA(),RTD("cqg.rtd",,"StudyData",$AQ$1,"Bar",,"High",AR1,AQ16,Parameters!$I$26,,,,"T"))</f>
        <v>1.462</v>
      </c>
      <c r="AU16" s="44">
        <f>IF(RTD("cqg.rtd",,"StudyData",$AQ$1,"Bar",,"Low",AR1,AQ16,Parameters!$I$26,,,,"T")="",NA(),RTD("cqg.rtd",,"StudyData",$AQ$1,"Bar",,"Low",AR1,AQ16,Parameters!$I$26,,,,"T"))</f>
        <v>1.4614</v>
      </c>
      <c r="AV16" s="44">
        <f>IF(RTD("cqg.rtd",,"StudyData",$AQ$1,"Bar",,"Close",AR1,AQ16,Parameters!$I$26,,,,"T")="",NA(),RTD("cqg.rtd",,"StudyData",$AQ$1,"Bar",,"Close",AR1,AQ16,Parameters!$I$26,,,,"T"))</f>
        <v>1.4615</v>
      </c>
    </row>
    <row r="17" spans="1:48" x14ac:dyDescent="0.3">
      <c r="A17" s="44">
        <f t="shared" si="0"/>
        <v>-15</v>
      </c>
      <c r="B17" s="49">
        <f>RTD("cqg.rtd",,"StudyData",$A$1,"Bar",,"Time",B1,A17,Parameters!$D$2,,,,"T")</f>
        <v>42486.336805555555</v>
      </c>
      <c r="C17" s="44">
        <f>IF(RTD("cqg.rtd",,"StudyData",$A$1,"Bar",,"Open",B1,A17,Parameters!$D$2,,,,"T")="",NA(),RTD("cqg.rtd",,"StudyData",$A$1,"Bar",,"Open",B1,A17,Parameters!$D$2,,,,"T"))</f>
        <v>2086.5</v>
      </c>
      <c r="D17" s="44">
        <f>IF(RTD("cqg.rtd",,"StudyData",$A$1,"Bar",,"High",B1,A17,Parameters!$D$2,,,,"T")="",NA(),RTD("cqg.rtd",,"StudyData",$A$1,"Bar",,"High",B1,A17,Parameters!$D$2,,,,"T"))</f>
        <v>2087.5</v>
      </c>
      <c r="E17" s="44">
        <f>IF(RTD("cqg.rtd",,"StudyData",$A$1,"Bar",,"Low",B1,A17,Parameters!$D$2,,,,"T")="",NA(),RTD("cqg.rtd",,"StudyData",$A$1,"Bar",,"Low",B1,A17,Parameters!$D$2,,,,"T"))</f>
        <v>2086.5</v>
      </c>
      <c r="F17" s="44">
        <f>IF(RTD("cqg.rtd",,"StudyData",$A$1,"Bar",,"Close",B1,A17,Parameters!$D$2,,,,"T")="",NA(),RTD("cqg.rtd",,"StudyData",$A$1,"Bar",,"Close",B1,A17,Parameters!$D$2,,,,"T"))</f>
        <v>2087</v>
      </c>
      <c r="H17" s="44">
        <f t="shared" si="1"/>
        <v>-15</v>
      </c>
      <c r="I17" s="49">
        <f>RTD("cqg.rtd",,"StudyData",$H$1,"Bar",,"Time",I1,H17,Parameters!$D$14,,,,"T")</f>
        <v>42486.336805555555</v>
      </c>
      <c r="J17" s="44">
        <f>IF(RTD("cqg.rtd",,"StudyData",$H$1,"Bar",,"Open",I1,H17,Parameters!$D$14,,,,"T")="",NA(),RTD("cqg.rtd",,"StudyData",$H$1,"Bar",,"Open",I1,H17,Parameters!$D$14,,,,"T"))</f>
        <v>10320.5</v>
      </c>
      <c r="K17" s="44">
        <f>IF(RTD("cqg.rtd",,"StudyData",$H$1,"Bar",,"High",I1,H17,Parameters!$D$14,,,,"T")="",NA(),RTD("cqg.rtd",,"StudyData",$H$1,"Bar",,"High",I1,H17,Parameters!$D$14,,,,"T"))</f>
        <v>10325.5</v>
      </c>
      <c r="L17" s="44">
        <f>IF(RTD("cqg.rtd",,"StudyData",$H$1,"Bar",,"Low",I1,H17,Parameters!$D$14,,,,"T")="",NA(),RTD("cqg.rtd",,"StudyData",$H$1,"Bar",,"Low",I1,H17,Parameters!$D$14,,,,"T"))</f>
        <v>10316</v>
      </c>
      <c r="M17" s="44">
        <f>IF(RTD("cqg.rtd",,"StudyData",$H$1,"Bar",,"Close",I1,H17,Parameters!$D$14,,,,"T")="",NA(),RTD("cqg.rtd",,"StudyData",$H$1,"Bar",,"Close",I1,H17,Parameters!$D$14,,,,"T"))</f>
        <v>10319.5</v>
      </c>
      <c r="O17" s="44">
        <f t="shared" si="2"/>
        <v>-15</v>
      </c>
      <c r="P17" s="49">
        <f>RTD("cqg.rtd",,"StudyData",$O$1,"Bar",,"Time",P1,O17,Parameters!$D$26,,,,"T")</f>
        <v>42486.336805555555</v>
      </c>
      <c r="Q17" s="44">
        <f>IF(RTD("cqg.rtd",,"StudyData",$O$1,"Bar",,"Open",P1,O17,Parameters!$D$26,,,,"T")="",NA(),RTD("cqg.rtd",,"StudyData",$O$1,"Bar",,"Open",P1,O17,Parameters!$D$26,,,,"T"))</f>
        <v>3060</v>
      </c>
      <c r="R17" s="44">
        <f>IF(RTD("cqg.rtd",,"StudyData",$O$1,"Bar",,"High",P1,O17,Parameters!$D$26,,,,"T")="",NA(),RTD("cqg.rtd",,"StudyData",$O$1,"Bar",,"High",P1,O17,Parameters!$D$26,,,,"T"))</f>
        <v>3062</v>
      </c>
      <c r="S17" s="44">
        <f>IF(RTD("cqg.rtd",,"StudyData",$O$1,"Bar",,"Low",P1,O17,Parameters!$D$26,,,,"T")="",NA(),RTD("cqg.rtd",,"StudyData",$O$1,"Bar",,"Low",P1,O17,Parameters!$D$26,,,,"T"))</f>
        <v>3059</v>
      </c>
      <c r="T17" s="44">
        <f>IF(RTD("cqg.rtd",,"StudyData",$O$1,"Bar",,"Close",P1,O17,Parameters!$D$26,,,,"T")="",NA(),RTD("cqg.rtd",,"StudyData",$O$1,"Bar",,"Close",P1,O17,Parameters!$D$26,,,,"T"))</f>
        <v>3060</v>
      </c>
      <c r="V17" s="44">
        <f t="shared" si="3"/>
        <v>-15</v>
      </c>
      <c r="W17" s="49">
        <f>IFERROR(RTD("cqg.rtd",,"StudyData",$V$1,"Bar",,"Time",$W$1,V17,Parameters!$D$38,,,,"T"),NA())</f>
        <v>42486.336805555555</v>
      </c>
      <c r="X17" s="44">
        <f>IF(RTD("cqg.rtd",,"StudyData",$V$1,"Bar",,"Open",$W$1,V17,Parameters!$D$38,,,,"T")="",NA(),RTD("cqg.rtd",,"StudyData",$V$1,"Bar",,"Open",$W$1,V17,Parameters!$D$38,,,,"T"))</f>
        <v>17360</v>
      </c>
      <c r="Y17" s="44">
        <f>IF(RTD("cqg.rtd",,"StudyData",$V$1,"Bar",,"High",$W$1,V17,Parameters!$D$38,,,,"T")="",NA(),RTD("cqg.rtd",,"StudyData",$V$1,"Bar",,"High",$W$1,V17,Parameters!$D$38,,,,"T"))</f>
        <v>17370</v>
      </c>
      <c r="Z17" s="44">
        <f>IF(RTD("cqg.rtd",,"StudyData",$V$1,"Bar",,"Low",$W$1,V17,Parameters!$D$38,,,,"T")="",NA(),RTD("cqg.rtd",,"StudyData",$V$1,"Bar",,"Low",$W$1,V17,Parameters!$D$38,,,,"T"))</f>
        <v>17350</v>
      </c>
      <c r="AA17" s="44">
        <f>IF(RTD("cqg.rtd",,"StudyData",$V$1,"Bar",,"Close",$W$1,V17,Parameters!$D$38,,,,"T")="",NA(),RTD("cqg.rtd",,"StudyData",$V$1,"Bar",,"Close",$W$1,V17,Parameters!$D$38,,,,"T"))</f>
        <v>17360</v>
      </c>
      <c r="AC17" s="44">
        <f t="shared" si="4"/>
        <v>-15</v>
      </c>
      <c r="AD17" s="50">
        <f>IFERROR(RTD("cqg.rtd",,"StudyData",$AC$1,"Bar",,"Time",$AD$1,AC17,Parameters!$I$2,,,,"T"),NA())</f>
        <v>42486.336805555555</v>
      </c>
      <c r="AE17" s="44">
        <f>IF(RTD("cqg.rtd",,"StudyData",$AC$1,"Bar",,"Open",$AD$1,AC17,Parameters!$I$2,,,,"T")="",NA(),RTD("cqg.rtd",,"StudyData",$AC$1,"Bar",,"Open",$AD$1,AC17,Parameters!$I$2,,,,"T"))</f>
        <v>43.37</v>
      </c>
      <c r="AF17" s="44">
        <f>IF(RTD("cqg.rtd",,"StudyData",$AC$1,"Bar",,"High",$AD$1,AC17,Parameters!$I$2,,,,"T")="",NA(),RTD("cqg.rtd",,"StudyData",$AC$1,"Bar",,"High",$AD$1,AC17,Parameters!$I$2,,,,"T"))</f>
        <v>43.42</v>
      </c>
      <c r="AG17" s="44">
        <f>IF(RTD("cqg.rtd",,"StudyData",$AC$1,"Bar",,"Low",$AD$1,AC17,Parameters!$I$2,,,,"T")="",NA(),RTD("cqg.rtd",,"StudyData",$AC$1,"Bar",,"Low",$AD$1,AC17,Parameters!$I$2,,,,"T"))</f>
        <v>43.29</v>
      </c>
      <c r="AH17" s="44">
        <f>IF(RTD("cqg.rtd",,"StudyData",$AC$1,"Bar",,"Close",$AD$1,AC17,Parameters!$I$2,,,,"T")="",NA(),RTD("cqg.rtd",,"StudyData",$AC$1,"Bar",,"Close",$AD$1,AC17,Parameters!$I$2,,,,"T"))</f>
        <v>43.34</v>
      </c>
      <c r="AJ17" s="44">
        <f t="shared" si="5"/>
        <v>-15</v>
      </c>
      <c r="AK17" s="50">
        <f>IFERROR(RTD("cqg.rtd",,"StudyData",$AJ$1,"Bar",,"Time",$AK$1,AJ17,Parameters!$I$14,,,,"T"),NA())</f>
        <v>42486.336805555555</v>
      </c>
      <c r="AL17" s="44">
        <f>IF(RTD("cqg.rtd",,"StudyData",$AJ$1,"Bar",,"Open",$AK$1,AJ17,Parameters!$I$14,,,,"T")="",NA(),RTD("cqg.rtd",,"StudyData",$AJ$1,"Bar",,"Open",$AK$1,AJ17,Parameters!$I$14,,,,"T"))</f>
        <v>1236.3</v>
      </c>
      <c r="AM17" s="44">
        <f>IF(RTD("cqg.rtd",,"StudyData",$AJ$1,"Bar",,"High",$AK$1,AJ17,Parameters!$I$14,,,,"T")="",NA(),RTD("cqg.rtd",,"StudyData",$AJ$1,"Bar",,"High",$AK$1,AJ17,Parameters!$I$14,,,,"T"))</f>
        <v>1237.3</v>
      </c>
      <c r="AN17" s="44">
        <f>IF(RTD("cqg.rtd",,"StudyData",$AJ$1,"Bar",,"Low",$AK$1,AJ17,Parameters!$I$14,,,,"T")="",NA(),RTD("cqg.rtd",,"StudyData",$AJ$1,"Bar",,"Low",$AK$1,AJ17,Parameters!$I$14,,,,"T"))</f>
        <v>1236.0999999999999</v>
      </c>
      <c r="AO17" s="44">
        <f>IF(RTD("cqg.rtd",,"StudyData",$AJ$1,"Bar",,"Close",$AK$1,AJ17,Parameters!$I$14,,,,"T")="",NA(),RTD("cqg.rtd",,"StudyData",$AJ$1,"Bar",,"Close",$AK$1,AJ17,Parameters!$I$14,,,,"T"))</f>
        <v>1236.7</v>
      </c>
      <c r="AQ17" s="44">
        <f t="shared" si="6"/>
        <v>-15</v>
      </c>
      <c r="AR17" s="49">
        <f>RTD("cqg.rtd",,"StudyData",$AQ$1,"Bar",,"Time",AR1,AQ17,Parameters!$I$26,,,,"T")</f>
        <v>42486.336805555555</v>
      </c>
      <c r="AS17" s="44">
        <f>IF(RTD("cqg.rtd",,"StudyData",$AQ$1,"Bar",,"Open",AR1,AQ17,Parameters!$I$26,,,,"T")="",NA(),RTD("cqg.rtd",,"StudyData",$AQ$1,"Bar",,"Open",AR1,AQ17,Parameters!$I$26,,,,"T"))</f>
        <v>1.4617</v>
      </c>
      <c r="AT17" s="44">
        <f>IF(RTD("cqg.rtd",,"StudyData",$AQ$1,"Bar",,"High",AR1,AQ17,Parameters!$I$26,,,,"T")="",NA(),RTD("cqg.rtd",,"StudyData",$AQ$1,"Bar",,"High",AR1,AQ17,Parameters!$I$26,,,,"T"))</f>
        <v>1.462</v>
      </c>
      <c r="AU17" s="44">
        <f>IF(RTD("cqg.rtd",,"StudyData",$AQ$1,"Bar",,"Low",AR1,AQ17,Parameters!$I$26,,,,"T")="",NA(),RTD("cqg.rtd",,"StudyData",$AQ$1,"Bar",,"Low",AR1,AQ17,Parameters!$I$26,,,,"T"))</f>
        <v>1.4612000000000001</v>
      </c>
      <c r="AV17" s="44">
        <f>IF(RTD("cqg.rtd",,"StudyData",$AQ$1,"Bar",,"Close",AR1,AQ17,Parameters!$I$26,,,,"T")="",NA(),RTD("cqg.rtd",,"StudyData",$AQ$1,"Bar",,"Close",AR1,AQ17,Parameters!$I$26,,,,"T"))</f>
        <v>1.4614</v>
      </c>
    </row>
    <row r="18" spans="1:48" x14ac:dyDescent="0.3">
      <c r="A18" s="44">
        <f t="shared" si="0"/>
        <v>-16</v>
      </c>
      <c r="B18" s="49">
        <f>RTD("cqg.rtd",,"StudyData",$A$1,"Bar",,"Time",B1,A18,Parameters!$D$2,,,,"T")</f>
        <v>42486.333333333336</v>
      </c>
      <c r="C18" s="44">
        <f>IF(RTD("cqg.rtd",,"StudyData",$A$1,"Bar",,"Open",B1,A18,Parameters!$D$2,,,,"T")="",NA(),RTD("cqg.rtd",,"StudyData",$A$1,"Bar",,"Open",B1,A18,Parameters!$D$2,,,,"T"))</f>
        <v>2087.25</v>
      </c>
      <c r="D18" s="44">
        <f>IF(RTD("cqg.rtd",,"StudyData",$A$1,"Bar",,"High",B1,A18,Parameters!$D$2,,,,"T")="",NA(),RTD("cqg.rtd",,"StudyData",$A$1,"Bar",,"High",B1,A18,Parameters!$D$2,,,,"T"))</f>
        <v>2087.5</v>
      </c>
      <c r="E18" s="44">
        <f>IF(RTD("cqg.rtd",,"StudyData",$A$1,"Bar",,"Low",B1,A18,Parameters!$D$2,,,,"T")="",NA(),RTD("cqg.rtd",,"StudyData",$A$1,"Bar",,"Low",B1,A18,Parameters!$D$2,,,,"T"))</f>
        <v>2086.5</v>
      </c>
      <c r="F18" s="44">
        <f>IF(RTD("cqg.rtd",,"StudyData",$A$1,"Bar",,"Close",B1,A18,Parameters!$D$2,,,,"T")="",NA(),RTD("cqg.rtd",,"StudyData",$A$1,"Bar",,"Close",B1,A18,Parameters!$D$2,,,,"T"))</f>
        <v>2086.5</v>
      </c>
      <c r="H18" s="44">
        <f t="shared" si="1"/>
        <v>-16</v>
      </c>
      <c r="I18" s="49">
        <f>RTD("cqg.rtd",,"StudyData",$H$1,"Bar",,"Time",I1,H18,Parameters!$D$14,,,,"T")</f>
        <v>42486.333333333336</v>
      </c>
      <c r="J18" s="44">
        <f>IF(RTD("cqg.rtd",,"StudyData",$H$1,"Bar",,"Open",I1,H18,Parameters!$D$14,,,,"T")="",NA(),RTD("cqg.rtd",,"StudyData",$H$1,"Bar",,"Open",I1,H18,Parameters!$D$14,,,,"T"))</f>
        <v>10326.5</v>
      </c>
      <c r="K18" s="44">
        <f>IF(RTD("cqg.rtd",,"StudyData",$H$1,"Bar",,"High",I1,H18,Parameters!$D$14,,,,"T")="",NA(),RTD("cqg.rtd",,"StudyData",$H$1,"Bar",,"High",I1,H18,Parameters!$D$14,,,,"T"))</f>
        <v>10326.5</v>
      </c>
      <c r="L18" s="44">
        <f>IF(RTD("cqg.rtd",,"StudyData",$H$1,"Bar",,"Low",I1,H18,Parameters!$D$14,,,,"T")="",NA(),RTD("cqg.rtd",,"StudyData",$H$1,"Bar",,"Low",I1,H18,Parameters!$D$14,,,,"T"))</f>
        <v>10318.5</v>
      </c>
      <c r="M18" s="44">
        <f>IF(RTD("cqg.rtd",,"StudyData",$H$1,"Bar",,"Close",I1,H18,Parameters!$D$14,,,,"T")="",NA(),RTD("cqg.rtd",,"StudyData",$H$1,"Bar",,"Close",I1,H18,Parameters!$D$14,,,,"T"))</f>
        <v>10320</v>
      </c>
      <c r="O18" s="44">
        <f t="shared" si="2"/>
        <v>-16</v>
      </c>
      <c r="P18" s="49">
        <f>RTD("cqg.rtd",,"StudyData",$O$1,"Bar",,"Time",P1,O18,Parameters!$D$26,,,,"T")</f>
        <v>42486.333333333336</v>
      </c>
      <c r="Q18" s="44">
        <f>IF(RTD("cqg.rtd",,"StudyData",$O$1,"Bar",,"Open",P1,O18,Parameters!$D$26,,,,"T")="",NA(),RTD("cqg.rtd",,"StudyData",$O$1,"Bar",,"Open",P1,O18,Parameters!$D$26,,,,"T"))</f>
        <v>3062</v>
      </c>
      <c r="R18" s="44">
        <f>IF(RTD("cqg.rtd",,"StudyData",$O$1,"Bar",,"High",P1,O18,Parameters!$D$26,,,,"T")="",NA(),RTD("cqg.rtd",,"StudyData",$O$1,"Bar",,"High",P1,O18,Parameters!$D$26,,,,"T"))</f>
        <v>3062</v>
      </c>
      <c r="S18" s="44">
        <f>IF(RTD("cqg.rtd",,"StudyData",$O$1,"Bar",,"Low",P1,O18,Parameters!$D$26,,,,"T")="",NA(),RTD("cqg.rtd",,"StudyData",$O$1,"Bar",,"Low",P1,O18,Parameters!$D$26,,,,"T"))</f>
        <v>3060</v>
      </c>
      <c r="T18" s="44">
        <f>IF(RTD("cqg.rtd",,"StudyData",$O$1,"Bar",,"Close",P1,O18,Parameters!$D$26,,,,"T")="",NA(),RTD("cqg.rtd",,"StudyData",$O$1,"Bar",,"Close",P1,O18,Parameters!$D$26,,,,"T"))</f>
        <v>3060</v>
      </c>
      <c r="V18" s="44">
        <f t="shared" si="3"/>
        <v>-16</v>
      </c>
      <c r="W18" s="49">
        <f>IFERROR(RTD("cqg.rtd",,"StudyData",$V$1,"Bar",,"Time",$W$1,V18,Parameters!$D$38,,,,"T"),NA())</f>
        <v>42486.333333333336</v>
      </c>
      <c r="X18" s="44">
        <f>IF(RTD("cqg.rtd",,"StudyData",$V$1,"Bar",,"Open",$W$1,V18,Parameters!$D$38,,,,"T")="",NA(),RTD("cqg.rtd",,"StudyData",$V$1,"Bar",,"Open",$W$1,V18,Parameters!$D$38,,,,"T"))</f>
        <v>17355</v>
      </c>
      <c r="Y18" s="44">
        <f>IF(RTD("cqg.rtd",,"StudyData",$V$1,"Bar",,"High",$W$1,V18,Parameters!$D$38,,,,"T")="",NA(),RTD("cqg.rtd",,"StudyData",$V$1,"Bar",,"High",$W$1,V18,Parameters!$D$38,,,,"T"))</f>
        <v>17365</v>
      </c>
      <c r="Z18" s="44">
        <f>IF(RTD("cqg.rtd",,"StudyData",$V$1,"Bar",,"Low",$W$1,V18,Parameters!$D$38,,,,"T")="",NA(),RTD("cqg.rtd",,"StudyData",$V$1,"Bar",,"Low",$W$1,V18,Parameters!$D$38,,,,"T"))</f>
        <v>17350</v>
      </c>
      <c r="AA18" s="44">
        <f>IF(RTD("cqg.rtd",,"StudyData",$V$1,"Bar",,"Close",$W$1,V18,Parameters!$D$38,,,,"T")="",NA(),RTD("cqg.rtd",,"StudyData",$V$1,"Bar",,"Close",$W$1,V18,Parameters!$D$38,,,,"T"))</f>
        <v>17355</v>
      </c>
      <c r="AC18" s="44">
        <f t="shared" si="4"/>
        <v>-16</v>
      </c>
      <c r="AD18" s="50">
        <f>IFERROR(RTD("cqg.rtd",,"StudyData",$AC$1,"Bar",,"Time",$AD$1,AC18,Parameters!$I$2,,,,"T"),NA())</f>
        <v>42486.333333333336</v>
      </c>
      <c r="AE18" s="44">
        <f>IF(RTD("cqg.rtd",,"StudyData",$AC$1,"Bar",,"Open",$AD$1,AC18,Parameters!$I$2,,,,"T")="",NA(),RTD("cqg.rtd",,"StudyData",$AC$1,"Bar",,"Open",$AD$1,AC18,Parameters!$I$2,,,,"T"))</f>
        <v>43.26</v>
      </c>
      <c r="AF18" s="44">
        <f>IF(RTD("cqg.rtd",,"StudyData",$AC$1,"Bar",,"High",$AD$1,AC18,Parameters!$I$2,,,,"T")="",NA(),RTD("cqg.rtd",,"StudyData",$AC$1,"Bar",,"High",$AD$1,AC18,Parameters!$I$2,,,,"T"))</f>
        <v>43.43</v>
      </c>
      <c r="AG18" s="44">
        <f>IF(RTD("cqg.rtd",,"StudyData",$AC$1,"Bar",,"Low",$AD$1,AC18,Parameters!$I$2,,,,"T")="",NA(),RTD("cqg.rtd",,"StudyData",$AC$1,"Bar",,"Low",$AD$1,AC18,Parameters!$I$2,,,,"T"))</f>
        <v>43.26</v>
      </c>
      <c r="AH18" s="44">
        <f>IF(RTD("cqg.rtd",,"StudyData",$AC$1,"Bar",,"Close",$AD$1,AC18,Parameters!$I$2,,,,"T")="",NA(),RTD("cqg.rtd",,"StudyData",$AC$1,"Bar",,"Close",$AD$1,AC18,Parameters!$I$2,,,,"T"))</f>
        <v>43.36</v>
      </c>
      <c r="AJ18" s="44">
        <f t="shared" si="5"/>
        <v>-16</v>
      </c>
      <c r="AK18" s="50">
        <f>IFERROR(RTD("cqg.rtd",,"StudyData",$AJ$1,"Bar",,"Time",$AK$1,AJ18,Parameters!$I$14,,,,"T"),NA())</f>
        <v>42486.333333333336</v>
      </c>
      <c r="AL18" s="44">
        <f>IF(RTD("cqg.rtd",,"StudyData",$AJ$1,"Bar",,"Open",$AK$1,AJ18,Parameters!$I$14,,,,"T")="",NA(),RTD("cqg.rtd",,"StudyData",$AJ$1,"Bar",,"Open",$AK$1,AJ18,Parameters!$I$14,,,,"T"))</f>
        <v>1235.2</v>
      </c>
      <c r="AM18" s="44">
        <f>IF(RTD("cqg.rtd",,"StudyData",$AJ$1,"Bar",,"High",$AK$1,AJ18,Parameters!$I$14,,,,"T")="",NA(),RTD("cqg.rtd",,"StudyData",$AJ$1,"Bar",,"High",$AK$1,AJ18,Parameters!$I$14,,,,"T"))</f>
        <v>1236.3</v>
      </c>
      <c r="AN18" s="44">
        <f>IF(RTD("cqg.rtd",,"StudyData",$AJ$1,"Bar",,"Low",$AK$1,AJ18,Parameters!$I$14,,,,"T")="",NA(),RTD("cqg.rtd",,"StudyData",$AJ$1,"Bar",,"Low",$AK$1,AJ18,Parameters!$I$14,,,,"T"))</f>
        <v>1235</v>
      </c>
      <c r="AO18" s="44">
        <f>IF(RTD("cqg.rtd",,"StudyData",$AJ$1,"Bar",,"Close",$AK$1,AJ18,Parameters!$I$14,,,,"T")="",NA(),RTD("cqg.rtd",,"StudyData",$AJ$1,"Bar",,"Close",$AK$1,AJ18,Parameters!$I$14,,,,"T"))</f>
        <v>1236.2</v>
      </c>
      <c r="AQ18" s="44">
        <f t="shared" si="6"/>
        <v>-16</v>
      </c>
      <c r="AR18" s="49">
        <f>RTD("cqg.rtd",,"StudyData",$AQ$1,"Bar",,"Time",AR1,AQ18,Parameters!$I$26,,,,"T")</f>
        <v>42486.333333333336</v>
      </c>
      <c r="AS18" s="44">
        <f>IF(RTD("cqg.rtd",,"StudyData",$AQ$1,"Bar",,"Open",AR1,AQ18,Parameters!$I$26,,,,"T")="",NA(),RTD("cqg.rtd",,"StudyData",$AQ$1,"Bar",,"Open",AR1,AQ18,Parameters!$I$26,,,,"T"))</f>
        <v>1.4610000000000001</v>
      </c>
      <c r="AT18" s="44">
        <f>IF(RTD("cqg.rtd",,"StudyData",$AQ$1,"Bar",,"High",AR1,AQ18,Parameters!$I$26,,,,"T")="",NA(),RTD("cqg.rtd",,"StudyData",$AQ$1,"Bar",,"High",AR1,AQ18,Parameters!$I$26,,,,"T"))</f>
        <v>1.4624999999999999</v>
      </c>
      <c r="AU18" s="44">
        <f>IF(RTD("cqg.rtd",,"StudyData",$AQ$1,"Bar",,"Low",AR1,AQ18,Parameters!$I$26,,,,"T")="",NA(),RTD("cqg.rtd",,"StudyData",$AQ$1,"Bar",,"Low",AR1,AQ18,Parameters!$I$26,,,,"T"))</f>
        <v>1.4610000000000001</v>
      </c>
      <c r="AV18" s="44">
        <f>IF(RTD("cqg.rtd",,"StudyData",$AQ$1,"Bar",,"Close",AR1,AQ18,Parameters!$I$26,,,,"T")="",NA(),RTD("cqg.rtd",,"StudyData",$AQ$1,"Bar",,"Close",AR1,AQ18,Parameters!$I$26,,,,"T"))</f>
        <v>1.4617</v>
      </c>
    </row>
    <row r="19" spans="1:48" x14ac:dyDescent="0.3">
      <c r="A19" s="44">
        <f t="shared" si="0"/>
        <v>-17</v>
      </c>
      <c r="B19" s="49">
        <f>RTD("cqg.rtd",,"StudyData",$A$1,"Bar",,"Time",B1,A19,Parameters!$D$2,,,,"T")</f>
        <v>42486.329861111109</v>
      </c>
      <c r="C19" s="44">
        <f>IF(RTD("cqg.rtd",,"StudyData",$A$1,"Bar",,"Open",B1,A19,Parameters!$D$2,,,,"T")="",NA(),RTD("cqg.rtd",,"StudyData",$A$1,"Bar",,"Open",B1,A19,Parameters!$D$2,,,,"T"))</f>
        <v>2087</v>
      </c>
      <c r="D19" s="44">
        <f>IF(RTD("cqg.rtd",,"StudyData",$A$1,"Bar",,"High",B1,A19,Parameters!$D$2,,,,"T")="",NA(),RTD("cqg.rtd",,"StudyData",$A$1,"Bar",,"High",B1,A19,Parameters!$D$2,,,,"T"))</f>
        <v>2087.5</v>
      </c>
      <c r="E19" s="44">
        <f>IF(RTD("cqg.rtd",,"StudyData",$A$1,"Bar",,"Low",B1,A19,Parameters!$D$2,,,,"T")="",NA(),RTD("cqg.rtd",,"StudyData",$A$1,"Bar",,"Low",B1,A19,Parameters!$D$2,,,,"T"))</f>
        <v>2087</v>
      </c>
      <c r="F19" s="44">
        <f>IF(RTD("cqg.rtd",,"StudyData",$A$1,"Bar",,"Close",B1,A19,Parameters!$D$2,,,,"T")="",NA(),RTD("cqg.rtd",,"StudyData",$A$1,"Bar",,"Close",B1,A19,Parameters!$D$2,,,,"T"))</f>
        <v>2087.5</v>
      </c>
      <c r="H19" s="44">
        <f t="shared" si="1"/>
        <v>-17</v>
      </c>
      <c r="I19" s="49">
        <f>RTD("cqg.rtd",,"StudyData",$H$1,"Bar",,"Time",I1,H19,Parameters!$D$14,,,,"T")</f>
        <v>42486.329861111109</v>
      </c>
      <c r="J19" s="44">
        <f>IF(RTD("cqg.rtd",,"StudyData",$H$1,"Bar",,"Open",I1,H19,Parameters!$D$14,,,,"T")="",NA(),RTD("cqg.rtd",,"StudyData",$H$1,"Bar",,"Open",I1,H19,Parameters!$D$14,,,,"T"))</f>
        <v>10330.5</v>
      </c>
      <c r="K19" s="44">
        <f>IF(RTD("cqg.rtd",,"StudyData",$H$1,"Bar",,"High",I1,H19,Parameters!$D$14,,,,"T")="",NA(),RTD("cqg.rtd",,"StudyData",$H$1,"Bar",,"High",I1,H19,Parameters!$D$14,,,,"T"))</f>
        <v>10333</v>
      </c>
      <c r="L19" s="44">
        <f>IF(RTD("cqg.rtd",,"StudyData",$H$1,"Bar",,"Low",I1,H19,Parameters!$D$14,,,,"T")="",NA(),RTD("cqg.rtd",,"StudyData",$H$1,"Bar",,"Low",I1,H19,Parameters!$D$14,,,,"T"))</f>
        <v>10326.5</v>
      </c>
      <c r="M19" s="44">
        <f>IF(RTD("cqg.rtd",,"StudyData",$H$1,"Bar",,"Close",I1,H19,Parameters!$D$14,,,,"T")="",NA(),RTD("cqg.rtd",,"StudyData",$H$1,"Bar",,"Close",I1,H19,Parameters!$D$14,,,,"T"))</f>
        <v>10327</v>
      </c>
      <c r="O19" s="44">
        <f t="shared" si="2"/>
        <v>-17</v>
      </c>
      <c r="P19" s="49">
        <f>RTD("cqg.rtd",,"StudyData",$O$1,"Bar",,"Time",P1,O19,Parameters!$D$26,,,,"T")</f>
        <v>42486.329861111109</v>
      </c>
      <c r="Q19" s="44">
        <f>IF(RTD("cqg.rtd",,"StudyData",$O$1,"Bar",,"Open",P1,O19,Parameters!$D$26,,,,"T")="",NA(),RTD("cqg.rtd",,"StudyData",$O$1,"Bar",,"Open",P1,O19,Parameters!$D$26,,,,"T"))</f>
        <v>3062</v>
      </c>
      <c r="R19" s="44">
        <f>IF(RTD("cqg.rtd",,"StudyData",$O$1,"Bar",,"High",P1,O19,Parameters!$D$26,,,,"T")="",NA(),RTD("cqg.rtd",,"StudyData",$O$1,"Bar",,"High",P1,O19,Parameters!$D$26,,,,"T"))</f>
        <v>3063</v>
      </c>
      <c r="S19" s="44">
        <f>IF(RTD("cqg.rtd",,"StudyData",$O$1,"Bar",,"Low",P1,O19,Parameters!$D$26,,,,"T")="",NA(),RTD("cqg.rtd",,"StudyData",$O$1,"Bar",,"Low",P1,O19,Parameters!$D$26,,,,"T"))</f>
        <v>3061</v>
      </c>
      <c r="T19" s="44">
        <f>IF(RTD("cqg.rtd",,"StudyData",$O$1,"Bar",,"Close",P1,O19,Parameters!$D$26,,,,"T")="",NA(),RTD("cqg.rtd",,"StudyData",$O$1,"Bar",,"Close",P1,O19,Parameters!$D$26,,,,"T"))</f>
        <v>3063</v>
      </c>
      <c r="V19" s="44">
        <f t="shared" si="3"/>
        <v>-17</v>
      </c>
      <c r="W19" s="49">
        <f>IFERROR(RTD("cqg.rtd",,"StudyData",$V$1,"Bar",,"Time",$W$1,V19,Parameters!$D$38,,,,"T"),NA())</f>
        <v>42486.329861111109</v>
      </c>
      <c r="X19" s="44">
        <f>IF(RTD("cqg.rtd",,"StudyData",$V$1,"Bar",,"Open",$W$1,V19,Parameters!$D$38,,,,"T")="",NA(),RTD("cqg.rtd",,"StudyData",$V$1,"Bar",,"Open",$W$1,V19,Parameters!$D$38,,,,"T"))</f>
        <v>17350</v>
      </c>
      <c r="Y19" s="44">
        <f>IF(RTD("cqg.rtd",,"StudyData",$V$1,"Bar",,"High",$W$1,V19,Parameters!$D$38,,,,"T")="",NA(),RTD("cqg.rtd",,"StudyData",$V$1,"Bar",,"High",$W$1,V19,Parameters!$D$38,,,,"T"))</f>
        <v>17355</v>
      </c>
      <c r="Z19" s="44">
        <f>IF(RTD("cqg.rtd",,"StudyData",$V$1,"Bar",,"Low",$W$1,V19,Parameters!$D$38,,,,"T")="",NA(),RTD("cqg.rtd",,"StudyData",$V$1,"Bar",,"Low",$W$1,V19,Parameters!$D$38,,,,"T"))</f>
        <v>17345</v>
      </c>
      <c r="AA19" s="44">
        <f>IF(RTD("cqg.rtd",,"StudyData",$V$1,"Bar",,"Close",$W$1,V19,Parameters!$D$38,,,,"T")="",NA(),RTD("cqg.rtd",,"StudyData",$V$1,"Bar",,"Close",$W$1,V19,Parameters!$D$38,,,,"T"))</f>
        <v>17355</v>
      </c>
      <c r="AC19" s="44">
        <f t="shared" si="4"/>
        <v>-17</v>
      </c>
      <c r="AD19" s="50">
        <f>IFERROR(RTD("cqg.rtd",,"StudyData",$AC$1,"Bar",,"Time",$AD$1,AC19,Parameters!$I$2,,,,"T"),NA())</f>
        <v>42486.329861111109</v>
      </c>
      <c r="AE19" s="44">
        <f>IF(RTD("cqg.rtd",,"StudyData",$AC$1,"Bar",,"Open",$AD$1,AC19,Parameters!$I$2,,,,"T")="",NA(),RTD("cqg.rtd",,"StudyData",$AC$1,"Bar",,"Open",$AD$1,AC19,Parameters!$I$2,,,,"T"))</f>
        <v>43.21</v>
      </c>
      <c r="AF19" s="44">
        <f>IF(RTD("cqg.rtd",,"StudyData",$AC$1,"Bar",,"High",$AD$1,AC19,Parameters!$I$2,,,,"T")="",NA(),RTD("cqg.rtd",,"StudyData",$AC$1,"Bar",,"High",$AD$1,AC19,Parameters!$I$2,,,,"T"))</f>
        <v>43.27</v>
      </c>
      <c r="AG19" s="44">
        <f>IF(RTD("cqg.rtd",,"StudyData",$AC$1,"Bar",,"Low",$AD$1,AC19,Parameters!$I$2,,,,"T")="",NA(),RTD("cqg.rtd",,"StudyData",$AC$1,"Bar",,"Low",$AD$1,AC19,Parameters!$I$2,,,,"T"))</f>
        <v>43.17</v>
      </c>
      <c r="AH19" s="44">
        <f>IF(RTD("cqg.rtd",,"StudyData",$AC$1,"Bar",,"Close",$AD$1,AC19,Parameters!$I$2,,,,"T")="",NA(),RTD("cqg.rtd",,"StudyData",$AC$1,"Bar",,"Close",$AD$1,AC19,Parameters!$I$2,,,,"T"))</f>
        <v>43.27</v>
      </c>
      <c r="AJ19" s="44">
        <f t="shared" si="5"/>
        <v>-17</v>
      </c>
      <c r="AK19" s="50">
        <f>IFERROR(RTD("cqg.rtd",,"StudyData",$AJ$1,"Bar",,"Time",$AK$1,AJ19,Parameters!$I$14,,,,"T"),NA())</f>
        <v>42486.329861111109</v>
      </c>
      <c r="AL19" s="44">
        <f>IF(RTD("cqg.rtd",,"StudyData",$AJ$1,"Bar",,"Open",$AK$1,AJ19,Parameters!$I$14,,,,"T")="",NA(),RTD("cqg.rtd",,"StudyData",$AJ$1,"Bar",,"Open",$AK$1,AJ19,Parameters!$I$14,,,,"T"))</f>
        <v>1235.3</v>
      </c>
      <c r="AM19" s="44">
        <f>IF(RTD("cqg.rtd",,"StudyData",$AJ$1,"Bar",,"High",$AK$1,AJ19,Parameters!$I$14,,,,"T")="",NA(),RTD("cqg.rtd",,"StudyData",$AJ$1,"Bar",,"High",$AK$1,AJ19,Parameters!$I$14,,,,"T"))</f>
        <v>1235.8</v>
      </c>
      <c r="AN19" s="44">
        <f>IF(RTD("cqg.rtd",,"StudyData",$AJ$1,"Bar",,"Low",$AK$1,AJ19,Parameters!$I$14,,,,"T")="",NA(),RTD("cqg.rtd",,"StudyData",$AJ$1,"Bar",,"Low",$AK$1,AJ19,Parameters!$I$14,,,,"T"))</f>
        <v>1234.8</v>
      </c>
      <c r="AO19" s="44">
        <f>IF(RTD("cqg.rtd",,"StudyData",$AJ$1,"Bar",,"Close",$AK$1,AJ19,Parameters!$I$14,,,,"T")="",NA(),RTD("cqg.rtd",,"StudyData",$AJ$1,"Bar",,"Close",$AK$1,AJ19,Parameters!$I$14,,,,"T"))</f>
        <v>1235.3</v>
      </c>
      <c r="AQ19" s="44">
        <f t="shared" si="6"/>
        <v>-17</v>
      </c>
      <c r="AR19" s="49">
        <f>RTD("cqg.rtd",,"StudyData",$AQ$1,"Bar",,"Time",AR1,AQ19,Parameters!$I$26,,,,"T")</f>
        <v>42486.329861111109</v>
      </c>
      <c r="AS19" s="44">
        <f>IF(RTD("cqg.rtd",,"StudyData",$AQ$1,"Bar",,"Open",AR1,AQ19,Parameters!$I$26,,,,"T")="",NA(),RTD("cqg.rtd",,"StudyData",$AQ$1,"Bar",,"Open",AR1,AQ19,Parameters!$I$26,,,,"T"))</f>
        <v>1.4608000000000001</v>
      </c>
      <c r="AT19" s="44">
        <f>IF(RTD("cqg.rtd",,"StudyData",$AQ$1,"Bar",,"High",AR1,AQ19,Parameters!$I$26,,,,"T")="",NA(),RTD("cqg.rtd",,"StudyData",$AQ$1,"Bar",,"High",AR1,AQ19,Parameters!$I$26,,,,"T"))</f>
        <v>1.4617</v>
      </c>
      <c r="AU19" s="44">
        <f>IF(RTD("cqg.rtd",,"StudyData",$AQ$1,"Bar",,"Low",AR1,AQ19,Parameters!$I$26,,,,"T")="",NA(),RTD("cqg.rtd",,"StudyData",$AQ$1,"Bar",,"Low",AR1,AQ19,Parameters!$I$26,,,,"T"))</f>
        <v>1.4605999999999999</v>
      </c>
      <c r="AV19" s="44">
        <f>IF(RTD("cqg.rtd",,"StudyData",$AQ$1,"Bar",,"Close",AR1,AQ19,Parameters!$I$26,,,,"T")="",NA(),RTD("cqg.rtd",,"StudyData",$AQ$1,"Bar",,"Close",AR1,AQ19,Parameters!$I$26,,,,"T"))</f>
        <v>1.4611000000000001</v>
      </c>
    </row>
    <row r="20" spans="1:48" x14ac:dyDescent="0.3">
      <c r="A20" s="44">
        <f t="shared" si="0"/>
        <v>-18</v>
      </c>
      <c r="B20" s="49">
        <f>RTD("cqg.rtd",,"StudyData",$A$1,"Bar",,"Time",B1,A20,Parameters!$D$2,,,,"T")</f>
        <v>42486.326388888891</v>
      </c>
      <c r="C20" s="44">
        <f>IF(RTD("cqg.rtd",,"StudyData",$A$1,"Bar",,"Open",B1,A20,Parameters!$D$2,,,,"T")="",NA(),RTD("cqg.rtd",,"StudyData",$A$1,"Bar",,"Open",B1,A20,Parameters!$D$2,,,,"T"))</f>
        <v>2086.5</v>
      </c>
      <c r="D20" s="44">
        <f>IF(RTD("cqg.rtd",,"StudyData",$A$1,"Bar",,"High",B1,A20,Parameters!$D$2,,,,"T")="",NA(),RTD("cqg.rtd",,"StudyData",$A$1,"Bar",,"High",B1,A20,Parameters!$D$2,,,,"T"))</f>
        <v>2087.75</v>
      </c>
      <c r="E20" s="44">
        <f>IF(RTD("cqg.rtd",,"StudyData",$A$1,"Bar",,"Low",B1,A20,Parameters!$D$2,,,,"T")="",NA(),RTD("cqg.rtd",,"StudyData",$A$1,"Bar",,"Low",B1,A20,Parameters!$D$2,,,,"T"))</f>
        <v>2086.5</v>
      </c>
      <c r="F20" s="44">
        <f>IF(RTD("cqg.rtd",,"StudyData",$A$1,"Bar",,"Close",B1,A20,Parameters!$D$2,,,,"T")="",NA(),RTD("cqg.rtd",,"StudyData",$A$1,"Bar",,"Close",B1,A20,Parameters!$D$2,,,,"T"))</f>
        <v>2087.25</v>
      </c>
      <c r="H20" s="44">
        <f t="shared" si="1"/>
        <v>-18</v>
      </c>
      <c r="I20" s="49">
        <f>RTD("cqg.rtd",,"StudyData",$H$1,"Bar",,"Time",I1,H20,Parameters!$D$14,,,,"T")</f>
        <v>42486.326388888891</v>
      </c>
      <c r="J20" s="44">
        <f>IF(RTD("cqg.rtd",,"StudyData",$H$1,"Bar",,"Open",I1,H20,Parameters!$D$14,,,,"T")="",NA(),RTD("cqg.rtd",,"StudyData",$H$1,"Bar",,"Open",I1,H20,Parameters!$D$14,,,,"T"))</f>
        <v>10326.5</v>
      </c>
      <c r="K20" s="44">
        <f>IF(RTD("cqg.rtd",,"StudyData",$H$1,"Bar",,"High",I1,H20,Parameters!$D$14,,,,"T")="",NA(),RTD("cqg.rtd",,"StudyData",$H$1,"Bar",,"High",I1,H20,Parameters!$D$14,,,,"T"))</f>
        <v>10333.5</v>
      </c>
      <c r="L20" s="44">
        <f>IF(RTD("cqg.rtd",,"StudyData",$H$1,"Bar",,"Low",I1,H20,Parameters!$D$14,,,,"T")="",NA(),RTD("cqg.rtd",,"StudyData",$H$1,"Bar",,"Low",I1,H20,Parameters!$D$14,,,,"T"))</f>
        <v>10326.5</v>
      </c>
      <c r="M20" s="44">
        <f>IF(RTD("cqg.rtd",,"StudyData",$H$1,"Bar",,"Close",I1,H20,Parameters!$D$14,,,,"T")="",NA(),RTD("cqg.rtd",,"StudyData",$H$1,"Bar",,"Close",I1,H20,Parameters!$D$14,,,,"T"))</f>
        <v>10330</v>
      </c>
      <c r="O20" s="44">
        <f t="shared" si="2"/>
        <v>-18</v>
      </c>
      <c r="P20" s="49">
        <f>RTD("cqg.rtd",,"StudyData",$O$1,"Bar",,"Time",P1,O20,Parameters!$D$26,,,,"T")</f>
        <v>42486.326388888891</v>
      </c>
      <c r="Q20" s="44">
        <f>IF(RTD("cqg.rtd",,"StudyData",$O$1,"Bar",,"Open",P1,O20,Parameters!$D$26,,,,"T")="",NA(),RTD("cqg.rtd",,"StudyData",$O$1,"Bar",,"Open",P1,O20,Parameters!$D$26,,,,"T"))</f>
        <v>3060</v>
      </c>
      <c r="R20" s="44">
        <f>IF(RTD("cqg.rtd",,"StudyData",$O$1,"Bar",,"High",P1,O20,Parameters!$D$26,,,,"T")="",NA(),RTD("cqg.rtd",,"StudyData",$O$1,"Bar",,"High",P1,O20,Parameters!$D$26,,,,"T"))</f>
        <v>3063</v>
      </c>
      <c r="S20" s="44">
        <f>IF(RTD("cqg.rtd",,"StudyData",$O$1,"Bar",,"Low",P1,O20,Parameters!$D$26,,,,"T")="",NA(),RTD("cqg.rtd",,"StudyData",$O$1,"Bar",,"Low",P1,O20,Parameters!$D$26,,,,"T"))</f>
        <v>3060</v>
      </c>
      <c r="T20" s="44">
        <f>IF(RTD("cqg.rtd",,"StudyData",$O$1,"Bar",,"Close",P1,O20,Parameters!$D$26,,,,"T")="",NA(),RTD("cqg.rtd",,"StudyData",$O$1,"Bar",,"Close",P1,O20,Parameters!$D$26,,,,"T"))</f>
        <v>3062</v>
      </c>
      <c r="V20" s="44">
        <f t="shared" si="3"/>
        <v>-18</v>
      </c>
      <c r="W20" s="49">
        <f>IFERROR(RTD("cqg.rtd",,"StudyData",$V$1,"Bar",,"Time",$W$1,V20,Parameters!$D$38,,,,"T"),NA())</f>
        <v>42486.326388888891</v>
      </c>
      <c r="X20" s="44">
        <f>IF(RTD("cqg.rtd",,"StudyData",$V$1,"Bar",,"Open",$W$1,V20,Parameters!$D$38,,,,"T")="",NA(),RTD("cqg.rtd",,"StudyData",$V$1,"Bar",,"Open",$W$1,V20,Parameters!$D$38,,,,"T"))</f>
        <v>17345</v>
      </c>
      <c r="Y20" s="44">
        <f>IF(RTD("cqg.rtd",,"StudyData",$V$1,"Bar",,"High",$W$1,V20,Parameters!$D$38,,,,"T")="",NA(),RTD("cqg.rtd",,"StudyData",$V$1,"Bar",,"High",$W$1,V20,Parameters!$D$38,,,,"T"))</f>
        <v>17355</v>
      </c>
      <c r="Z20" s="44">
        <f>IF(RTD("cqg.rtd",,"StudyData",$V$1,"Bar",,"Low",$W$1,V20,Parameters!$D$38,,,,"T")="",NA(),RTD("cqg.rtd",,"StudyData",$V$1,"Bar",,"Low",$W$1,V20,Parameters!$D$38,,,,"T"))</f>
        <v>17345</v>
      </c>
      <c r="AA20" s="44">
        <f>IF(RTD("cqg.rtd",,"StudyData",$V$1,"Bar",,"Close",$W$1,V20,Parameters!$D$38,,,,"T")="",NA(),RTD("cqg.rtd",,"StudyData",$V$1,"Bar",,"Close",$W$1,V20,Parameters!$D$38,,,,"T"))</f>
        <v>17350</v>
      </c>
      <c r="AC20" s="44">
        <f t="shared" si="4"/>
        <v>-18</v>
      </c>
      <c r="AD20" s="50">
        <f>IFERROR(RTD("cqg.rtd",,"StudyData",$AC$1,"Bar",,"Time",$AD$1,AC20,Parameters!$I$2,,,,"T"),NA())</f>
        <v>42486.326388888891</v>
      </c>
      <c r="AE20" s="44">
        <f>IF(RTD("cqg.rtd",,"StudyData",$AC$1,"Bar",,"Open",$AD$1,AC20,Parameters!$I$2,,,,"T")="",NA(),RTD("cqg.rtd",,"StudyData",$AC$1,"Bar",,"Open",$AD$1,AC20,Parameters!$I$2,,,,"T"))</f>
        <v>43.22</v>
      </c>
      <c r="AF20" s="44">
        <f>IF(RTD("cqg.rtd",,"StudyData",$AC$1,"Bar",,"High",$AD$1,AC20,Parameters!$I$2,,,,"T")="",NA(),RTD("cqg.rtd",,"StudyData",$AC$1,"Bar",,"High",$AD$1,AC20,Parameters!$I$2,,,,"T"))</f>
        <v>43.31</v>
      </c>
      <c r="AG20" s="44">
        <f>IF(RTD("cqg.rtd",,"StudyData",$AC$1,"Bar",,"Low",$AD$1,AC20,Parameters!$I$2,,,,"T")="",NA(),RTD("cqg.rtd",,"StudyData",$AC$1,"Bar",,"Low",$AD$1,AC20,Parameters!$I$2,,,,"T"))</f>
        <v>43.2</v>
      </c>
      <c r="AH20" s="44">
        <f>IF(RTD("cqg.rtd",,"StudyData",$AC$1,"Bar",,"Close",$AD$1,AC20,Parameters!$I$2,,,,"T")="",NA(),RTD("cqg.rtd",,"StudyData",$AC$1,"Bar",,"Close",$AD$1,AC20,Parameters!$I$2,,,,"T"))</f>
        <v>43.21</v>
      </c>
      <c r="AJ20" s="44">
        <f t="shared" si="5"/>
        <v>-18</v>
      </c>
      <c r="AK20" s="50">
        <f>IFERROR(RTD("cqg.rtd",,"StudyData",$AJ$1,"Bar",,"Time",$AK$1,AJ20,Parameters!$I$14,,,,"T"),NA())</f>
        <v>42486.326388888891</v>
      </c>
      <c r="AL20" s="44">
        <f>IF(RTD("cqg.rtd",,"StudyData",$AJ$1,"Bar",,"Open",$AK$1,AJ20,Parameters!$I$14,,,,"T")="",NA(),RTD("cqg.rtd",,"StudyData",$AJ$1,"Bar",,"Open",$AK$1,AJ20,Parameters!$I$14,,,,"T"))</f>
        <v>1235.7</v>
      </c>
      <c r="AM20" s="44">
        <f>IF(RTD("cqg.rtd",,"StudyData",$AJ$1,"Bar",,"High",$AK$1,AJ20,Parameters!$I$14,,,,"T")="",NA(),RTD("cqg.rtd",,"StudyData",$AJ$1,"Bar",,"High",$AK$1,AJ20,Parameters!$I$14,,,,"T"))</f>
        <v>1236.3</v>
      </c>
      <c r="AN20" s="44">
        <f>IF(RTD("cqg.rtd",,"StudyData",$AJ$1,"Bar",,"Low",$AK$1,AJ20,Parameters!$I$14,,,,"T")="",NA(),RTD("cqg.rtd",,"StudyData",$AJ$1,"Bar",,"Low",$AK$1,AJ20,Parameters!$I$14,,,,"T"))</f>
        <v>1235.2</v>
      </c>
      <c r="AO20" s="44">
        <f>IF(RTD("cqg.rtd",,"StudyData",$AJ$1,"Bar",,"Close",$AK$1,AJ20,Parameters!$I$14,,,,"T")="",NA(),RTD("cqg.rtd",,"StudyData",$AJ$1,"Bar",,"Close",$AK$1,AJ20,Parameters!$I$14,,,,"T"))</f>
        <v>1235.3</v>
      </c>
      <c r="AQ20" s="44">
        <f t="shared" si="6"/>
        <v>-18</v>
      </c>
      <c r="AR20" s="49">
        <f>RTD("cqg.rtd",,"StudyData",$AQ$1,"Bar",,"Time",AR1,AQ20,Parameters!$I$26,,,,"T")</f>
        <v>42486.326388888891</v>
      </c>
      <c r="AS20" s="44">
        <f>IF(RTD("cqg.rtd",,"StudyData",$AQ$1,"Bar",,"Open",AR1,AQ20,Parameters!$I$26,,,,"T")="",NA(),RTD("cqg.rtd",,"StudyData",$AQ$1,"Bar",,"Open",AR1,AQ20,Parameters!$I$26,,,,"T"))</f>
        <v>1.4612000000000001</v>
      </c>
      <c r="AT20" s="44">
        <f>IF(RTD("cqg.rtd",,"StudyData",$AQ$1,"Bar",,"High",AR1,AQ20,Parameters!$I$26,,,,"T")="",NA(),RTD("cqg.rtd",,"StudyData",$AQ$1,"Bar",,"High",AR1,AQ20,Parameters!$I$26,,,,"T"))</f>
        <v>1.4617</v>
      </c>
      <c r="AU20" s="44">
        <f>IF(RTD("cqg.rtd",,"StudyData",$AQ$1,"Bar",,"Low",AR1,AQ20,Parameters!$I$26,,,,"T")="",NA(),RTD("cqg.rtd",,"StudyData",$AQ$1,"Bar",,"Low",AR1,AQ20,Parameters!$I$26,,,,"T"))</f>
        <v>1.4607000000000001</v>
      </c>
      <c r="AV20" s="44">
        <f>IF(RTD("cqg.rtd",,"StudyData",$AQ$1,"Bar",,"Close",AR1,AQ20,Parameters!$I$26,,,,"T")="",NA(),RTD("cqg.rtd",,"StudyData",$AQ$1,"Bar",,"Close",AR1,AQ20,Parameters!$I$26,,,,"T"))</f>
        <v>1.4607000000000001</v>
      </c>
    </row>
    <row r="21" spans="1:48" x14ac:dyDescent="0.3">
      <c r="A21" s="44">
        <f t="shared" si="0"/>
        <v>-19</v>
      </c>
      <c r="B21" s="49">
        <f>RTD("cqg.rtd",,"StudyData",$A$1,"Bar",,"Time",B1,A21,Parameters!$D$2,,,,"T")</f>
        <v>42486.322916666664</v>
      </c>
      <c r="C21" s="44">
        <f>IF(RTD("cqg.rtd",,"StudyData",$A$1,"Bar",,"Open",B1,A21,Parameters!$D$2,,,,"T")="",NA(),RTD("cqg.rtd",,"StudyData",$A$1,"Bar",,"Open",B1,A21,Parameters!$D$2,,,,"T"))</f>
        <v>2086</v>
      </c>
      <c r="D21" s="44">
        <f>IF(RTD("cqg.rtd",,"StudyData",$A$1,"Bar",,"High",B1,A21,Parameters!$D$2,,,,"T")="",NA(),RTD("cqg.rtd",,"StudyData",$A$1,"Bar",,"High",B1,A21,Parameters!$D$2,,,,"T"))</f>
        <v>2087.5</v>
      </c>
      <c r="E21" s="44">
        <f>IF(RTD("cqg.rtd",,"StudyData",$A$1,"Bar",,"Low",B1,A21,Parameters!$D$2,,,,"T")="",NA(),RTD("cqg.rtd",,"StudyData",$A$1,"Bar",,"Low",B1,A21,Parameters!$D$2,,,,"T"))</f>
        <v>2085.75</v>
      </c>
      <c r="F21" s="44">
        <f>IF(RTD("cqg.rtd",,"StudyData",$A$1,"Bar",,"Close",B1,A21,Parameters!$D$2,,,,"T")="",NA(),RTD("cqg.rtd",,"StudyData",$A$1,"Bar",,"Close",B1,A21,Parameters!$D$2,,,,"T"))</f>
        <v>2086.5</v>
      </c>
      <c r="H21" s="44">
        <f t="shared" si="1"/>
        <v>-19</v>
      </c>
      <c r="I21" s="49">
        <f>RTD("cqg.rtd",,"StudyData",$H$1,"Bar",,"Time",I1,H21,Parameters!$D$14,,,,"T")</f>
        <v>42486.322916666664</v>
      </c>
      <c r="J21" s="44">
        <f>IF(RTD("cqg.rtd",,"StudyData",$H$1,"Bar",,"Open",I1,H21,Parameters!$D$14,,,,"T")="",NA(),RTD("cqg.rtd",,"StudyData",$H$1,"Bar",,"Open",I1,H21,Parameters!$D$14,,,,"T"))</f>
        <v>10316</v>
      </c>
      <c r="K21" s="44">
        <f>IF(RTD("cqg.rtd",,"StudyData",$H$1,"Bar",,"High",I1,H21,Parameters!$D$14,,,,"T")="",NA(),RTD("cqg.rtd",,"StudyData",$H$1,"Bar",,"High",I1,H21,Parameters!$D$14,,,,"T"))</f>
        <v>10330</v>
      </c>
      <c r="L21" s="44">
        <f>IF(RTD("cqg.rtd",,"StudyData",$H$1,"Bar",,"Low",I1,H21,Parameters!$D$14,,,,"T")="",NA(),RTD("cqg.rtd",,"StudyData",$H$1,"Bar",,"Low",I1,H21,Parameters!$D$14,,,,"T"))</f>
        <v>10313.5</v>
      </c>
      <c r="M21" s="44">
        <f>IF(RTD("cqg.rtd",,"StudyData",$H$1,"Bar",,"Close",I1,H21,Parameters!$D$14,,,,"T")="",NA(),RTD("cqg.rtd",,"StudyData",$H$1,"Bar",,"Close",I1,H21,Parameters!$D$14,,,,"T"))</f>
        <v>10327</v>
      </c>
      <c r="O21" s="44">
        <f t="shared" si="2"/>
        <v>-19</v>
      </c>
      <c r="P21" s="49">
        <f>RTD("cqg.rtd",,"StudyData",$O$1,"Bar",,"Time",P1,O21,Parameters!$D$26,,,,"T")</f>
        <v>42486.322916666664</v>
      </c>
      <c r="Q21" s="44">
        <f>IF(RTD("cqg.rtd",,"StudyData",$O$1,"Bar",,"Open",P1,O21,Parameters!$D$26,,,,"T")="",NA(),RTD("cqg.rtd",,"StudyData",$O$1,"Bar",,"Open",P1,O21,Parameters!$D$26,,,,"T"))</f>
        <v>3058</v>
      </c>
      <c r="R21" s="44">
        <f>IF(RTD("cqg.rtd",,"StudyData",$O$1,"Bar",,"High",P1,O21,Parameters!$D$26,,,,"T")="",NA(),RTD("cqg.rtd",,"StudyData",$O$1,"Bar",,"High",P1,O21,Parameters!$D$26,,,,"T"))</f>
        <v>3062</v>
      </c>
      <c r="S21" s="44">
        <f>IF(RTD("cqg.rtd",,"StudyData",$O$1,"Bar",,"Low",P1,O21,Parameters!$D$26,,,,"T")="",NA(),RTD("cqg.rtd",,"StudyData",$O$1,"Bar",,"Low",P1,O21,Parameters!$D$26,,,,"T"))</f>
        <v>3057</v>
      </c>
      <c r="T21" s="44">
        <f>IF(RTD("cqg.rtd",,"StudyData",$O$1,"Bar",,"Close",P1,O21,Parameters!$D$26,,,,"T")="",NA(),RTD("cqg.rtd",,"StudyData",$O$1,"Bar",,"Close",P1,O21,Parameters!$D$26,,,,"T"))</f>
        <v>3060</v>
      </c>
      <c r="V21" s="44">
        <f t="shared" si="3"/>
        <v>-19</v>
      </c>
      <c r="W21" s="49">
        <f>IFERROR(RTD("cqg.rtd",,"StudyData",$V$1,"Bar",,"Time",$W$1,V21,Parameters!$D$38,,,,"T"),NA())</f>
        <v>42486.322916666664</v>
      </c>
      <c r="X21" s="44">
        <f>IF(RTD("cqg.rtd",,"StudyData",$V$1,"Bar",,"Open",$W$1,V21,Parameters!$D$38,,,,"T")="",NA(),RTD("cqg.rtd",,"StudyData",$V$1,"Bar",,"Open",$W$1,V21,Parameters!$D$38,,,,"T"))</f>
        <v>17325</v>
      </c>
      <c r="Y21" s="44">
        <f>IF(RTD("cqg.rtd",,"StudyData",$V$1,"Bar",,"High",$W$1,V21,Parameters!$D$38,,,,"T")="",NA(),RTD("cqg.rtd",,"StudyData",$V$1,"Bar",,"High",$W$1,V21,Parameters!$D$38,,,,"T"))</f>
        <v>17355</v>
      </c>
      <c r="Z21" s="44">
        <f>IF(RTD("cqg.rtd",,"StudyData",$V$1,"Bar",,"Low",$W$1,V21,Parameters!$D$38,,,,"T")="",NA(),RTD("cqg.rtd",,"StudyData",$V$1,"Bar",,"Low",$W$1,V21,Parameters!$D$38,,,,"T"))</f>
        <v>17325</v>
      </c>
      <c r="AA21" s="44">
        <f>IF(RTD("cqg.rtd",,"StudyData",$V$1,"Bar",,"Close",$W$1,V21,Parameters!$D$38,,,,"T")="",NA(),RTD("cqg.rtd",,"StudyData",$V$1,"Bar",,"Close",$W$1,V21,Parameters!$D$38,,,,"T"))</f>
        <v>17345</v>
      </c>
      <c r="AC21" s="44">
        <f t="shared" si="4"/>
        <v>-19</v>
      </c>
      <c r="AD21" s="50">
        <f>IFERROR(RTD("cqg.rtd",,"StudyData",$AC$1,"Bar",,"Time",$AD$1,AC21,Parameters!$I$2,,,,"T"),NA())</f>
        <v>42486.322916666664</v>
      </c>
      <c r="AE21" s="44">
        <f>IF(RTD("cqg.rtd",,"StudyData",$AC$1,"Bar",,"Open",$AD$1,AC21,Parameters!$I$2,,,,"T")="",NA(),RTD("cqg.rtd",,"StudyData",$AC$1,"Bar",,"Open",$AD$1,AC21,Parameters!$I$2,,,,"T"))</f>
        <v>43.14</v>
      </c>
      <c r="AF21" s="44">
        <f>IF(RTD("cqg.rtd",,"StudyData",$AC$1,"Bar",,"High",$AD$1,AC21,Parameters!$I$2,,,,"T")="",NA(),RTD("cqg.rtd",,"StudyData",$AC$1,"Bar",,"High",$AD$1,AC21,Parameters!$I$2,,,,"T"))</f>
        <v>43.32</v>
      </c>
      <c r="AG21" s="44">
        <f>IF(RTD("cqg.rtd",,"StudyData",$AC$1,"Bar",,"Low",$AD$1,AC21,Parameters!$I$2,,,,"T")="",NA(),RTD("cqg.rtd",,"StudyData",$AC$1,"Bar",,"Low",$AD$1,AC21,Parameters!$I$2,,,,"T"))</f>
        <v>43.14</v>
      </c>
      <c r="AH21" s="44">
        <f>IF(RTD("cqg.rtd",,"StudyData",$AC$1,"Bar",,"Close",$AD$1,AC21,Parameters!$I$2,,,,"T")="",NA(),RTD("cqg.rtd",,"StudyData",$AC$1,"Bar",,"Close",$AD$1,AC21,Parameters!$I$2,,,,"T"))</f>
        <v>43.23</v>
      </c>
      <c r="AJ21" s="44">
        <f t="shared" si="5"/>
        <v>-19</v>
      </c>
      <c r="AK21" s="50">
        <f>IFERROR(RTD("cqg.rtd",,"StudyData",$AJ$1,"Bar",,"Time",$AK$1,AJ21,Parameters!$I$14,,,,"T"),NA())</f>
        <v>42486.322916666664</v>
      </c>
      <c r="AL21" s="44">
        <f>IF(RTD("cqg.rtd",,"StudyData",$AJ$1,"Bar",,"Open",$AK$1,AJ21,Parameters!$I$14,,,,"T")="",NA(),RTD("cqg.rtd",,"StudyData",$AJ$1,"Bar",,"Open",$AK$1,AJ21,Parameters!$I$14,,,,"T"))</f>
        <v>1236.4000000000001</v>
      </c>
      <c r="AM21" s="44">
        <f>IF(RTD("cqg.rtd",,"StudyData",$AJ$1,"Bar",,"High",$AK$1,AJ21,Parameters!$I$14,,,,"T")="",NA(),RTD("cqg.rtd",,"StudyData",$AJ$1,"Bar",,"High",$AK$1,AJ21,Parameters!$I$14,,,,"T"))</f>
        <v>1236.9000000000001</v>
      </c>
      <c r="AN21" s="44">
        <f>IF(RTD("cqg.rtd",,"StudyData",$AJ$1,"Bar",,"Low",$AK$1,AJ21,Parameters!$I$14,,,,"T")="",NA(),RTD("cqg.rtd",,"StudyData",$AJ$1,"Bar",,"Low",$AK$1,AJ21,Parameters!$I$14,,,,"T"))</f>
        <v>1235.0999999999999</v>
      </c>
      <c r="AO21" s="44">
        <f>IF(RTD("cqg.rtd",,"StudyData",$AJ$1,"Bar",,"Close",$AK$1,AJ21,Parameters!$I$14,,,,"T")="",NA(),RTD("cqg.rtd",,"StudyData",$AJ$1,"Bar",,"Close",$AK$1,AJ21,Parameters!$I$14,,,,"T"))</f>
        <v>1235.8</v>
      </c>
      <c r="AQ21" s="44">
        <f t="shared" si="6"/>
        <v>-19</v>
      </c>
      <c r="AR21" s="49">
        <f>RTD("cqg.rtd",,"StudyData",$AQ$1,"Bar",,"Time",AR1,AQ21,Parameters!$I$26,,,,"T")</f>
        <v>42486.322916666664</v>
      </c>
      <c r="AS21" s="44">
        <f>IF(RTD("cqg.rtd",,"StudyData",$AQ$1,"Bar",,"Open",AR1,AQ21,Parameters!$I$26,,,,"T")="",NA(),RTD("cqg.rtd",,"StudyData",$AQ$1,"Bar",,"Open",AR1,AQ21,Parameters!$I$26,,,,"T"))</f>
        <v>1.4615</v>
      </c>
      <c r="AT21" s="44">
        <f>IF(RTD("cqg.rtd",,"StudyData",$AQ$1,"Bar",,"High",AR1,AQ21,Parameters!$I$26,,,,"T")="",NA(),RTD("cqg.rtd",,"StudyData",$AQ$1,"Bar",,"High",AR1,AQ21,Parameters!$I$26,,,,"T"))</f>
        <v>1.4621999999999999</v>
      </c>
      <c r="AU21" s="44">
        <f>IF(RTD("cqg.rtd",,"StudyData",$AQ$1,"Bar",,"Low",AR1,AQ21,Parameters!$I$26,,,,"T")="",NA(),RTD("cqg.rtd",,"StudyData",$AQ$1,"Bar",,"Low",AR1,AQ21,Parameters!$I$26,,,,"T"))</f>
        <v>1.4607000000000001</v>
      </c>
      <c r="AV21" s="44">
        <f>IF(RTD("cqg.rtd",,"StudyData",$AQ$1,"Bar",,"Close",AR1,AQ21,Parameters!$I$26,,,,"T")="",NA(),RTD("cqg.rtd",,"StudyData",$AQ$1,"Bar",,"Close",AR1,AQ21,Parameters!$I$26,,,,"T"))</f>
        <v>1.4610000000000001</v>
      </c>
    </row>
    <row r="22" spans="1:48" x14ac:dyDescent="0.3">
      <c r="A22" s="44">
        <f t="shared" si="0"/>
        <v>-20</v>
      </c>
      <c r="B22" s="49">
        <f>RTD("cqg.rtd",,"StudyData",$A$1,"Bar",,"Time",B1,A22,Parameters!$D$2,,,,"T")</f>
        <v>42486.319444444445</v>
      </c>
      <c r="C22" s="44">
        <f>IF(RTD("cqg.rtd",,"StudyData",$A$1,"Bar",,"Open",B1,A22,Parameters!$D$2,,,,"T")="",NA(),RTD("cqg.rtd",,"StudyData",$A$1,"Bar",,"Open",B1,A22,Parameters!$D$2,,,,"T"))</f>
        <v>2086</v>
      </c>
      <c r="D22" s="44">
        <f>IF(RTD("cqg.rtd",,"StudyData",$A$1,"Bar",,"High",B1,A22,Parameters!$D$2,,,,"T")="",NA(),RTD("cqg.rtd",,"StudyData",$A$1,"Bar",,"High",B1,A22,Parameters!$D$2,,,,"T"))</f>
        <v>2086.5</v>
      </c>
      <c r="E22" s="44">
        <f>IF(RTD("cqg.rtd",,"StudyData",$A$1,"Bar",,"Low",B1,A22,Parameters!$D$2,,,,"T")="",NA(),RTD("cqg.rtd",,"StudyData",$A$1,"Bar",,"Low",B1,A22,Parameters!$D$2,,,,"T"))</f>
        <v>2085.5</v>
      </c>
      <c r="F22" s="44">
        <f>IF(RTD("cqg.rtd",,"StudyData",$A$1,"Bar",,"Close",B1,A22,Parameters!$D$2,,,,"T")="",NA(),RTD("cqg.rtd",,"StudyData",$A$1,"Bar",,"Close",B1,A22,Parameters!$D$2,,,,"T"))</f>
        <v>2086</v>
      </c>
      <c r="H22" s="44">
        <f t="shared" si="1"/>
        <v>-20</v>
      </c>
      <c r="I22" s="49">
        <f>RTD("cqg.rtd",,"StudyData",$H$1,"Bar",,"Time",I1,H22,Parameters!$D$14,,,,"T")</f>
        <v>42486.319444444445</v>
      </c>
      <c r="J22" s="44">
        <f>IF(RTD("cqg.rtd",,"StudyData",$H$1,"Bar",,"Open",I1,H22,Parameters!$D$14,,,,"T")="",NA(),RTD("cqg.rtd",,"StudyData",$H$1,"Bar",,"Open",I1,H22,Parameters!$D$14,,,,"T"))</f>
        <v>10320</v>
      </c>
      <c r="K22" s="44">
        <f>IF(RTD("cqg.rtd",,"StudyData",$H$1,"Bar",,"High",I1,H22,Parameters!$D$14,,,,"T")="",NA(),RTD("cqg.rtd",,"StudyData",$H$1,"Bar",,"High",I1,H22,Parameters!$D$14,,,,"T"))</f>
        <v>10323</v>
      </c>
      <c r="L22" s="44">
        <f>IF(RTD("cqg.rtd",,"StudyData",$H$1,"Bar",,"Low",I1,H22,Parameters!$D$14,,,,"T")="",NA(),RTD("cqg.rtd",,"StudyData",$H$1,"Bar",,"Low",I1,H22,Parameters!$D$14,,,,"T"))</f>
        <v>10313</v>
      </c>
      <c r="M22" s="44">
        <f>IF(RTD("cqg.rtd",,"StudyData",$H$1,"Bar",,"Close",I1,H22,Parameters!$D$14,,,,"T")="",NA(),RTD("cqg.rtd",,"StudyData",$H$1,"Bar",,"Close",I1,H22,Parameters!$D$14,,,,"T"))</f>
        <v>10316</v>
      </c>
      <c r="O22" s="44">
        <f t="shared" si="2"/>
        <v>-20</v>
      </c>
      <c r="P22" s="49">
        <f>RTD("cqg.rtd",,"StudyData",$O$1,"Bar",,"Time",P1,O22,Parameters!$D$26,,,,"T")</f>
        <v>42486.319444444445</v>
      </c>
      <c r="Q22" s="44">
        <f>IF(RTD("cqg.rtd",,"StudyData",$O$1,"Bar",,"Open",P1,O22,Parameters!$D$26,,,,"T")="",NA(),RTD("cqg.rtd",,"StudyData",$O$1,"Bar",,"Open",P1,O22,Parameters!$D$26,,,,"T"))</f>
        <v>3060</v>
      </c>
      <c r="R22" s="44">
        <f>IF(RTD("cqg.rtd",,"StudyData",$O$1,"Bar",,"High",P1,O22,Parameters!$D$26,,,,"T")="",NA(),RTD("cqg.rtd",,"StudyData",$O$1,"Bar",,"High",P1,O22,Parameters!$D$26,,,,"T"))</f>
        <v>3061</v>
      </c>
      <c r="S22" s="44">
        <f>IF(RTD("cqg.rtd",,"StudyData",$O$1,"Bar",,"Low",P1,O22,Parameters!$D$26,,,,"T")="",NA(),RTD("cqg.rtd",,"StudyData",$O$1,"Bar",,"Low",P1,O22,Parameters!$D$26,,,,"T"))</f>
        <v>3057</v>
      </c>
      <c r="T22" s="44">
        <f>IF(RTD("cqg.rtd",,"StudyData",$O$1,"Bar",,"Close",P1,O22,Parameters!$D$26,,,,"T")="",NA(),RTD("cqg.rtd",,"StudyData",$O$1,"Bar",,"Close",P1,O22,Parameters!$D$26,,,,"T"))</f>
        <v>3057</v>
      </c>
      <c r="V22" s="44">
        <f t="shared" si="3"/>
        <v>-20</v>
      </c>
      <c r="W22" s="49">
        <f>IFERROR(RTD("cqg.rtd",,"StudyData",$V$1,"Bar",,"Time",$W$1,V22,Parameters!$D$38,,,,"T"),NA())</f>
        <v>42486.319444444445</v>
      </c>
      <c r="X22" s="44">
        <f>IF(RTD("cqg.rtd",,"StudyData",$V$1,"Bar",,"Open",$W$1,V22,Parameters!$D$38,,,,"T")="",NA(),RTD("cqg.rtd",,"StudyData",$V$1,"Bar",,"Open",$W$1,V22,Parameters!$D$38,,,,"T"))</f>
        <v>17330</v>
      </c>
      <c r="Y22" s="44">
        <f>IF(RTD("cqg.rtd",,"StudyData",$V$1,"Bar",,"High",$W$1,V22,Parameters!$D$38,,,,"T")="",NA(),RTD("cqg.rtd",,"StudyData",$V$1,"Bar",,"High",$W$1,V22,Parameters!$D$38,,,,"T"))</f>
        <v>17340</v>
      </c>
      <c r="Z22" s="44">
        <f>IF(RTD("cqg.rtd",,"StudyData",$V$1,"Bar",,"Low",$W$1,V22,Parameters!$D$38,,,,"T")="",NA(),RTD("cqg.rtd",,"StudyData",$V$1,"Bar",,"Low",$W$1,V22,Parameters!$D$38,,,,"T"))</f>
        <v>17315</v>
      </c>
      <c r="AA22" s="44">
        <f>IF(RTD("cqg.rtd",,"StudyData",$V$1,"Bar",,"Close",$W$1,V22,Parameters!$D$38,,,,"T")="",NA(),RTD("cqg.rtd",,"StudyData",$V$1,"Bar",,"Close",$W$1,V22,Parameters!$D$38,,,,"T"))</f>
        <v>17325</v>
      </c>
      <c r="AC22" s="44">
        <f t="shared" si="4"/>
        <v>-20</v>
      </c>
      <c r="AD22" s="50">
        <f>IFERROR(RTD("cqg.rtd",,"StudyData",$AC$1,"Bar",,"Time",$AD$1,AC22,Parameters!$I$2,,,,"T"),NA())</f>
        <v>42486.319444444445</v>
      </c>
      <c r="AE22" s="44">
        <f>IF(RTD("cqg.rtd",,"StudyData",$AC$1,"Bar",,"Open",$AD$1,AC22,Parameters!$I$2,,,,"T")="",NA(),RTD("cqg.rtd",,"StudyData",$AC$1,"Bar",,"Open",$AD$1,AC22,Parameters!$I$2,,,,"T"))</f>
        <v>43.08</v>
      </c>
      <c r="AF22" s="44">
        <f>IF(RTD("cqg.rtd",,"StudyData",$AC$1,"Bar",,"High",$AD$1,AC22,Parameters!$I$2,,,,"T")="",NA(),RTD("cqg.rtd",,"StudyData",$AC$1,"Bar",,"High",$AD$1,AC22,Parameters!$I$2,,,,"T"))</f>
        <v>43.19</v>
      </c>
      <c r="AG22" s="44">
        <f>IF(RTD("cqg.rtd",,"StudyData",$AC$1,"Bar",,"Low",$AD$1,AC22,Parameters!$I$2,,,,"T")="",NA(),RTD("cqg.rtd",,"StudyData",$AC$1,"Bar",,"Low",$AD$1,AC22,Parameters!$I$2,,,,"T"))</f>
        <v>43.07</v>
      </c>
      <c r="AH22" s="44">
        <f>IF(RTD("cqg.rtd",,"StudyData",$AC$1,"Bar",,"Close",$AD$1,AC22,Parameters!$I$2,,,,"T")="",NA(),RTD("cqg.rtd",,"StudyData",$AC$1,"Bar",,"Close",$AD$1,AC22,Parameters!$I$2,,,,"T"))</f>
        <v>43.15</v>
      </c>
      <c r="AJ22" s="44">
        <f t="shared" si="5"/>
        <v>-20</v>
      </c>
      <c r="AK22" s="50">
        <f>IFERROR(RTD("cqg.rtd",,"StudyData",$AJ$1,"Bar",,"Time",$AK$1,AJ22,Parameters!$I$14,,,,"T"),NA())</f>
        <v>42486.319444444445</v>
      </c>
      <c r="AL22" s="44">
        <f>IF(RTD("cqg.rtd",,"StudyData",$AJ$1,"Bar",,"Open",$AK$1,AJ22,Parameters!$I$14,,,,"T")="",NA(),RTD("cqg.rtd",,"StudyData",$AJ$1,"Bar",,"Open",$AK$1,AJ22,Parameters!$I$14,,,,"T"))</f>
        <v>1236</v>
      </c>
      <c r="AM22" s="44">
        <f>IF(RTD("cqg.rtd",,"StudyData",$AJ$1,"Bar",,"High",$AK$1,AJ22,Parameters!$I$14,,,,"T")="",NA(),RTD("cqg.rtd",,"StudyData",$AJ$1,"Bar",,"High",$AK$1,AJ22,Parameters!$I$14,,,,"T"))</f>
        <v>1236.5999999999999</v>
      </c>
      <c r="AN22" s="44">
        <f>IF(RTD("cqg.rtd",,"StudyData",$AJ$1,"Bar",,"Low",$AK$1,AJ22,Parameters!$I$14,,,,"T")="",NA(),RTD("cqg.rtd",,"StudyData",$AJ$1,"Bar",,"Low",$AK$1,AJ22,Parameters!$I$14,,,,"T"))</f>
        <v>1235.8</v>
      </c>
      <c r="AO22" s="44">
        <f>IF(RTD("cqg.rtd",,"StudyData",$AJ$1,"Bar",,"Close",$AK$1,AJ22,Parameters!$I$14,,,,"T")="",NA(),RTD("cqg.rtd",,"StudyData",$AJ$1,"Bar",,"Close",$AK$1,AJ22,Parameters!$I$14,,,,"T"))</f>
        <v>1236.4000000000001</v>
      </c>
      <c r="AQ22" s="44">
        <f t="shared" si="6"/>
        <v>-20</v>
      </c>
      <c r="AR22" s="49">
        <f>RTD("cqg.rtd",,"StudyData",$AQ$1,"Bar",,"Time",AR1,AQ22,Parameters!$I$26,,,,"T")</f>
        <v>42486.319444444445</v>
      </c>
      <c r="AS22" s="44">
        <f>IF(RTD("cqg.rtd",,"StudyData",$AQ$1,"Bar",,"Open",AR1,AQ22,Parameters!$I$26,,,,"T")="",NA(),RTD("cqg.rtd",,"StudyData",$AQ$1,"Bar",,"Open",AR1,AQ22,Parameters!$I$26,,,,"T"))</f>
        <v>1.4599</v>
      </c>
      <c r="AT22" s="44">
        <f>IF(RTD("cqg.rtd",,"StudyData",$AQ$1,"Bar",,"High",AR1,AQ22,Parameters!$I$26,,,,"T")="",NA(),RTD("cqg.rtd",,"StudyData",$AQ$1,"Bar",,"High",AR1,AQ22,Parameters!$I$26,,,,"T"))</f>
        <v>1.4619</v>
      </c>
      <c r="AU22" s="44">
        <f>IF(RTD("cqg.rtd",,"StudyData",$AQ$1,"Bar",,"Low",AR1,AQ22,Parameters!$I$26,,,,"T")="",NA(),RTD("cqg.rtd",,"StudyData",$AQ$1,"Bar",,"Low",AR1,AQ22,Parameters!$I$26,,,,"T"))</f>
        <v>1.4597</v>
      </c>
      <c r="AV22" s="44">
        <f>IF(RTD("cqg.rtd",,"StudyData",$AQ$1,"Bar",,"Close",AR1,AQ22,Parameters!$I$26,,,,"T")="",NA(),RTD("cqg.rtd",,"StudyData",$AQ$1,"Bar",,"Close",AR1,AQ22,Parameters!$I$26,,,,"T"))</f>
        <v>1.4613</v>
      </c>
    </row>
    <row r="23" spans="1:48" x14ac:dyDescent="0.3">
      <c r="A23" s="44">
        <f t="shared" si="0"/>
        <v>-21</v>
      </c>
      <c r="B23" s="49">
        <f>RTD("cqg.rtd",,"StudyData",$A$1,"Bar",,"Time",B1,A23,Parameters!$D$2,,,,"T")</f>
        <v>42486.315972222219</v>
      </c>
      <c r="C23" s="44">
        <f>IF(RTD("cqg.rtd",,"StudyData",$A$1,"Bar",,"Open",B1,A23,Parameters!$D$2,,,,"T")="",NA(),RTD("cqg.rtd",,"StudyData",$A$1,"Bar",,"Open",B1,A23,Parameters!$D$2,,,,"T"))</f>
        <v>2086.5</v>
      </c>
      <c r="D23" s="44">
        <f>IF(RTD("cqg.rtd",,"StudyData",$A$1,"Bar",,"High",B1,A23,Parameters!$D$2,,,,"T")="",NA(),RTD("cqg.rtd",,"StudyData",$A$1,"Bar",,"High",B1,A23,Parameters!$D$2,,,,"T"))</f>
        <v>2087.5</v>
      </c>
      <c r="E23" s="44">
        <f>IF(RTD("cqg.rtd",,"StudyData",$A$1,"Bar",,"Low",B1,A23,Parameters!$D$2,,,,"T")="",NA(),RTD("cqg.rtd",,"StudyData",$A$1,"Bar",,"Low",B1,A23,Parameters!$D$2,,,,"T"))</f>
        <v>2086</v>
      </c>
      <c r="F23" s="44">
        <f>IF(RTD("cqg.rtd",,"StudyData",$A$1,"Bar",,"Close",B1,A23,Parameters!$D$2,,,,"T")="",NA(),RTD("cqg.rtd",,"StudyData",$A$1,"Bar",,"Close",B1,A23,Parameters!$D$2,,,,"T"))</f>
        <v>2086</v>
      </c>
      <c r="H23" s="44">
        <f t="shared" si="1"/>
        <v>-21</v>
      </c>
      <c r="I23" s="49">
        <f>RTD("cqg.rtd",,"StudyData",$H$1,"Bar",,"Time",I1,H23,Parameters!$D$14,,,,"T")</f>
        <v>42486.315972222219</v>
      </c>
      <c r="J23" s="44">
        <f>IF(RTD("cqg.rtd",,"StudyData",$H$1,"Bar",,"Open",I1,H23,Parameters!$D$14,,,,"T")="",NA(),RTD("cqg.rtd",,"StudyData",$H$1,"Bar",,"Open",I1,H23,Parameters!$D$14,,,,"T"))</f>
        <v>10322</v>
      </c>
      <c r="K23" s="44">
        <f>IF(RTD("cqg.rtd",,"StudyData",$H$1,"Bar",,"High",I1,H23,Parameters!$D$14,,,,"T")="",NA(),RTD("cqg.rtd",,"StudyData",$H$1,"Bar",,"High",I1,H23,Parameters!$D$14,,,,"T"))</f>
        <v>10325</v>
      </c>
      <c r="L23" s="44">
        <f>IF(RTD("cqg.rtd",,"StudyData",$H$1,"Bar",,"Low",I1,H23,Parameters!$D$14,,,,"T")="",NA(),RTD("cqg.rtd",,"StudyData",$H$1,"Bar",,"Low",I1,H23,Parameters!$D$14,,,,"T"))</f>
        <v>10318.5</v>
      </c>
      <c r="M23" s="44">
        <f>IF(RTD("cqg.rtd",,"StudyData",$H$1,"Bar",,"Close",I1,H23,Parameters!$D$14,,,,"T")="",NA(),RTD("cqg.rtd",,"StudyData",$H$1,"Bar",,"Close",I1,H23,Parameters!$D$14,,,,"T"))</f>
        <v>10320</v>
      </c>
      <c r="O23" s="44">
        <f t="shared" si="2"/>
        <v>-21</v>
      </c>
      <c r="P23" s="49">
        <f>RTD("cqg.rtd",,"StudyData",$O$1,"Bar",,"Time",P1,O23,Parameters!$D$26,,,,"T")</f>
        <v>42486.315972222219</v>
      </c>
      <c r="Q23" s="44">
        <f>IF(RTD("cqg.rtd",,"StudyData",$O$1,"Bar",,"Open",P1,O23,Parameters!$D$26,,,,"T")="",NA(),RTD("cqg.rtd",,"StudyData",$O$1,"Bar",,"Open",P1,O23,Parameters!$D$26,,,,"T"))</f>
        <v>3059</v>
      </c>
      <c r="R23" s="44">
        <f>IF(RTD("cqg.rtd",,"StudyData",$O$1,"Bar",,"High",P1,O23,Parameters!$D$26,,,,"T")="",NA(),RTD("cqg.rtd",,"StudyData",$O$1,"Bar",,"High",P1,O23,Parameters!$D$26,,,,"T"))</f>
        <v>3062</v>
      </c>
      <c r="S23" s="44">
        <f>IF(RTD("cqg.rtd",,"StudyData",$O$1,"Bar",,"Low",P1,O23,Parameters!$D$26,,,,"T")="",NA(),RTD("cqg.rtd",,"StudyData",$O$1,"Bar",,"Low",P1,O23,Parameters!$D$26,,,,"T"))</f>
        <v>3059</v>
      </c>
      <c r="T23" s="44">
        <f>IF(RTD("cqg.rtd",,"StudyData",$O$1,"Bar",,"Close",P1,O23,Parameters!$D$26,,,,"T")="",NA(),RTD("cqg.rtd",,"StudyData",$O$1,"Bar",,"Close",P1,O23,Parameters!$D$26,,,,"T"))</f>
        <v>3060</v>
      </c>
      <c r="V23" s="44">
        <f t="shared" si="3"/>
        <v>-21</v>
      </c>
      <c r="W23" s="49">
        <f>IFERROR(RTD("cqg.rtd",,"StudyData",$V$1,"Bar",,"Time",$W$1,V23,Parameters!$D$38,,,,"T"),NA())</f>
        <v>42486.315972222219</v>
      </c>
      <c r="X23" s="44">
        <f>IF(RTD("cqg.rtd",,"StudyData",$V$1,"Bar",,"Open",$W$1,V23,Parameters!$D$38,,,,"T")="",NA(),RTD("cqg.rtd",,"StudyData",$V$1,"Bar",,"Open",$W$1,V23,Parameters!$D$38,,,,"T"))</f>
        <v>17325</v>
      </c>
      <c r="Y23" s="44">
        <f>IF(RTD("cqg.rtd",,"StudyData",$V$1,"Bar",,"High",$W$1,V23,Parameters!$D$38,,,,"T")="",NA(),RTD("cqg.rtd",,"StudyData",$V$1,"Bar",,"High",$W$1,V23,Parameters!$D$38,,,,"T"))</f>
        <v>17340</v>
      </c>
      <c r="Z23" s="44">
        <f>IF(RTD("cqg.rtd",,"StudyData",$V$1,"Bar",,"Low",$W$1,V23,Parameters!$D$38,,,,"T")="",NA(),RTD("cqg.rtd",,"StudyData",$V$1,"Bar",,"Low",$W$1,V23,Parameters!$D$38,,,,"T"))</f>
        <v>17320</v>
      </c>
      <c r="AA23" s="44">
        <f>IF(RTD("cqg.rtd",,"StudyData",$V$1,"Bar",,"Close",$W$1,V23,Parameters!$D$38,,,,"T")="",NA(),RTD("cqg.rtd",,"StudyData",$V$1,"Bar",,"Close",$W$1,V23,Parameters!$D$38,,,,"T"))</f>
        <v>17330</v>
      </c>
      <c r="AC23" s="44">
        <f t="shared" si="4"/>
        <v>-21</v>
      </c>
      <c r="AD23" s="50">
        <f>IFERROR(RTD("cqg.rtd",,"StudyData",$AC$1,"Bar",,"Time",$AD$1,AC23,Parameters!$I$2,,,,"T"),NA())</f>
        <v>42486.315972222219</v>
      </c>
      <c r="AE23" s="44">
        <f>IF(RTD("cqg.rtd",,"StudyData",$AC$1,"Bar",,"Open",$AD$1,AC23,Parameters!$I$2,,,,"T")="",NA(),RTD("cqg.rtd",,"StudyData",$AC$1,"Bar",,"Open",$AD$1,AC23,Parameters!$I$2,,,,"T"))</f>
        <v>43.08</v>
      </c>
      <c r="AF23" s="44">
        <f>IF(RTD("cqg.rtd",,"StudyData",$AC$1,"Bar",,"High",$AD$1,AC23,Parameters!$I$2,,,,"T")="",NA(),RTD("cqg.rtd",,"StudyData",$AC$1,"Bar",,"High",$AD$1,AC23,Parameters!$I$2,,,,"T"))</f>
        <v>43.17</v>
      </c>
      <c r="AG23" s="44">
        <f>IF(RTD("cqg.rtd",,"StudyData",$AC$1,"Bar",,"Low",$AD$1,AC23,Parameters!$I$2,,,,"T")="",NA(),RTD("cqg.rtd",,"StudyData",$AC$1,"Bar",,"Low",$AD$1,AC23,Parameters!$I$2,,,,"T"))</f>
        <v>43.03</v>
      </c>
      <c r="AH23" s="44">
        <f>IF(RTD("cqg.rtd",,"StudyData",$AC$1,"Bar",,"Close",$AD$1,AC23,Parameters!$I$2,,,,"T")="",NA(),RTD("cqg.rtd",,"StudyData",$AC$1,"Bar",,"Close",$AD$1,AC23,Parameters!$I$2,,,,"T"))</f>
        <v>43.08</v>
      </c>
      <c r="AJ23" s="44">
        <f t="shared" si="5"/>
        <v>-21</v>
      </c>
      <c r="AK23" s="50">
        <f>IFERROR(RTD("cqg.rtd",,"StudyData",$AJ$1,"Bar",,"Time",$AK$1,AJ23,Parameters!$I$14,,,,"T"),NA())</f>
        <v>42486.315972222219</v>
      </c>
      <c r="AL23" s="44">
        <f>IF(RTD("cqg.rtd",,"StudyData",$AJ$1,"Bar",,"Open",$AK$1,AJ23,Parameters!$I$14,,,,"T")="",NA(),RTD("cqg.rtd",,"StudyData",$AJ$1,"Bar",,"Open",$AK$1,AJ23,Parameters!$I$14,,,,"T"))</f>
        <v>1235.5999999999999</v>
      </c>
      <c r="AM23" s="44">
        <f>IF(RTD("cqg.rtd",,"StudyData",$AJ$1,"Bar",,"High",$AK$1,AJ23,Parameters!$I$14,,,,"T")="",NA(),RTD("cqg.rtd",,"StudyData",$AJ$1,"Bar",,"High",$AK$1,AJ23,Parameters!$I$14,,,,"T"))</f>
        <v>1237.5999999999999</v>
      </c>
      <c r="AN23" s="44">
        <f>IF(RTD("cqg.rtd",,"StudyData",$AJ$1,"Bar",,"Low",$AK$1,AJ23,Parameters!$I$14,,,,"T")="",NA(),RTD("cqg.rtd",,"StudyData",$AJ$1,"Bar",,"Low",$AK$1,AJ23,Parameters!$I$14,,,,"T"))</f>
        <v>1235.4000000000001</v>
      </c>
      <c r="AO23" s="44">
        <f>IF(RTD("cqg.rtd",,"StudyData",$AJ$1,"Bar",,"Close",$AK$1,AJ23,Parameters!$I$14,,,,"T")="",NA(),RTD("cqg.rtd",,"StudyData",$AJ$1,"Bar",,"Close",$AK$1,AJ23,Parameters!$I$14,,,,"T"))</f>
        <v>1236</v>
      </c>
      <c r="AQ23" s="44">
        <f t="shared" si="6"/>
        <v>-21</v>
      </c>
      <c r="AR23" s="49">
        <f>RTD("cqg.rtd",,"StudyData",$AQ$1,"Bar",,"Time",AR1,AQ23,Parameters!$I$26,,,,"T")</f>
        <v>42486.315972222219</v>
      </c>
      <c r="AS23" s="44">
        <f>IF(RTD("cqg.rtd",,"StudyData",$AQ$1,"Bar",,"Open",AR1,AQ23,Parameters!$I$26,,,,"T")="",NA(),RTD("cqg.rtd",,"StudyData",$AQ$1,"Bar",,"Open",AR1,AQ23,Parameters!$I$26,,,,"T"))</f>
        <v>1.4601999999999999</v>
      </c>
      <c r="AT23" s="44">
        <f>IF(RTD("cqg.rtd",,"StudyData",$AQ$1,"Bar",,"High",AR1,AQ23,Parameters!$I$26,,,,"T")="",NA(),RTD("cqg.rtd",,"StudyData",$AQ$1,"Bar",,"High",AR1,AQ23,Parameters!$I$26,,,,"T"))</f>
        <v>1.4608000000000001</v>
      </c>
      <c r="AU23" s="44">
        <f>IF(RTD("cqg.rtd",,"StudyData",$AQ$1,"Bar",,"Low",AR1,AQ23,Parameters!$I$26,,,,"T")="",NA(),RTD("cqg.rtd",,"StudyData",$AQ$1,"Bar",,"Low",AR1,AQ23,Parameters!$I$26,,,,"T"))</f>
        <v>1.4594</v>
      </c>
      <c r="AV23" s="44">
        <f>IF(RTD("cqg.rtd",,"StudyData",$AQ$1,"Bar",,"Close",AR1,AQ23,Parameters!$I$26,,,,"T")="",NA(),RTD("cqg.rtd",,"StudyData",$AQ$1,"Bar",,"Close",AR1,AQ23,Parameters!$I$26,,,,"T"))</f>
        <v>1.4598</v>
      </c>
    </row>
    <row r="24" spans="1:48" x14ac:dyDescent="0.3">
      <c r="A24" s="44">
        <f t="shared" si="0"/>
        <v>-22</v>
      </c>
      <c r="B24" s="49">
        <f>RTD("cqg.rtd",,"StudyData",$A$1,"Bar",,"Time",B1,A24,Parameters!$D$2,,,,"T")</f>
        <v>42486.3125</v>
      </c>
      <c r="C24" s="44">
        <f>IF(RTD("cqg.rtd",,"StudyData",$A$1,"Bar",,"Open",B1,A24,Parameters!$D$2,,,,"T")="",NA(),RTD("cqg.rtd",,"StudyData",$A$1,"Bar",,"Open",B1,A24,Parameters!$D$2,,,,"T"))</f>
        <v>2087.25</v>
      </c>
      <c r="D24" s="44">
        <f>IF(RTD("cqg.rtd",,"StudyData",$A$1,"Bar",,"High",B1,A24,Parameters!$D$2,,,,"T")="",NA(),RTD("cqg.rtd",,"StudyData",$A$1,"Bar",,"High",B1,A24,Parameters!$D$2,,,,"T"))</f>
        <v>2087.5</v>
      </c>
      <c r="E24" s="44">
        <f>IF(RTD("cqg.rtd",,"StudyData",$A$1,"Bar",,"Low",B1,A24,Parameters!$D$2,,,,"T")="",NA(),RTD("cqg.rtd",,"StudyData",$A$1,"Bar",,"Low",B1,A24,Parameters!$D$2,,,,"T"))</f>
        <v>2086.25</v>
      </c>
      <c r="F24" s="44">
        <f>IF(RTD("cqg.rtd",,"StudyData",$A$1,"Bar",,"Close",B1,A24,Parameters!$D$2,,,,"T")="",NA(),RTD("cqg.rtd",,"StudyData",$A$1,"Bar",,"Close",B1,A24,Parameters!$D$2,,,,"T"))</f>
        <v>2086.5</v>
      </c>
      <c r="H24" s="44">
        <f t="shared" si="1"/>
        <v>-22</v>
      </c>
      <c r="I24" s="49">
        <f>RTD("cqg.rtd",,"StudyData",$H$1,"Bar",,"Time",I1,H24,Parameters!$D$14,,,,"T")</f>
        <v>42486.3125</v>
      </c>
      <c r="J24" s="44">
        <f>IF(RTD("cqg.rtd",,"StudyData",$H$1,"Bar",,"Open",I1,H24,Parameters!$D$14,,,,"T")="",NA(),RTD("cqg.rtd",,"StudyData",$H$1,"Bar",,"Open",I1,H24,Parameters!$D$14,,,,"T"))</f>
        <v>10341.5</v>
      </c>
      <c r="K24" s="44">
        <f>IF(RTD("cqg.rtd",,"StudyData",$H$1,"Bar",,"High",I1,H24,Parameters!$D$14,,,,"T")="",NA(),RTD("cqg.rtd",,"StudyData",$H$1,"Bar",,"High",I1,H24,Parameters!$D$14,,,,"T"))</f>
        <v>10341.5</v>
      </c>
      <c r="L24" s="44">
        <f>IF(RTD("cqg.rtd",,"StudyData",$H$1,"Bar",,"Low",I1,H24,Parameters!$D$14,,,,"T")="",NA(),RTD("cqg.rtd",,"StudyData",$H$1,"Bar",,"Low",I1,H24,Parameters!$D$14,,,,"T"))</f>
        <v>10321</v>
      </c>
      <c r="M24" s="44">
        <f>IF(RTD("cqg.rtd",,"StudyData",$H$1,"Bar",,"Close",I1,H24,Parameters!$D$14,,,,"T")="",NA(),RTD("cqg.rtd",,"StudyData",$H$1,"Bar",,"Close",I1,H24,Parameters!$D$14,,,,"T"))</f>
        <v>10322.5</v>
      </c>
      <c r="O24" s="44">
        <f t="shared" si="2"/>
        <v>-22</v>
      </c>
      <c r="P24" s="49">
        <f>RTD("cqg.rtd",,"StudyData",$O$1,"Bar",,"Time",P1,O24,Parameters!$D$26,,,,"T")</f>
        <v>42486.3125</v>
      </c>
      <c r="Q24" s="44">
        <f>IF(RTD("cqg.rtd",,"StudyData",$O$1,"Bar",,"Open",P1,O24,Parameters!$D$26,,,,"T")="",NA(),RTD("cqg.rtd",,"StudyData",$O$1,"Bar",,"Open",P1,O24,Parameters!$D$26,,,,"T"))</f>
        <v>3065</v>
      </c>
      <c r="R24" s="44">
        <f>IF(RTD("cqg.rtd",,"StudyData",$O$1,"Bar",,"High",P1,O24,Parameters!$D$26,,,,"T")="",NA(),RTD("cqg.rtd",,"StudyData",$O$1,"Bar",,"High",P1,O24,Parameters!$D$26,,,,"T"))</f>
        <v>3065</v>
      </c>
      <c r="S24" s="44">
        <f>IF(RTD("cqg.rtd",,"StudyData",$O$1,"Bar",,"Low",P1,O24,Parameters!$D$26,,,,"T")="",NA(),RTD("cqg.rtd",,"StudyData",$O$1,"Bar",,"Low",P1,O24,Parameters!$D$26,,,,"T"))</f>
        <v>3059</v>
      </c>
      <c r="T24" s="44">
        <f>IF(RTD("cqg.rtd",,"StudyData",$O$1,"Bar",,"Close",P1,O24,Parameters!$D$26,,,,"T")="",NA(),RTD("cqg.rtd",,"StudyData",$O$1,"Bar",,"Close",P1,O24,Parameters!$D$26,,,,"T"))</f>
        <v>3060</v>
      </c>
      <c r="V24" s="44">
        <f t="shared" si="3"/>
        <v>-22</v>
      </c>
      <c r="W24" s="49">
        <f>IFERROR(RTD("cqg.rtd",,"StudyData",$V$1,"Bar",,"Time",$W$1,V24,Parameters!$D$38,,,,"T"),NA())</f>
        <v>42486.3125</v>
      </c>
      <c r="X24" s="44">
        <f>IF(RTD("cqg.rtd",,"StudyData",$V$1,"Bar",,"Open",$W$1,V24,Parameters!$D$38,,,,"T")="",NA(),RTD("cqg.rtd",,"StudyData",$V$1,"Bar",,"Open",$W$1,V24,Parameters!$D$38,,,,"T"))</f>
        <v>17350</v>
      </c>
      <c r="Y24" s="44">
        <f>IF(RTD("cqg.rtd",,"StudyData",$V$1,"Bar",,"High",$W$1,V24,Parameters!$D$38,,,,"T")="",NA(),RTD("cqg.rtd",,"StudyData",$V$1,"Bar",,"High",$W$1,V24,Parameters!$D$38,,,,"T"))</f>
        <v>17350</v>
      </c>
      <c r="Z24" s="44">
        <f>IF(RTD("cqg.rtd",,"StudyData",$V$1,"Bar",,"Low",$W$1,V24,Parameters!$D$38,,,,"T")="",NA(),RTD("cqg.rtd",,"StudyData",$V$1,"Bar",,"Low",$W$1,V24,Parameters!$D$38,,,,"T"))</f>
        <v>17320</v>
      </c>
      <c r="AA24" s="44">
        <f>IF(RTD("cqg.rtd",,"StudyData",$V$1,"Bar",,"Close",$W$1,V24,Parameters!$D$38,,,,"T")="",NA(),RTD("cqg.rtd",,"StudyData",$V$1,"Bar",,"Close",$W$1,V24,Parameters!$D$38,,,,"T"))</f>
        <v>17325</v>
      </c>
      <c r="AC24" s="44">
        <f t="shared" si="4"/>
        <v>-22</v>
      </c>
      <c r="AD24" s="50">
        <f>IFERROR(RTD("cqg.rtd",,"StudyData",$AC$1,"Bar",,"Time",$AD$1,AC24,Parameters!$I$2,,,,"T"),NA())</f>
        <v>42486.3125</v>
      </c>
      <c r="AE24" s="44">
        <f>IF(RTD("cqg.rtd",,"StudyData",$AC$1,"Bar",,"Open",$AD$1,AC24,Parameters!$I$2,,,,"T")="",NA(),RTD("cqg.rtd",,"StudyData",$AC$1,"Bar",,"Open",$AD$1,AC24,Parameters!$I$2,,,,"T"))</f>
        <v>43.01</v>
      </c>
      <c r="AF24" s="44">
        <f>IF(RTD("cqg.rtd",,"StudyData",$AC$1,"Bar",,"High",$AD$1,AC24,Parameters!$I$2,,,,"T")="",NA(),RTD("cqg.rtd",,"StudyData",$AC$1,"Bar",,"High",$AD$1,AC24,Parameters!$I$2,,,,"T"))</f>
        <v>43.17</v>
      </c>
      <c r="AG24" s="44">
        <f>IF(RTD("cqg.rtd",,"StudyData",$AC$1,"Bar",,"Low",$AD$1,AC24,Parameters!$I$2,,,,"T")="",NA(),RTD("cqg.rtd",,"StudyData",$AC$1,"Bar",,"Low",$AD$1,AC24,Parameters!$I$2,,,,"T"))</f>
        <v>42.99</v>
      </c>
      <c r="AH24" s="44">
        <f>IF(RTD("cqg.rtd",,"StudyData",$AC$1,"Bar",,"Close",$AD$1,AC24,Parameters!$I$2,,,,"T")="",NA(),RTD("cqg.rtd",,"StudyData",$AC$1,"Bar",,"Close",$AD$1,AC24,Parameters!$I$2,,,,"T"))</f>
        <v>43.09</v>
      </c>
      <c r="AJ24" s="44">
        <f t="shared" si="5"/>
        <v>-22</v>
      </c>
      <c r="AK24" s="50">
        <f>IFERROR(RTD("cqg.rtd",,"StudyData",$AJ$1,"Bar",,"Time",$AK$1,AJ24,Parameters!$I$14,,,,"T"),NA())</f>
        <v>42486.3125</v>
      </c>
      <c r="AL24" s="44">
        <f>IF(RTD("cqg.rtd",,"StudyData",$AJ$1,"Bar",,"Open",$AK$1,AJ24,Parameters!$I$14,,,,"T")="",NA(),RTD("cqg.rtd",,"StudyData",$AJ$1,"Bar",,"Open",$AK$1,AJ24,Parameters!$I$14,,,,"T"))</f>
        <v>1233.7</v>
      </c>
      <c r="AM24" s="44">
        <f>IF(RTD("cqg.rtd",,"StudyData",$AJ$1,"Bar",,"High",$AK$1,AJ24,Parameters!$I$14,,,,"T")="",NA(),RTD("cqg.rtd",,"StudyData",$AJ$1,"Bar",,"High",$AK$1,AJ24,Parameters!$I$14,,,,"T"))</f>
        <v>1236</v>
      </c>
      <c r="AN24" s="44">
        <f>IF(RTD("cqg.rtd",,"StudyData",$AJ$1,"Bar",,"Low",$AK$1,AJ24,Parameters!$I$14,,,,"T")="",NA(),RTD("cqg.rtd",,"StudyData",$AJ$1,"Bar",,"Low",$AK$1,AJ24,Parameters!$I$14,,,,"T"))</f>
        <v>1233.5999999999999</v>
      </c>
      <c r="AO24" s="44">
        <f>IF(RTD("cqg.rtd",,"StudyData",$AJ$1,"Bar",,"Close",$AK$1,AJ24,Parameters!$I$14,,,,"T")="",NA(),RTD("cqg.rtd",,"StudyData",$AJ$1,"Bar",,"Close",$AK$1,AJ24,Parameters!$I$14,,,,"T"))</f>
        <v>1235.5999999999999</v>
      </c>
      <c r="AQ24" s="44">
        <f t="shared" si="6"/>
        <v>-22</v>
      </c>
      <c r="AR24" s="49">
        <f>RTD("cqg.rtd",,"StudyData",$AQ$1,"Bar",,"Time",AR1,AQ24,Parameters!$I$26,,,,"T")</f>
        <v>42486.3125</v>
      </c>
      <c r="AS24" s="44">
        <f>IF(RTD("cqg.rtd",,"StudyData",$AQ$1,"Bar",,"Open",AR1,AQ24,Parameters!$I$26,,,,"T")="",NA(),RTD("cqg.rtd",,"StudyData",$AQ$1,"Bar",,"Open",AR1,AQ24,Parameters!$I$26,,,,"T"))</f>
        <v>1.4574</v>
      </c>
      <c r="AT24" s="44">
        <f>IF(RTD("cqg.rtd",,"StudyData",$AQ$1,"Bar",,"High",AR1,AQ24,Parameters!$I$26,,,,"T")="",NA(),RTD("cqg.rtd",,"StudyData",$AQ$1,"Bar",,"High",AR1,AQ24,Parameters!$I$26,,,,"T"))</f>
        <v>1.4605999999999999</v>
      </c>
      <c r="AU24" s="44">
        <f>IF(RTD("cqg.rtd",,"StudyData",$AQ$1,"Bar",,"Low",AR1,AQ24,Parameters!$I$26,,,,"T")="",NA(),RTD("cqg.rtd",,"StudyData",$AQ$1,"Bar",,"Low",AR1,AQ24,Parameters!$I$26,,,,"T"))</f>
        <v>1.4572000000000001</v>
      </c>
      <c r="AV24" s="44">
        <f>IF(RTD("cqg.rtd",,"StudyData",$AQ$1,"Bar",,"Close",AR1,AQ24,Parameters!$I$26,,,,"T")="",NA(),RTD("cqg.rtd",,"StudyData",$AQ$1,"Bar",,"Close",AR1,AQ24,Parameters!$I$26,,,,"T"))</f>
        <v>1.4601999999999999</v>
      </c>
    </row>
    <row r="25" spans="1:48" x14ac:dyDescent="0.3">
      <c r="A25" s="44">
        <f t="shared" si="0"/>
        <v>-23</v>
      </c>
      <c r="B25" s="49">
        <f>RTD("cqg.rtd",,"StudyData",$A$1,"Bar",,"Time",B1,A25,Parameters!$D$2,,,,"T")</f>
        <v>42486.309027777781</v>
      </c>
      <c r="C25" s="44">
        <f>IF(RTD("cqg.rtd",,"StudyData",$A$1,"Bar",,"Open",B1,A25,Parameters!$D$2,,,,"T")="",NA(),RTD("cqg.rtd",,"StudyData",$A$1,"Bar",,"Open",B1,A25,Parameters!$D$2,,,,"T"))</f>
        <v>2088</v>
      </c>
      <c r="D25" s="44">
        <f>IF(RTD("cqg.rtd",,"StudyData",$A$1,"Bar",,"High",B1,A25,Parameters!$D$2,,,,"T")="",NA(),RTD("cqg.rtd",,"StudyData",$A$1,"Bar",,"High",B1,A25,Parameters!$D$2,,,,"T"))</f>
        <v>2088.5</v>
      </c>
      <c r="E25" s="44">
        <f>IF(RTD("cqg.rtd",,"StudyData",$A$1,"Bar",,"Low",B1,A25,Parameters!$D$2,,,,"T")="",NA(),RTD("cqg.rtd",,"StudyData",$A$1,"Bar",,"Low",B1,A25,Parameters!$D$2,,,,"T"))</f>
        <v>2087.25</v>
      </c>
      <c r="F25" s="44">
        <f>IF(RTD("cqg.rtd",,"StudyData",$A$1,"Bar",,"Close",B1,A25,Parameters!$D$2,,,,"T")="",NA(),RTD("cqg.rtd",,"StudyData",$A$1,"Bar",,"Close",B1,A25,Parameters!$D$2,,,,"T"))</f>
        <v>2087.75</v>
      </c>
      <c r="H25" s="44">
        <f t="shared" si="1"/>
        <v>-23</v>
      </c>
      <c r="I25" s="49">
        <f>RTD("cqg.rtd",,"StudyData",$H$1,"Bar",,"Time",I1,H25,Parameters!$D$14,,,,"T")</f>
        <v>42486.309027777781</v>
      </c>
      <c r="J25" s="44">
        <f>IF(RTD("cqg.rtd",,"StudyData",$H$1,"Bar",,"Open",I1,H25,Parameters!$D$14,,,,"T")="",NA(),RTD("cqg.rtd",,"StudyData",$H$1,"Bar",,"Open",I1,H25,Parameters!$D$14,,,,"T"))</f>
        <v>10342.5</v>
      </c>
      <c r="K25" s="44">
        <f>IF(RTD("cqg.rtd",,"StudyData",$H$1,"Bar",,"High",I1,H25,Parameters!$D$14,,,,"T")="",NA(),RTD("cqg.rtd",,"StudyData",$H$1,"Bar",,"High",I1,H25,Parameters!$D$14,,,,"T"))</f>
        <v>10345</v>
      </c>
      <c r="L25" s="44">
        <f>IF(RTD("cqg.rtd",,"StudyData",$H$1,"Bar",,"Low",I1,H25,Parameters!$D$14,,,,"T")="",NA(),RTD("cqg.rtd",,"StudyData",$H$1,"Bar",,"Low",I1,H25,Parameters!$D$14,,,,"T"))</f>
        <v>10341</v>
      </c>
      <c r="M25" s="44">
        <f>IF(RTD("cqg.rtd",,"StudyData",$H$1,"Bar",,"Close",I1,H25,Parameters!$D$14,,,,"T")="",NA(),RTD("cqg.rtd",,"StudyData",$H$1,"Bar",,"Close",I1,H25,Parameters!$D$14,,,,"T"))</f>
        <v>10342</v>
      </c>
      <c r="O25" s="44">
        <f t="shared" si="2"/>
        <v>-23</v>
      </c>
      <c r="P25" s="49">
        <f>RTD("cqg.rtd",,"StudyData",$O$1,"Bar",,"Time",P1,O25,Parameters!$D$26,,,,"T")</f>
        <v>42486.309027777781</v>
      </c>
      <c r="Q25" s="44">
        <f>IF(RTD("cqg.rtd",,"StudyData",$O$1,"Bar",,"Open",P1,O25,Parameters!$D$26,,,,"T")="",NA(),RTD("cqg.rtd",,"StudyData",$O$1,"Bar",,"Open",P1,O25,Parameters!$D$26,,,,"T"))</f>
        <v>3066</v>
      </c>
      <c r="R25" s="44">
        <f>IF(RTD("cqg.rtd",,"StudyData",$O$1,"Bar",,"High",P1,O25,Parameters!$D$26,,,,"T")="",NA(),RTD("cqg.rtd",,"StudyData",$O$1,"Bar",,"High",P1,O25,Parameters!$D$26,,,,"T"))</f>
        <v>3067</v>
      </c>
      <c r="S25" s="44">
        <f>IF(RTD("cqg.rtd",,"StudyData",$O$1,"Bar",,"Low",P1,O25,Parameters!$D$26,,,,"T")="",NA(),RTD("cqg.rtd",,"StudyData",$O$1,"Bar",,"Low",P1,O25,Parameters!$D$26,,,,"T"))</f>
        <v>3065</v>
      </c>
      <c r="T25" s="44">
        <f>IF(RTD("cqg.rtd",,"StudyData",$O$1,"Bar",,"Close",P1,O25,Parameters!$D$26,,,,"T")="",NA(),RTD("cqg.rtd",,"StudyData",$O$1,"Bar",,"Close",P1,O25,Parameters!$D$26,,,,"T"))</f>
        <v>3066</v>
      </c>
      <c r="V25" s="44">
        <f t="shared" si="3"/>
        <v>-23</v>
      </c>
      <c r="W25" s="49">
        <f>IFERROR(RTD("cqg.rtd",,"StudyData",$V$1,"Bar",,"Time",$W$1,V25,Parameters!$D$38,,,,"T"),NA())</f>
        <v>42486.309027777781</v>
      </c>
      <c r="X25" s="44">
        <f>IF(RTD("cqg.rtd",,"StudyData",$V$1,"Bar",,"Open",$W$1,V25,Parameters!$D$38,,,,"T")="",NA(),RTD("cqg.rtd",,"StudyData",$V$1,"Bar",,"Open",$W$1,V25,Parameters!$D$38,,,,"T"))</f>
        <v>17355</v>
      </c>
      <c r="Y25" s="44">
        <f>IF(RTD("cqg.rtd",,"StudyData",$V$1,"Bar",,"High",$W$1,V25,Parameters!$D$38,,,,"T")="",NA(),RTD("cqg.rtd",,"StudyData",$V$1,"Bar",,"High",$W$1,V25,Parameters!$D$38,,,,"T"))</f>
        <v>17365</v>
      </c>
      <c r="Z25" s="44">
        <f>IF(RTD("cqg.rtd",,"StudyData",$V$1,"Bar",,"Low",$W$1,V25,Parameters!$D$38,,,,"T")="",NA(),RTD("cqg.rtd",,"StudyData",$V$1,"Bar",,"Low",$W$1,V25,Parameters!$D$38,,,,"T"))</f>
        <v>17350</v>
      </c>
      <c r="AA25" s="44">
        <f>IF(RTD("cqg.rtd",,"StudyData",$V$1,"Bar",,"Close",$W$1,V25,Parameters!$D$38,,,,"T")="",NA(),RTD("cqg.rtd",,"StudyData",$V$1,"Bar",,"Close",$W$1,V25,Parameters!$D$38,,,,"T"))</f>
        <v>17350</v>
      </c>
      <c r="AC25" s="44">
        <f t="shared" si="4"/>
        <v>-23</v>
      </c>
      <c r="AD25" s="50">
        <f>IFERROR(RTD("cqg.rtd",,"StudyData",$AC$1,"Bar",,"Time",$AD$1,AC25,Parameters!$I$2,,,,"T"),NA())</f>
        <v>42486.309027777781</v>
      </c>
      <c r="AE25" s="44">
        <f>IF(RTD("cqg.rtd",,"StudyData",$AC$1,"Bar",,"Open",$AD$1,AC25,Parameters!$I$2,,,,"T")="",NA(),RTD("cqg.rtd",,"StudyData",$AC$1,"Bar",,"Open",$AD$1,AC25,Parameters!$I$2,,,,"T"))</f>
        <v>42.98</v>
      </c>
      <c r="AF25" s="44">
        <f>IF(RTD("cqg.rtd",,"StudyData",$AC$1,"Bar",,"High",$AD$1,AC25,Parameters!$I$2,,,,"T")="",NA(),RTD("cqg.rtd",,"StudyData",$AC$1,"Bar",,"High",$AD$1,AC25,Parameters!$I$2,,,,"T"))</f>
        <v>43.03</v>
      </c>
      <c r="AG25" s="44">
        <f>IF(RTD("cqg.rtd",,"StudyData",$AC$1,"Bar",,"Low",$AD$1,AC25,Parameters!$I$2,,,,"T")="",NA(),RTD("cqg.rtd",,"StudyData",$AC$1,"Bar",,"Low",$AD$1,AC25,Parameters!$I$2,,,,"T"))</f>
        <v>42.94</v>
      </c>
      <c r="AH25" s="44">
        <f>IF(RTD("cqg.rtd",,"StudyData",$AC$1,"Bar",,"Close",$AD$1,AC25,Parameters!$I$2,,,,"T")="",NA(),RTD("cqg.rtd",,"StudyData",$AC$1,"Bar",,"Close",$AD$1,AC25,Parameters!$I$2,,,,"T"))</f>
        <v>43.01</v>
      </c>
      <c r="AJ25" s="44">
        <f t="shared" si="5"/>
        <v>-23</v>
      </c>
      <c r="AK25" s="50">
        <f>IFERROR(RTD("cqg.rtd",,"StudyData",$AJ$1,"Bar",,"Time",$AK$1,AJ25,Parameters!$I$14,,,,"T"),NA())</f>
        <v>42486.309027777781</v>
      </c>
      <c r="AL25" s="44">
        <f>IF(RTD("cqg.rtd",,"StudyData",$AJ$1,"Bar",,"Open",$AK$1,AJ25,Parameters!$I$14,,,,"T")="",NA(),RTD("cqg.rtd",,"StudyData",$AJ$1,"Bar",,"Open",$AK$1,AJ25,Parameters!$I$14,,,,"T"))</f>
        <v>1233.9000000000001</v>
      </c>
      <c r="AM25" s="44">
        <f>IF(RTD("cqg.rtd",,"StudyData",$AJ$1,"Bar",,"High",$AK$1,AJ25,Parameters!$I$14,,,,"T")="",NA(),RTD("cqg.rtd",,"StudyData",$AJ$1,"Bar",,"High",$AK$1,AJ25,Parameters!$I$14,,,,"T"))</f>
        <v>1233.9000000000001</v>
      </c>
      <c r="AN25" s="44">
        <f>IF(RTD("cqg.rtd",,"StudyData",$AJ$1,"Bar",,"Low",$AK$1,AJ25,Parameters!$I$14,,,,"T")="",NA(),RTD("cqg.rtd",,"StudyData",$AJ$1,"Bar",,"Low",$AK$1,AJ25,Parameters!$I$14,,,,"T"))</f>
        <v>1232.9000000000001</v>
      </c>
      <c r="AO25" s="44">
        <f>IF(RTD("cqg.rtd",,"StudyData",$AJ$1,"Bar",,"Close",$AK$1,AJ25,Parameters!$I$14,,,,"T")="",NA(),RTD("cqg.rtd",,"StudyData",$AJ$1,"Bar",,"Close",$AK$1,AJ25,Parameters!$I$14,,,,"T"))</f>
        <v>1233.7</v>
      </c>
      <c r="AQ25" s="44">
        <f t="shared" si="6"/>
        <v>-23</v>
      </c>
      <c r="AR25" s="49">
        <f>RTD("cqg.rtd",,"StudyData",$AQ$1,"Bar",,"Time",AR1,AQ25,Parameters!$I$26,,,,"T")</f>
        <v>42486.309027777781</v>
      </c>
      <c r="AS25" s="44">
        <f>IF(RTD("cqg.rtd",,"StudyData",$AQ$1,"Bar",,"Open",AR1,AQ25,Parameters!$I$26,,,,"T")="",NA(),RTD("cqg.rtd",,"StudyData",$AQ$1,"Bar",,"Open",AR1,AQ25,Parameters!$I$26,,,,"T"))</f>
        <v>1.4569000000000001</v>
      </c>
      <c r="AT25" s="44">
        <f>IF(RTD("cqg.rtd",,"StudyData",$AQ$1,"Bar",,"High",AR1,AQ25,Parameters!$I$26,,,,"T")="",NA(),RTD("cqg.rtd",,"StudyData",$AQ$1,"Bar",,"High",AR1,AQ25,Parameters!$I$26,,,,"T"))</f>
        <v>1.4573</v>
      </c>
      <c r="AU25" s="44">
        <f>IF(RTD("cqg.rtd",,"StudyData",$AQ$1,"Bar",,"Low",AR1,AQ25,Parameters!$I$26,,,,"T")="",NA(),RTD("cqg.rtd",,"StudyData",$AQ$1,"Bar",,"Low",AR1,AQ25,Parameters!$I$26,,,,"T"))</f>
        <v>1.4563999999999999</v>
      </c>
      <c r="AV25" s="44">
        <f>IF(RTD("cqg.rtd",,"StudyData",$AQ$1,"Bar",,"Close",AR1,AQ25,Parameters!$I$26,,,,"T")="",NA(),RTD("cqg.rtd",,"StudyData",$AQ$1,"Bar",,"Close",AR1,AQ25,Parameters!$I$26,,,,"T"))</f>
        <v>1.4570000000000001</v>
      </c>
    </row>
    <row r="26" spans="1:48" x14ac:dyDescent="0.3">
      <c r="A26" s="44">
        <f t="shared" si="0"/>
        <v>-24</v>
      </c>
      <c r="B26" s="49">
        <f>RTD("cqg.rtd",,"StudyData",$A$1,"Bar",,"Time",B1,A26,Parameters!$D$2,,,,"T")</f>
        <v>42486.305555555555</v>
      </c>
      <c r="C26" s="44">
        <f>IF(RTD("cqg.rtd",,"StudyData",$A$1,"Bar",,"Open",B1,A26,Parameters!$D$2,,,,"T")="",NA(),RTD("cqg.rtd",,"StudyData",$A$1,"Bar",,"Open",B1,A26,Parameters!$D$2,,,,"T"))</f>
        <v>2088</v>
      </c>
      <c r="D26" s="44">
        <f>IF(RTD("cqg.rtd",,"StudyData",$A$1,"Bar",,"High",B1,A26,Parameters!$D$2,,,,"T")="",NA(),RTD("cqg.rtd",,"StudyData",$A$1,"Bar",,"High",B1,A26,Parameters!$D$2,,,,"T"))</f>
        <v>2088.5</v>
      </c>
      <c r="E26" s="44">
        <f>IF(RTD("cqg.rtd",,"StudyData",$A$1,"Bar",,"Low",B1,A26,Parameters!$D$2,,,,"T")="",NA(),RTD("cqg.rtd",,"StudyData",$A$1,"Bar",,"Low",B1,A26,Parameters!$D$2,,,,"T"))</f>
        <v>2087.25</v>
      </c>
      <c r="F26" s="44">
        <f>IF(RTD("cqg.rtd",,"StudyData",$A$1,"Bar",,"Close",B1,A26,Parameters!$D$2,,,,"T")="",NA(),RTD("cqg.rtd",,"StudyData",$A$1,"Bar",,"Close",B1,A26,Parameters!$D$2,,,,"T"))</f>
        <v>2088</v>
      </c>
      <c r="H26" s="44">
        <f t="shared" si="1"/>
        <v>-24</v>
      </c>
      <c r="I26" s="49">
        <f>RTD("cqg.rtd",,"StudyData",$H$1,"Bar",,"Time",I1,H26,Parameters!$D$14,,,,"T")</f>
        <v>42486.305555555555</v>
      </c>
      <c r="J26" s="44">
        <f>IF(RTD("cqg.rtd",,"StudyData",$H$1,"Bar",,"Open",I1,H26,Parameters!$D$14,,,,"T")="",NA(),RTD("cqg.rtd",,"StudyData",$H$1,"Bar",,"Open",I1,H26,Parameters!$D$14,,,,"T"))</f>
        <v>10346</v>
      </c>
      <c r="K26" s="44">
        <f>IF(RTD("cqg.rtd",,"StudyData",$H$1,"Bar",,"High",I1,H26,Parameters!$D$14,,,,"T")="",NA(),RTD("cqg.rtd",,"StudyData",$H$1,"Bar",,"High",I1,H26,Parameters!$D$14,,,,"T"))</f>
        <v>10347.5</v>
      </c>
      <c r="L26" s="44">
        <f>IF(RTD("cqg.rtd",,"StudyData",$H$1,"Bar",,"Low",I1,H26,Parameters!$D$14,,,,"T")="",NA(),RTD("cqg.rtd",,"StudyData",$H$1,"Bar",,"Low",I1,H26,Parameters!$D$14,,,,"T"))</f>
        <v>10338.5</v>
      </c>
      <c r="M26" s="44">
        <f>IF(RTD("cqg.rtd",,"StudyData",$H$1,"Bar",,"Close",I1,H26,Parameters!$D$14,,,,"T")="",NA(),RTD("cqg.rtd",,"StudyData",$H$1,"Bar",,"Close",I1,H26,Parameters!$D$14,,,,"T"))</f>
        <v>10343</v>
      </c>
      <c r="O26" s="44">
        <f t="shared" si="2"/>
        <v>-24</v>
      </c>
      <c r="P26" s="49">
        <f>RTD("cqg.rtd",,"StudyData",$O$1,"Bar",,"Time",P1,O26,Parameters!$D$26,,,,"T")</f>
        <v>42486.305555555555</v>
      </c>
      <c r="Q26" s="44">
        <f>IF(RTD("cqg.rtd",,"StudyData",$O$1,"Bar",,"Open",P1,O26,Parameters!$D$26,,,,"T")="",NA(),RTD("cqg.rtd",,"StudyData",$O$1,"Bar",,"Open",P1,O26,Parameters!$D$26,,,,"T"))</f>
        <v>3066</v>
      </c>
      <c r="R26" s="44">
        <f>IF(RTD("cqg.rtd",,"StudyData",$O$1,"Bar",,"High",P1,O26,Parameters!$D$26,,,,"T")="",NA(),RTD("cqg.rtd",,"StudyData",$O$1,"Bar",,"High",P1,O26,Parameters!$D$26,,,,"T"))</f>
        <v>3067</v>
      </c>
      <c r="S26" s="44">
        <f>IF(RTD("cqg.rtd",,"StudyData",$O$1,"Bar",,"Low",P1,O26,Parameters!$D$26,,,,"T")="",NA(),RTD("cqg.rtd",,"StudyData",$O$1,"Bar",,"Low",P1,O26,Parameters!$D$26,,,,"T"))</f>
        <v>3064</v>
      </c>
      <c r="T26" s="44">
        <f>IF(RTD("cqg.rtd",,"StudyData",$O$1,"Bar",,"Close",P1,O26,Parameters!$D$26,,,,"T")="",NA(),RTD("cqg.rtd",,"StudyData",$O$1,"Bar",,"Close",P1,O26,Parameters!$D$26,,,,"T"))</f>
        <v>3065</v>
      </c>
      <c r="V26" s="44">
        <f t="shared" si="3"/>
        <v>-24</v>
      </c>
      <c r="W26" s="49">
        <f>IFERROR(RTD("cqg.rtd",,"StudyData",$V$1,"Bar",,"Time",$W$1,V26,Parameters!$D$38,,,,"T"),NA())</f>
        <v>42486.305555555555</v>
      </c>
      <c r="X26" s="44">
        <f>IF(RTD("cqg.rtd",,"StudyData",$V$1,"Bar",,"Open",$W$1,V26,Parameters!$D$38,,,,"T")="",NA(),RTD("cqg.rtd",,"StudyData",$V$1,"Bar",,"Open",$W$1,V26,Parameters!$D$38,,,,"T"))</f>
        <v>17355</v>
      </c>
      <c r="Y26" s="44">
        <f>IF(RTD("cqg.rtd",,"StudyData",$V$1,"Bar",,"High",$W$1,V26,Parameters!$D$38,,,,"T")="",NA(),RTD("cqg.rtd",,"StudyData",$V$1,"Bar",,"High",$W$1,V26,Parameters!$D$38,,,,"T"))</f>
        <v>17365</v>
      </c>
      <c r="Z26" s="44">
        <f>IF(RTD("cqg.rtd",,"StudyData",$V$1,"Bar",,"Low",$W$1,V26,Parameters!$D$38,,,,"T")="",NA(),RTD("cqg.rtd",,"StudyData",$V$1,"Bar",,"Low",$W$1,V26,Parameters!$D$38,,,,"T"))</f>
        <v>17350</v>
      </c>
      <c r="AA26" s="44">
        <f>IF(RTD("cqg.rtd",,"StudyData",$V$1,"Bar",,"Close",$W$1,V26,Parameters!$D$38,,,,"T")="",NA(),RTD("cqg.rtd",,"StudyData",$V$1,"Bar",,"Close",$W$1,V26,Parameters!$D$38,,,,"T"))</f>
        <v>17360</v>
      </c>
      <c r="AC26" s="44">
        <f t="shared" si="4"/>
        <v>-24</v>
      </c>
      <c r="AD26" s="50">
        <f>IFERROR(RTD("cqg.rtd",,"StudyData",$AC$1,"Bar",,"Time",$AD$1,AC26,Parameters!$I$2,,,,"T"),NA())</f>
        <v>42486.305555555555</v>
      </c>
      <c r="AE26" s="44">
        <f>IF(RTD("cqg.rtd",,"StudyData",$AC$1,"Bar",,"Open",$AD$1,AC26,Parameters!$I$2,,,,"T")="",NA(),RTD("cqg.rtd",,"StudyData",$AC$1,"Bar",,"Open",$AD$1,AC26,Parameters!$I$2,,,,"T"))</f>
        <v>43.08</v>
      </c>
      <c r="AF26" s="44">
        <f>IF(RTD("cqg.rtd",,"StudyData",$AC$1,"Bar",,"High",$AD$1,AC26,Parameters!$I$2,,,,"T")="",NA(),RTD("cqg.rtd",,"StudyData",$AC$1,"Bar",,"High",$AD$1,AC26,Parameters!$I$2,,,,"T"))</f>
        <v>43.09</v>
      </c>
      <c r="AG26" s="44">
        <f>IF(RTD("cqg.rtd",,"StudyData",$AC$1,"Bar",,"Low",$AD$1,AC26,Parameters!$I$2,,,,"T")="",NA(),RTD("cqg.rtd",,"StudyData",$AC$1,"Bar",,"Low",$AD$1,AC26,Parameters!$I$2,,,,"T"))</f>
        <v>42.95</v>
      </c>
      <c r="AH26" s="44">
        <f>IF(RTD("cqg.rtd",,"StudyData",$AC$1,"Bar",,"Close",$AD$1,AC26,Parameters!$I$2,,,,"T")="",NA(),RTD("cqg.rtd",,"StudyData",$AC$1,"Bar",,"Close",$AD$1,AC26,Parameters!$I$2,,,,"T"))</f>
        <v>42.98</v>
      </c>
      <c r="AJ26" s="44">
        <f t="shared" si="5"/>
        <v>-24</v>
      </c>
      <c r="AK26" s="50">
        <f>IFERROR(RTD("cqg.rtd",,"StudyData",$AJ$1,"Bar",,"Time",$AK$1,AJ26,Parameters!$I$14,,,,"T"),NA())</f>
        <v>42486.305555555555</v>
      </c>
      <c r="AL26" s="44">
        <f>IF(RTD("cqg.rtd",,"StudyData",$AJ$1,"Bar",,"Open",$AK$1,AJ26,Parameters!$I$14,,,,"T")="",NA(),RTD("cqg.rtd",,"StudyData",$AJ$1,"Bar",,"Open",$AK$1,AJ26,Parameters!$I$14,,,,"T"))</f>
        <v>1234</v>
      </c>
      <c r="AM26" s="44">
        <f>IF(RTD("cqg.rtd",,"StudyData",$AJ$1,"Bar",,"High",$AK$1,AJ26,Parameters!$I$14,,,,"T")="",NA(),RTD("cqg.rtd",,"StudyData",$AJ$1,"Bar",,"High",$AK$1,AJ26,Parameters!$I$14,,,,"T"))</f>
        <v>1234.2</v>
      </c>
      <c r="AN26" s="44">
        <f>IF(RTD("cqg.rtd",,"StudyData",$AJ$1,"Bar",,"Low",$AK$1,AJ26,Parameters!$I$14,,,,"T")="",NA(),RTD("cqg.rtd",,"StudyData",$AJ$1,"Bar",,"Low",$AK$1,AJ26,Parameters!$I$14,,,,"T"))</f>
        <v>1233.2</v>
      </c>
      <c r="AO26" s="44">
        <f>IF(RTD("cqg.rtd",,"StudyData",$AJ$1,"Bar",,"Close",$AK$1,AJ26,Parameters!$I$14,,,,"T")="",NA(),RTD("cqg.rtd",,"StudyData",$AJ$1,"Bar",,"Close",$AK$1,AJ26,Parameters!$I$14,,,,"T"))</f>
        <v>1233.8</v>
      </c>
      <c r="AQ26" s="44">
        <f t="shared" si="6"/>
        <v>-24</v>
      </c>
      <c r="AR26" s="49">
        <f>RTD("cqg.rtd",,"StudyData",$AQ$1,"Bar",,"Time",AR1,AQ26,Parameters!$I$26,,,,"T")</f>
        <v>42486.305555555555</v>
      </c>
      <c r="AS26" s="44">
        <f>IF(RTD("cqg.rtd",,"StudyData",$AQ$1,"Bar",,"Open",AR1,AQ26,Parameters!$I$26,,,,"T")="",NA(),RTD("cqg.rtd",,"StudyData",$AQ$1,"Bar",,"Open",AR1,AQ26,Parameters!$I$26,,,,"T"))</f>
        <v>1.4575</v>
      </c>
      <c r="AT26" s="44">
        <f>IF(RTD("cqg.rtd",,"StudyData",$AQ$1,"Bar",,"High",AR1,AQ26,Parameters!$I$26,,,,"T")="",NA(),RTD("cqg.rtd",,"StudyData",$AQ$1,"Bar",,"High",AR1,AQ26,Parameters!$I$26,,,,"T"))</f>
        <v>1.4577</v>
      </c>
      <c r="AU26" s="44">
        <f>IF(RTD("cqg.rtd",,"StudyData",$AQ$1,"Bar",,"Low",AR1,AQ26,Parameters!$I$26,,,,"T")="",NA(),RTD("cqg.rtd",,"StudyData",$AQ$1,"Bar",,"Low",AR1,AQ26,Parameters!$I$26,,,,"T"))</f>
        <v>1.4569000000000001</v>
      </c>
      <c r="AV26" s="44">
        <f>IF(RTD("cqg.rtd",,"StudyData",$AQ$1,"Bar",,"Close",AR1,AQ26,Parameters!$I$26,,,,"T")="",NA(),RTD("cqg.rtd",,"StudyData",$AQ$1,"Bar",,"Close",AR1,AQ26,Parameters!$I$26,,,,"T"))</f>
        <v>1.4570000000000001</v>
      </c>
    </row>
    <row r="27" spans="1:48" x14ac:dyDescent="0.3">
      <c r="A27" s="44">
        <f t="shared" si="0"/>
        <v>-25</v>
      </c>
      <c r="B27" s="49">
        <f>RTD("cqg.rtd",,"StudyData",$A$1,"Bar",,"Time",B1,A27,Parameters!$D$2,,,,"T")</f>
        <v>42486.302083333336</v>
      </c>
      <c r="C27" s="44">
        <f>IF(RTD("cqg.rtd",,"StudyData",$A$1,"Bar",,"Open",B1,A27,Parameters!$D$2,,,,"T")="",NA(),RTD("cqg.rtd",,"StudyData",$A$1,"Bar",,"Open",B1,A27,Parameters!$D$2,,,,"T"))</f>
        <v>2088</v>
      </c>
      <c r="D27" s="44">
        <f>IF(RTD("cqg.rtd",,"StudyData",$A$1,"Bar",,"High",B1,A27,Parameters!$D$2,,,,"T")="",NA(),RTD("cqg.rtd",,"StudyData",$A$1,"Bar",,"High",B1,A27,Parameters!$D$2,,,,"T"))</f>
        <v>2088.25</v>
      </c>
      <c r="E27" s="44">
        <f>IF(RTD("cqg.rtd",,"StudyData",$A$1,"Bar",,"Low",B1,A27,Parameters!$D$2,,,,"T")="",NA(),RTD("cqg.rtd",,"StudyData",$A$1,"Bar",,"Low",B1,A27,Parameters!$D$2,,,,"T"))</f>
        <v>2087.25</v>
      </c>
      <c r="F27" s="44">
        <f>IF(RTD("cqg.rtd",,"StudyData",$A$1,"Bar",,"Close",B1,A27,Parameters!$D$2,,,,"T")="",NA(),RTD("cqg.rtd",,"StudyData",$A$1,"Bar",,"Close",B1,A27,Parameters!$D$2,,,,"T"))</f>
        <v>2088</v>
      </c>
      <c r="H27" s="44">
        <f t="shared" si="1"/>
        <v>-25</v>
      </c>
      <c r="I27" s="49">
        <f>RTD("cqg.rtd",,"StudyData",$H$1,"Bar",,"Time",I1,H27,Parameters!$D$14,,,,"T")</f>
        <v>42486.302083333336</v>
      </c>
      <c r="J27" s="44">
        <f>IF(RTD("cqg.rtd",,"StudyData",$H$1,"Bar",,"Open",I1,H27,Parameters!$D$14,,,,"T")="",NA(),RTD("cqg.rtd",,"StudyData",$H$1,"Bar",,"Open",I1,H27,Parameters!$D$14,,,,"T"))</f>
        <v>10345.5</v>
      </c>
      <c r="K27" s="44">
        <f>IF(RTD("cqg.rtd",,"StudyData",$H$1,"Bar",,"High",I1,H27,Parameters!$D$14,,,,"T")="",NA(),RTD("cqg.rtd",,"StudyData",$H$1,"Bar",,"High",I1,H27,Parameters!$D$14,,,,"T"))</f>
        <v>10349</v>
      </c>
      <c r="L27" s="44">
        <f>IF(RTD("cqg.rtd",,"StudyData",$H$1,"Bar",,"Low",I1,H27,Parameters!$D$14,,,,"T")="",NA(),RTD("cqg.rtd",,"StudyData",$H$1,"Bar",,"Low",I1,H27,Parameters!$D$14,,,,"T"))</f>
        <v>10344</v>
      </c>
      <c r="M27" s="44">
        <f>IF(RTD("cqg.rtd",,"StudyData",$H$1,"Bar",,"Close",I1,H27,Parameters!$D$14,,,,"T")="",NA(),RTD("cqg.rtd",,"StudyData",$H$1,"Bar",,"Close",I1,H27,Parameters!$D$14,,,,"T"))</f>
        <v>10345.5</v>
      </c>
      <c r="O27" s="44">
        <f t="shared" si="2"/>
        <v>-25</v>
      </c>
      <c r="P27" s="49">
        <f>RTD("cqg.rtd",,"StudyData",$O$1,"Bar",,"Time",P1,O27,Parameters!$D$26,,,,"T")</f>
        <v>42486.302083333336</v>
      </c>
      <c r="Q27" s="44">
        <f>IF(RTD("cqg.rtd",,"StudyData",$O$1,"Bar",,"Open",P1,O27,Parameters!$D$26,,,,"T")="",NA(),RTD("cqg.rtd",,"StudyData",$O$1,"Bar",,"Open",P1,O27,Parameters!$D$26,,,,"T"))</f>
        <v>3067</v>
      </c>
      <c r="R27" s="44">
        <f>IF(RTD("cqg.rtd",,"StudyData",$O$1,"Bar",,"High",P1,O27,Parameters!$D$26,,,,"T")="",NA(),RTD("cqg.rtd",,"StudyData",$O$1,"Bar",,"High",P1,O27,Parameters!$D$26,,,,"T"))</f>
        <v>3068</v>
      </c>
      <c r="S27" s="44">
        <f>IF(RTD("cqg.rtd",,"StudyData",$O$1,"Bar",,"Low",P1,O27,Parameters!$D$26,,,,"T")="",NA(),RTD("cqg.rtd",,"StudyData",$O$1,"Bar",,"Low",P1,O27,Parameters!$D$26,,,,"T"))</f>
        <v>3065</v>
      </c>
      <c r="T27" s="44">
        <f>IF(RTD("cqg.rtd",,"StudyData",$O$1,"Bar",,"Close",P1,O27,Parameters!$D$26,,,,"T")="",NA(),RTD("cqg.rtd",,"StudyData",$O$1,"Bar",,"Close",P1,O27,Parameters!$D$26,,,,"T"))</f>
        <v>3066</v>
      </c>
      <c r="V27" s="44">
        <f t="shared" si="3"/>
        <v>-25</v>
      </c>
      <c r="W27" s="49">
        <f>IFERROR(RTD("cqg.rtd",,"StudyData",$V$1,"Bar",,"Time",$W$1,V27,Parameters!$D$38,,,,"T"),NA())</f>
        <v>42486.302083333336</v>
      </c>
      <c r="X27" s="44">
        <f>IF(RTD("cqg.rtd",,"StudyData",$V$1,"Bar",,"Open",$W$1,V27,Parameters!$D$38,,,,"T")="",NA(),RTD("cqg.rtd",,"StudyData",$V$1,"Bar",,"Open",$W$1,V27,Parameters!$D$38,,,,"T"))</f>
        <v>17360</v>
      </c>
      <c r="Y27" s="44">
        <f>IF(RTD("cqg.rtd",,"StudyData",$V$1,"Bar",,"High",$W$1,V27,Parameters!$D$38,,,,"T")="",NA(),RTD("cqg.rtd",,"StudyData",$V$1,"Bar",,"High",$W$1,V27,Parameters!$D$38,,,,"T"))</f>
        <v>17360</v>
      </c>
      <c r="Z27" s="44">
        <f>IF(RTD("cqg.rtd",,"StudyData",$V$1,"Bar",,"Low",$W$1,V27,Parameters!$D$38,,,,"T")="",NA(),RTD("cqg.rtd",,"StudyData",$V$1,"Bar",,"Low",$W$1,V27,Parameters!$D$38,,,,"T"))</f>
        <v>17350</v>
      </c>
      <c r="AA27" s="44">
        <f>IF(RTD("cqg.rtd",,"StudyData",$V$1,"Bar",,"Close",$W$1,V27,Parameters!$D$38,,,,"T")="",NA(),RTD("cqg.rtd",,"StudyData",$V$1,"Bar",,"Close",$W$1,V27,Parameters!$D$38,,,,"T"))</f>
        <v>17355</v>
      </c>
      <c r="AC27" s="44">
        <f t="shared" si="4"/>
        <v>-25</v>
      </c>
      <c r="AD27" s="50">
        <f>IFERROR(RTD("cqg.rtd",,"StudyData",$AC$1,"Bar",,"Time",$AD$1,AC27,Parameters!$I$2,,,,"T"),NA())</f>
        <v>42486.302083333336</v>
      </c>
      <c r="AE27" s="44">
        <f>IF(RTD("cqg.rtd",,"StudyData",$AC$1,"Bar",,"Open",$AD$1,AC27,Parameters!$I$2,,,,"T")="",NA(),RTD("cqg.rtd",,"StudyData",$AC$1,"Bar",,"Open",$AD$1,AC27,Parameters!$I$2,,,,"T"))</f>
        <v>43.09</v>
      </c>
      <c r="AF27" s="44">
        <f>IF(RTD("cqg.rtd",,"StudyData",$AC$1,"Bar",,"High",$AD$1,AC27,Parameters!$I$2,,,,"T")="",NA(),RTD("cqg.rtd",,"StudyData",$AC$1,"Bar",,"High",$AD$1,AC27,Parameters!$I$2,,,,"T"))</f>
        <v>43.17</v>
      </c>
      <c r="AG27" s="44">
        <f>IF(RTD("cqg.rtd",,"StudyData",$AC$1,"Bar",,"Low",$AD$1,AC27,Parameters!$I$2,,,,"T")="",NA(),RTD("cqg.rtd",,"StudyData",$AC$1,"Bar",,"Low",$AD$1,AC27,Parameters!$I$2,,,,"T"))</f>
        <v>43.03</v>
      </c>
      <c r="AH27" s="44">
        <f>IF(RTD("cqg.rtd",,"StudyData",$AC$1,"Bar",,"Close",$AD$1,AC27,Parameters!$I$2,,,,"T")="",NA(),RTD("cqg.rtd",,"StudyData",$AC$1,"Bar",,"Close",$AD$1,AC27,Parameters!$I$2,,,,"T"))</f>
        <v>43.07</v>
      </c>
      <c r="AJ27" s="44">
        <f t="shared" si="5"/>
        <v>-25</v>
      </c>
      <c r="AK27" s="50">
        <f>IFERROR(RTD("cqg.rtd",,"StudyData",$AJ$1,"Bar",,"Time",$AK$1,AJ27,Parameters!$I$14,,,,"T"),NA())</f>
        <v>42486.302083333336</v>
      </c>
      <c r="AL27" s="44">
        <f>IF(RTD("cqg.rtd",,"StudyData",$AJ$1,"Bar",,"Open",$AK$1,AJ27,Parameters!$I$14,,,,"T")="",NA(),RTD("cqg.rtd",,"StudyData",$AJ$1,"Bar",,"Open",$AK$1,AJ27,Parameters!$I$14,,,,"T"))</f>
        <v>1234.5999999999999</v>
      </c>
      <c r="AM27" s="44">
        <f>IF(RTD("cqg.rtd",,"StudyData",$AJ$1,"Bar",,"High",$AK$1,AJ27,Parameters!$I$14,,,,"T")="",NA(),RTD("cqg.rtd",,"StudyData",$AJ$1,"Bar",,"High",$AK$1,AJ27,Parameters!$I$14,,,,"T"))</f>
        <v>1235.0999999999999</v>
      </c>
      <c r="AN27" s="44">
        <f>IF(RTD("cqg.rtd",,"StudyData",$AJ$1,"Bar",,"Low",$AK$1,AJ27,Parameters!$I$14,,,,"T")="",NA(),RTD("cqg.rtd",,"StudyData",$AJ$1,"Bar",,"Low",$AK$1,AJ27,Parameters!$I$14,,,,"T"))</f>
        <v>1233.7</v>
      </c>
      <c r="AO27" s="44">
        <f>IF(RTD("cqg.rtd",,"StudyData",$AJ$1,"Bar",,"Close",$AK$1,AJ27,Parameters!$I$14,,,,"T")="",NA(),RTD("cqg.rtd",,"StudyData",$AJ$1,"Bar",,"Close",$AK$1,AJ27,Parameters!$I$14,,,,"T"))</f>
        <v>1234.0999999999999</v>
      </c>
      <c r="AQ27" s="44">
        <f t="shared" si="6"/>
        <v>-25</v>
      </c>
      <c r="AR27" s="49">
        <f>RTD("cqg.rtd",,"StudyData",$AQ$1,"Bar",,"Time",AR1,AQ27,Parameters!$I$26,,,,"T")</f>
        <v>42486.302083333336</v>
      </c>
      <c r="AS27" s="44">
        <f>IF(RTD("cqg.rtd",,"StudyData",$AQ$1,"Bar",,"Open",AR1,AQ27,Parameters!$I$26,,,,"T")="",NA(),RTD("cqg.rtd",,"StudyData",$AQ$1,"Bar",,"Open",AR1,AQ27,Parameters!$I$26,,,,"T"))</f>
        <v>1.4570000000000001</v>
      </c>
      <c r="AT27" s="44">
        <f>IF(RTD("cqg.rtd",,"StudyData",$AQ$1,"Bar",,"High",AR1,AQ27,Parameters!$I$26,,,,"T")="",NA(),RTD("cqg.rtd",,"StudyData",$AQ$1,"Bar",,"High",AR1,AQ27,Parameters!$I$26,,,,"T"))</f>
        <v>1.4578</v>
      </c>
      <c r="AU27" s="44">
        <f>IF(RTD("cqg.rtd",,"StudyData",$AQ$1,"Bar",,"Low",AR1,AQ27,Parameters!$I$26,,,,"T")="",NA(),RTD("cqg.rtd",,"StudyData",$AQ$1,"Bar",,"Low",AR1,AQ27,Parameters!$I$26,,,,"T"))</f>
        <v>1.4567000000000001</v>
      </c>
      <c r="AV27" s="44">
        <f>IF(RTD("cqg.rtd",,"StudyData",$AQ$1,"Bar",,"Close",AR1,AQ27,Parameters!$I$26,,,,"T")="",NA(),RTD("cqg.rtd",,"StudyData",$AQ$1,"Bar",,"Close",AR1,AQ27,Parameters!$I$26,,,,"T"))</f>
        <v>1.4574</v>
      </c>
    </row>
    <row r="28" spans="1:48" x14ac:dyDescent="0.3">
      <c r="A28" s="44">
        <f t="shared" si="0"/>
        <v>-26</v>
      </c>
      <c r="B28" s="49">
        <f>RTD("cqg.rtd",,"StudyData",$A$1,"Bar",,"Time",B1,A28,Parameters!$D$2,,,,"T")</f>
        <v>42486.298611111109</v>
      </c>
      <c r="C28" s="44">
        <f>IF(RTD("cqg.rtd",,"StudyData",$A$1,"Bar",,"Open",B1,A28,Parameters!$D$2,,,,"T")="",NA(),RTD("cqg.rtd",,"StudyData",$A$1,"Bar",,"Open",B1,A28,Parameters!$D$2,,,,"T"))</f>
        <v>2088.25</v>
      </c>
      <c r="D28" s="44">
        <f>IF(RTD("cqg.rtd",,"StudyData",$A$1,"Bar",,"High",B1,A28,Parameters!$D$2,,,,"T")="",NA(),RTD("cqg.rtd",,"StudyData",$A$1,"Bar",,"High",B1,A28,Parameters!$D$2,,,,"T"))</f>
        <v>2088.5</v>
      </c>
      <c r="E28" s="44">
        <f>IF(RTD("cqg.rtd",,"StudyData",$A$1,"Bar",,"Low",B1,A28,Parameters!$D$2,,,,"T")="",NA(),RTD("cqg.rtd",,"StudyData",$A$1,"Bar",,"Low",B1,A28,Parameters!$D$2,,,,"T"))</f>
        <v>2087.5</v>
      </c>
      <c r="F28" s="44">
        <f>IF(RTD("cqg.rtd",,"StudyData",$A$1,"Bar",,"Close",B1,A28,Parameters!$D$2,,,,"T")="",NA(),RTD("cqg.rtd",,"StudyData",$A$1,"Bar",,"Close",B1,A28,Parameters!$D$2,,,,"T"))</f>
        <v>2087.75</v>
      </c>
      <c r="H28" s="44">
        <f t="shared" si="1"/>
        <v>-26</v>
      </c>
      <c r="I28" s="49">
        <f>RTD("cqg.rtd",,"StudyData",$H$1,"Bar",,"Time",I1,H28,Parameters!$D$14,,,,"T")</f>
        <v>42486.298611111109</v>
      </c>
      <c r="J28" s="44">
        <f>IF(RTD("cqg.rtd",,"StudyData",$H$1,"Bar",,"Open",I1,H28,Parameters!$D$14,,,,"T")="",NA(),RTD("cqg.rtd",,"StudyData",$H$1,"Bar",,"Open",I1,H28,Parameters!$D$14,,,,"T"))</f>
        <v>10347</v>
      </c>
      <c r="K28" s="44">
        <f>IF(RTD("cqg.rtd",,"StudyData",$H$1,"Bar",,"High",I1,H28,Parameters!$D$14,,,,"T")="",NA(),RTD("cqg.rtd",,"StudyData",$H$1,"Bar",,"High",I1,H28,Parameters!$D$14,,,,"T"))</f>
        <v>10349.5</v>
      </c>
      <c r="L28" s="44">
        <f>IF(RTD("cqg.rtd",,"StudyData",$H$1,"Bar",,"Low",I1,H28,Parameters!$D$14,,,,"T")="",NA(),RTD("cqg.rtd",,"StudyData",$H$1,"Bar",,"Low",I1,H28,Parameters!$D$14,,,,"T"))</f>
        <v>10342</v>
      </c>
      <c r="M28" s="44">
        <f>IF(RTD("cqg.rtd",,"StudyData",$H$1,"Bar",,"Close",I1,H28,Parameters!$D$14,,,,"T")="",NA(),RTD("cqg.rtd",,"StudyData",$H$1,"Bar",,"Close",I1,H28,Parameters!$D$14,,,,"T"))</f>
        <v>10345.5</v>
      </c>
      <c r="O28" s="44">
        <f t="shared" si="2"/>
        <v>-26</v>
      </c>
      <c r="P28" s="49">
        <f>RTD("cqg.rtd",,"StudyData",$O$1,"Bar",,"Time",P1,O28,Parameters!$D$26,,,,"T")</f>
        <v>42486.298611111109</v>
      </c>
      <c r="Q28" s="44">
        <f>IF(RTD("cqg.rtd",,"StudyData",$O$1,"Bar",,"Open",P1,O28,Parameters!$D$26,,,,"T")="",NA(),RTD("cqg.rtd",,"StudyData",$O$1,"Bar",,"Open",P1,O28,Parameters!$D$26,,,,"T"))</f>
        <v>3067</v>
      </c>
      <c r="R28" s="44">
        <f>IF(RTD("cqg.rtd",,"StudyData",$O$1,"Bar",,"High",P1,O28,Parameters!$D$26,,,,"T")="",NA(),RTD("cqg.rtd",,"StudyData",$O$1,"Bar",,"High",P1,O28,Parameters!$D$26,,,,"T"))</f>
        <v>3068</v>
      </c>
      <c r="S28" s="44">
        <f>IF(RTD("cqg.rtd",,"StudyData",$O$1,"Bar",,"Low",P1,O28,Parameters!$D$26,,,,"T")="",NA(),RTD("cqg.rtd",,"StudyData",$O$1,"Bar",,"Low",P1,O28,Parameters!$D$26,,,,"T"))</f>
        <v>3065</v>
      </c>
      <c r="T28" s="44">
        <f>IF(RTD("cqg.rtd",,"StudyData",$O$1,"Bar",,"Close",P1,O28,Parameters!$D$26,,,,"T")="",NA(),RTD("cqg.rtd",,"StudyData",$O$1,"Bar",,"Close",P1,O28,Parameters!$D$26,,,,"T"))</f>
        <v>3066</v>
      </c>
      <c r="V28" s="44">
        <f t="shared" si="3"/>
        <v>-26</v>
      </c>
      <c r="W28" s="49">
        <f>IFERROR(RTD("cqg.rtd",,"StudyData",$V$1,"Bar",,"Time",$W$1,V28,Parameters!$D$38,,,,"T"),NA())</f>
        <v>42486.298611111109</v>
      </c>
      <c r="X28" s="44">
        <f>IF(RTD("cqg.rtd",,"StudyData",$V$1,"Bar",,"Open",$W$1,V28,Parameters!$D$38,,,,"T")="",NA(),RTD("cqg.rtd",,"StudyData",$V$1,"Bar",,"Open",$W$1,V28,Parameters!$D$38,,,,"T"))</f>
        <v>17350</v>
      </c>
      <c r="Y28" s="44">
        <f>IF(RTD("cqg.rtd",,"StudyData",$V$1,"Bar",,"High",$W$1,V28,Parameters!$D$38,,,,"T")="",NA(),RTD("cqg.rtd",,"StudyData",$V$1,"Bar",,"High",$W$1,V28,Parameters!$D$38,,,,"T"))</f>
        <v>17360</v>
      </c>
      <c r="Z28" s="44">
        <f>IF(RTD("cqg.rtd",,"StudyData",$V$1,"Bar",,"Low",$W$1,V28,Parameters!$D$38,,,,"T")="",NA(),RTD("cqg.rtd",,"StudyData",$V$1,"Bar",,"Low",$W$1,V28,Parameters!$D$38,,,,"T"))</f>
        <v>17350</v>
      </c>
      <c r="AA28" s="44">
        <f>IF(RTD("cqg.rtd",,"StudyData",$V$1,"Bar",,"Close",$W$1,V28,Parameters!$D$38,,,,"T")="",NA(),RTD("cqg.rtd",,"StudyData",$V$1,"Bar",,"Close",$W$1,V28,Parameters!$D$38,,,,"T"))</f>
        <v>17355</v>
      </c>
      <c r="AC28" s="44">
        <f t="shared" si="4"/>
        <v>-26</v>
      </c>
      <c r="AD28" s="50">
        <f>IFERROR(RTD("cqg.rtd",,"StudyData",$AC$1,"Bar",,"Time",$AD$1,AC28,Parameters!$I$2,,,,"T"),NA())</f>
        <v>42486.298611111109</v>
      </c>
      <c r="AE28" s="44">
        <f>IF(RTD("cqg.rtd",,"StudyData",$AC$1,"Bar",,"Open",$AD$1,AC28,Parameters!$I$2,,,,"T")="",NA(),RTD("cqg.rtd",,"StudyData",$AC$1,"Bar",,"Open",$AD$1,AC28,Parameters!$I$2,,,,"T"))</f>
        <v>43.16</v>
      </c>
      <c r="AF28" s="44">
        <f>IF(RTD("cqg.rtd",,"StudyData",$AC$1,"Bar",,"High",$AD$1,AC28,Parameters!$I$2,,,,"T")="",NA(),RTD("cqg.rtd",,"StudyData",$AC$1,"Bar",,"High",$AD$1,AC28,Parameters!$I$2,,,,"T"))</f>
        <v>43.19</v>
      </c>
      <c r="AG28" s="44">
        <f>IF(RTD("cqg.rtd",,"StudyData",$AC$1,"Bar",,"Low",$AD$1,AC28,Parameters!$I$2,,,,"T")="",NA(),RTD("cqg.rtd",,"StudyData",$AC$1,"Bar",,"Low",$AD$1,AC28,Parameters!$I$2,,,,"T"))</f>
        <v>43.06</v>
      </c>
      <c r="AH28" s="44">
        <f>IF(RTD("cqg.rtd",,"StudyData",$AC$1,"Bar",,"Close",$AD$1,AC28,Parameters!$I$2,,,,"T")="",NA(),RTD("cqg.rtd",,"StudyData",$AC$1,"Bar",,"Close",$AD$1,AC28,Parameters!$I$2,,,,"T"))</f>
        <v>43.08</v>
      </c>
      <c r="AJ28" s="44">
        <f t="shared" si="5"/>
        <v>-26</v>
      </c>
      <c r="AK28" s="50">
        <f>IFERROR(RTD("cqg.rtd",,"StudyData",$AJ$1,"Bar",,"Time",$AK$1,AJ28,Parameters!$I$14,,,,"T"),NA())</f>
        <v>42486.298611111109</v>
      </c>
      <c r="AL28" s="44">
        <f>IF(RTD("cqg.rtd",,"StudyData",$AJ$1,"Bar",,"Open",$AK$1,AJ28,Parameters!$I$14,,,,"T")="",NA(),RTD("cqg.rtd",,"StudyData",$AJ$1,"Bar",,"Open",$AK$1,AJ28,Parameters!$I$14,,,,"T"))</f>
        <v>1234.5999999999999</v>
      </c>
      <c r="AM28" s="44">
        <f>IF(RTD("cqg.rtd",,"StudyData",$AJ$1,"Bar",,"High",$AK$1,AJ28,Parameters!$I$14,,,,"T")="",NA(),RTD("cqg.rtd",,"StudyData",$AJ$1,"Bar",,"High",$AK$1,AJ28,Parameters!$I$14,,,,"T"))</f>
        <v>1234.9000000000001</v>
      </c>
      <c r="AN28" s="44">
        <f>IF(RTD("cqg.rtd",,"StudyData",$AJ$1,"Bar",,"Low",$AK$1,AJ28,Parameters!$I$14,,,,"T")="",NA(),RTD("cqg.rtd",,"StudyData",$AJ$1,"Bar",,"Low",$AK$1,AJ28,Parameters!$I$14,,,,"T"))</f>
        <v>1234.0999999999999</v>
      </c>
      <c r="AO28" s="44">
        <f>IF(RTD("cqg.rtd",,"StudyData",$AJ$1,"Bar",,"Close",$AK$1,AJ28,Parameters!$I$14,,,,"T")="",NA(),RTD("cqg.rtd",,"StudyData",$AJ$1,"Bar",,"Close",$AK$1,AJ28,Parameters!$I$14,,,,"T"))</f>
        <v>1234.7</v>
      </c>
      <c r="AQ28" s="44">
        <f t="shared" si="6"/>
        <v>-26</v>
      </c>
      <c r="AR28" s="49">
        <f>RTD("cqg.rtd",,"StudyData",$AQ$1,"Bar",,"Time",AR1,AQ28,Parameters!$I$26,,,,"T")</f>
        <v>42486.298611111109</v>
      </c>
      <c r="AS28" s="44">
        <f>IF(RTD("cqg.rtd",,"StudyData",$AQ$1,"Bar",,"Open",AR1,AQ28,Parameters!$I$26,,,,"T")="",NA(),RTD("cqg.rtd",,"StudyData",$AQ$1,"Bar",,"Open",AR1,AQ28,Parameters!$I$26,,,,"T"))</f>
        <v>1.4556</v>
      </c>
      <c r="AT28" s="44">
        <f>IF(RTD("cqg.rtd",,"StudyData",$AQ$1,"Bar",,"High",AR1,AQ28,Parameters!$I$26,,,,"T")="",NA(),RTD("cqg.rtd",,"StudyData",$AQ$1,"Bar",,"High",AR1,AQ28,Parameters!$I$26,,,,"T"))</f>
        <v>1.4571000000000001</v>
      </c>
      <c r="AU28" s="44">
        <f>IF(RTD("cqg.rtd",,"StudyData",$AQ$1,"Bar",,"Low",AR1,AQ28,Parameters!$I$26,,,,"T")="",NA(),RTD("cqg.rtd",,"StudyData",$AQ$1,"Bar",,"Low",AR1,AQ28,Parameters!$I$26,,,,"T"))</f>
        <v>1.4556</v>
      </c>
      <c r="AV28" s="44">
        <f>IF(RTD("cqg.rtd",,"StudyData",$AQ$1,"Bar",,"Close",AR1,AQ28,Parameters!$I$26,,,,"T")="",NA(),RTD("cqg.rtd",,"StudyData",$AQ$1,"Bar",,"Close",AR1,AQ28,Parameters!$I$26,,,,"T"))</f>
        <v>1.4569000000000001</v>
      </c>
    </row>
    <row r="29" spans="1:48" x14ac:dyDescent="0.3">
      <c r="A29" s="44">
        <f t="shared" si="0"/>
        <v>-27</v>
      </c>
      <c r="B29" s="49">
        <f>RTD("cqg.rtd",,"StudyData",$A$1,"Bar",,"Time",B1,A29,Parameters!$D$2,,,,"T")</f>
        <v>42486.295138888891</v>
      </c>
      <c r="C29" s="44">
        <f>IF(RTD("cqg.rtd",,"StudyData",$A$1,"Bar",,"Open",B1,A29,Parameters!$D$2,,,,"T")="",NA(),RTD("cqg.rtd",,"StudyData",$A$1,"Bar",,"Open",B1,A29,Parameters!$D$2,,,,"T"))</f>
        <v>2088.25</v>
      </c>
      <c r="D29" s="44">
        <f>IF(RTD("cqg.rtd",,"StudyData",$A$1,"Bar",,"High",B1,A29,Parameters!$D$2,,,,"T")="",NA(),RTD("cqg.rtd",,"StudyData",$A$1,"Bar",,"High",B1,A29,Parameters!$D$2,,,,"T"))</f>
        <v>2088.5</v>
      </c>
      <c r="E29" s="44">
        <f>IF(RTD("cqg.rtd",,"StudyData",$A$1,"Bar",,"Low",B1,A29,Parameters!$D$2,,,,"T")="",NA(),RTD("cqg.rtd",,"StudyData",$A$1,"Bar",,"Low",B1,A29,Parameters!$D$2,,,,"T"))</f>
        <v>2087.75</v>
      </c>
      <c r="F29" s="44">
        <f>IF(RTD("cqg.rtd",,"StudyData",$A$1,"Bar",,"Close",B1,A29,Parameters!$D$2,,,,"T")="",NA(),RTD("cqg.rtd",,"StudyData",$A$1,"Bar",,"Close",B1,A29,Parameters!$D$2,,,,"T"))</f>
        <v>2088.25</v>
      </c>
      <c r="H29" s="44">
        <f t="shared" si="1"/>
        <v>-27</v>
      </c>
      <c r="I29" s="49">
        <f>RTD("cqg.rtd",,"StudyData",$H$1,"Bar",,"Time",I1,H29,Parameters!$D$14,,,,"T")</f>
        <v>42486.295138888891</v>
      </c>
      <c r="J29" s="44">
        <f>IF(RTD("cqg.rtd",,"StudyData",$H$1,"Bar",,"Open",I1,H29,Parameters!$D$14,,,,"T")="",NA(),RTD("cqg.rtd",,"StudyData",$H$1,"Bar",,"Open",I1,H29,Parameters!$D$14,,,,"T"))</f>
        <v>10347.5</v>
      </c>
      <c r="K29" s="44">
        <f>IF(RTD("cqg.rtd",,"StudyData",$H$1,"Bar",,"High",I1,H29,Parameters!$D$14,,,,"T")="",NA(),RTD("cqg.rtd",,"StudyData",$H$1,"Bar",,"High",I1,H29,Parameters!$D$14,,,,"T"))</f>
        <v>10351.5</v>
      </c>
      <c r="L29" s="44">
        <f>IF(RTD("cqg.rtd",,"StudyData",$H$1,"Bar",,"Low",I1,H29,Parameters!$D$14,,,,"T")="",NA(),RTD("cqg.rtd",,"StudyData",$H$1,"Bar",,"Low",I1,H29,Parameters!$D$14,,,,"T"))</f>
        <v>10344</v>
      </c>
      <c r="M29" s="44">
        <f>IF(RTD("cqg.rtd",,"StudyData",$H$1,"Bar",,"Close",I1,H29,Parameters!$D$14,,,,"T")="",NA(),RTD("cqg.rtd",,"StudyData",$H$1,"Bar",,"Close",I1,H29,Parameters!$D$14,,,,"T"))</f>
        <v>10347</v>
      </c>
      <c r="O29" s="44">
        <f t="shared" si="2"/>
        <v>-27</v>
      </c>
      <c r="P29" s="49">
        <f>RTD("cqg.rtd",,"StudyData",$O$1,"Bar",,"Time",P1,O29,Parameters!$D$26,,,,"T")</f>
        <v>42486.295138888891</v>
      </c>
      <c r="Q29" s="44">
        <f>IF(RTD("cqg.rtd",,"StudyData",$O$1,"Bar",,"Open",P1,O29,Parameters!$D$26,,,,"T")="",NA(),RTD("cqg.rtd",,"StudyData",$O$1,"Bar",,"Open",P1,O29,Parameters!$D$26,,,,"T"))</f>
        <v>3067</v>
      </c>
      <c r="R29" s="44">
        <f>IF(RTD("cqg.rtd",,"StudyData",$O$1,"Bar",,"High",P1,O29,Parameters!$D$26,,,,"T")="",NA(),RTD("cqg.rtd",,"StudyData",$O$1,"Bar",,"High",P1,O29,Parameters!$D$26,,,,"T"))</f>
        <v>3069</v>
      </c>
      <c r="S29" s="44">
        <f>IF(RTD("cqg.rtd",,"StudyData",$O$1,"Bar",,"Low",P1,O29,Parameters!$D$26,,,,"T")="",NA(),RTD("cqg.rtd",,"StudyData",$O$1,"Bar",,"Low",P1,O29,Parameters!$D$26,,,,"T"))</f>
        <v>3067</v>
      </c>
      <c r="T29" s="44">
        <f>IF(RTD("cqg.rtd",,"StudyData",$O$1,"Bar",,"Close",P1,O29,Parameters!$D$26,,,,"T")="",NA(),RTD("cqg.rtd",,"StudyData",$O$1,"Bar",,"Close",P1,O29,Parameters!$D$26,,,,"T"))</f>
        <v>3068</v>
      </c>
      <c r="V29" s="44">
        <f t="shared" si="3"/>
        <v>-27</v>
      </c>
      <c r="W29" s="49">
        <f>IFERROR(RTD("cqg.rtd",,"StudyData",$V$1,"Bar",,"Time",$W$1,V29,Parameters!$D$38,,,,"T"),NA())</f>
        <v>42486.295138888891</v>
      </c>
      <c r="X29" s="44">
        <f>IF(RTD("cqg.rtd",,"StudyData",$V$1,"Bar",,"Open",$W$1,V29,Parameters!$D$38,,,,"T")="",NA(),RTD("cqg.rtd",,"StudyData",$V$1,"Bar",,"Open",$W$1,V29,Parameters!$D$38,,,,"T"))</f>
        <v>17360</v>
      </c>
      <c r="Y29" s="44">
        <f>IF(RTD("cqg.rtd",,"StudyData",$V$1,"Bar",,"High",$W$1,V29,Parameters!$D$38,,,,"T")="",NA(),RTD("cqg.rtd",,"StudyData",$V$1,"Bar",,"High",$W$1,V29,Parameters!$D$38,,,,"T"))</f>
        <v>17360</v>
      </c>
      <c r="Z29" s="44">
        <f>IF(RTD("cqg.rtd",,"StudyData",$V$1,"Bar",,"Low",$W$1,V29,Parameters!$D$38,,,,"T")="",NA(),RTD("cqg.rtd",,"StudyData",$V$1,"Bar",,"Low",$W$1,V29,Parameters!$D$38,,,,"T"))</f>
        <v>17345</v>
      </c>
      <c r="AA29" s="44">
        <f>IF(RTD("cqg.rtd",,"StudyData",$V$1,"Bar",,"Close",$W$1,V29,Parameters!$D$38,,,,"T")="",NA(),RTD("cqg.rtd",,"StudyData",$V$1,"Bar",,"Close",$W$1,V29,Parameters!$D$38,,,,"T"))</f>
        <v>17350</v>
      </c>
      <c r="AC29" s="44">
        <f t="shared" si="4"/>
        <v>-27</v>
      </c>
      <c r="AD29" s="50">
        <f>IFERROR(RTD("cqg.rtd",,"StudyData",$AC$1,"Bar",,"Time",$AD$1,AC29,Parameters!$I$2,,,,"T"),NA())</f>
        <v>42486.295138888891</v>
      </c>
      <c r="AE29" s="44">
        <f>IF(RTD("cqg.rtd",,"StudyData",$AC$1,"Bar",,"Open",$AD$1,AC29,Parameters!$I$2,,,,"T")="",NA(),RTD("cqg.rtd",,"StudyData",$AC$1,"Bar",,"Open",$AD$1,AC29,Parameters!$I$2,,,,"T"))</f>
        <v>43.22</v>
      </c>
      <c r="AF29" s="44">
        <f>IF(RTD("cqg.rtd",,"StudyData",$AC$1,"Bar",,"High",$AD$1,AC29,Parameters!$I$2,,,,"T")="",NA(),RTD("cqg.rtd",,"StudyData",$AC$1,"Bar",,"High",$AD$1,AC29,Parameters!$I$2,,,,"T"))</f>
        <v>43.23</v>
      </c>
      <c r="AG29" s="44">
        <f>IF(RTD("cqg.rtd",,"StudyData",$AC$1,"Bar",,"Low",$AD$1,AC29,Parameters!$I$2,,,,"T")="",NA(),RTD("cqg.rtd",,"StudyData",$AC$1,"Bar",,"Low",$AD$1,AC29,Parameters!$I$2,,,,"T"))</f>
        <v>43.16</v>
      </c>
      <c r="AH29" s="44">
        <f>IF(RTD("cqg.rtd",,"StudyData",$AC$1,"Bar",,"Close",$AD$1,AC29,Parameters!$I$2,,,,"T")="",NA(),RTD("cqg.rtd",,"StudyData",$AC$1,"Bar",,"Close",$AD$1,AC29,Parameters!$I$2,,,,"T"))</f>
        <v>43.16</v>
      </c>
      <c r="AJ29" s="44">
        <f t="shared" si="5"/>
        <v>-27</v>
      </c>
      <c r="AK29" s="50">
        <f>IFERROR(RTD("cqg.rtd",,"StudyData",$AJ$1,"Bar",,"Time",$AK$1,AJ29,Parameters!$I$14,,,,"T"),NA())</f>
        <v>42486.295138888891</v>
      </c>
      <c r="AL29" s="44">
        <f>IF(RTD("cqg.rtd",,"StudyData",$AJ$1,"Bar",,"Open",$AK$1,AJ29,Parameters!$I$14,,,,"T")="",NA(),RTD("cqg.rtd",,"StudyData",$AJ$1,"Bar",,"Open",$AK$1,AJ29,Parameters!$I$14,,,,"T"))</f>
        <v>1234.2</v>
      </c>
      <c r="AM29" s="44">
        <f>IF(RTD("cqg.rtd",,"StudyData",$AJ$1,"Bar",,"High",$AK$1,AJ29,Parameters!$I$14,,,,"T")="",NA(),RTD("cqg.rtd",,"StudyData",$AJ$1,"Bar",,"High",$AK$1,AJ29,Parameters!$I$14,,,,"T"))</f>
        <v>1234.7</v>
      </c>
      <c r="AN29" s="44">
        <f>IF(RTD("cqg.rtd",,"StudyData",$AJ$1,"Bar",,"Low",$AK$1,AJ29,Parameters!$I$14,,,,"T")="",NA(),RTD("cqg.rtd",,"StudyData",$AJ$1,"Bar",,"Low",$AK$1,AJ29,Parameters!$I$14,,,,"T"))</f>
        <v>1234</v>
      </c>
      <c r="AO29" s="44">
        <f>IF(RTD("cqg.rtd",,"StudyData",$AJ$1,"Bar",,"Close",$AK$1,AJ29,Parameters!$I$14,,,,"T")="",NA(),RTD("cqg.rtd",,"StudyData",$AJ$1,"Bar",,"Close",$AK$1,AJ29,Parameters!$I$14,,,,"T"))</f>
        <v>1234.5999999999999</v>
      </c>
      <c r="AQ29" s="44">
        <f t="shared" si="6"/>
        <v>-27</v>
      </c>
      <c r="AR29" s="49">
        <f>RTD("cqg.rtd",,"StudyData",$AQ$1,"Bar",,"Time",AR1,AQ29,Parameters!$I$26,,,,"T")</f>
        <v>42486.295138888891</v>
      </c>
      <c r="AS29" s="44">
        <f>IF(RTD("cqg.rtd",,"StudyData",$AQ$1,"Bar",,"Open",AR1,AQ29,Parameters!$I$26,,,,"T")="",NA(),RTD("cqg.rtd",,"StudyData",$AQ$1,"Bar",,"Open",AR1,AQ29,Parameters!$I$26,,,,"T"))</f>
        <v>1.4553</v>
      </c>
      <c r="AT29" s="44">
        <f>IF(RTD("cqg.rtd",,"StudyData",$AQ$1,"Bar",,"High",AR1,AQ29,Parameters!$I$26,,,,"T")="",NA(),RTD("cqg.rtd",,"StudyData",$AQ$1,"Bar",,"High",AR1,AQ29,Parameters!$I$26,,,,"T"))</f>
        <v>1.4557</v>
      </c>
      <c r="AU29" s="44">
        <f>IF(RTD("cqg.rtd",,"StudyData",$AQ$1,"Bar",,"Low",AR1,AQ29,Parameters!$I$26,,,,"T")="",NA(),RTD("cqg.rtd",,"StudyData",$AQ$1,"Bar",,"Low",AR1,AQ29,Parameters!$I$26,,,,"T"))</f>
        <v>1.4553</v>
      </c>
      <c r="AV29" s="44">
        <f>IF(RTD("cqg.rtd",,"StudyData",$AQ$1,"Bar",,"Close",AR1,AQ29,Parameters!$I$26,,,,"T")="",NA(),RTD("cqg.rtd",,"StudyData",$AQ$1,"Bar",,"Close",AR1,AQ29,Parameters!$I$26,,,,"T"))</f>
        <v>1.4556</v>
      </c>
    </row>
    <row r="30" spans="1:48" x14ac:dyDescent="0.3">
      <c r="A30" s="44">
        <f t="shared" si="0"/>
        <v>-28</v>
      </c>
      <c r="B30" s="49">
        <f>RTD("cqg.rtd",,"StudyData",$A$1,"Bar",,"Time",B1,A30,Parameters!$D$2,,,,"T")</f>
        <v>42486.291666666664</v>
      </c>
      <c r="C30" s="44">
        <f>IF(RTD("cqg.rtd",,"StudyData",$A$1,"Bar",,"Open",B1,A30,Parameters!$D$2,,,,"T")="",NA(),RTD("cqg.rtd",,"StudyData",$A$1,"Bar",,"Open",B1,A30,Parameters!$D$2,,,,"T"))</f>
        <v>2087.5</v>
      </c>
      <c r="D30" s="44">
        <f>IF(RTD("cqg.rtd",,"StudyData",$A$1,"Bar",,"High",B1,A30,Parameters!$D$2,,,,"T")="",NA(),RTD("cqg.rtd",,"StudyData",$A$1,"Bar",,"High",B1,A30,Parameters!$D$2,,,,"T"))</f>
        <v>2088.5</v>
      </c>
      <c r="E30" s="44">
        <f>IF(RTD("cqg.rtd",,"StudyData",$A$1,"Bar",,"Low",B1,A30,Parameters!$D$2,,,,"T")="",NA(),RTD("cqg.rtd",,"StudyData",$A$1,"Bar",,"Low",B1,A30,Parameters!$D$2,,,,"T"))</f>
        <v>2087.25</v>
      </c>
      <c r="F30" s="44">
        <f>IF(RTD("cqg.rtd",,"StudyData",$A$1,"Bar",,"Close",B1,A30,Parameters!$D$2,,,,"T")="",NA(),RTD("cqg.rtd",,"StudyData",$A$1,"Bar",,"Close",B1,A30,Parameters!$D$2,,,,"T"))</f>
        <v>2088.25</v>
      </c>
      <c r="H30" s="44">
        <f t="shared" si="1"/>
        <v>-28</v>
      </c>
      <c r="I30" s="49">
        <f>RTD("cqg.rtd",,"StudyData",$H$1,"Bar",,"Time",I1,H30,Parameters!$D$14,,,,"T")</f>
        <v>42486.291666666664</v>
      </c>
      <c r="J30" s="44">
        <f>IF(RTD("cqg.rtd",,"StudyData",$H$1,"Bar",,"Open",I1,H30,Parameters!$D$14,,,,"T")="",NA(),RTD("cqg.rtd",,"StudyData",$H$1,"Bar",,"Open",I1,H30,Parameters!$D$14,,,,"T"))</f>
        <v>10330.5</v>
      </c>
      <c r="K30" s="44">
        <f>IF(RTD("cqg.rtd",,"StudyData",$H$1,"Bar",,"High",I1,H30,Parameters!$D$14,,,,"T")="",NA(),RTD("cqg.rtd",,"StudyData",$H$1,"Bar",,"High",I1,H30,Parameters!$D$14,,,,"T"))</f>
        <v>10350</v>
      </c>
      <c r="L30" s="44">
        <f>IF(RTD("cqg.rtd",,"StudyData",$H$1,"Bar",,"Low",I1,H30,Parameters!$D$14,,,,"T")="",NA(),RTD("cqg.rtd",,"StudyData",$H$1,"Bar",,"Low",I1,H30,Parameters!$D$14,,,,"T"))</f>
        <v>10330</v>
      </c>
      <c r="M30" s="44">
        <f>IF(RTD("cqg.rtd",,"StudyData",$H$1,"Bar",,"Close",I1,H30,Parameters!$D$14,,,,"T")="",NA(),RTD("cqg.rtd",,"StudyData",$H$1,"Bar",,"Close",I1,H30,Parameters!$D$14,,,,"T"))</f>
        <v>10347.5</v>
      </c>
      <c r="O30" s="44">
        <f t="shared" si="2"/>
        <v>-28</v>
      </c>
      <c r="P30" s="49">
        <f>RTD("cqg.rtd",,"StudyData",$O$1,"Bar",,"Time",P1,O30,Parameters!$D$26,,,,"T")</f>
        <v>42486.291666666664</v>
      </c>
      <c r="Q30" s="44">
        <f>IF(RTD("cqg.rtd",,"StudyData",$O$1,"Bar",,"Open",P1,O30,Parameters!$D$26,,,,"T")="",NA(),RTD("cqg.rtd",,"StudyData",$O$1,"Bar",,"Open",P1,O30,Parameters!$D$26,,,,"T"))</f>
        <v>3063</v>
      </c>
      <c r="R30" s="44">
        <f>IF(RTD("cqg.rtd",,"StudyData",$O$1,"Bar",,"High",P1,O30,Parameters!$D$26,,,,"T")="",NA(),RTD("cqg.rtd",,"StudyData",$O$1,"Bar",,"High",P1,O30,Parameters!$D$26,,,,"T"))</f>
        <v>3069</v>
      </c>
      <c r="S30" s="44">
        <f>IF(RTD("cqg.rtd",,"StudyData",$O$1,"Bar",,"Low",P1,O30,Parameters!$D$26,,,,"T")="",NA(),RTD("cqg.rtd",,"StudyData",$O$1,"Bar",,"Low",P1,O30,Parameters!$D$26,,,,"T"))</f>
        <v>3063</v>
      </c>
      <c r="T30" s="44">
        <f>IF(RTD("cqg.rtd",,"StudyData",$O$1,"Bar",,"Close",P1,O30,Parameters!$D$26,,,,"T")="",NA(),RTD("cqg.rtd",,"StudyData",$O$1,"Bar",,"Close",P1,O30,Parameters!$D$26,,,,"T"))</f>
        <v>3068</v>
      </c>
      <c r="V30" s="44">
        <f t="shared" si="3"/>
        <v>-28</v>
      </c>
      <c r="W30" s="49">
        <f>IFERROR(RTD("cqg.rtd",,"StudyData",$V$1,"Bar",,"Time",$W$1,V30,Parameters!$D$38,,,,"T"),NA())</f>
        <v>42486.291666666664</v>
      </c>
      <c r="X30" s="44">
        <f>IF(RTD("cqg.rtd",,"StudyData",$V$1,"Bar",,"Open",$W$1,V30,Parameters!$D$38,,,,"T")="",NA(),RTD("cqg.rtd",,"StudyData",$V$1,"Bar",,"Open",$W$1,V30,Parameters!$D$38,,,,"T"))</f>
        <v>17340</v>
      </c>
      <c r="Y30" s="44">
        <f>IF(RTD("cqg.rtd",,"StudyData",$V$1,"Bar",,"High",$W$1,V30,Parameters!$D$38,,,,"T")="",NA(),RTD("cqg.rtd",,"StudyData",$V$1,"Bar",,"High",$W$1,V30,Parameters!$D$38,,,,"T"))</f>
        <v>17360</v>
      </c>
      <c r="Z30" s="44">
        <f>IF(RTD("cqg.rtd",,"StudyData",$V$1,"Bar",,"Low",$W$1,V30,Parameters!$D$38,,,,"T")="",NA(),RTD("cqg.rtd",,"StudyData",$V$1,"Bar",,"Low",$W$1,V30,Parameters!$D$38,,,,"T"))</f>
        <v>17340</v>
      </c>
      <c r="AA30" s="44">
        <f>IF(RTD("cqg.rtd",,"StudyData",$V$1,"Bar",,"Close",$W$1,V30,Parameters!$D$38,,,,"T")="",NA(),RTD("cqg.rtd",,"StudyData",$V$1,"Bar",,"Close",$W$1,V30,Parameters!$D$38,,,,"T"))</f>
        <v>17360</v>
      </c>
      <c r="AC30" s="44">
        <f t="shared" si="4"/>
        <v>-28</v>
      </c>
      <c r="AD30" s="50">
        <f>IFERROR(RTD("cqg.rtd",,"StudyData",$AC$1,"Bar",,"Time",$AD$1,AC30,Parameters!$I$2,,,,"T"),NA())</f>
        <v>42486.291666666664</v>
      </c>
      <c r="AE30" s="44">
        <f>IF(RTD("cqg.rtd",,"StudyData",$AC$1,"Bar",,"Open",$AD$1,AC30,Parameters!$I$2,,,,"T")="",NA(),RTD("cqg.rtd",,"StudyData",$AC$1,"Bar",,"Open",$AD$1,AC30,Parameters!$I$2,,,,"T"))</f>
        <v>43.09</v>
      </c>
      <c r="AF30" s="44">
        <f>IF(RTD("cqg.rtd",,"StudyData",$AC$1,"Bar",,"High",$AD$1,AC30,Parameters!$I$2,,,,"T")="",NA(),RTD("cqg.rtd",,"StudyData",$AC$1,"Bar",,"High",$AD$1,AC30,Parameters!$I$2,,,,"T"))</f>
        <v>43.22</v>
      </c>
      <c r="AG30" s="44">
        <f>IF(RTD("cqg.rtd",,"StudyData",$AC$1,"Bar",,"Low",$AD$1,AC30,Parameters!$I$2,,,,"T")="",NA(),RTD("cqg.rtd",,"StudyData",$AC$1,"Bar",,"Low",$AD$1,AC30,Parameters!$I$2,,,,"T"))</f>
        <v>43.09</v>
      </c>
      <c r="AH30" s="44">
        <f>IF(RTD("cqg.rtd",,"StudyData",$AC$1,"Bar",,"Close",$AD$1,AC30,Parameters!$I$2,,,,"T")="",NA(),RTD("cqg.rtd",,"StudyData",$AC$1,"Bar",,"Close",$AD$1,AC30,Parameters!$I$2,,,,"T"))</f>
        <v>43.21</v>
      </c>
      <c r="AJ30" s="44">
        <f t="shared" si="5"/>
        <v>-28</v>
      </c>
      <c r="AK30" s="50">
        <f>IFERROR(RTD("cqg.rtd",,"StudyData",$AJ$1,"Bar",,"Time",$AK$1,AJ30,Parameters!$I$14,,,,"T"),NA())</f>
        <v>42486.291666666664</v>
      </c>
      <c r="AL30" s="44">
        <f>IF(RTD("cqg.rtd",,"StudyData",$AJ$1,"Bar",,"Open",$AK$1,AJ30,Parameters!$I$14,,,,"T")="",NA(),RTD("cqg.rtd",,"StudyData",$AJ$1,"Bar",,"Open",$AK$1,AJ30,Parameters!$I$14,,,,"T"))</f>
        <v>1233.4000000000001</v>
      </c>
      <c r="AM30" s="44">
        <f>IF(RTD("cqg.rtd",,"StudyData",$AJ$1,"Bar",,"High",$AK$1,AJ30,Parameters!$I$14,,,,"T")="",NA(),RTD("cqg.rtd",,"StudyData",$AJ$1,"Bar",,"High",$AK$1,AJ30,Parameters!$I$14,,,,"T"))</f>
        <v>1234.4000000000001</v>
      </c>
      <c r="AN30" s="44">
        <f>IF(RTD("cqg.rtd",,"StudyData",$AJ$1,"Bar",,"Low",$AK$1,AJ30,Parameters!$I$14,,,,"T")="",NA(),RTD("cqg.rtd",,"StudyData",$AJ$1,"Bar",,"Low",$AK$1,AJ30,Parameters!$I$14,,,,"T"))</f>
        <v>1233.2</v>
      </c>
      <c r="AO30" s="44">
        <f>IF(RTD("cqg.rtd",,"StudyData",$AJ$1,"Bar",,"Close",$AK$1,AJ30,Parameters!$I$14,,,,"T")="",NA(),RTD("cqg.rtd",,"StudyData",$AJ$1,"Bar",,"Close",$AK$1,AJ30,Parameters!$I$14,,,,"T"))</f>
        <v>1234.2</v>
      </c>
      <c r="AQ30" s="44">
        <f t="shared" si="6"/>
        <v>-28</v>
      </c>
      <c r="AR30" s="49">
        <f>RTD("cqg.rtd",,"StudyData",$AQ$1,"Bar",,"Time",AR1,AQ30,Parameters!$I$26,,,,"T")</f>
        <v>42486.291666666664</v>
      </c>
      <c r="AS30" s="44">
        <f>IF(RTD("cqg.rtd",,"StudyData",$AQ$1,"Bar",,"Open",AR1,AQ30,Parameters!$I$26,,,,"T")="",NA(),RTD("cqg.rtd",,"StudyData",$AQ$1,"Bar",,"Open",AR1,AQ30,Parameters!$I$26,,,,"T"))</f>
        <v>1.4549000000000001</v>
      </c>
      <c r="AT30" s="44">
        <f>IF(RTD("cqg.rtd",,"StudyData",$AQ$1,"Bar",,"High",AR1,AQ30,Parameters!$I$26,,,,"T")="",NA(),RTD("cqg.rtd",,"StudyData",$AQ$1,"Bar",,"High",AR1,AQ30,Parameters!$I$26,,,,"T"))</f>
        <v>1.4554</v>
      </c>
      <c r="AU30" s="44">
        <f>IF(RTD("cqg.rtd",,"StudyData",$AQ$1,"Bar",,"Low",AR1,AQ30,Parameters!$I$26,,,,"T")="",NA(),RTD("cqg.rtd",,"StudyData",$AQ$1,"Bar",,"Low",AR1,AQ30,Parameters!$I$26,,,,"T"))</f>
        <v>1.4549000000000001</v>
      </c>
      <c r="AV30" s="44">
        <f>IF(RTD("cqg.rtd",,"StudyData",$AQ$1,"Bar",,"Close",AR1,AQ30,Parameters!$I$26,,,,"T")="",NA(),RTD("cqg.rtd",,"StudyData",$AQ$1,"Bar",,"Close",AR1,AQ30,Parameters!$I$26,,,,"T"))</f>
        <v>1.4553</v>
      </c>
    </row>
    <row r="31" spans="1:48" x14ac:dyDescent="0.3">
      <c r="A31" s="44">
        <f t="shared" si="0"/>
        <v>-29</v>
      </c>
      <c r="B31" s="49">
        <f>RTD("cqg.rtd",,"StudyData",$A$1,"Bar",,"Time",B1,A31,Parameters!$D$2,,,,"T")</f>
        <v>42486.288194444445</v>
      </c>
      <c r="C31" s="44">
        <f>IF(RTD("cqg.rtd",,"StudyData",$A$1,"Bar",,"Open",B1,A31,Parameters!$D$2,,,,"T")="",NA(),RTD("cqg.rtd",,"StudyData",$A$1,"Bar",,"Open",B1,A31,Parameters!$D$2,,,,"T"))</f>
        <v>2087.75</v>
      </c>
      <c r="D31" s="44">
        <f>IF(RTD("cqg.rtd",,"StudyData",$A$1,"Bar",,"High",B1,A31,Parameters!$D$2,,,,"T")="",NA(),RTD("cqg.rtd",,"StudyData",$A$1,"Bar",,"High",B1,A31,Parameters!$D$2,,,,"T"))</f>
        <v>2088</v>
      </c>
      <c r="E31" s="44">
        <f>IF(RTD("cqg.rtd",,"StudyData",$A$1,"Bar",,"Low",B1,A31,Parameters!$D$2,,,,"T")="",NA(),RTD("cqg.rtd",,"StudyData",$A$1,"Bar",,"Low",B1,A31,Parameters!$D$2,,,,"T"))</f>
        <v>2087.25</v>
      </c>
      <c r="F31" s="44">
        <f>IF(RTD("cqg.rtd",,"StudyData",$A$1,"Bar",,"Close",B1,A31,Parameters!$D$2,,,,"T")="",NA(),RTD("cqg.rtd",,"StudyData",$A$1,"Bar",,"Close",B1,A31,Parameters!$D$2,,,,"T"))</f>
        <v>2087.5</v>
      </c>
      <c r="H31" s="44">
        <f t="shared" si="1"/>
        <v>-29</v>
      </c>
      <c r="I31" s="49">
        <f>RTD("cqg.rtd",,"StudyData",$H$1,"Bar",,"Time",I1,H31,Parameters!$D$14,,,,"T")</f>
        <v>42486.288194444445</v>
      </c>
      <c r="J31" s="44">
        <f>IF(RTD("cqg.rtd",,"StudyData",$H$1,"Bar",,"Open",I1,H31,Parameters!$D$14,,,,"T")="",NA(),RTD("cqg.rtd",,"StudyData",$H$1,"Bar",,"Open",I1,H31,Parameters!$D$14,,,,"T"))</f>
        <v>10330</v>
      </c>
      <c r="K31" s="44">
        <f>IF(RTD("cqg.rtd",,"StudyData",$H$1,"Bar",,"High",I1,H31,Parameters!$D$14,,,,"T")="",NA(),RTD("cqg.rtd",,"StudyData",$H$1,"Bar",,"High",I1,H31,Parameters!$D$14,,,,"T"))</f>
        <v>10335.5</v>
      </c>
      <c r="L31" s="44">
        <f>IF(RTD("cqg.rtd",,"StudyData",$H$1,"Bar",,"Low",I1,H31,Parameters!$D$14,,,,"T")="",NA(),RTD("cqg.rtd",,"StudyData",$H$1,"Bar",,"Low",I1,H31,Parameters!$D$14,,,,"T"))</f>
        <v>10327</v>
      </c>
      <c r="M31" s="44">
        <f>IF(RTD("cqg.rtd",,"StudyData",$H$1,"Bar",,"Close",I1,H31,Parameters!$D$14,,,,"T")="",NA(),RTD("cqg.rtd",,"StudyData",$H$1,"Bar",,"Close",I1,H31,Parameters!$D$14,,,,"T"))</f>
        <v>10330</v>
      </c>
      <c r="O31" s="44">
        <f t="shared" si="2"/>
        <v>-29</v>
      </c>
      <c r="P31" s="49">
        <f>RTD("cqg.rtd",,"StudyData",$O$1,"Bar",,"Time",P1,O31,Parameters!$D$26,,,,"T")</f>
        <v>42486.288194444445</v>
      </c>
      <c r="Q31" s="44">
        <f>IF(RTD("cqg.rtd",,"StudyData",$O$1,"Bar",,"Open",P1,O31,Parameters!$D$26,,,,"T")="",NA(),RTD("cqg.rtd",,"StudyData",$O$1,"Bar",,"Open",P1,O31,Parameters!$D$26,,,,"T"))</f>
        <v>3063</v>
      </c>
      <c r="R31" s="44">
        <f>IF(RTD("cqg.rtd",,"StudyData",$O$1,"Bar",,"High",P1,O31,Parameters!$D$26,,,,"T")="",NA(),RTD("cqg.rtd",,"StudyData",$O$1,"Bar",,"High",P1,O31,Parameters!$D$26,,,,"T"))</f>
        <v>3064</v>
      </c>
      <c r="S31" s="44">
        <f>IF(RTD("cqg.rtd",,"StudyData",$O$1,"Bar",,"Low",P1,O31,Parameters!$D$26,,,,"T")="",NA(),RTD("cqg.rtd",,"StudyData",$O$1,"Bar",,"Low",P1,O31,Parameters!$D$26,,,,"T"))</f>
        <v>3062</v>
      </c>
      <c r="T31" s="44">
        <f>IF(RTD("cqg.rtd",,"StudyData",$O$1,"Bar",,"Close",P1,O31,Parameters!$D$26,,,,"T")="",NA(),RTD("cqg.rtd",,"StudyData",$O$1,"Bar",,"Close",P1,O31,Parameters!$D$26,,,,"T"))</f>
        <v>3063</v>
      </c>
      <c r="V31" s="44">
        <f t="shared" si="3"/>
        <v>-29</v>
      </c>
      <c r="W31" s="49">
        <f>IFERROR(RTD("cqg.rtd",,"StudyData",$V$1,"Bar",,"Time",$W$1,V31,Parameters!$D$38,,,,"T"),NA())</f>
        <v>42486.288194444445</v>
      </c>
      <c r="X31" s="44">
        <f>IF(RTD("cqg.rtd",,"StudyData",$V$1,"Bar",,"Open",$W$1,V31,Parameters!$D$38,,,,"T")="",NA(),RTD("cqg.rtd",,"StudyData",$V$1,"Bar",,"Open",$W$1,V31,Parameters!$D$38,,,,"T"))</f>
        <v>17340</v>
      </c>
      <c r="Y31" s="44">
        <f>IF(RTD("cqg.rtd",,"StudyData",$V$1,"Bar",,"High",$W$1,V31,Parameters!$D$38,,,,"T")="",NA(),RTD("cqg.rtd",,"StudyData",$V$1,"Bar",,"High",$W$1,V31,Parameters!$D$38,,,,"T"))</f>
        <v>17350</v>
      </c>
      <c r="Z31" s="44">
        <f>IF(RTD("cqg.rtd",,"StudyData",$V$1,"Bar",,"Low",$W$1,V31,Parameters!$D$38,,,,"T")="",NA(),RTD("cqg.rtd",,"StudyData",$V$1,"Bar",,"Low",$W$1,V31,Parameters!$D$38,,,,"T"))</f>
        <v>17340</v>
      </c>
      <c r="AA31" s="44">
        <f>IF(RTD("cqg.rtd",,"StudyData",$V$1,"Bar",,"Close",$W$1,V31,Parameters!$D$38,,,,"T")="",NA(),RTD("cqg.rtd",,"StudyData",$V$1,"Bar",,"Close",$W$1,V31,Parameters!$D$38,,,,"T"))</f>
        <v>17345</v>
      </c>
      <c r="AC31" s="44">
        <f t="shared" si="4"/>
        <v>-29</v>
      </c>
      <c r="AD31" s="50">
        <f>IFERROR(RTD("cqg.rtd",,"StudyData",$AC$1,"Bar",,"Time",$AD$1,AC31,Parameters!$I$2,,,,"T"),NA())</f>
        <v>42486.288194444445</v>
      </c>
      <c r="AE31" s="44">
        <f>IF(RTD("cqg.rtd",,"StudyData",$AC$1,"Bar",,"Open",$AD$1,AC31,Parameters!$I$2,,,,"T")="",NA(),RTD("cqg.rtd",,"StudyData",$AC$1,"Bar",,"Open",$AD$1,AC31,Parameters!$I$2,,,,"T"))</f>
        <v>43.09</v>
      </c>
      <c r="AF31" s="44">
        <f>IF(RTD("cqg.rtd",,"StudyData",$AC$1,"Bar",,"High",$AD$1,AC31,Parameters!$I$2,,,,"T")="",NA(),RTD("cqg.rtd",,"StudyData",$AC$1,"Bar",,"High",$AD$1,AC31,Parameters!$I$2,,,,"T"))</f>
        <v>43.11</v>
      </c>
      <c r="AG31" s="44">
        <f>IF(RTD("cqg.rtd",,"StudyData",$AC$1,"Bar",,"Low",$AD$1,AC31,Parameters!$I$2,,,,"T")="",NA(),RTD("cqg.rtd",,"StudyData",$AC$1,"Bar",,"Low",$AD$1,AC31,Parameters!$I$2,,,,"T"))</f>
        <v>43.07</v>
      </c>
      <c r="AH31" s="44">
        <f>IF(RTD("cqg.rtd",,"StudyData",$AC$1,"Bar",,"Close",$AD$1,AC31,Parameters!$I$2,,,,"T")="",NA(),RTD("cqg.rtd",,"StudyData",$AC$1,"Bar",,"Close",$AD$1,AC31,Parameters!$I$2,,,,"T"))</f>
        <v>43.09</v>
      </c>
      <c r="AJ31" s="44">
        <f t="shared" si="5"/>
        <v>-29</v>
      </c>
      <c r="AK31" s="50">
        <f>IFERROR(RTD("cqg.rtd",,"StudyData",$AJ$1,"Bar",,"Time",$AK$1,AJ31,Parameters!$I$14,,,,"T"),NA())</f>
        <v>42486.288194444445</v>
      </c>
      <c r="AL31" s="44">
        <f>IF(RTD("cqg.rtd",,"StudyData",$AJ$1,"Bar",,"Open",$AK$1,AJ31,Parameters!$I$14,,,,"T")="",NA(),RTD("cqg.rtd",,"StudyData",$AJ$1,"Bar",,"Open",$AK$1,AJ31,Parameters!$I$14,,,,"T"))</f>
        <v>1233.4000000000001</v>
      </c>
      <c r="AM31" s="44">
        <f>IF(RTD("cqg.rtd",,"StudyData",$AJ$1,"Bar",,"High",$AK$1,AJ31,Parameters!$I$14,,,,"T")="",NA(),RTD("cqg.rtd",,"StudyData",$AJ$1,"Bar",,"High",$AK$1,AJ31,Parameters!$I$14,,,,"T"))</f>
        <v>1234.2</v>
      </c>
      <c r="AN31" s="44">
        <f>IF(RTD("cqg.rtd",,"StudyData",$AJ$1,"Bar",,"Low",$AK$1,AJ31,Parameters!$I$14,,,,"T")="",NA(),RTD("cqg.rtd",,"StudyData",$AJ$1,"Bar",,"Low",$AK$1,AJ31,Parameters!$I$14,,,,"T"))</f>
        <v>1233.3</v>
      </c>
      <c r="AO31" s="44">
        <f>IF(RTD("cqg.rtd",,"StudyData",$AJ$1,"Bar",,"Close",$AK$1,AJ31,Parameters!$I$14,,,,"T")="",NA(),RTD("cqg.rtd",,"StudyData",$AJ$1,"Bar",,"Close",$AK$1,AJ31,Parameters!$I$14,,,,"T"))</f>
        <v>1233.5</v>
      </c>
      <c r="AQ31" s="44">
        <f t="shared" si="6"/>
        <v>-29</v>
      </c>
      <c r="AR31" s="49">
        <f>RTD("cqg.rtd",,"StudyData",$AQ$1,"Bar",,"Time",AR1,AQ31,Parameters!$I$26,,,,"T")</f>
        <v>42486.288194444445</v>
      </c>
      <c r="AS31" s="44">
        <f>IF(RTD("cqg.rtd",,"StudyData",$AQ$1,"Bar",,"Open",AR1,AQ31,Parameters!$I$26,,,,"T")="",NA(),RTD("cqg.rtd",,"StudyData",$AQ$1,"Bar",,"Open",AR1,AQ31,Parameters!$I$26,,,,"T"))</f>
        <v>1.4549000000000001</v>
      </c>
      <c r="AT31" s="44">
        <f>IF(RTD("cqg.rtd",,"StudyData",$AQ$1,"Bar",,"High",AR1,AQ31,Parameters!$I$26,,,,"T")="",NA(),RTD("cqg.rtd",,"StudyData",$AQ$1,"Bar",,"High",AR1,AQ31,Parameters!$I$26,,,,"T"))</f>
        <v>1.4552</v>
      </c>
      <c r="AU31" s="44">
        <f>IF(RTD("cqg.rtd",,"StudyData",$AQ$1,"Bar",,"Low",AR1,AQ31,Parameters!$I$26,,,,"T")="",NA(),RTD("cqg.rtd",,"StudyData",$AQ$1,"Bar",,"Low",AR1,AQ31,Parameters!$I$26,,,,"T"))</f>
        <v>1.4545999999999999</v>
      </c>
      <c r="AV31" s="44">
        <f>IF(RTD("cqg.rtd",,"StudyData",$AQ$1,"Bar",,"Close",AR1,AQ31,Parameters!$I$26,,,,"T")="",NA(),RTD("cqg.rtd",,"StudyData",$AQ$1,"Bar",,"Close",AR1,AQ31,Parameters!$I$26,,,,"T"))</f>
        <v>1.4548000000000001</v>
      </c>
    </row>
    <row r="32" spans="1:48" x14ac:dyDescent="0.3">
      <c r="A32" s="44">
        <f t="shared" si="0"/>
        <v>-30</v>
      </c>
      <c r="B32" s="49">
        <f>RTD("cqg.rtd",,"StudyData",$A$1,"Bar",,"Time",B1,A32,Parameters!$D$2,,,,"T")</f>
        <v>42486.284722222219</v>
      </c>
      <c r="C32" s="44">
        <f>IF(RTD("cqg.rtd",,"StudyData",$A$1,"Bar",,"Open",B1,A32,Parameters!$D$2,,,,"T")="",NA(),RTD("cqg.rtd",,"StudyData",$A$1,"Bar",,"Open",B1,A32,Parameters!$D$2,,,,"T"))</f>
        <v>2087.5</v>
      </c>
      <c r="D32" s="44">
        <f>IF(RTD("cqg.rtd",,"StudyData",$A$1,"Bar",,"High",B1,A32,Parameters!$D$2,,,,"T")="",NA(),RTD("cqg.rtd",,"StudyData",$A$1,"Bar",,"High",B1,A32,Parameters!$D$2,,,,"T"))</f>
        <v>2087.75</v>
      </c>
      <c r="E32" s="44">
        <f>IF(RTD("cqg.rtd",,"StudyData",$A$1,"Bar",,"Low",B1,A32,Parameters!$D$2,,,,"T")="",NA(),RTD("cqg.rtd",,"StudyData",$A$1,"Bar",,"Low",B1,A32,Parameters!$D$2,,,,"T"))</f>
        <v>2087.25</v>
      </c>
      <c r="F32" s="44">
        <f>IF(RTD("cqg.rtd",,"StudyData",$A$1,"Bar",,"Close",B1,A32,Parameters!$D$2,,,,"T")="",NA(),RTD("cqg.rtd",,"StudyData",$A$1,"Bar",,"Close",B1,A32,Parameters!$D$2,,,,"T"))</f>
        <v>2087.75</v>
      </c>
      <c r="H32" s="44">
        <f t="shared" si="1"/>
        <v>-30</v>
      </c>
      <c r="I32" s="49">
        <f>RTD("cqg.rtd",,"StudyData",$H$1,"Bar",,"Time",I1,H32,Parameters!$D$14,,,,"T")</f>
        <v>42486.284722222219</v>
      </c>
      <c r="J32" s="44">
        <f>IF(RTD("cqg.rtd",,"StudyData",$H$1,"Bar",,"Open",I1,H32,Parameters!$D$14,,,,"T")="",NA(),RTD("cqg.rtd",,"StudyData",$H$1,"Bar",,"Open",I1,H32,Parameters!$D$14,,,,"T"))</f>
        <v>10325</v>
      </c>
      <c r="K32" s="44">
        <f>IF(RTD("cqg.rtd",,"StudyData",$H$1,"Bar",,"High",I1,H32,Parameters!$D$14,,,,"T")="",NA(),RTD("cqg.rtd",,"StudyData",$H$1,"Bar",,"High",I1,H32,Parameters!$D$14,,,,"T"))</f>
        <v>10330.5</v>
      </c>
      <c r="L32" s="44">
        <f>IF(RTD("cqg.rtd",,"StudyData",$H$1,"Bar",,"Low",I1,H32,Parameters!$D$14,,,,"T")="",NA(),RTD("cqg.rtd",,"StudyData",$H$1,"Bar",,"Low",I1,H32,Parameters!$D$14,,,,"T"))</f>
        <v>10323</v>
      </c>
      <c r="M32" s="44">
        <f>IF(RTD("cqg.rtd",,"StudyData",$H$1,"Bar",,"Close",I1,H32,Parameters!$D$14,,,,"T")="",NA(),RTD("cqg.rtd",,"StudyData",$H$1,"Bar",,"Close",I1,H32,Parameters!$D$14,,,,"T"))</f>
        <v>10330</v>
      </c>
      <c r="O32" s="44">
        <f t="shared" si="2"/>
        <v>-30</v>
      </c>
      <c r="P32" s="49">
        <f>RTD("cqg.rtd",,"StudyData",$O$1,"Bar",,"Time",P1,O32,Parameters!$D$26,,,,"T")</f>
        <v>42486.284722222219</v>
      </c>
      <c r="Q32" s="44">
        <f>IF(RTD("cqg.rtd",,"StudyData",$O$1,"Bar",,"Open",P1,O32,Parameters!$D$26,,,,"T")="",NA(),RTD("cqg.rtd",,"StudyData",$O$1,"Bar",,"Open",P1,O32,Parameters!$D$26,,,,"T"))</f>
        <v>3062</v>
      </c>
      <c r="R32" s="44">
        <f>IF(RTD("cqg.rtd",,"StudyData",$O$1,"Bar",,"High",P1,O32,Parameters!$D$26,,,,"T")="",NA(),RTD("cqg.rtd",,"StudyData",$O$1,"Bar",,"High",P1,O32,Parameters!$D$26,,,,"T"))</f>
        <v>3063</v>
      </c>
      <c r="S32" s="44">
        <f>IF(RTD("cqg.rtd",,"StudyData",$O$1,"Bar",,"Low",P1,O32,Parameters!$D$26,,,,"T")="",NA(),RTD("cqg.rtd",,"StudyData",$O$1,"Bar",,"Low",P1,O32,Parameters!$D$26,,,,"T"))</f>
        <v>3061</v>
      </c>
      <c r="T32" s="44">
        <f>IF(RTD("cqg.rtd",,"StudyData",$O$1,"Bar",,"Close",P1,O32,Parameters!$D$26,,,,"T")="",NA(),RTD("cqg.rtd",,"StudyData",$O$1,"Bar",,"Close",P1,O32,Parameters!$D$26,,,,"T"))</f>
        <v>3063</v>
      </c>
      <c r="V32" s="44">
        <f t="shared" si="3"/>
        <v>-30</v>
      </c>
      <c r="W32" s="49">
        <f>IFERROR(RTD("cqg.rtd",,"StudyData",$V$1,"Bar",,"Time",$W$1,V32,Parameters!$D$38,,,,"T"),NA())</f>
        <v>42486.284722222219</v>
      </c>
      <c r="X32" s="44">
        <f>IF(RTD("cqg.rtd",,"StudyData",$V$1,"Bar",,"Open",$W$1,V32,Parameters!$D$38,,,,"T")="",NA(),RTD("cqg.rtd",,"StudyData",$V$1,"Bar",,"Open",$W$1,V32,Parameters!$D$38,,,,"T"))</f>
        <v>17340</v>
      </c>
      <c r="Y32" s="44">
        <f>IF(RTD("cqg.rtd",,"StudyData",$V$1,"Bar",,"High",$W$1,V32,Parameters!$D$38,,,,"T")="",NA(),RTD("cqg.rtd",,"StudyData",$V$1,"Bar",,"High",$W$1,V32,Parameters!$D$38,,,,"T"))</f>
        <v>17350</v>
      </c>
      <c r="Z32" s="44">
        <f>IF(RTD("cqg.rtd",,"StudyData",$V$1,"Bar",,"Low",$W$1,V32,Parameters!$D$38,,,,"T")="",NA(),RTD("cqg.rtd",,"StudyData",$V$1,"Bar",,"Low",$W$1,V32,Parameters!$D$38,,,,"T"))</f>
        <v>17330</v>
      </c>
      <c r="AA32" s="44">
        <f>IF(RTD("cqg.rtd",,"StudyData",$V$1,"Bar",,"Close",$W$1,V32,Parameters!$D$38,,,,"T")="",NA(),RTD("cqg.rtd",,"StudyData",$V$1,"Bar",,"Close",$W$1,V32,Parameters!$D$38,,,,"T"))</f>
        <v>17340</v>
      </c>
      <c r="AC32" s="44">
        <f t="shared" si="4"/>
        <v>-30</v>
      </c>
      <c r="AD32" s="50">
        <f>IFERROR(RTD("cqg.rtd",,"StudyData",$AC$1,"Bar",,"Time",$AD$1,AC32,Parameters!$I$2,,,,"T"),NA())</f>
        <v>42486.284722222219</v>
      </c>
      <c r="AE32" s="44">
        <f>IF(RTD("cqg.rtd",,"StudyData",$AC$1,"Bar",,"Open",$AD$1,AC32,Parameters!$I$2,,,,"T")="",NA(),RTD("cqg.rtd",,"StudyData",$AC$1,"Bar",,"Open",$AD$1,AC32,Parameters!$I$2,,,,"T"))</f>
        <v>43.07</v>
      </c>
      <c r="AF32" s="44">
        <f>IF(RTD("cqg.rtd",,"StudyData",$AC$1,"Bar",,"High",$AD$1,AC32,Parameters!$I$2,,,,"T")="",NA(),RTD("cqg.rtd",,"StudyData",$AC$1,"Bar",,"High",$AD$1,AC32,Parameters!$I$2,,,,"T"))</f>
        <v>43.11</v>
      </c>
      <c r="AG32" s="44">
        <f>IF(RTD("cqg.rtd",,"StudyData",$AC$1,"Bar",,"Low",$AD$1,AC32,Parameters!$I$2,,,,"T")="",NA(),RTD("cqg.rtd",,"StudyData",$AC$1,"Bar",,"Low",$AD$1,AC32,Parameters!$I$2,,,,"T"))</f>
        <v>43.04</v>
      </c>
      <c r="AH32" s="44">
        <f>IF(RTD("cqg.rtd",,"StudyData",$AC$1,"Bar",,"Close",$AD$1,AC32,Parameters!$I$2,,,,"T")="",NA(),RTD("cqg.rtd",,"StudyData",$AC$1,"Bar",,"Close",$AD$1,AC32,Parameters!$I$2,,,,"T"))</f>
        <v>43.09</v>
      </c>
      <c r="AJ32" s="44">
        <f t="shared" si="5"/>
        <v>-30</v>
      </c>
      <c r="AK32" s="50">
        <f>IFERROR(RTD("cqg.rtd",,"StudyData",$AJ$1,"Bar",,"Time",$AK$1,AJ32,Parameters!$I$14,,,,"T"),NA())</f>
        <v>42486.284722222219</v>
      </c>
      <c r="AL32" s="44">
        <f>IF(RTD("cqg.rtd",,"StudyData",$AJ$1,"Bar",,"Open",$AK$1,AJ32,Parameters!$I$14,,,,"T")="",NA(),RTD("cqg.rtd",,"StudyData",$AJ$1,"Bar",,"Open",$AK$1,AJ32,Parameters!$I$14,,,,"T"))</f>
        <v>1233.5999999999999</v>
      </c>
      <c r="AM32" s="44">
        <f>IF(RTD("cqg.rtd",,"StudyData",$AJ$1,"Bar",,"High",$AK$1,AJ32,Parameters!$I$14,,,,"T")="",NA(),RTD("cqg.rtd",,"StudyData",$AJ$1,"Bar",,"High",$AK$1,AJ32,Parameters!$I$14,,,,"T"))</f>
        <v>1233.8</v>
      </c>
      <c r="AN32" s="44">
        <f>IF(RTD("cqg.rtd",,"StudyData",$AJ$1,"Bar",,"Low",$AK$1,AJ32,Parameters!$I$14,,,,"T")="",NA(),RTD("cqg.rtd",,"StudyData",$AJ$1,"Bar",,"Low",$AK$1,AJ32,Parameters!$I$14,,,,"T"))</f>
        <v>1233.2</v>
      </c>
      <c r="AO32" s="44">
        <f>IF(RTD("cqg.rtd",,"StudyData",$AJ$1,"Bar",,"Close",$AK$1,AJ32,Parameters!$I$14,,,,"T")="",NA(),RTD("cqg.rtd",,"StudyData",$AJ$1,"Bar",,"Close",$AK$1,AJ32,Parameters!$I$14,,,,"T"))</f>
        <v>1233.4000000000001</v>
      </c>
      <c r="AQ32" s="44">
        <f t="shared" si="6"/>
        <v>-30</v>
      </c>
      <c r="AR32" s="49">
        <f>RTD("cqg.rtd",,"StudyData",$AQ$1,"Bar",,"Time",AR1,AQ32,Parameters!$I$26,,,,"T")</f>
        <v>42486.284722222219</v>
      </c>
      <c r="AS32" s="44">
        <f>IF(RTD("cqg.rtd",,"StudyData",$AQ$1,"Bar",,"Open",AR1,AQ32,Parameters!$I$26,,,,"T")="",NA(),RTD("cqg.rtd",,"StudyData",$AQ$1,"Bar",,"Open",AR1,AQ32,Parameters!$I$26,,,,"T"))</f>
        <v>1.4550000000000001</v>
      </c>
      <c r="AT32" s="44">
        <f>IF(RTD("cqg.rtd",,"StudyData",$AQ$1,"Bar",,"High",AR1,AQ32,Parameters!$I$26,,,,"T")="",NA(),RTD("cqg.rtd",,"StudyData",$AQ$1,"Bar",,"High",AR1,AQ32,Parameters!$I$26,,,,"T"))</f>
        <v>1.4555</v>
      </c>
      <c r="AU32" s="44">
        <f>IF(RTD("cqg.rtd",,"StudyData",$AQ$1,"Bar",,"Low",AR1,AQ32,Parameters!$I$26,,,,"T")="",NA(),RTD("cqg.rtd",,"StudyData",$AQ$1,"Bar",,"Low",AR1,AQ32,Parameters!$I$26,,,,"T"))</f>
        <v>1.4547000000000001</v>
      </c>
      <c r="AV32" s="44">
        <f>IF(RTD("cqg.rtd",,"StudyData",$AQ$1,"Bar",,"Close",AR1,AQ32,Parameters!$I$26,,,,"T")="",NA(),RTD("cqg.rtd",,"StudyData",$AQ$1,"Bar",,"Close",AR1,AQ32,Parameters!$I$26,,,,"T"))</f>
        <v>1.4549000000000001</v>
      </c>
    </row>
    <row r="33" spans="1:48" x14ac:dyDescent="0.3">
      <c r="A33" s="44">
        <f t="shared" si="0"/>
        <v>-31</v>
      </c>
      <c r="B33" s="49">
        <f>RTD("cqg.rtd",,"StudyData",$A$1,"Bar",,"Time",B1,A33,Parameters!$D$2,,,,"T")</f>
        <v>42486.28125</v>
      </c>
      <c r="C33" s="44">
        <f>IF(RTD("cqg.rtd",,"StudyData",$A$1,"Bar",,"Open",B1,A33,Parameters!$D$2,,,,"T")="",NA(),RTD("cqg.rtd",,"StudyData",$A$1,"Bar",,"Open",B1,A33,Parameters!$D$2,,,,"T"))</f>
        <v>2087</v>
      </c>
      <c r="D33" s="44">
        <f>IF(RTD("cqg.rtd",,"StudyData",$A$1,"Bar",,"High",B1,A33,Parameters!$D$2,,,,"T")="",NA(),RTD("cqg.rtd",,"StudyData",$A$1,"Bar",,"High",B1,A33,Parameters!$D$2,,,,"T"))</f>
        <v>2087.5</v>
      </c>
      <c r="E33" s="44">
        <f>IF(RTD("cqg.rtd",,"StudyData",$A$1,"Bar",,"Low",B1,A33,Parameters!$D$2,,,,"T")="",NA(),RTD("cqg.rtd",,"StudyData",$A$1,"Bar",,"Low",B1,A33,Parameters!$D$2,,,,"T"))</f>
        <v>2086.25</v>
      </c>
      <c r="F33" s="44">
        <f>IF(RTD("cqg.rtd",,"StudyData",$A$1,"Bar",,"Close",B1,A33,Parameters!$D$2,,,,"T")="",NA(),RTD("cqg.rtd",,"StudyData",$A$1,"Bar",,"Close",B1,A33,Parameters!$D$2,,,,"T"))</f>
        <v>2087.5</v>
      </c>
      <c r="H33" s="44">
        <f t="shared" si="1"/>
        <v>-31</v>
      </c>
      <c r="I33" s="49">
        <f>RTD("cqg.rtd",,"StudyData",$H$1,"Bar",,"Time",I1,H33,Parameters!$D$14,,,,"T")</f>
        <v>42486.28125</v>
      </c>
      <c r="J33" s="44">
        <f>IF(RTD("cqg.rtd",,"StudyData",$H$1,"Bar",,"Open",I1,H33,Parameters!$D$14,,,,"T")="",NA(),RTD("cqg.rtd",,"StudyData",$H$1,"Bar",,"Open",I1,H33,Parameters!$D$14,,,,"T"))</f>
        <v>10328.5</v>
      </c>
      <c r="K33" s="44">
        <f>IF(RTD("cqg.rtd",,"StudyData",$H$1,"Bar",,"High",I1,H33,Parameters!$D$14,,,,"T")="",NA(),RTD("cqg.rtd",,"StudyData",$H$1,"Bar",,"High",I1,H33,Parameters!$D$14,,,,"T"))</f>
        <v>10330</v>
      </c>
      <c r="L33" s="44">
        <f>IF(RTD("cqg.rtd",,"StudyData",$H$1,"Bar",,"Low",I1,H33,Parameters!$D$14,,,,"T")="",NA(),RTD("cqg.rtd",,"StudyData",$H$1,"Bar",,"Low",I1,H33,Parameters!$D$14,,,,"T"))</f>
        <v>10319</v>
      </c>
      <c r="M33" s="44">
        <f>IF(RTD("cqg.rtd",,"StudyData",$H$1,"Bar",,"Close",I1,H33,Parameters!$D$14,,,,"T")="",NA(),RTD("cqg.rtd",,"StudyData",$H$1,"Bar",,"Close",I1,H33,Parameters!$D$14,,,,"T"))</f>
        <v>10325.5</v>
      </c>
      <c r="O33" s="44">
        <f t="shared" si="2"/>
        <v>-31</v>
      </c>
      <c r="P33" s="49">
        <f>RTD("cqg.rtd",,"StudyData",$O$1,"Bar",,"Time",P1,O33,Parameters!$D$26,,,,"T")</f>
        <v>42486.28125</v>
      </c>
      <c r="Q33" s="44">
        <f>IF(RTD("cqg.rtd",,"StudyData",$O$1,"Bar",,"Open",P1,O33,Parameters!$D$26,,,,"T")="",NA(),RTD("cqg.rtd",,"StudyData",$O$1,"Bar",,"Open",P1,O33,Parameters!$D$26,,,,"T"))</f>
        <v>3061</v>
      </c>
      <c r="R33" s="44">
        <f>IF(RTD("cqg.rtd",,"StudyData",$O$1,"Bar",,"High",P1,O33,Parameters!$D$26,,,,"T")="",NA(),RTD("cqg.rtd",,"StudyData",$O$1,"Bar",,"High",P1,O33,Parameters!$D$26,,,,"T"))</f>
        <v>3062</v>
      </c>
      <c r="S33" s="44">
        <f>IF(RTD("cqg.rtd",,"StudyData",$O$1,"Bar",,"Low",P1,O33,Parameters!$D$26,,,,"T")="",NA(),RTD("cqg.rtd",,"StudyData",$O$1,"Bar",,"Low",P1,O33,Parameters!$D$26,,,,"T"))</f>
        <v>3059</v>
      </c>
      <c r="T33" s="44">
        <f>IF(RTD("cqg.rtd",,"StudyData",$O$1,"Bar",,"Close",P1,O33,Parameters!$D$26,,,,"T")="",NA(),RTD("cqg.rtd",,"StudyData",$O$1,"Bar",,"Close",P1,O33,Parameters!$D$26,,,,"T"))</f>
        <v>3061</v>
      </c>
      <c r="V33" s="44">
        <f t="shared" si="3"/>
        <v>-31</v>
      </c>
      <c r="W33" s="49">
        <f>IFERROR(RTD("cqg.rtd",,"StudyData",$V$1,"Bar",,"Time",$W$1,V33,Parameters!$D$38,,,,"T"),NA())</f>
        <v>42486.28125</v>
      </c>
      <c r="X33" s="44">
        <f>IF(RTD("cqg.rtd",,"StudyData",$V$1,"Bar",,"Open",$W$1,V33,Parameters!$D$38,,,,"T")="",NA(),RTD("cqg.rtd",,"StudyData",$V$1,"Bar",,"Open",$W$1,V33,Parameters!$D$38,,,,"T"))</f>
        <v>17330</v>
      </c>
      <c r="Y33" s="44">
        <f>IF(RTD("cqg.rtd",,"StudyData",$V$1,"Bar",,"High",$W$1,V33,Parameters!$D$38,,,,"T")="",NA(),RTD("cqg.rtd",,"StudyData",$V$1,"Bar",,"High",$W$1,V33,Parameters!$D$38,,,,"T"))</f>
        <v>17340</v>
      </c>
      <c r="Z33" s="44">
        <f>IF(RTD("cqg.rtd",,"StudyData",$V$1,"Bar",,"Low",$W$1,V33,Parameters!$D$38,,,,"T")="",NA(),RTD("cqg.rtd",,"StudyData",$V$1,"Bar",,"Low",$W$1,V33,Parameters!$D$38,,,,"T"))</f>
        <v>17325</v>
      </c>
      <c r="AA33" s="44">
        <f>IF(RTD("cqg.rtd",,"StudyData",$V$1,"Bar",,"Close",$W$1,V33,Parameters!$D$38,,,,"T")="",NA(),RTD("cqg.rtd",,"StudyData",$V$1,"Bar",,"Close",$W$1,V33,Parameters!$D$38,,,,"T"))</f>
        <v>17340</v>
      </c>
      <c r="AC33" s="44">
        <f t="shared" si="4"/>
        <v>-31</v>
      </c>
      <c r="AD33" s="50">
        <f>IFERROR(RTD("cqg.rtd",,"StudyData",$AC$1,"Bar",,"Time",$AD$1,AC33,Parameters!$I$2,,,,"T"),NA())</f>
        <v>42486.28125</v>
      </c>
      <c r="AE33" s="44">
        <f>IF(RTD("cqg.rtd",,"StudyData",$AC$1,"Bar",,"Open",$AD$1,AC33,Parameters!$I$2,,,,"T")="",NA(),RTD("cqg.rtd",,"StudyData",$AC$1,"Bar",,"Open",$AD$1,AC33,Parameters!$I$2,,,,"T"))</f>
        <v>43.05</v>
      </c>
      <c r="AF33" s="44">
        <f>IF(RTD("cqg.rtd",,"StudyData",$AC$1,"Bar",,"High",$AD$1,AC33,Parameters!$I$2,,,,"T")="",NA(),RTD("cqg.rtd",,"StudyData",$AC$1,"Bar",,"High",$AD$1,AC33,Parameters!$I$2,,,,"T"))</f>
        <v>43.09</v>
      </c>
      <c r="AG33" s="44">
        <f>IF(RTD("cqg.rtd",,"StudyData",$AC$1,"Bar",,"Low",$AD$1,AC33,Parameters!$I$2,,,,"T")="",NA(),RTD("cqg.rtd",,"StudyData",$AC$1,"Bar",,"Low",$AD$1,AC33,Parameters!$I$2,,,,"T"))</f>
        <v>43.02</v>
      </c>
      <c r="AH33" s="44">
        <f>IF(RTD("cqg.rtd",,"StudyData",$AC$1,"Bar",,"Close",$AD$1,AC33,Parameters!$I$2,,,,"T")="",NA(),RTD("cqg.rtd",,"StudyData",$AC$1,"Bar",,"Close",$AD$1,AC33,Parameters!$I$2,,,,"T"))</f>
        <v>43.08</v>
      </c>
      <c r="AJ33" s="44">
        <f t="shared" si="5"/>
        <v>-31</v>
      </c>
      <c r="AK33" s="50">
        <f>IFERROR(RTD("cqg.rtd",,"StudyData",$AJ$1,"Bar",,"Time",$AK$1,AJ33,Parameters!$I$14,,,,"T"),NA())</f>
        <v>42486.28125</v>
      </c>
      <c r="AL33" s="44">
        <f>IF(RTD("cqg.rtd",,"StudyData",$AJ$1,"Bar",,"Open",$AK$1,AJ33,Parameters!$I$14,,,,"T")="",NA(),RTD("cqg.rtd",,"StudyData",$AJ$1,"Bar",,"Open",$AK$1,AJ33,Parameters!$I$14,,,,"T"))</f>
        <v>1233.0999999999999</v>
      </c>
      <c r="AM33" s="44">
        <f>IF(RTD("cqg.rtd",,"StudyData",$AJ$1,"Bar",,"High",$AK$1,AJ33,Parameters!$I$14,,,,"T")="",NA(),RTD("cqg.rtd",,"StudyData",$AJ$1,"Bar",,"High",$AK$1,AJ33,Parameters!$I$14,,,,"T"))</f>
        <v>1233.9000000000001</v>
      </c>
      <c r="AN33" s="44">
        <f>IF(RTD("cqg.rtd",,"StudyData",$AJ$1,"Bar",,"Low",$AK$1,AJ33,Parameters!$I$14,,,,"T")="",NA(),RTD("cqg.rtd",,"StudyData",$AJ$1,"Bar",,"Low",$AK$1,AJ33,Parameters!$I$14,,,,"T"))</f>
        <v>1232.7</v>
      </c>
      <c r="AO33" s="44">
        <f>IF(RTD("cqg.rtd",,"StudyData",$AJ$1,"Bar",,"Close",$AK$1,AJ33,Parameters!$I$14,,,,"T")="",NA(),RTD("cqg.rtd",,"StudyData",$AJ$1,"Bar",,"Close",$AK$1,AJ33,Parameters!$I$14,,,,"T"))</f>
        <v>1233.5999999999999</v>
      </c>
      <c r="AQ33" s="44">
        <f t="shared" si="6"/>
        <v>-31</v>
      </c>
      <c r="AR33" s="49">
        <f>RTD("cqg.rtd",,"StudyData",$AQ$1,"Bar",,"Time",AR1,AQ33,Parameters!$I$26,,,,"T")</f>
        <v>42486.28125</v>
      </c>
      <c r="AS33" s="44">
        <f>IF(RTD("cqg.rtd",,"StudyData",$AQ$1,"Bar",,"Open",AR1,AQ33,Parameters!$I$26,,,,"T")="",NA(),RTD("cqg.rtd",,"StudyData",$AQ$1,"Bar",,"Open",AR1,AQ33,Parameters!$I$26,,,,"T"))</f>
        <v>1.4550000000000001</v>
      </c>
      <c r="AT33" s="44">
        <f>IF(RTD("cqg.rtd",,"StudyData",$AQ$1,"Bar",,"High",AR1,AQ33,Parameters!$I$26,,,,"T")="",NA(),RTD("cqg.rtd",,"StudyData",$AQ$1,"Bar",,"High",AR1,AQ33,Parameters!$I$26,,,,"T"))</f>
        <v>1.4552</v>
      </c>
      <c r="AU33" s="44">
        <f>IF(RTD("cqg.rtd",,"StudyData",$AQ$1,"Bar",,"Low",AR1,AQ33,Parameters!$I$26,,,,"T")="",NA(),RTD("cqg.rtd",,"StudyData",$AQ$1,"Bar",,"Low",AR1,AQ33,Parameters!$I$26,,,,"T"))</f>
        <v>1.4549000000000001</v>
      </c>
      <c r="AV33" s="44">
        <f>IF(RTD("cqg.rtd",,"StudyData",$AQ$1,"Bar",,"Close",AR1,AQ33,Parameters!$I$26,,,,"T")="",NA(),RTD("cqg.rtd",,"StudyData",$AQ$1,"Bar",,"Close",AR1,AQ33,Parameters!$I$26,,,,"T"))</f>
        <v>1.4551000000000001</v>
      </c>
    </row>
    <row r="34" spans="1:48" x14ac:dyDescent="0.3">
      <c r="A34" s="44">
        <f t="shared" si="0"/>
        <v>-32</v>
      </c>
      <c r="B34" s="49">
        <f>RTD("cqg.rtd",,"StudyData",$A$1,"Bar",,"Time",B1,A34,Parameters!$D$2,,,,"T")</f>
        <v>42486.277777777781</v>
      </c>
      <c r="C34" s="44">
        <f>IF(RTD("cqg.rtd",,"StudyData",$A$1,"Bar",,"Open",B1,A34,Parameters!$D$2,,,,"T")="",NA(),RTD("cqg.rtd",,"StudyData",$A$1,"Bar",,"Open",B1,A34,Parameters!$D$2,,,,"T"))</f>
        <v>2086</v>
      </c>
      <c r="D34" s="44">
        <f>IF(RTD("cqg.rtd",,"StudyData",$A$1,"Bar",,"High",B1,A34,Parameters!$D$2,,,,"T")="",NA(),RTD("cqg.rtd",,"StudyData",$A$1,"Bar",,"High",B1,A34,Parameters!$D$2,,,,"T"))</f>
        <v>2087</v>
      </c>
      <c r="E34" s="44">
        <f>IF(RTD("cqg.rtd",,"StudyData",$A$1,"Bar",,"Low",B1,A34,Parameters!$D$2,,,,"T")="",NA(),RTD("cqg.rtd",,"StudyData",$A$1,"Bar",,"Low",B1,A34,Parameters!$D$2,,,,"T"))</f>
        <v>2085.5</v>
      </c>
      <c r="F34" s="44">
        <f>IF(RTD("cqg.rtd",,"StudyData",$A$1,"Bar",,"Close",B1,A34,Parameters!$D$2,,,,"T")="",NA(),RTD("cqg.rtd",,"StudyData",$A$1,"Bar",,"Close",B1,A34,Parameters!$D$2,,,,"T"))</f>
        <v>2086.75</v>
      </c>
      <c r="H34" s="44">
        <f t="shared" si="1"/>
        <v>-32</v>
      </c>
      <c r="I34" s="49">
        <f>RTD("cqg.rtd",,"StudyData",$H$1,"Bar",,"Time",I1,H34,Parameters!$D$14,,,,"T")</f>
        <v>42486.277777777781</v>
      </c>
      <c r="J34" s="44">
        <f>IF(RTD("cqg.rtd",,"StudyData",$H$1,"Bar",,"Open",I1,H34,Parameters!$D$14,,,,"T")="",NA(),RTD("cqg.rtd",,"StudyData",$H$1,"Bar",,"Open",I1,H34,Parameters!$D$14,,,,"T"))</f>
        <v>10328.5</v>
      </c>
      <c r="K34" s="44">
        <f>IF(RTD("cqg.rtd",,"StudyData",$H$1,"Bar",,"High",I1,H34,Parameters!$D$14,,,,"T")="",NA(),RTD("cqg.rtd",,"StudyData",$H$1,"Bar",,"High",I1,H34,Parameters!$D$14,,,,"T"))</f>
        <v>10334</v>
      </c>
      <c r="L34" s="44">
        <f>IF(RTD("cqg.rtd",,"StudyData",$H$1,"Bar",,"Low",I1,H34,Parameters!$D$14,,,,"T")="",NA(),RTD("cqg.rtd",,"StudyData",$H$1,"Bar",,"Low",I1,H34,Parameters!$D$14,,,,"T"))</f>
        <v>10318</v>
      </c>
      <c r="M34" s="44">
        <f>IF(RTD("cqg.rtd",,"StudyData",$H$1,"Bar",,"Close",I1,H34,Parameters!$D$14,,,,"T")="",NA(),RTD("cqg.rtd",,"StudyData",$H$1,"Bar",,"Close",I1,H34,Parameters!$D$14,,,,"T"))</f>
        <v>10328</v>
      </c>
      <c r="O34" s="44">
        <f t="shared" si="2"/>
        <v>-32</v>
      </c>
      <c r="P34" s="49">
        <f>RTD("cqg.rtd",,"StudyData",$O$1,"Bar",,"Time",P1,O34,Parameters!$D$26,,,,"T")</f>
        <v>42486.277777777781</v>
      </c>
      <c r="Q34" s="44">
        <f>IF(RTD("cqg.rtd",,"StudyData",$O$1,"Bar",,"Open",P1,O34,Parameters!$D$26,,,,"T")="",NA(),RTD("cqg.rtd",,"StudyData",$O$1,"Bar",,"Open",P1,O34,Parameters!$D$26,,,,"T"))</f>
        <v>3064</v>
      </c>
      <c r="R34" s="44">
        <f>IF(RTD("cqg.rtd",,"StudyData",$O$1,"Bar",,"High",P1,O34,Parameters!$D$26,,,,"T")="",NA(),RTD("cqg.rtd",,"StudyData",$O$1,"Bar",,"High",P1,O34,Parameters!$D$26,,,,"T"))</f>
        <v>3064</v>
      </c>
      <c r="S34" s="44">
        <f>IF(RTD("cqg.rtd",,"StudyData",$O$1,"Bar",,"Low",P1,O34,Parameters!$D$26,,,,"T")="",NA(),RTD("cqg.rtd",,"StudyData",$O$1,"Bar",,"Low",P1,O34,Parameters!$D$26,,,,"T"))</f>
        <v>3058</v>
      </c>
      <c r="T34" s="44">
        <f>IF(RTD("cqg.rtd",,"StudyData",$O$1,"Bar",,"Close",P1,O34,Parameters!$D$26,,,,"T")="",NA(),RTD("cqg.rtd",,"StudyData",$O$1,"Bar",,"Close",P1,O34,Parameters!$D$26,,,,"T"))</f>
        <v>3061</v>
      </c>
      <c r="V34" s="44">
        <f t="shared" si="3"/>
        <v>-32</v>
      </c>
      <c r="W34" s="49">
        <f>IFERROR(RTD("cqg.rtd",,"StudyData",$V$1,"Bar",,"Time",$W$1,V34,Parameters!$D$38,,,,"T"),NA())</f>
        <v>42486.277777777781</v>
      </c>
      <c r="X34" s="44">
        <f>IF(RTD("cqg.rtd",,"StudyData",$V$1,"Bar",,"Open",$W$1,V34,Parameters!$D$38,,,,"T")="",NA(),RTD("cqg.rtd",,"StudyData",$V$1,"Bar",,"Open",$W$1,V34,Parameters!$D$38,,,,"T"))</f>
        <v>17325</v>
      </c>
      <c r="Y34" s="44">
        <f>IF(RTD("cqg.rtd",,"StudyData",$V$1,"Bar",,"High",$W$1,V34,Parameters!$D$38,,,,"T")="",NA(),RTD("cqg.rtd",,"StudyData",$V$1,"Bar",,"High",$W$1,V34,Parameters!$D$38,,,,"T"))</f>
        <v>17335</v>
      </c>
      <c r="Z34" s="44">
        <f>IF(RTD("cqg.rtd",,"StudyData",$V$1,"Bar",,"Low",$W$1,V34,Parameters!$D$38,,,,"T")="",NA(),RTD("cqg.rtd",,"StudyData",$V$1,"Bar",,"Low",$W$1,V34,Parameters!$D$38,,,,"T"))</f>
        <v>17320</v>
      </c>
      <c r="AA34" s="44">
        <f>IF(RTD("cqg.rtd",,"StudyData",$V$1,"Bar",,"Close",$W$1,V34,Parameters!$D$38,,,,"T")="",NA(),RTD("cqg.rtd",,"StudyData",$V$1,"Bar",,"Close",$W$1,V34,Parameters!$D$38,,,,"T"))</f>
        <v>17330</v>
      </c>
      <c r="AC34" s="44">
        <f t="shared" si="4"/>
        <v>-32</v>
      </c>
      <c r="AD34" s="50">
        <f>IFERROR(RTD("cqg.rtd",,"StudyData",$AC$1,"Bar",,"Time",$AD$1,AC34,Parameters!$I$2,,,,"T"),NA())</f>
        <v>42486.277777777781</v>
      </c>
      <c r="AE34" s="44">
        <f>IF(RTD("cqg.rtd",,"StudyData",$AC$1,"Bar",,"Open",$AD$1,AC34,Parameters!$I$2,,,,"T")="",NA(),RTD("cqg.rtd",,"StudyData",$AC$1,"Bar",,"Open",$AD$1,AC34,Parameters!$I$2,,,,"T"))</f>
        <v>43.09</v>
      </c>
      <c r="AF34" s="44">
        <f>IF(RTD("cqg.rtd",,"StudyData",$AC$1,"Bar",,"High",$AD$1,AC34,Parameters!$I$2,,,,"T")="",NA(),RTD("cqg.rtd",,"StudyData",$AC$1,"Bar",,"High",$AD$1,AC34,Parameters!$I$2,,,,"T"))</f>
        <v>43.12</v>
      </c>
      <c r="AG34" s="44">
        <f>IF(RTD("cqg.rtd",,"StudyData",$AC$1,"Bar",,"Low",$AD$1,AC34,Parameters!$I$2,,,,"T")="",NA(),RTD("cqg.rtd",,"StudyData",$AC$1,"Bar",,"Low",$AD$1,AC34,Parameters!$I$2,,,,"T"))</f>
        <v>43.02</v>
      </c>
      <c r="AH34" s="44">
        <f>IF(RTD("cqg.rtd",,"StudyData",$AC$1,"Bar",,"Close",$AD$1,AC34,Parameters!$I$2,,,,"T")="",NA(),RTD("cqg.rtd",,"StudyData",$AC$1,"Bar",,"Close",$AD$1,AC34,Parameters!$I$2,,,,"T"))</f>
        <v>43.04</v>
      </c>
      <c r="AJ34" s="44">
        <f t="shared" si="5"/>
        <v>-32</v>
      </c>
      <c r="AK34" s="50">
        <f>IFERROR(RTD("cqg.rtd",,"StudyData",$AJ$1,"Bar",,"Time",$AK$1,AJ34,Parameters!$I$14,,,,"T"),NA())</f>
        <v>42486.277777777781</v>
      </c>
      <c r="AL34" s="44">
        <f>IF(RTD("cqg.rtd",,"StudyData",$AJ$1,"Bar",,"Open",$AK$1,AJ34,Parameters!$I$14,,,,"T")="",NA(),RTD("cqg.rtd",,"StudyData",$AJ$1,"Bar",,"Open",$AK$1,AJ34,Parameters!$I$14,,,,"T"))</f>
        <v>1234.3</v>
      </c>
      <c r="AM34" s="44">
        <f>IF(RTD("cqg.rtd",,"StudyData",$AJ$1,"Bar",,"High",$AK$1,AJ34,Parameters!$I$14,,,,"T")="",NA(),RTD("cqg.rtd",,"StudyData",$AJ$1,"Bar",,"High",$AK$1,AJ34,Parameters!$I$14,,,,"T"))</f>
        <v>1234.7</v>
      </c>
      <c r="AN34" s="44">
        <f>IF(RTD("cqg.rtd",,"StudyData",$AJ$1,"Bar",,"Low",$AK$1,AJ34,Parameters!$I$14,,,,"T")="",NA(),RTD("cqg.rtd",,"StudyData",$AJ$1,"Bar",,"Low",$AK$1,AJ34,Parameters!$I$14,,,,"T"))</f>
        <v>1233</v>
      </c>
      <c r="AO34" s="44">
        <f>IF(RTD("cqg.rtd",,"StudyData",$AJ$1,"Bar",,"Close",$AK$1,AJ34,Parameters!$I$14,,,,"T")="",NA(),RTD("cqg.rtd",,"StudyData",$AJ$1,"Bar",,"Close",$AK$1,AJ34,Parameters!$I$14,,,,"T"))</f>
        <v>1233.0999999999999</v>
      </c>
      <c r="AQ34" s="44">
        <f t="shared" si="6"/>
        <v>-32</v>
      </c>
      <c r="AR34" s="49">
        <f>RTD("cqg.rtd",,"StudyData",$AQ$1,"Bar",,"Time",AR1,AQ34,Parameters!$I$26,,,,"T")</f>
        <v>42486.277777777781</v>
      </c>
      <c r="AS34" s="44">
        <f>IF(RTD("cqg.rtd",,"StudyData",$AQ$1,"Bar",,"Open",AR1,AQ34,Parameters!$I$26,,,,"T")="",NA(),RTD("cqg.rtd",,"StudyData",$AQ$1,"Bar",,"Open",AR1,AQ34,Parameters!$I$26,,,,"T"))</f>
        <v>1.4555</v>
      </c>
      <c r="AT34" s="44">
        <f>IF(RTD("cqg.rtd",,"StudyData",$AQ$1,"Bar",,"High",AR1,AQ34,Parameters!$I$26,,,,"T")="",NA(),RTD("cqg.rtd",,"StudyData",$AQ$1,"Bar",,"High",AR1,AQ34,Parameters!$I$26,,,,"T"))</f>
        <v>1.4557</v>
      </c>
      <c r="AU34" s="44">
        <f>IF(RTD("cqg.rtd",,"StudyData",$AQ$1,"Bar",,"Low",AR1,AQ34,Parameters!$I$26,,,,"T")="",NA(),RTD("cqg.rtd",,"StudyData",$AQ$1,"Bar",,"Low",AR1,AQ34,Parameters!$I$26,,,,"T"))</f>
        <v>1.4547000000000001</v>
      </c>
      <c r="AV34" s="44">
        <f>IF(RTD("cqg.rtd",,"StudyData",$AQ$1,"Bar",,"Close",AR1,AQ34,Parameters!$I$26,,,,"T")="",NA(),RTD("cqg.rtd",,"StudyData",$AQ$1,"Bar",,"Close",AR1,AQ34,Parameters!$I$26,,,,"T"))</f>
        <v>1.4550000000000001</v>
      </c>
    </row>
    <row r="35" spans="1:48" x14ac:dyDescent="0.3">
      <c r="A35" s="44">
        <f t="shared" si="0"/>
        <v>-33</v>
      </c>
      <c r="B35" s="49">
        <f>RTD("cqg.rtd",,"StudyData",$A$1,"Bar",,"Time",B1,A35,Parameters!$D$2,,,,"T")</f>
        <v>42486.274305555555</v>
      </c>
      <c r="C35" s="44">
        <f>IF(RTD("cqg.rtd",,"StudyData",$A$1,"Bar",,"Open",B1,A35,Parameters!$D$2,,,,"T")="",NA(),RTD("cqg.rtd",,"StudyData",$A$1,"Bar",,"Open",B1,A35,Parameters!$D$2,,,,"T"))</f>
        <v>2086</v>
      </c>
      <c r="D35" s="44">
        <f>IF(RTD("cqg.rtd",,"StudyData",$A$1,"Bar",,"High",B1,A35,Parameters!$D$2,,,,"T")="",NA(),RTD("cqg.rtd",,"StudyData",$A$1,"Bar",,"High",B1,A35,Parameters!$D$2,,,,"T"))</f>
        <v>2086.25</v>
      </c>
      <c r="E35" s="44">
        <f>IF(RTD("cqg.rtd",,"StudyData",$A$1,"Bar",,"Low",B1,A35,Parameters!$D$2,,,,"T")="",NA(),RTD("cqg.rtd",,"StudyData",$A$1,"Bar",,"Low",B1,A35,Parameters!$D$2,,,,"T"))</f>
        <v>2085.75</v>
      </c>
      <c r="F35" s="44">
        <f>IF(RTD("cqg.rtd",,"StudyData",$A$1,"Bar",,"Close",B1,A35,Parameters!$D$2,,,,"T")="",NA(),RTD("cqg.rtd",,"StudyData",$A$1,"Bar",,"Close",B1,A35,Parameters!$D$2,,,,"T"))</f>
        <v>2085.75</v>
      </c>
      <c r="H35" s="44">
        <f t="shared" si="1"/>
        <v>-33</v>
      </c>
      <c r="I35" s="49">
        <f>RTD("cqg.rtd",,"StudyData",$H$1,"Bar",,"Time",I1,H35,Parameters!$D$14,,,,"T")</f>
        <v>42486.274305555555</v>
      </c>
      <c r="J35" s="44">
        <f>IF(RTD("cqg.rtd",,"StudyData",$H$1,"Bar",,"Open",I1,H35,Parameters!$D$14,,,,"T")="",NA(),RTD("cqg.rtd",,"StudyData",$H$1,"Bar",,"Open",I1,H35,Parameters!$D$14,,,,"T"))</f>
        <v>10323</v>
      </c>
      <c r="K35" s="44">
        <f>IF(RTD("cqg.rtd",,"StudyData",$H$1,"Bar",,"High",I1,H35,Parameters!$D$14,,,,"T")="",NA(),RTD("cqg.rtd",,"StudyData",$H$1,"Bar",,"High",I1,H35,Parameters!$D$14,,,,"T"))</f>
        <v>10331</v>
      </c>
      <c r="L35" s="44">
        <f>IF(RTD("cqg.rtd",,"StudyData",$H$1,"Bar",,"Low",I1,H35,Parameters!$D$14,,,,"T")="",NA(),RTD("cqg.rtd",,"StudyData",$H$1,"Bar",,"Low",I1,H35,Parameters!$D$14,,,,"T"))</f>
        <v>10322</v>
      </c>
      <c r="M35" s="44">
        <f>IF(RTD("cqg.rtd",,"StudyData",$H$1,"Bar",,"Close",I1,H35,Parameters!$D$14,,,,"T")="",NA(),RTD("cqg.rtd",,"StudyData",$H$1,"Bar",,"Close",I1,H35,Parameters!$D$14,,,,"T"))</f>
        <v>10328</v>
      </c>
      <c r="O35" s="44">
        <f t="shared" si="2"/>
        <v>-33</v>
      </c>
      <c r="P35" s="49">
        <f>RTD("cqg.rtd",,"StudyData",$O$1,"Bar",,"Time",P1,O35,Parameters!$D$26,,,,"T")</f>
        <v>42486.274305555555</v>
      </c>
      <c r="Q35" s="44">
        <f>IF(RTD("cqg.rtd",,"StudyData",$O$1,"Bar",,"Open",P1,O35,Parameters!$D$26,,,,"T")="",NA(),RTD("cqg.rtd",,"StudyData",$O$1,"Bar",,"Open",P1,O35,Parameters!$D$26,,,,"T"))</f>
        <v>3062</v>
      </c>
      <c r="R35" s="44">
        <f>IF(RTD("cqg.rtd",,"StudyData",$O$1,"Bar",,"High",P1,O35,Parameters!$D$26,,,,"T")="",NA(),RTD("cqg.rtd",,"StudyData",$O$1,"Bar",,"High",P1,O35,Parameters!$D$26,,,,"T"))</f>
        <v>3064</v>
      </c>
      <c r="S35" s="44">
        <f>IF(RTD("cqg.rtd",,"StudyData",$O$1,"Bar",,"Low",P1,O35,Parameters!$D$26,,,,"T")="",NA(),RTD("cqg.rtd",,"StudyData",$O$1,"Bar",,"Low",P1,O35,Parameters!$D$26,,,,"T"))</f>
        <v>3062</v>
      </c>
      <c r="T35" s="44">
        <f>IF(RTD("cqg.rtd",,"StudyData",$O$1,"Bar",,"Close",P1,O35,Parameters!$D$26,,,,"T")="",NA(),RTD("cqg.rtd",,"StudyData",$O$1,"Bar",,"Close",P1,O35,Parameters!$D$26,,,,"T"))</f>
        <v>3063</v>
      </c>
      <c r="V35" s="44">
        <f t="shared" si="3"/>
        <v>-33</v>
      </c>
      <c r="W35" s="49">
        <f>IFERROR(RTD("cqg.rtd",,"StudyData",$V$1,"Bar",,"Time",$W$1,V35,Parameters!$D$38,,,,"T"),NA())</f>
        <v>42486.274305555555</v>
      </c>
      <c r="X35" s="44">
        <f>IF(RTD("cqg.rtd",,"StudyData",$V$1,"Bar",,"Open",$W$1,V35,Parameters!$D$38,,,,"T")="",NA(),RTD("cqg.rtd",,"StudyData",$V$1,"Bar",,"Open",$W$1,V35,Parameters!$D$38,,,,"T"))</f>
        <v>17320</v>
      </c>
      <c r="Y35" s="44">
        <f>IF(RTD("cqg.rtd",,"StudyData",$V$1,"Bar",,"High",$W$1,V35,Parameters!$D$38,,,,"T")="",NA(),RTD("cqg.rtd",,"StudyData",$V$1,"Bar",,"High",$W$1,V35,Parameters!$D$38,,,,"T"))</f>
        <v>17330</v>
      </c>
      <c r="Z35" s="44">
        <f>IF(RTD("cqg.rtd",,"StudyData",$V$1,"Bar",,"Low",$W$1,V35,Parameters!$D$38,,,,"T")="",NA(),RTD("cqg.rtd",,"StudyData",$V$1,"Bar",,"Low",$W$1,V35,Parameters!$D$38,,,,"T"))</f>
        <v>17320</v>
      </c>
      <c r="AA35" s="44">
        <f>IF(RTD("cqg.rtd",,"StudyData",$V$1,"Bar",,"Close",$W$1,V35,Parameters!$D$38,,,,"T")="",NA(),RTD("cqg.rtd",,"StudyData",$V$1,"Bar",,"Close",$W$1,V35,Parameters!$D$38,,,,"T"))</f>
        <v>17325</v>
      </c>
      <c r="AC35" s="44">
        <f t="shared" si="4"/>
        <v>-33</v>
      </c>
      <c r="AD35" s="50">
        <f>IFERROR(RTD("cqg.rtd",,"StudyData",$AC$1,"Bar",,"Time",$AD$1,AC35,Parameters!$I$2,,,,"T"),NA())</f>
        <v>42486.274305555555</v>
      </c>
      <c r="AE35" s="44">
        <f>IF(RTD("cqg.rtd",,"StudyData",$AC$1,"Bar",,"Open",$AD$1,AC35,Parameters!$I$2,,,,"T")="",NA(),RTD("cqg.rtd",,"StudyData",$AC$1,"Bar",,"Open",$AD$1,AC35,Parameters!$I$2,,,,"T"))</f>
        <v>43.07</v>
      </c>
      <c r="AF35" s="44">
        <f>IF(RTD("cqg.rtd",,"StudyData",$AC$1,"Bar",,"High",$AD$1,AC35,Parameters!$I$2,,,,"T")="",NA(),RTD("cqg.rtd",,"StudyData",$AC$1,"Bar",,"High",$AD$1,AC35,Parameters!$I$2,,,,"T"))</f>
        <v>43.09</v>
      </c>
      <c r="AG35" s="44">
        <f>IF(RTD("cqg.rtd",,"StudyData",$AC$1,"Bar",,"Low",$AD$1,AC35,Parameters!$I$2,,,,"T")="",NA(),RTD("cqg.rtd",,"StudyData",$AC$1,"Bar",,"Low",$AD$1,AC35,Parameters!$I$2,,,,"T"))</f>
        <v>43.05</v>
      </c>
      <c r="AH35" s="44">
        <f>IF(RTD("cqg.rtd",,"StudyData",$AC$1,"Bar",,"Close",$AD$1,AC35,Parameters!$I$2,,,,"T")="",NA(),RTD("cqg.rtd",,"StudyData",$AC$1,"Bar",,"Close",$AD$1,AC35,Parameters!$I$2,,,,"T"))</f>
        <v>43.09</v>
      </c>
      <c r="AJ35" s="44">
        <f t="shared" si="5"/>
        <v>-33</v>
      </c>
      <c r="AK35" s="50">
        <f>IFERROR(RTD("cqg.rtd",,"StudyData",$AJ$1,"Bar",,"Time",$AK$1,AJ35,Parameters!$I$14,,,,"T"),NA())</f>
        <v>42486.274305555555</v>
      </c>
      <c r="AL35" s="44">
        <f>IF(RTD("cqg.rtd",,"StudyData",$AJ$1,"Bar",,"Open",$AK$1,AJ35,Parameters!$I$14,,,,"T")="",NA(),RTD("cqg.rtd",,"StudyData",$AJ$1,"Bar",,"Open",$AK$1,AJ35,Parameters!$I$14,,,,"T"))</f>
        <v>1234.2</v>
      </c>
      <c r="AM35" s="44">
        <f>IF(RTD("cqg.rtd",,"StudyData",$AJ$1,"Bar",,"High",$AK$1,AJ35,Parameters!$I$14,,,,"T")="",NA(),RTD("cqg.rtd",,"StudyData",$AJ$1,"Bar",,"High",$AK$1,AJ35,Parameters!$I$14,,,,"T"))</f>
        <v>1234.5</v>
      </c>
      <c r="AN35" s="44">
        <f>IF(RTD("cqg.rtd",,"StudyData",$AJ$1,"Bar",,"Low",$AK$1,AJ35,Parameters!$I$14,,,,"T")="",NA(),RTD("cqg.rtd",,"StudyData",$AJ$1,"Bar",,"Low",$AK$1,AJ35,Parameters!$I$14,,,,"T"))</f>
        <v>1233.8</v>
      </c>
      <c r="AO35" s="44">
        <f>IF(RTD("cqg.rtd",,"StudyData",$AJ$1,"Bar",,"Close",$AK$1,AJ35,Parameters!$I$14,,,,"T")="",NA(),RTD("cqg.rtd",,"StudyData",$AJ$1,"Bar",,"Close",$AK$1,AJ35,Parameters!$I$14,,,,"T"))</f>
        <v>1234.4000000000001</v>
      </c>
      <c r="AQ35" s="44">
        <f t="shared" si="6"/>
        <v>-33</v>
      </c>
      <c r="AR35" s="49">
        <f>RTD("cqg.rtd",,"StudyData",$AQ$1,"Bar",,"Time",AR1,AQ35,Parameters!$I$26,,,,"T")</f>
        <v>42486.274305555555</v>
      </c>
      <c r="AS35" s="44">
        <f>IF(RTD("cqg.rtd",,"StudyData",$AQ$1,"Bar",,"Open",AR1,AQ35,Parameters!$I$26,,,,"T")="",NA(),RTD("cqg.rtd",,"StudyData",$AQ$1,"Bar",,"Open",AR1,AQ35,Parameters!$I$26,,,,"T"))</f>
        <v>1.4555</v>
      </c>
      <c r="AT35" s="44">
        <f>IF(RTD("cqg.rtd",,"StudyData",$AQ$1,"Bar",,"High",AR1,AQ35,Parameters!$I$26,,,,"T")="",NA(),RTD("cqg.rtd",,"StudyData",$AQ$1,"Bar",,"High",AR1,AQ35,Parameters!$I$26,,,,"T"))</f>
        <v>1.4557</v>
      </c>
      <c r="AU35" s="44">
        <f>IF(RTD("cqg.rtd",,"StudyData",$AQ$1,"Bar",,"Low",AR1,AQ35,Parameters!$I$26,,,,"T")="",NA(),RTD("cqg.rtd",,"StudyData",$AQ$1,"Bar",,"Low",AR1,AQ35,Parameters!$I$26,,,,"T"))</f>
        <v>1.4552</v>
      </c>
      <c r="AV35" s="44">
        <f>IF(RTD("cqg.rtd",,"StudyData",$AQ$1,"Bar",,"Close",AR1,AQ35,Parameters!$I$26,,,,"T")="",NA(),RTD("cqg.rtd",,"StudyData",$AQ$1,"Bar",,"Close",AR1,AQ35,Parameters!$I$26,,,,"T"))</f>
        <v>1.4554</v>
      </c>
    </row>
    <row r="36" spans="1:48" x14ac:dyDescent="0.3">
      <c r="A36" s="44">
        <f t="shared" si="0"/>
        <v>-34</v>
      </c>
      <c r="B36" s="49">
        <f>RTD("cqg.rtd",,"StudyData",$A$1,"Bar",,"Time",B1,A36,Parameters!$D$2,,,,"T")</f>
        <v>42486.270833333336</v>
      </c>
      <c r="C36" s="44">
        <f>IF(RTD("cqg.rtd",,"StudyData",$A$1,"Bar",,"Open",B1,A36,Parameters!$D$2,,,,"T")="",NA(),RTD("cqg.rtd",,"StudyData",$A$1,"Bar",,"Open",B1,A36,Parameters!$D$2,,,,"T"))</f>
        <v>2085.25</v>
      </c>
      <c r="D36" s="44">
        <f>IF(RTD("cqg.rtd",,"StudyData",$A$1,"Bar",,"High",B1,A36,Parameters!$D$2,,,,"T")="",NA(),RTD("cqg.rtd",,"StudyData",$A$1,"Bar",,"High",B1,A36,Parameters!$D$2,,,,"T"))</f>
        <v>2086.25</v>
      </c>
      <c r="E36" s="44">
        <f>IF(RTD("cqg.rtd",,"StudyData",$A$1,"Bar",,"Low",B1,A36,Parameters!$D$2,,,,"T")="",NA(),RTD("cqg.rtd",,"StudyData",$A$1,"Bar",,"Low",B1,A36,Parameters!$D$2,,,,"T"))</f>
        <v>2085</v>
      </c>
      <c r="F36" s="44">
        <f>IF(RTD("cqg.rtd",,"StudyData",$A$1,"Bar",,"Close",B1,A36,Parameters!$D$2,,,,"T")="",NA(),RTD("cqg.rtd",,"StudyData",$A$1,"Bar",,"Close",B1,A36,Parameters!$D$2,,,,"T"))</f>
        <v>2086</v>
      </c>
      <c r="H36" s="44">
        <f t="shared" si="1"/>
        <v>-34</v>
      </c>
      <c r="I36" s="49">
        <f>RTD("cqg.rtd",,"StudyData",$H$1,"Bar",,"Time",I1,H36,Parameters!$D$14,,,,"T")</f>
        <v>42486.270833333336</v>
      </c>
      <c r="J36" s="44">
        <f>IF(RTD("cqg.rtd",,"StudyData",$H$1,"Bar",,"Open",I1,H36,Parameters!$D$14,,,,"T")="",NA(),RTD("cqg.rtd",,"StudyData",$H$1,"Bar",,"Open",I1,H36,Parameters!$D$14,,,,"T"))</f>
        <v>10315</v>
      </c>
      <c r="K36" s="44">
        <f>IF(RTD("cqg.rtd",,"StudyData",$H$1,"Bar",,"High",I1,H36,Parameters!$D$14,,,,"T")="",NA(),RTD("cqg.rtd",,"StudyData",$H$1,"Bar",,"High",I1,H36,Parameters!$D$14,,,,"T"))</f>
        <v>10325</v>
      </c>
      <c r="L36" s="44">
        <f>IF(RTD("cqg.rtd",,"StudyData",$H$1,"Bar",,"Low",I1,H36,Parameters!$D$14,,,,"T")="",NA(),RTD("cqg.rtd",,"StudyData",$H$1,"Bar",,"Low",I1,H36,Parameters!$D$14,,,,"T"))</f>
        <v>10313</v>
      </c>
      <c r="M36" s="44">
        <f>IF(RTD("cqg.rtd",,"StudyData",$H$1,"Bar",,"Close",I1,H36,Parameters!$D$14,,,,"T")="",NA(),RTD("cqg.rtd",,"StudyData",$H$1,"Bar",,"Close",I1,H36,Parameters!$D$14,,,,"T"))</f>
        <v>10323</v>
      </c>
      <c r="O36" s="44">
        <f t="shared" si="2"/>
        <v>-34</v>
      </c>
      <c r="P36" s="49">
        <f>RTD("cqg.rtd",,"StudyData",$O$1,"Bar",,"Time",P1,O36,Parameters!$D$26,,,,"T")</f>
        <v>42486.270833333336</v>
      </c>
      <c r="Q36" s="44">
        <f>IF(RTD("cqg.rtd",,"StudyData",$O$1,"Bar",,"Open",P1,O36,Parameters!$D$26,,,,"T")="",NA(),RTD("cqg.rtd",,"StudyData",$O$1,"Bar",,"Open",P1,O36,Parameters!$D$26,,,,"T"))</f>
        <v>3060</v>
      </c>
      <c r="R36" s="44">
        <f>IF(RTD("cqg.rtd",,"StudyData",$O$1,"Bar",,"High",P1,O36,Parameters!$D$26,,,,"T")="",NA(),RTD("cqg.rtd",,"StudyData",$O$1,"Bar",,"High",P1,O36,Parameters!$D$26,,,,"T"))</f>
        <v>3063</v>
      </c>
      <c r="S36" s="44">
        <f>IF(RTD("cqg.rtd",,"StudyData",$O$1,"Bar",,"Low",P1,O36,Parameters!$D$26,,,,"T")="",NA(),RTD("cqg.rtd",,"StudyData",$O$1,"Bar",,"Low",P1,O36,Parameters!$D$26,,,,"T"))</f>
        <v>3060</v>
      </c>
      <c r="T36" s="44">
        <f>IF(RTD("cqg.rtd",,"StudyData",$O$1,"Bar",,"Close",P1,O36,Parameters!$D$26,,,,"T")="",NA(),RTD("cqg.rtd",,"StudyData",$O$1,"Bar",,"Close",P1,O36,Parameters!$D$26,,,,"T"))</f>
        <v>3062</v>
      </c>
      <c r="V36" s="44">
        <f t="shared" si="3"/>
        <v>-34</v>
      </c>
      <c r="W36" s="49">
        <f>IFERROR(RTD("cqg.rtd",,"StudyData",$V$1,"Bar",,"Time",$W$1,V36,Parameters!$D$38,,,,"T"),NA())</f>
        <v>42486.270833333336</v>
      </c>
      <c r="X36" s="44">
        <f>IF(RTD("cqg.rtd",,"StudyData",$V$1,"Bar",,"Open",$W$1,V36,Parameters!$D$38,,,,"T")="",NA(),RTD("cqg.rtd",,"StudyData",$V$1,"Bar",,"Open",$W$1,V36,Parameters!$D$38,,,,"T"))</f>
        <v>17295</v>
      </c>
      <c r="Y36" s="44">
        <f>IF(RTD("cqg.rtd",,"StudyData",$V$1,"Bar",,"High",$W$1,V36,Parameters!$D$38,,,,"T")="",NA(),RTD("cqg.rtd",,"StudyData",$V$1,"Bar",,"High",$W$1,V36,Parameters!$D$38,,,,"T"))</f>
        <v>17325</v>
      </c>
      <c r="Z36" s="44">
        <f>IF(RTD("cqg.rtd",,"StudyData",$V$1,"Bar",,"Low",$W$1,V36,Parameters!$D$38,,,,"T")="",NA(),RTD("cqg.rtd",,"StudyData",$V$1,"Bar",,"Low",$W$1,V36,Parameters!$D$38,,,,"T"))</f>
        <v>17295</v>
      </c>
      <c r="AA36" s="44">
        <f>IF(RTD("cqg.rtd",,"StudyData",$V$1,"Bar",,"Close",$W$1,V36,Parameters!$D$38,,,,"T")="",NA(),RTD("cqg.rtd",,"StudyData",$V$1,"Bar",,"Close",$W$1,V36,Parameters!$D$38,,,,"T"))</f>
        <v>17320</v>
      </c>
      <c r="AC36" s="44">
        <f t="shared" si="4"/>
        <v>-34</v>
      </c>
      <c r="AD36" s="50">
        <f>IFERROR(RTD("cqg.rtd",,"StudyData",$AC$1,"Bar",,"Time",$AD$1,AC36,Parameters!$I$2,,,,"T"),NA())</f>
        <v>42486.270833333336</v>
      </c>
      <c r="AE36" s="44">
        <f>IF(RTD("cqg.rtd",,"StudyData",$AC$1,"Bar",,"Open",$AD$1,AC36,Parameters!$I$2,,,,"T")="",NA(),RTD("cqg.rtd",,"StudyData",$AC$1,"Bar",,"Open",$AD$1,AC36,Parameters!$I$2,,,,"T"))</f>
        <v>43.1</v>
      </c>
      <c r="AF36" s="44">
        <f>IF(RTD("cqg.rtd",,"StudyData",$AC$1,"Bar",,"High",$AD$1,AC36,Parameters!$I$2,,,,"T")="",NA(),RTD("cqg.rtd",,"StudyData",$AC$1,"Bar",,"High",$AD$1,AC36,Parameters!$I$2,,,,"T"))</f>
        <v>43.13</v>
      </c>
      <c r="AG36" s="44">
        <f>IF(RTD("cqg.rtd",,"StudyData",$AC$1,"Bar",,"Low",$AD$1,AC36,Parameters!$I$2,,,,"T")="",NA(),RTD("cqg.rtd",,"StudyData",$AC$1,"Bar",,"Low",$AD$1,AC36,Parameters!$I$2,,,,"T"))</f>
        <v>43.04</v>
      </c>
      <c r="AH36" s="44">
        <f>IF(RTD("cqg.rtd",,"StudyData",$AC$1,"Bar",,"Close",$AD$1,AC36,Parameters!$I$2,,,,"T")="",NA(),RTD("cqg.rtd",,"StudyData",$AC$1,"Bar",,"Close",$AD$1,AC36,Parameters!$I$2,,,,"T"))</f>
        <v>43.07</v>
      </c>
      <c r="AJ36" s="44">
        <f t="shared" si="5"/>
        <v>-34</v>
      </c>
      <c r="AK36" s="50">
        <f>IFERROR(RTD("cqg.rtd",,"StudyData",$AJ$1,"Bar",,"Time",$AK$1,AJ36,Parameters!$I$14,,,,"T"),NA())</f>
        <v>42486.270833333336</v>
      </c>
      <c r="AL36" s="44">
        <f>IF(RTD("cqg.rtd",,"StudyData",$AJ$1,"Bar",,"Open",$AK$1,AJ36,Parameters!$I$14,,,,"T")="",NA(),RTD("cqg.rtd",,"StudyData",$AJ$1,"Bar",,"Open",$AK$1,AJ36,Parameters!$I$14,,,,"T"))</f>
        <v>1234.8</v>
      </c>
      <c r="AM36" s="44">
        <f>IF(RTD("cqg.rtd",,"StudyData",$AJ$1,"Bar",,"High",$AK$1,AJ36,Parameters!$I$14,,,,"T")="",NA(),RTD("cqg.rtd",,"StudyData",$AJ$1,"Bar",,"High",$AK$1,AJ36,Parameters!$I$14,,,,"T"))</f>
        <v>1234.8</v>
      </c>
      <c r="AN36" s="44">
        <f>IF(RTD("cqg.rtd",,"StudyData",$AJ$1,"Bar",,"Low",$AK$1,AJ36,Parameters!$I$14,,,,"T")="",NA(),RTD("cqg.rtd",,"StudyData",$AJ$1,"Bar",,"Low",$AK$1,AJ36,Parameters!$I$14,,,,"T"))</f>
        <v>1234</v>
      </c>
      <c r="AO36" s="44">
        <f>IF(RTD("cqg.rtd",,"StudyData",$AJ$1,"Bar",,"Close",$AK$1,AJ36,Parameters!$I$14,,,,"T")="",NA(),RTD("cqg.rtd",,"StudyData",$AJ$1,"Bar",,"Close",$AK$1,AJ36,Parameters!$I$14,,,,"T"))</f>
        <v>1234.2</v>
      </c>
      <c r="AQ36" s="44">
        <f t="shared" si="6"/>
        <v>-34</v>
      </c>
      <c r="AR36" s="49">
        <f>RTD("cqg.rtd",,"StudyData",$AQ$1,"Bar",,"Time",AR1,AQ36,Parameters!$I$26,,,,"T")</f>
        <v>42486.270833333336</v>
      </c>
      <c r="AS36" s="44">
        <f>IF(RTD("cqg.rtd",,"StudyData",$AQ$1,"Bar",,"Open",AR1,AQ36,Parameters!$I$26,,,,"T")="",NA(),RTD("cqg.rtd",,"StudyData",$AQ$1,"Bar",,"Open",AR1,AQ36,Parameters!$I$26,,,,"T"))</f>
        <v>1.4557</v>
      </c>
      <c r="AT36" s="44">
        <f>IF(RTD("cqg.rtd",,"StudyData",$AQ$1,"Bar",,"High",AR1,AQ36,Parameters!$I$26,,,,"T")="",NA(),RTD("cqg.rtd",,"StudyData",$AQ$1,"Bar",,"High",AR1,AQ36,Parameters!$I$26,,,,"T"))</f>
        <v>1.4559</v>
      </c>
      <c r="AU36" s="44">
        <f>IF(RTD("cqg.rtd",,"StudyData",$AQ$1,"Bar",,"Low",AR1,AQ36,Parameters!$I$26,,,,"T")="",NA(),RTD("cqg.rtd",,"StudyData",$AQ$1,"Bar",,"Low",AR1,AQ36,Parameters!$I$26,,,,"T"))</f>
        <v>1.4553</v>
      </c>
      <c r="AV36" s="44">
        <f>IF(RTD("cqg.rtd",,"StudyData",$AQ$1,"Bar",,"Close",AR1,AQ36,Parameters!$I$26,,,,"T")="",NA(),RTD("cqg.rtd",,"StudyData",$AQ$1,"Bar",,"Close",AR1,AQ36,Parameters!$I$26,,,,"T"))</f>
        <v>1.4556</v>
      </c>
    </row>
    <row r="37" spans="1:48" x14ac:dyDescent="0.3">
      <c r="A37" s="44">
        <f t="shared" si="0"/>
        <v>-35</v>
      </c>
      <c r="B37" s="49">
        <f>RTD("cqg.rtd",,"StudyData",$A$1,"Bar",,"Time",B1,A37,Parameters!$D$2,,,,"T")</f>
        <v>42486.267361111109</v>
      </c>
      <c r="C37" s="44">
        <f>IF(RTD("cqg.rtd",,"StudyData",$A$1,"Bar",,"Open",B1,A37,Parameters!$D$2,,,,"T")="",NA(),RTD("cqg.rtd",,"StudyData",$A$1,"Bar",,"Open",B1,A37,Parameters!$D$2,,,,"T"))</f>
        <v>2086</v>
      </c>
      <c r="D37" s="44">
        <f>IF(RTD("cqg.rtd",,"StudyData",$A$1,"Bar",,"High",B1,A37,Parameters!$D$2,,,,"T")="",NA(),RTD("cqg.rtd",,"StudyData",$A$1,"Bar",,"High",B1,A37,Parameters!$D$2,,,,"T"))</f>
        <v>2086</v>
      </c>
      <c r="E37" s="44">
        <f>IF(RTD("cqg.rtd",,"StudyData",$A$1,"Bar",,"Low",B1,A37,Parameters!$D$2,,,,"T")="",NA(),RTD("cqg.rtd",,"StudyData",$A$1,"Bar",,"Low",B1,A37,Parameters!$D$2,,,,"T"))</f>
        <v>2085</v>
      </c>
      <c r="F37" s="44">
        <f>IF(RTD("cqg.rtd",,"StudyData",$A$1,"Bar",,"Close",B1,A37,Parameters!$D$2,,,,"T")="",NA(),RTD("cqg.rtd",,"StudyData",$A$1,"Bar",,"Close",B1,A37,Parameters!$D$2,,,,"T"))</f>
        <v>2085</v>
      </c>
      <c r="H37" s="44">
        <f t="shared" si="1"/>
        <v>-35</v>
      </c>
      <c r="I37" s="49">
        <f>RTD("cqg.rtd",,"StudyData",$H$1,"Bar",,"Time",I1,H37,Parameters!$D$14,,,,"T")</f>
        <v>42486.267361111109</v>
      </c>
      <c r="J37" s="44">
        <f>IF(RTD("cqg.rtd",,"StudyData",$H$1,"Bar",,"Open",I1,H37,Parameters!$D$14,,,,"T")="",NA(),RTD("cqg.rtd",,"StudyData",$H$1,"Bar",,"Open",I1,H37,Parameters!$D$14,,,,"T"))</f>
        <v>10322.5</v>
      </c>
      <c r="K37" s="44">
        <f>IF(RTD("cqg.rtd",,"StudyData",$H$1,"Bar",,"High",I1,H37,Parameters!$D$14,,,,"T")="",NA(),RTD("cqg.rtd",,"StudyData",$H$1,"Bar",,"High",I1,H37,Parameters!$D$14,,,,"T"))</f>
        <v>10323.5</v>
      </c>
      <c r="L37" s="44">
        <f>IF(RTD("cqg.rtd",,"StudyData",$H$1,"Bar",,"Low",I1,H37,Parameters!$D$14,,,,"T")="",NA(),RTD("cqg.rtd",,"StudyData",$H$1,"Bar",,"Low",I1,H37,Parameters!$D$14,,,,"T"))</f>
        <v>10313.5</v>
      </c>
      <c r="M37" s="44">
        <f>IF(RTD("cqg.rtd",,"StudyData",$H$1,"Bar",,"Close",I1,H37,Parameters!$D$14,,,,"T")="",NA(),RTD("cqg.rtd",,"StudyData",$H$1,"Bar",,"Close",I1,H37,Parameters!$D$14,,,,"T"))</f>
        <v>10315</v>
      </c>
      <c r="O37" s="44">
        <f t="shared" si="2"/>
        <v>-35</v>
      </c>
      <c r="P37" s="49">
        <f>RTD("cqg.rtd",,"StudyData",$O$1,"Bar",,"Time",P1,O37,Parameters!$D$26,,,,"T")</f>
        <v>42486.267361111109</v>
      </c>
      <c r="Q37" s="44">
        <f>IF(RTD("cqg.rtd",,"StudyData",$O$1,"Bar",,"Open",P1,O37,Parameters!$D$26,,,,"T")="",NA(),RTD("cqg.rtd",,"StudyData",$O$1,"Bar",,"Open",P1,O37,Parameters!$D$26,,,,"T"))</f>
        <v>3061</v>
      </c>
      <c r="R37" s="44">
        <f>IF(RTD("cqg.rtd",,"StudyData",$O$1,"Bar",,"High",P1,O37,Parameters!$D$26,,,,"T")="",NA(),RTD("cqg.rtd",,"StudyData",$O$1,"Bar",,"High",P1,O37,Parameters!$D$26,,,,"T"))</f>
        <v>3062</v>
      </c>
      <c r="S37" s="44">
        <f>IF(RTD("cqg.rtd",,"StudyData",$O$1,"Bar",,"Low",P1,O37,Parameters!$D$26,,,,"T")="",NA(),RTD("cqg.rtd",,"StudyData",$O$1,"Bar",,"Low",P1,O37,Parameters!$D$26,,,,"T"))</f>
        <v>3060</v>
      </c>
      <c r="T37" s="44">
        <f>IF(RTD("cqg.rtd",,"StudyData",$O$1,"Bar",,"Close",P1,O37,Parameters!$D$26,,,,"T")="",NA(),RTD("cqg.rtd",,"StudyData",$O$1,"Bar",,"Close",P1,O37,Parameters!$D$26,,,,"T"))</f>
        <v>3060</v>
      </c>
      <c r="V37" s="44">
        <f t="shared" si="3"/>
        <v>-35</v>
      </c>
      <c r="W37" s="49">
        <f>IFERROR(RTD("cqg.rtd",,"StudyData",$V$1,"Bar",,"Time",$W$1,V37,Parameters!$D$38,,,,"T"),NA())</f>
        <v>42486.267361111109</v>
      </c>
      <c r="X37" s="44">
        <f>IF(RTD("cqg.rtd",,"StudyData",$V$1,"Bar",,"Open",$W$1,V37,Parameters!$D$38,,,,"T")="",NA(),RTD("cqg.rtd",,"StudyData",$V$1,"Bar",,"Open",$W$1,V37,Parameters!$D$38,,,,"T"))</f>
        <v>17315</v>
      </c>
      <c r="Y37" s="44">
        <f>IF(RTD("cqg.rtd",,"StudyData",$V$1,"Bar",,"High",$W$1,V37,Parameters!$D$38,,,,"T")="",NA(),RTD("cqg.rtd",,"StudyData",$V$1,"Bar",,"High",$W$1,V37,Parameters!$D$38,,,,"T"))</f>
        <v>17315</v>
      </c>
      <c r="Z37" s="44">
        <f>IF(RTD("cqg.rtd",,"StudyData",$V$1,"Bar",,"Low",$W$1,V37,Parameters!$D$38,,,,"T")="",NA(),RTD("cqg.rtd",,"StudyData",$V$1,"Bar",,"Low",$W$1,V37,Parameters!$D$38,,,,"T"))</f>
        <v>17295</v>
      </c>
      <c r="AA37" s="44">
        <f>IF(RTD("cqg.rtd",,"StudyData",$V$1,"Bar",,"Close",$W$1,V37,Parameters!$D$38,,,,"T")="",NA(),RTD("cqg.rtd",,"StudyData",$V$1,"Bar",,"Close",$W$1,V37,Parameters!$D$38,,,,"T"))</f>
        <v>17295</v>
      </c>
      <c r="AC37" s="44">
        <f t="shared" si="4"/>
        <v>-35</v>
      </c>
      <c r="AD37" s="50">
        <f>IFERROR(RTD("cqg.rtd",,"StudyData",$AC$1,"Bar",,"Time",$AD$1,AC37,Parameters!$I$2,,,,"T"),NA())</f>
        <v>42486.267361111109</v>
      </c>
      <c r="AE37" s="44">
        <f>IF(RTD("cqg.rtd",,"StudyData",$AC$1,"Bar",,"Open",$AD$1,AC37,Parameters!$I$2,,,,"T")="",NA(),RTD("cqg.rtd",,"StudyData",$AC$1,"Bar",,"Open",$AD$1,AC37,Parameters!$I$2,,,,"T"))</f>
        <v>43.17</v>
      </c>
      <c r="AF37" s="44">
        <f>IF(RTD("cqg.rtd",,"StudyData",$AC$1,"Bar",,"High",$AD$1,AC37,Parameters!$I$2,,,,"T")="",NA(),RTD("cqg.rtd",,"StudyData",$AC$1,"Bar",,"High",$AD$1,AC37,Parameters!$I$2,,,,"T"))</f>
        <v>43.17</v>
      </c>
      <c r="AG37" s="44">
        <f>IF(RTD("cqg.rtd",,"StudyData",$AC$1,"Bar",,"Low",$AD$1,AC37,Parameters!$I$2,,,,"T")="",NA(),RTD("cqg.rtd",,"StudyData",$AC$1,"Bar",,"Low",$AD$1,AC37,Parameters!$I$2,,,,"T"))</f>
        <v>43.08</v>
      </c>
      <c r="AH37" s="44">
        <f>IF(RTD("cqg.rtd",,"StudyData",$AC$1,"Bar",,"Close",$AD$1,AC37,Parameters!$I$2,,,,"T")="",NA(),RTD("cqg.rtd",,"StudyData",$AC$1,"Bar",,"Close",$AD$1,AC37,Parameters!$I$2,,,,"T"))</f>
        <v>43.09</v>
      </c>
      <c r="AJ37" s="44">
        <f t="shared" si="5"/>
        <v>-35</v>
      </c>
      <c r="AK37" s="50">
        <f>IFERROR(RTD("cqg.rtd",,"StudyData",$AJ$1,"Bar",,"Time",$AK$1,AJ37,Parameters!$I$14,,,,"T"),NA())</f>
        <v>42486.267361111109</v>
      </c>
      <c r="AL37" s="44">
        <f>IF(RTD("cqg.rtd",,"StudyData",$AJ$1,"Bar",,"Open",$AK$1,AJ37,Parameters!$I$14,,,,"T")="",NA(),RTD("cqg.rtd",,"StudyData",$AJ$1,"Bar",,"Open",$AK$1,AJ37,Parameters!$I$14,,,,"T"))</f>
        <v>1235.3</v>
      </c>
      <c r="AM37" s="44">
        <f>IF(RTD("cqg.rtd",,"StudyData",$AJ$1,"Bar",,"High",$AK$1,AJ37,Parameters!$I$14,,,,"T")="",NA(),RTD("cqg.rtd",,"StudyData",$AJ$1,"Bar",,"High",$AK$1,AJ37,Parameters!$I$14,,,,"T"))</f>
        <v>1235.5</v>
      </c>
      <c r="AN37" s="44">
        <f>IF(RTD("cqg.rtd",,"StudyData",$AJ$1,"Bar",,"Low",$AK$1,AJ37,Parameters!$I$14,,,,"T")="",NA(),RTD("cqg.rtd",,"StudyData",$AJ$1,"Bar",,"Low",$AK$1,AJ37,Parameters!$I$14,,,,"T"))</f>
        <v>1234.7</v>
      </c>
      <c r="AO37" s="44">
        <f>IF(RTD("cqg.rtd",,"StudyData",$AJ$1,"Bar",,"Close",$AK$1,AJ37,Parameters!$I$14,,,,"T")="",NA(),RTD("cqg.rtd",,"StudyData",$AJ$1,"Bar",,"Close",$AK$1,AJ37,Parameters!$I$14,,,,"T"))</f>
        <v>1234.9000000000001</v>
      </c>
      <c r="AQ37" s="44">
        <f t="shared" si="6"/>
        <v>-35</v>
      </c>
      <c r="AR37" s="49">
        <f>RTD("cqg.rtd",,"StudyData",$AQ$1,"Bar",,"Time",AR1,AQ37,Parameters!$I$26,,,,"T")</f>
        <v>42486.267361111109</v>
      </c>
      <c r="AS37" s="44">
        <f>IF(RTD("cqg.rtd",,"StudyData",$AQ$1,"Bar",,"Open",AR1,AQ37,Parameters!$I$26,,,,"T")="",NA(),RTD("cqg.rtd",,"StudyData",$AQ$1,"Bar",,"Open",AR1,AQ37,Parameters!$I$26,,,,"T"))</f>
        <v>1.4559</v>
      </c>
      <c r="AT37" s="44">
        <f>IF(RTD("cqg.rtd",,"StudyData",$AQ$1,"Bar",,"High",AR1,AQ37,Parameters!$I$26,,,,"T")="",NA(),RTD("cqg.rtd",,"StudyData",$AQ$1,"Bar",,"High",AR1,AQ37,Parameters!$I$26,,,,"T"))</f>
        <v>1.456</v>
      </c>
      <c r="AU37" s="44">
        <f>IF(RTD("cqg.rtd",,"StudyData",$AQ$1,"Bar",,"Low",AR1,AQ37,Parameters!$I$26,,,,"T")="",NA(),RTD("cqg.rtd",,"StudyData",$AQ$1,"Bar",,"Low",AR1,AQ37,Parameters!$I$26,,,,"T"))</f>
        <v>1.4556</v>
      </c>
      <c r="AV37" s="44">
        <f>IF(RTD("cqg.rtd",,"StudyData",$AQ$1,"Bar",,"Close",AR1,AQ37,Parameters!$I$26,,,,"T")="",NA(),RTD("cqg.rtd",,"StudyData",$AQ$1,"Bar",,"Close",AR1,AQ37,Parameters!$I$26,,,,"T"))</f>
        <v>1.4556</v>
      </c>
    </row>
    <row r="39" spans="1:48" x14ac:dyDescent="0.3">
      <c r="AD39" s="50"/>
      <c r="AE39" s="51"/>
    </row>
    <row r="40" spans="1:48" x14ac:dyDescent="0.3">
      <c r="AD40" s="50"/>
      <c r="AE40" s="51"/>
    </row>
    <row r="41" spans="1:48" x14ac:dyDescent="0.3">
      <c r="AD41" s="50"/>
      <c r="AE41" s="51"/>
    </row>
    <row r="42" spans="1:48" x14ac:dyDescent="0.3">
      <c r="AD42" s="50"/>
      <c r="AE42" s="51"/>
    </row>
    <row r="43" spans="1:48" x14ac:dyDescent="0.3">
      <c r="AD43" s="50"/>
      <c r="AE43" s="51"/>
    </row>
    <row r="44" spans="1:48" x14ac:dyDescent="0.3">
      <c r="AD44" s="50"/>
      <c r="AE44" s="51"/>
    </row>
    <row r="45" spans="1:48" x14ac:dyDescent="0.3">
      <c r="AD45" s="50"/>
      <c r="AE45" s="51"/>
    </row>
    <row r="46" spans="1:48" x14ac:dyDescent="0.3">
      <c r="AD46" s="50"/>
      <c r="AE46" s="51"/>
    </row>
    <row r="47" spans="1:48" x14ac:dyDescent="0.3">
      <c r="AD47" s="50"/>
      <c r="AE47" s="51"/>
    </row>
    <row r="48" spans="1:48" x14ac:dyDescent="0.3">
      <c r="AD48" s="50"/>
      <c r="AE48" s="51"/>
    </row>
    <row r="49" spans="30:31" x14ac:dyDescent="0.3">
      <c r="AD49" s="50"/>
      <c r="AE49" s="51"/>
    </row>
    <row r="50" spans="30:31" x14ac:dyDescent="0.3">
      <c r="AD50" s="50"/>
      <c r="AE50" s="51"/>
    </row>
    <row r="51" spans="30:31" x14ac:dyDescent="0.3">
      <c r="AD51" s="50"/>
      <c r="AE51" s="51"/>
    </row>
    <row r="52" spans="30:31" x14ac:dyDescent="0.3">
      <c r="AD52" s="50"/>
      <c r="AE52" s="51"/>
    </row>
    <row r="53" spans="30:31" x14ac:dyDescent="0.3">
      <c r="AD53" s="50"/>
      <c r="AE53" s="51"/>
    </row>
    <row r="54" spans="30:31" x14ac:dyDescent="0.3">
      <c r="AD54" s="50"/>
      <c r="AE54" s="51"/>
    </row>
    <row r="55" spans="30:31" x14ac:dyDescent="0.3">
      <c r="AD55" s="50"/>
      <c r="AE55" s="51"/>
    </row>
    <row r="56" spans="30:31" x14ac:dyDescent="0.3">
      <c r="AD56" s="50"/>
      <c r="AE56" s="51"/>
    </row>
    <row r="57" spans="30:31" x14ac:dyDescent="0.3">
      <c r="AD57" s="50"/>
      <c r="AE57" s="51"/>
    </row>
    <row r="58" spans="30:31" x14ac:dyDescent="0.3">
      <c r="AD58" s="50"/>
      <c r="AE58" s="51"/>
    </row>
    <row r="59" spans="30:31" x14ac:dyDescent="0.3">
      <c r="AD59" s="50"/>
      <c r="AE59" s="51"/>
    </row>
    <row r="60" spans="30:31" x14ac:dyDescent="0.3">
      <c r="AD60" s="50"/>
      <c r="AE60" s="51"/>
    </row>
    <row r="61" spans="30:31" x14ac:dyDescent="0.3">
      <c r="AD61" s="50"/>
      <c r="AE61" s="51"/>
    </row>
    <row r="62" spans="30:31" x14ac:dyDescent="0.3">
      <c r="AD62" s="50"/>
      <c r="AE62" s="51"/>
    </row>
    <row r="63" spans="30:31" x14ac:dyDescent="0.3">
      <c r="AD63" s="50"/>
      <c r="AE63" s="51"/>
    </row>
    <row r="64" spans="30:31" x14ac:dyDescent="0.3">
      <c r="AD64" s="50"/>
      <c r="AE64" s="51"/>
    </row>
    <row r="65" spans="30:31" x14ac:dyDescent="0.3">
      <c r="AD65" s="50"/>
      <c r="AE65" s="51"/>
    </row>
    <row r="66" spans="30:31" x14ac:dyDescent="0.3">
      <c r="AD66" s="50"/>
      <c r="AE66" s="51"/>
    </row>
    <row r="67" spans="30:31" x14ac:dyDescent="0.3">
      <c r="AD67" s="50"/>
      <c r="AE67" s="51"/>
    </row>
    <row r="68" spans="30:31" x14ac:dyDescent="0.3">
      <c r="AD68" s="50"/>
      <c r="AE68" s="51"/>
    </row>
    <row r="69" spans="30:31" x14ac:dyDescent="0.3">
      <c r="AD69" s="50"/>
      <c r="AE69" s="51"/>
    </row>
    <row r="70" spans="30:31" x14ac:dyDescent="0.3">
      <c r="AD70" s="50"/>
      <c r="AE70" s="51"/>
    </row>
    <row r="71" spans="30:31" x14ac:dyDescent="0.3">
      <c r="AD71" s="50"/>
      <c r="AE71" s="51"/>
    </row>
    <row r="72" spans="30:31" x14ac:dyDescent="0.3">
      <c r="AD72" s="50"/>
      <c r="AE72" s="51"/>
    </row>
    <row r="73" spans="30:31" x14ac:dyDescent="0.3">
      <c r="AD73" s="50"/>
      <c r="AE73" s="51"/>
    </row>
    <row r="74" spans="30:31" x14ac:dyDescent="0.3">
      <c r="AD74" s="50"/>
      <c r="AE74" s="51"/>
    </row>
  </sheetData>
  <sheetProtection algorithmName="SHA-512" hashValue="irWl7asg6heFwScxVesSVGW8ZyP3rUGEKfMXo7071f+QBmwM0Pddu/h0tDuiDFzG8mxsZBW4VgeNl43gouRUOg==" saltValue="dI0genws2BGAinwCeAZf+w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2"/>
  <sheetViews>
    <sheetView showRowColHeaders="0" workbookViewId="0">
      <selection sqref="A1:XFD1048576"/>
    </sheetView>
  </sheetViews>
  <sheetFormatPr defaultRowHeight="16.5" x14ac:dyDescent="0.3"/>
  <cols>
    <col min="1" max="16384" width="9" style="44"/>
  </cols>
  <sheetData>
    <row r="3" spans="2:22" x14ac:dyDescent="0.3">
      <c r="E3" s="45"/>
    </row>
    <row r="7" spans="2:22" x14ac:dyDescent="0.3">
      <c r="B7" s="44">
        <v>-9</v>
      </c>
      <c r="C7" s="44">
        <f>B7+1</f>
        <v>-8</v>
      </c>
      <c r="D7" s="44">
        <f t="shared" ref="D7:K7" si="0">C7+1</f>
        <v>-7</v>
      </c>
      <c r="E7" s="44">
        <f t="shared" si="0"/>
        <v>-6</v>
      </c>
      <c r="F7" s="44">
        <f t="shared" si="0"/>
        <v>-5</v>
      </c>
      <c r="G7" s="44">
        <f t="shared" si="0"/>
        <v>-4</v>
      </c>
      <c r="H7" s="44">
        <f t="shared" si="0"/>
        <v>-3</v>
      </c>
      <c r="I7" s="44">
        <f t="shared" si="0"/>
        <v>-2</v>
      </c>
      <c r="J7" s="44">
        <f t="shared" si="0"/>
        <v>-1</v>
      </c>
      <c r="K7" s="44">
        <f t="shared" si="0"/>
        <v>0</v>
      </c>
      <c r="M7" s="44">
        <v>-9</v>
      </c>
      <c r="N7" s="44">
        <f>M7+1</f>
        <v>-8</v>
      </c>
      <c r="O7" s="44">
        <f t="shared" ref="O7" si="1">N7+1</f>
        <v>-7</v>
      </c>
      <c r="P7" s="44">
        <f t="shared" ref="P7" si="2">O7+1</f>
        <v>-6</v>
      </c>
      <c r="Q7" s="44">
        <f t="shared" ref="Q7" si="3">P7+1</f>
        <v>-5</v>
      </c>
      <c r="R7" s="44">
        <f t="shared" ref="R7" si="4">Q7+1</f>
        <v>-4</v>
      </c>
      <c r="S7" s="44">
        <f t="shared" ref="S7" si="5">R7+1</f>
        <v>-3</v>
      </c>
      <c r="T7" s="44">
        <f t="shared" ref="T7" si="6">S7+1</f>
        <v>-2</v>
      </c>
      <c r="U7" s="44">
        <f t="shared" ref="U7" si="7">T7+1</f>
        <v>-1</v>
      </c>
      <c r="V7" s="44">
        <f t="shared" ref="V7" si="8">U7+1</f>
        <v>0</v>
      </c>
    </row>
    <row r="8" spans="2:22" x14ac:dyDescent="0.3">
      <c r="B8" s="46">
        <f xml:space="preserve"> RTD("cqg.rtd",,"StudyData",Parameters!$C$2, "ATR", "MAType=Sim,Period="&amp;Parameters!$C$4&amp;"", "ATR",""&amp;Parameters!$C$5&amp;"",B7,""&amp;Parameters!$D$2&amp;"",,,"TRUE","T")</f>
        <v>1.175</v>
      </c>
      <c r="C8" s="46">
        <f xml:space="preserve"> RTD("cqg.rtd",,"StudyData",Parameters!$C$2, "ATR", "MAType=Sim,Period="&amp;Parameters!$C$4&amp;"", "ATR",""&amp;Parameters!$C$5&amp;"",C7,""&amp;Parameters!$D$2&amp;"",,,"TRUE","T")</f>
        <v>1.2124999999999999</v>
      </c>
      <c r="D8" s="46">
        <f xml:space="preserve"> RTD("cqg.rtd",,"StudyData",Parameters!$C$2, "ATR", "MAType=Sim,Period="&amp;Parameters!$C$4&amp;"", "ATR",""&amp;Parameters!$C$5&amp;"",D7,""&amp;Parameters!$D$2&amp;"",,,"TRUE","T")</f>
        <v>1.3374999999999999</v>
      </c>
      <c r="E8" s="46">
        <f xml:space="preserve"> RTD("cqg.rtd",,"StudyData",Parameters!$C$2, "ATR", "MAType=Sim,Period="&amp;Parameters!$C$4&amp;"", "ATR",""&amp;Parameters!$C$5&amp;"",E7,""&amp;Parameters!$D$2&amp;"",,,"TRUE","T")</f>
        <v>1.3875</v>
      </c>
      <c r="F8" s="46">
        <f xml:space="preserve"> RTD("cqg.rtd",,"StudyData",Parameters!$C$2, "ATR", "MAType=Sim,Period="&amp;Parameters!$C$4&amp;"", "ATR",""&amp;Parameters!$C$5&amp;"",F7,""&amp;Parameters!$D$2&amp;"",,,"TRUE","T")</f>
        <v>1.4</v>
      </c>
      <c r="G8" s="46">
        <f xml:space="preserve"> RTD("cqg.rtd",,"StudyData",Parameters!$C$2, "ATR", "MAType=Sim,Period="&amp;Parameters!$C$4&amp;"", "ATR",""&amp;Parameters!$C$5&amp;"",G7,""&amp;Parameters!$D$2&amp;"",,,"TRUE","T")</f>
        <v>1.4</v>
      </c>
      <c r="H8" s="46">
        <f xml:space="preserve"> RTD("cqg.rtd",,"StudyData",Parameters!$C$2, "ATR", "MAType=Sim,Period="&amp;Parameters!$C$4&amp;"", "ATR",""&amp;Parameters!$C$5&amp;"",H7,""&amp;Parameters!$D$2&amp;"",,,"TRUE","T")</f>
        <v>1.4750000000000001</v>
      </c>
      <c r="I8" s="46">
        <f xml:space="preserve"> RTD("cqg.rtd",,"StudyData",Parameters!$C$2, "ATR", "MAType=Sim,Period="&amp;Parameters!$C$4&amp;"", "ATR",""&amp;Parameters!$C$5&amp;"",I7,""&amp;Parameters!$D$2&amp;"",,,"TRUE","T")</f>
        <v>1.5375000000000001</v>
      </c>
      <c r="J8" s="46">
        <f xml:space="preserve"> RTD("cqg.rtd",,"StudyData",Parameters!$C$2, "ATR", "MAType=Sim,Period="&amp;Parameters!$C$4&amp;"", "ATR",""&amp;Parameters!$C$5&amp;"",J7,""&amp;Parameters!$D$2&amp;"",,,"TRUE","T")</f>
        <v>1.5125</v>
      </c>
      <c r="K8" s="46">
        <f xml:space="preserve"> RTD("cqg.rtd",,"StudyData",Parameters!$C$2, "ATR", "MAType=Sim,Period="&amp;Parameters!$C$4&amp;"", "ATR",""&amp;Parameters!$C$5&amp;"",K7,""&amp;Parameters!$D$2&amp;"",,,"TRUE","T")</f>
        <v>1.5625</v>
      </c>
      <c r="M8" s="44">
        <f xml:space="preserve"> RTD("cqg.rtd",,"StudyData",Parameters!$H$2, "ATR", "MAType=Sim,Period="&amp;Parameters!$H$4&amp;"", "ATR",""&amp;Parameters!$H$5&amp;"",M7,""&amp;Parameters!$I$2&amp;"",,,"TRUE","T")</f>
        <v>0.13</v>
      </c>
      <c r="N8" s="44">
        <f xml:space="preserve"> RTD("cqg.rtd",,"StudyData",Parameters!$H$2, "ATR", "MAType=Sim,Period="&amp;Parameters!$H$4&amp;"", "ATR",""&amp;Parameters!$H$5&amp;"",N7,""&amp;Parameters!$I$2&amp;"",,,"TRUE","T")</f>
        <v>0.1305</v>
      </c>
      <c r="O8" s="44">
        <f xml:space="preserve"> RTD("cqg.rtd",,"StudyData",Parameters!$H$2, "ATR", "MAType=Sim,Period="&amp;Parameters!$H$4&amp;"", "ATR",""&amp;Parameters!$H$5&amp;"",O7,""&amp;Parameters!$I$2&amp;"",,,"TRUE","T")</f>
        <v>0.13650000000000001</v>
      </c>
      <c r="P8" s="44">
        <f xml:space="preserve"> RTD("cqg.rtd",,"StudyData",Parameters!$H$2, "ATR", "MAType=Sim,Period="&amp;Parameters!$H$4&amp;"", "ATR",""&amp;Parameters!$H$5&amp;"",P7,""&amp;Parameters!$I$2&amp;"",,,"TRUE","T")</f>
        <v>0.13750000000000001</v>
      </c>
      <c r="Q8" s="44">
        <f xml:space="preserve"> RTD("cqg.rtd",,"StudyData",Parameters!$H$2, "ATR", "MAType=Sim,Period="&amp;Parameters!$H$4&amp;"", "ATR",""&amp;Parameters!$H$5&amp;"",Q7,""&amp;Parameters!$I$2&amp;"",,,"TRUE","T")</f>
        <v>0.14000000000000001</v>
      </c>
      <c r="R8" s="44">
        <f xml:space="preserve"> RTD("cqg.rtd",,"StudyData",Parameters!$H$2, "ATR", "MAType=Sim,Period="&amp;Parameters!$H$4&amp;"", "ATR",""&amp;Parameters!$H$5&amp;"",R7,""&amp;Parameters!$I$2&amp;"",,,"TRUE","T")</f>
        <v>0.13950000000000001</v>
      </c>
      <c r="S8" s="44">
        <f xml:space="preserve"> RTD("cqg.rtd",,"StudyData",Parameters!$H$2, "ATR", "MAType=Sim,Period="&amp;Parameters!$H$4&amp;"", "ATR",""&amp;Parameters!$H$5&amp;"",S7,""&amp;Parameters!$I$2&amp;"",,,"TRUE","T")</f>
        <v>0.14299999999999999</v>
      </c>
      <c r="T8" s="44">
        <f xml:space="preserve"> RTD("cqg.rtd",,"StudyData",Parameters!$H$2, "ATR", "MAType=Sim,Period="&amp;Parameters!$H$4&amp;"", "ATR",""&amp;Parameters!$H$5&amp;"",T7,""&amp;Parameters!$I$2&amp;"",,,"TRUE","T")</f>
        <v>0.14149999999999999</v>
      </c>
      <c r="U8" s="44">
        <f xml:space="preserve"> RTD("cqg.rtd",,"StudyData",Parameters!$H$2, "ATR", "MAType=Sim,Period="&amp;Parameters!$H$4&amp;"", "ATR",""&amp;Parameters!$H$5&amp;"",U7,""&amp;Parameters!$I$2&amp;"",,,"TRUE","T")</f>
        <v>0.13900000000000001</v>
      </c>
      <c r="V8" s="44">
        <f xml:space="preserve"> RTD("cqg.rtd",,"StudyData",Parameters!$H$2, "ATR", "MAType=Sim,Period="&amp;Parameters!$H$4&amp;"", "ATR",""&amp;Parameters!$H$5&amp;"",V7,""&amp;Parameters!$I$2&amp;"",,,"TRUE","T")</f>
        <v>0.13900000000000001</v>
      </c>
    </row>
    <row r="9" spans="2:22" x14ac:dyDescent="0.3">
      <c r="B9" s="46">
        <f xml:space="preserve"> RTD("cqg.rtd",,"StudyData",Parameters!$C$2, "ATR", "MAType=Sim,Period="&amp;Parameters!$C$6&amp;"", "ATR",""&amp;Parameters!$C$7&amp;"",B7,""&amp;Parameters!$D$2&amp;"",,,"TRUE","T")</f>
        <v>1.85</v>
      </c>
      <c r="C9" s="46">
        <f xml:space="preserve"> RTD("cqg.rtd",,"StudyData",Parameters!$C$2, "ATR", "MAType=Sim,Period="&amp;Parameters!$C$6&amp;"", "ATR",""&amp;Parameters!$C$7&amp;"",C7,""&amp;Parameters!$D$2&amp;"",,,"TRUE","T")</f>
        <v>1.8125</v>
      </c>
      <c r="D9" s="46">
        <f xml:space="preserve"> RTD("cqg.rtd",,"StudyData",Parameters!$C$2, "ATR", "MAType=Sim,Period="&amp;Parameters!$C$6&amp;"", "ATR",""&amp;Parameters!$C$7&amp;"",D7,""&amp;Parameters!$D$2&amp;"",,,"TRUE","T")</f>
        <v>1.75</v>
      </c>
      <c r="E9" s="46">
        <f xml:space="preserve"> RTD("cqg.rtd",,"StudyData",Parameters!$C$2, "ATR", "MAType=Sim,Period="&amp;Parameters!$C$6&amp;"", "ATR",""&amp;Parameters!$C$7&amp;"",E7,""&amp;Parameters!$D$2&amp;"",,,"TRUE","T")</f>
        <v>1.6875</v>
      </c>
      <c r="F9" s="46">
        <f xml:space="preserve"> RTD("cqg.rtd",,"StudyData",Parameters!$C$2, "ATR", "MAType=Sim,Period="&amp;Parameters!$C$6&amp;"", "ATR",""&amp;Parameters!$C$7&amp;"",F7,""&amp;Parameters!$D$2&amp;"",,,"TRUE","T")</f>
        <v>1.625</v>
      </c>
      <c r="G9" s="46">
        <f xml:space="preserve"> RTD("cqg.rtd",,"StudyData",Parameters!$C$2, "ATR", "MAType=Sim,Period="&amp;Parameters!$C$6&amp;"", "ATR",""&amp;Parameters!$C$7&amp;"",G7,""&amp;Parameters!$D$2&amp;"",,,"TRUE","T")</f>
        <v>1.6</v>
      </c>
      <c r="H9" s="46">
        <f xml:space="preserve"> RTD("cqg.rtd",,"StudyData",Parameters!$C$2, "ATR", "MAType=Sim,Period="&amp;Parameters!$C$6&amp;"", "ATR",""&amp;Parameters!$C$7&amp;"",H7,""&amp;Parameters!$D$2&amp;"",,,"TRUE","T")</f>
        <v>1.6875</v>
      </c>
      <c r="I9" s="46">
        <f xml:space="preserve"> RTD("cqg.rtd",,"StudyData",Parameters!$C$2, "ATR", "MAType=Sim,Period="&amp;Parameters!$C$6&amp;"", "ATR",""&amp;Parameters!$C$7&amp;"",I7,""&amp;Parameters!$D$2&amp;"",,,"TRUE","T")</f>
        <v>1.8625</v>
      </c>
      <c r="J9" s="46">
        <f xml:space="preserve"> RTD("cqg.rtd",,"StudyData",Parameters!$C$2, "ATR", "MAType=Sim,Period="&amp;Parameters!$C$6&amp;"", "ATR",""&amp;Parameters!$C$7&amp;"",J7,""&amp;Parameters!$D$2&amp;"",,,"TRUE","T")</f>
        <v>1.9624999999999999</v>
      </c>
      <c r="K9" s="46">
        <f xml:space="preserve"> RTD("cqg.rtd",,"StudyData",Parameters!$C$2, "ATR", "MAType=Sim,Period="&amp;Parameters!$C$6&amp;"", "ATR",""&amp;Parameters!$C$7&amp;"",K7,""&amp;Parameters!$D$2&amp;"",,,"TRUE","T")</f>
        <v>1.925</v>
      </c>
      <c r="M9" s="44">
        <f xml:space="preserve"> RTD("cqg.rtd",,"StudyData",Parameters!$H$2, "ATR", "MAType=Sim,Period="&amp;Parameters!$H$6&amp;"", "ATR",""&amp;Parameters!$H$7&amp;"",M7,""&amp;Parameters!$I$2&amp;"",,,"TRUE","T")</f>
        <v>0.13850000000000001</v>
      </c>
      <c r="N9" s="44">
        <f xml:space="preserve"> RTD("cqg.rtd",,"StudyData",Parameters!$H$2, "ATR", "MAType=Sim,Period="&amp;Parameters!$H$6&amp;"", "ATR",""&amp;Parameters!$H$7&amp;"",N7,""&amp;Parameters!$I$2&amp;"",,,"TRUE","T")</f>
        <v>0.14449999999999999</v>
      </c>
      <c r="O9" s="44">
        <f xml:space="preserve"> RTD("cqg.rtd",,"StudyData",Parameters!$H$2, "ATR", "MAType=Sim,Period="&amp;Parameters!$H$6&amp;"", "ATR",""&amp;Parameters!$H$7&amp;"",O7,""&amp;Parameters!$I$2&amp;"",,,"TRUE","T")</f>
        <v>0.14549999999999999</v>
      </c>
      <c r="P9" s="44">
        <f xml:space="preserve"> RTD("cqg.rtd",,"StudyData",Parameters!$H$2, "ATR", "MAType=Sim,Period="&amp;Parameters!$H$6&amp;"", "ATR",""&amp;Parameters!$H$7&amp;"",P7,""&amp;Parameters!$I$2&amp;"",,,"TRUE","T")</f>
        <v>0.14499999999999999</v>
      </c>
      <c r="Q9" s="44">
        <f xml:space="preserve"> RTD("cqg.rtd",,"StudyData",Parameters!$H$2, "ATR", "MAType=Sim,Period="&amp;Parameters!$H$6&amp;"", "ATR",""&amp;Parameters!$H$7&amp;"",Q7,""&amp;Parameters!$I$2&amp;"",,,"TRUE","T")</f>
        <v>0.14349999999999999</v>
      </c>
      <c r="R9" s="44">
        <f xml:space="preserve"> RTD("cqg.rtd",,"StudyData",Parameters!$H$2, "ATR", "MAType=Sim,Period="&amp;Parameters!$H$6&amp;"", "ATR",""&amp;Parameters!$H$7&amp;"",R7,""&amp;Parameters!$I$2&amp;"",,,"TRUE","T")</f>
        <v>0.14699999999999999</v>
      </c>
      <c r="S9" s="44">
        <f xml:space="preserve"> RTD("cqg.rtd",,"StudyData",Parameters!$H$2, "ATR", "MAType=Sim,Period="&amp;Parameters!$H$6&amp;"", "ATR",""&amp;Parameters!$H$7&amp;"",S7,""&amp;Parameters!$I$2&amp;"",,,"TRUE","T")</f>
        <v>0.152</v>
      </c>
      <c r="T9" s="44">
        <f xml:space="preserve"> RTD("cqg.rtd",,"StudyData",Parameters!$H$2, "ATR", "MAType=Sim,Period="&amp;Parameters!$H$6&amp;"", "ATR",""&amp;Parameters!$H$7&amp;"",T7,""&amp;Parameters!$I$2&amp;"",,,"TRUE","T")</f>
        <v>0.1585</v>
      </c>
      <c r="U9" s="44">
        <f xml:space="preserve"> RTD("cqg.rtd",,"StudyData",Parameters!$H$2, "ATR", "MAType=Sim,Period="&amp;Parameters!$H$6&amp;"", "ATR",""&amp;Parameters!$H$7&amp;"",U7,""&amp;Parameters!$I$2&amp;"",,,"TRUE","T")</f>
        <v>0.16400000000000001</v>
      </c>
      <c r="V9" s="44">
        <f xml:space="preserve"> RTD("cqg.rtd",,"StudyData",Parameters!$H$2, "ATR", "MAType=Sim,Period="&amp;Parameters!$H$6&amp;"", "ATR",""&amp;Parameters!$H$7&amp;"",V7,""&amp;Parameters!$I$2&amp;"",,,"TRUE","T")</f>
        <v>0.16400000000000001</v>
      </c>
    </row>
    <row r="10" spans="2:22" x14ac:dyDescent="0.3">
      <c r="B10" s="46">
        <f xml:space="preserve"> RTD("cqg.rtd",,"StudyData",Parameters!$C$2, "ATR", "MAType=Sim,Period="&amp;Parameters!$C$8&amp;"", "ATR",""&amp;Parameters!$C$9&amp;"",B7,""&amp;Parameters!$D$2&amp;"",,,"TRUE","T")</f>
        <v>3.8</v>
      </c>
      <c r="C10" s="46">
        <f xml:space="preserve"> RTD("cqg.rtd",,"StudyData",Parameters!$C$2, "ATR", "MAType=Sim,Period="&amp;Parameters!$C$8&amp;"", "ATR",""&amp;Parameters!$C$9&amp;"",C7,""&amp;Parameters!$D$2&amp;"",,,"TRUE","T")</f>
        <v>3.7875000000000001</v>
      </c>
      <c r="D10" s="46">
        <f xml:space="preserve"> RTD("cqg.rtd",,"StudyData",Parameters!$C$2, "ATR", "MAType=Sim,Period="&amp;Parameters!$C$8&amp;"", "ATR",""&amp;Parameters!$C$9&amp;"",D7,""&amp;Parameters!$D$2&amp;"",,,"TRUE","T")</f>
        <v>3.9750000000000001</v>
      </c>
      <c r="E10" s="46">
        <f xml:space="preserve"> RTD("cqg.rtd",,"StudyData",Parameters!$C$2, "ATR", "MAType=Sim,Period="&amp;Parameters!$C$8&amp;"", "ATR",""&amp;Parameters!$C$9&amp;"",E7,""&amp;Parameters!$D$2&amp;"",,,"TRUE","T")</f>
        <v>3.9249999999999998</v>
      </c>
      <c r="F10" s="46">
        <f xml:space="preserve"> RTD("cqg.rtd",,"StudyData",Parameters!$C$2, "ATR", "MAType=Sim,Period="&amp;Parameters!$C$8&amp;"", "ATR",""&amp;Parameters!$C$9&amp;"",F7,""&amp;Parameters!$D$2&amp;"",,,"TRUE","T")</f>
        <v>3.9</v>
      </c>
      <c r="G10" s="46">
        <f xml:space="preserve"> RTD("cqg.rtd",,"StudyData",Parameters!$C$2, "ATR", "MAType=Sim,Period="&amp;Parameters!$C$8&amp;"", "ATR",""&amp;Parameters!$C$9&amp;"",G7,""&amp;Parameters!$D$2&amp;"",,,"TRUE","T")</f>
        <v>3.5625</v>
      </c>
      <c r="H10" s="46">
        <f xml:space="preserve"> RTD("cqg.rtd",,"StudyData",Parameters!$C$2, "ATR", "MAType=Sim,Period="&amp;Parameters!$C$8&amp;"", "ATR",""&amp;Parameters!$C$9&amp;"",H7,""&amp;Parameters!$D$2&amp;"",,,"TRUE","T")</f>
        <v>3.45</v>
      </c>
      <c r="I10" s="46">
        <f xml:space="preserve"> RTD("cqg.rtd",,"StudyData",Parameters!$C$2, "ATR", "MAType=Sim,Period="&amp;Parameters!$C$8&amp;"", "ATR",""&amp;Parameters!$C$9&amp;"",I7,""&amp;Parameters!$D$2&amp;"",,,"TRUE","T")</f>
        <v>3.45</v>
      </c>
      <c r="J10" s="46">
        <f xml:space="preserve"> RTD("cqg.rtd",,"StudyData",Parameters!$C$2, "ATR", "MAType=Sim,Period="&amp;Parameters!$C$8&amp;"", "ATR",""&amp;Parameters!$C$9&amp;"",J7,""&amp;Parameters!$D$2&amp;"",,,"TRUE","T")</f>
        <v>3.1749999999999998</v>
      </c>
      <c r="K10" s="46">
        <f xml:space="preserve"> RTD("cqg.rtd",,"StudyData",Parameters!$C$2, "ATR", "MAType=Sim,Period="&amp;Parameters!$C$8&amp;"", "ATR",""&amp;Parameters!$C$9&amp;"",K7,""&amp;Parameters!$D$2&amp;"",,,"TRUE","T")</f>
        <v>3.3250000000000002</v>
      </c>
      <c r="M10" s="44">
        <f xml:space="preserve"> RTD("cqg.rtd",,"StudyData",Parameters!$H$2, "ATR", "MAType=Sim,Period="&amp;Parameters!$H$8&amp;"", "ATR",""&amp;Parameters!$H$9&amp;"",M7,""&amp;Parameters!$I$2&amp;"",,,"TRUE","T")</f>
        <v>0.34300000000000003</v>
      </c>
      <c r="N10" s="44">
        <f xml:space="preserve"> RTD("cqg.rtd",,"StudyData",Parameters!$H$2, "ATR", "MAType=Sim,Period="&amp;Parameters!$H$8&amp;"", "ATR",""&amp;Parameters!$H$9&amp;"",N7,""&amp;Parameters!$I$2&amp;"",,,"TRUE","T")</f>
        <v>0.34599999999999997</v>
      </c>
      <c r="O10" s="44">
        <f xml:space="preserve"> RTD("cqg.rtd",,"StudyData",Parameters!$H$2, "ATR", "MAType=Sim,Period="&amp;Parameters!$H$8&amp;"", "ATR",""&amp;Parameters!$H$9&amp;"",O7,""&amp;Parameters!$I$2&amp;"",,,"TRUE","T")</f>
        <v>0.35349999999999998</v>
      </c>
      <c r="P10" s="44">
        <f xml:space="preserve"> RTD("cqg.rtd",,"StudyData",Parameters!$H$2, "ATR", "MAType=Sim,Period="&amp;Parameters!$H$8&amp;"", "ATR",""&amp;Parameters!$H$9&amp;"",P7,""&amp;Parameters!$I$2&amp;"",,,"TRUE","T")</f>
        <v>0.32550000000000001</v>
      </c>
      <c r="Q10" s="44">
        <f xml:space="preserve"> RTD("cqg.rtd",,"StudyData",Parameters!$H$2, "ATR", "MAType=Sim,Period="&amp;Parameters!$H$8&amp;"", "ATR",""&amp;Parameters!$H$9&amp;"",Q7,""&amp;Parameters!$I$2&amp;"",,,"TRUE","T")</f>
        <v>0.3115</v>
      </c>
      <c r="R10" s="44">
        <f xml:space="preserve"> RTD("cqg.rtd",,"StudyData",Parameters!$H$2, "ATR", "MAType=Sim,Period="&amp;Parameters!$H$8&amp;"", "ATR",""&amp;Parameters!$H$9&amp;"",R7,""&amp;Parameters!$I$2&amp;"",,,"TRUE","T")</f>
        <v>0.28749999999999998</v>
      </c>
      <c r="S10" s="44">
        <f xml:space="preserve"> RTD("cqg.rtd",,"StudyData",Parameters!$H$2, "ATR", "MAType=Sim,Period="&amp;Parameters!$H$8&amp;"", "ATR",""&amp;Parameters!$H$9&amp;"",S7,""&amp;Parameters!$I$2&amp;"",,,"TRUE","T")</f>
        <v>0.27300000000000002</v>
      </c>
      <c r="T10" s="44">
        <f xml:space="preserve"> RTD("cqg.rtd",,"StudyData",Parameters!$H$2, "ATR", "MAType=Sim,Period="&amp;Parameters!$H$8&amp;"", "ATR",""&amp;Parameters!$H$9&amp;"",T7,""&amp;Parameters!$I$2&amp;"",,,"TRUE","T")</f>
        <v>0.27</v>
      </c>
      <c r="U10" s="44">
        <f xml:space="preserve"> RTD("cqg.rtd",,"StudyData",Parameters!$H$2, "ATR", "MAType=Sim,Period="&amp;Parameters!$H$8&amp;"", "ATR",""&amp;Parameters!$H$9&amp;"",U7,""&amp;Parameters!$I$2&amp;"",,,"TRUE","T")</f>
        <v>0.25700000000000001</v>
      </c>
      <c r="V10" s="44">
        <f xml:space="preserve"> RTD("cqg.rtd",,"StudyData",Parameters!$H$2, "ATR", "MAType=Sim,Period="&amp;Parameters!$H$8&amp;"", "ATR",""&amp;Parameters!$H$9&amp;"",V7,""&amp;Parameters!$I$2&amp;"",,,"TRUE","T")</f>
        <v>0.24399999999999999</v>
      </c>
    </row>
    <row r="11" spans="2:22" x14ac:dyDescent="0.3">
      <c r="B11" s="46">
        <f xml:space="preserve"> RTD("cqg.rtd",,"StudyData",Parameters!$C$2, "ATR", "MAType=Sim,Period="&amp;Parameters!$C$10&amp;"", "ATR",""&amp;Parameters!$C$11&amp;"",B7,""&amp;Parameters!$D$2&amp;"",,,"TRUE","T")</f>
        <v>22.7</v>
      </c>
      <c r="C11" s="46">
        <f xml:space="preserve"> RTD("cqg.rtd",,"StudyData",Parameters!$C$2, "ATR", "MAType=Sim,Period="&amp;Parameters!$C$10&amp;"", "ATR",""&amp;Parameters!$C$11&amp;"",C7,""&amp;Parameters!$D$2&amp;"",,,"TRUE","T")</f>
        <v>22.074999999999999</v>
      </c>
      <c r="D11" s="46">
        <f xml:space="preserve"> RTD("cqg.rtd",,"StudyData",Parameters!$C$2, "ATR", "MAType=Sim,Period="&amp;Parameters!$C$10&amp;"", "ATR",""&amp;Parameters!$C$11&amp;"",D7,""&amp;Parameters!$D$2&amp;"",,,"TRUE","T")</f>
        <v>21.05</v>
      </c>
      <c r="E11" s="46">
        <f xml:space="preserve"> RTD("cqg.rtd",,"StudyData",Parameters!$C$2, "ATR", "MAType=Sim,Period="&amp;Parameters!$C$10&amp;"", "ATR",""&amp;Parameters!$C$11&amp;"",E7,""&amp;Parameters!$D$2&amp;"",,,"TRUE","T")</f>
        <v>21.774999999999999</v>
      </c>
      <c r="F11" s="46">
        <f xml:space="preserve"> RTD("cqg.rtd",,"StudyData",Parameters!$C$2, "ATR", "MAType=Sim,Period="&amp;Parameters!$C$10&amp;"", "ATR",""&amp;Parameters!$C$11&amp;"",F7,""&amp;Parameters!$D$2&amp;"",,,"TRUE","T")</f>
        <v>21.787500000000001</v>
      </c>
      <c r="G11" s="46">
        <f xml:space="preserve"> RTD("cqg.rtd",,"StudyData",Parameters!$C$2, "ATR", "MAType=Sim,Period="&amp;Parameters!$C$10&amp;"", "ATR",""&amp;Parameters!$C$11&amp;"",G7,""&amp;Parameters!$D$2&amp;"",,,"TRUE","T")</f>
        <v>21.824999999999999</v>
      </c>
      <c r="H11" s="46">
        <f xml:space="preserve"> RTD("cqg.rtd",,"StudyData",Parameters!$C$2, "ATR", "MAType=Sim,Period="&amp;Parameters!$C$10&amp;"", "ATR",""&amp;Parameters!$C$11&amp;"",H7,""&amp;Parameters!$D$2&amp;"",,,"TRUE","T")</f>
        <v>22.087499999999999</v>
      </c>
      <c r="I11" s="46">
        <f xml:space="preserve"> RTD("cqg.rtd",,"StudyData",Parameters!$C$2, "ATR", "MAType=Sim,Period="&amp;Parameters!$C$10&amp;"", "ATR",""&amp;Parameters!$C$11&amp;"",I7,""&amp;Parameters!$D$2&amp;"",,,"TRUE","T")</f>
        <v>21.887499999999999</v>
      </c>
      <c r="J11" s="46">
        <f xml:space="preserve"> RTD("cqg.rtd",,"StudyData",Parameters!$C$2, "ATR", "MAType=Sim,Period="&amp;Parameters!$C$10&amp;"", "ATR",""&amp;Parameters!$C$11&amp;"",J7,""&amp;Parameters!$D$2&amp;"",,,"TRUE","T")</f>
        <v>22.024999999999999</v>
      </c>
      <c r="K11" s="46">
        <f xml:space="preserve"> RTD("cqg.rtd",,"StudyData",Parameters!$C$2, "ATR", "MAType=Sim,Period="&amp;Parameters!$C$10&amp;"", "ATR",""&amp;Parameters!$C$11&amp;"",K7,""&amp;Parameters!$D$2&amp;"",,,"TRUE","T")</f>
        <v>21.012499999999999</v>
      </c>
      <c r="M11" s="44">
        <f xml:space="preserve"> RTD("cqg.rtd",,"StudyData",Parameters!$H$2, "ATR", "MAType=Sim,Period="&amp;Parameters!$H$10&amp;"", "ATR",""&amp;Parameters!$H$11&amp;"",M7,""&amp;Parameters!$I$2&amp;"",,,"TRUE","T")</f>
        <v>1.5785</v>
      </c>
      <c r="N11" s="44">
        <f xml:space="preserve"> RTD("cqg.rtd",,"StudyData",Parameters!$H$2, "ATR", "MAType=Sim,Period="&amp;Parameters!$H$10&amp;"", "ATR",""&amp;Parameters!$H$11&amp;"",N7,""&amp;Parameters!$I$2&amp;"",,,"TRUE","T")</f>
        <v>1.5475000000000001</v>
      </c>
      <c r="O11" s="44">
        <f xml:space="preserve"> RTD("cqg.rtd",,"StudyData",Parameters!$H$2, "ATR", "MAType=Sim,Period="&amp;Parameters!$H$10&amp;"", "ATR",""&amp;Parameters!$H$11&amp;"",O7,""&amp;Parameters!$I$2&amp;"",,,"TRUE","T")</f>
        <v>1.55</v>
      </c>
      <c r="P11" s="44">
        <f xml:space="preserve"> RTD("cqg.rtd",,"StudyData",Parameters!$H$2, "ATR", "MAType=Sim,Period="&amp;Parameters!$H$10&amp;"", "ATR",""&amp;Parameters!$H$11&amp;"",P7,""&amp;Parameters!$I$2&amp;"",,,"TRUE","T")</f>
        <v>1.6214999999999999</v>
      </c>
      <c r="Q11" s="44">
        <f xml:space="preserve"> RTD("cqg.rtd",,"StudyData",Parameters!$H$2, "ATR", "MAType=Sim,Period="&amp;Parameters!$H$10&amp;"", "ATR",""&amp;Parameters!$H$11&amp;"",Q7,""&amp;Parameters!$I$2&amp;"",,,"TRUE","T")</f>
        <v>1.6565000000000001</v>
      </c>
      <c r="R11" s="44">
        <f xml:space="preserve"> RTD("cqg.rtd",,"StudyData",Parameters!$H$2, "ATR", "MAType=Sim,Period="&amp;Parameters!$H$10&amp;"", "ATR",""&amp;Parameters!$H$11&amp;"",R7,""&amp;Parameters!$I$2&amp;"",,,"TRUE","T")</f>
        <v>1.748</v>
      </c>
      <c r="S11" s="44">
        <f xml:space="preserve"> RTD("cqg.rtd",,"StudyData",Parameters!$H$2, "ATR", "MAType=Sim,Period="&amp;Parameters!$H$10&amp;"", "ATR",""&amp;Parameters!$H$11&amp;"",S7,""&amp;Parameters!$I$2&amp;"",,,"TRUE","T")</f>
        <v>1.7355</v>
      </c>
      <c r="T11" s="44">
        <f xml:space="preserve"> RTD("cqg.rtd",,"StudyData",Parameters!$H$2, "ATR", "MAType=Sim,Period="&amp;Parameters!$H$10&amp;"", "ATR",""&amp;Parameters!$H$11&amp;"",T7,""&amp;Parameters!$I$2&amp;"",,,"TRUE","T")</f>
        <v>1.7335</v>
      </c>
      <c r="U11" s="44">
        <f xml:space="preserve"> RTD("cqg.rtd",,"StudyData",Parameters!$H$2, "ATR", "MAType=Sim,Period="&amp;Parameters!$H$10&amp;"", "ATR",""&amp;Parameters!$H$11&amp;"",U7,""&amp;Parameters!$I$2&amp;"",,,"TRUE","T")</f>
        <v>1.7415</v>
      </c>
      <c r="V11" s="44">
        <f xml:space="preserve"> RTD("cqg.rtd",,"StudyData",Parameters!$H$2, "ATR", "MAType=Sim,Period="&amp;Parameters!$H$10&amp;"", "ATR",""&amp;Parameters!$H$11&amp;"",V7,""&amp;Parameters!$I$2&amp;"",,,"TRUE","T")</f>
        <v>1.7244999999999999</v>
      </c>
    </row>
    <row r="12" spans="2:22" x14ac:dyDescent="0.3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22" x14ac:dyDescent="0.3">
      <c r="B13" s="44">
        <v>-9</v>
      </c>
      <c r="C13" s="44">
        <f>B13+1</f>
        <v>-8</v>
      </c>
      <c r="D13" s="44">
        <f t="shared" ref="D13:K13" si="9">C13+1</f>
        <v>-7</v>
      </c>
      <c r="E13" s="44">
        <f t="shared" si="9"/>
        <v>-6</v>
      </c>
      <c r="F13" s="44">
        <f t="shared" si="9"/>
        <v>-5</v>
      </c>
      <c r="G13" s="44">
        <f t="shared" si="9"/>
        <v>-4</v>
      </c>
      <c r="H13" s="44">
        <f t="shared" si="9"/>
        <v>-3</v>
      </c>
      <c r="I13" s="44">
        <f t="shared" si="9"/>
        <v>-2</v>
      </c>
      <c r="J13" s="44">
        <f t="shared" si="9"/>
        <v>-1</v>
      </c>
      <c r="K13" s="44">
        <f t="shared" si="9"/>
        <v>0</v>
      </c>
      <c r="M13" s="44">
        <v>-9</v>
      </c>
      <c r="N13" s="44">
        <f>M13+1</f>
        <v>-8</v>
      </c>
      <c r="O13" s="44">
        <f t="shared" ref="O13" si="10">N13+1</f>
        <v>-7</v>
      </c>
      <c r="P13" s="44">
        <f t="shared" ref="P13" si="11">O13+1</f>
        <v>-6</v>
      </c>
      <c r="Q13" s="44">
        <f t="shared" ref="Q13" si="12">P13+1</f>
        <v>-5</v>
      </c>
      <c r="R13" s="44">
        <f t="shared" ref="R13" si="13">Q13+1</f>
        <v>-4</v>
      </c>
      <c r="S13" s="44">
        <f t="shared" ref="S13" si="14">R13+1</f>
        <v>-3</v>
      </c>
      <c r="T13" s="44">
        <f t="shared" ref="T13" si="15">S13+1</f>
        <v>-2</v>
      </c>
      <c r="U13" s="44">
        <f t="shared" ref="U13" si="16">T13+1</f>
        <v>-1</v>
      </c>
      <c r="V13" s="44">
        <f t="shared" ref="V13" si="17">U13+1</f>
        <v>0</v>
      </c>
    </row>
    <row r="14" spans="2:22" x14ac:dyDescent="0.3">
      <c r="B14" s="46">
        <f xml:space="preserve"> RTD("cqg.rtd",,"StudyData",Parameters!$C$14, "ATR", "MAType=Sim,Period="&amp;Parameters!$C$16&amp;"", "ATR",""&amp;Parameters!$C$17&amp;"",B13,""&amp;Parameters!$D$14&amp;"",,,"TRUE","T")</f>
        <v>11.4</v>
      </c>
      <c r="C14" s="46">
        <f xml:space="preserve"> RTD("cqg.rtd",,"StudyData",Parameters!$C$14, "ATR", "MAType=Sim,Period="&amp;Parameters!$C$16&amp;"", "ATR",""&amp;Parameters!$C$17&amp;"",C13,""&amp;Parameters!$D$14&amp;"",,,"TRUE","T")</f>
        <v>11.074999999999999</v>
      </c>
      <c r="D14" s="46">
        <f xml:space="preserve"> RTD("cqg.rtd",,"StudyData",Parameters!$C$14, "ATR", "MAType=Sim,Period="&amp;Parameters!$C$16&amp;"", "ATR",""&amp;Parameters!$C$17&amp;"",D13,""&amp;Parameters!$D$14&amp;"",,,"TRUE","T")</f>
        <v>11.8</v>
      </c>
      <c r="E14" s="46">
        <f xml:space="preserve"> RTD("cqg.rtd",,"StudyData",Parameters!$C$14, "ATR", "MAType=Sim,Period="&amp;Parameters!$C$16&amp;"", "ATR",""&amp;Parameters!$C$17&amp;"",E13,""&amp;Parameters!$D$14&amp;"",,,"TRUE","T")</f>
        <v>11.875</v>
      </c>
      <c r="F14" s="46">
        <f xml:space="preserve"> RTD("cqg.rtd",,"StudyData",Parameters!$C$14, "ATR", "MAType=Sim,Period="&amp;Parameters!$C$16&amp;"", "ATR",""&amp;Parameters!$C$17&amp;"",F13,""&amp;Parameters!$D$14&amp;"",,,"TRUE","T")</f>
        <v>11.9</v>
      </c>
      <c r="G14" s="46">
        <f xml:space="preserve"> RTD("cqg.rtd",,"StudyData",Parameters!$C$14, "ATR", "MAType=Sim,Period="&amp;Parameters!$C$16&amp;"", "ATR",""&amp;Parameters!$C$17&amp;"",G13,""&amp;Parameters!$D$14&amp;"",,,"TRUE","T")</f>
        <v>12.3</v>
      </c>
      <c r="H14" s="46">
        <f xml:space="preserve"> RTD("cqg.rtd",,"StudyData",Parameters!$C$14, "ATR", "MAType=Sim,Period="&amp;Parameters!$C$16&amp;"", "ATR",""&amp;Parameters!$C$17&amp;"",H13,""&amp;Parameters!$D$14&amp;"",,,"TRUE","T")</f>
        <v>12.9</v>
      </c>
      <c r="I14" s="46">
        <f xml:space="preserve"> RTD("cqg.rtd",,"StudyData",Parameters!$C$14, "ATR", "MAType=Sim,Period="&amp;Parameters!$C$16&amp;"", "ATR",""&amp;Parameters!$C$17&amp;"",I13,""&amp;Parameters!$D$14&amp;"",,,"TRUE","T")</f>
        <v>13.75</v>
      </c>
      <c r="J14" s="46">
        <f xml:space="preserve"> RTD("cqg.rtd",,"StudyData",Parameters!$C$14, "ATR", "MAType=Sim,Period="&amp;Parameters!$C$16&amp;"", "ATR",""&amp;Parameters!$C$17&amp;"",J13,""&amp;Parameters!$D$14&amp;"",,,"TRUE","T")</f>
        <v>14.025</v>
      </c>
      <c r="K14" s="46">
        <f xml:space="preserve"> RTD("cqg.rtd",,"StudyData",Parameters!$C$14, "ATR", "MAType=Sim,Period="&amp;Parameters!$C$16&amp;"", "ATR",""&amp;Parameters!$C$17&amp;"",K13,""&amp;Parameters!$D$14&amp;"",,,"TRUE","T")</f>
        <v>14.2</v>
      </c>
      <c r="M14" s="44">
        <f xml:space="preserve"> RTD("cqg.rtd",,"StudyData",Parameters!$H$14, "ATR", "MAType=Sim,Period="&amp;Parameters!$H$16&amp;"", "ATR",""&amp;Parameters!$H$17&amp;"",M13,""&amp;Parameters!$I$14&amp;"",,,"TRUE","T")</f>
        <v>1.835</v>
      </c>
      <c r="N14" s="44">
        <f xml:space="preserve"> RTD("cqg.rtd",,"StudyData",Parameters!$H$14, "ATR", "MAType=Sim,Period="&amp;Parameters!$H$16&amp;"", "ATR",""&amp;Parameters!$H$17&amp;"",N13,""&amp;Parameters!$I$14&amp;"",,,"TRUE","T")</f>
        <v>1.845</v>
      </c>
      <c r="O14" s="44">
        <f xml:space="preserve"> RTD("cqg.rtd",,"StudyData",Parameters!$H$14, "ATR", "MAType=Sim,Period="&amp;Parameters!$H$16&amp;"", "ATR",""&amp;Parameters!$H$17&amp;"",O13,""&amp;Parameters!$I$14&amp;"",,,"TRUE","T")</f>
        <v>1.86</v>
      </c>
      <c r="P14" s="44">
        <f xml:space="preserve"> RTD("cqg.rtd",,"StudyData",Parameters!$H$14, "ATR", "MAType=Sim,Period="&amp;Parameters!$H$16&amp;"", "ATR",""&amp;Parameters!$H$17&amp;"",P13,""&amp;Parameters!$I$14&amp;"",,,"TRUE","T")</f>
        <v>1.905</v>
      </c>
      <c r="Q14" s="44">
        <f xml:space="preserve"> RTD("cqg.rtd",,"StudyData",Parameters!$H$14, "ATR", "MAType=Sim,Period="&amp;Parameters!$H$16&amp;"", "ATR",""&amp;Parameters!$H$17&amp;"",Q13,""&amp;Parameters!$I$14&amp;"",,,"TRUE","T")</f>
        <v>1.89</v>
      </c>
      <c r="R14" s="44">
        <f xml:space="preserve"> RTD("cqg.rtd",,"StudyData",Parameters!$H$14, "ATR", "MAType=Sim,Period="&amp;Parameters!$H$16&amp;"", "ATR",""&amp;Parameters!$H$17&amp;"",R13,""&amp;Parameters!$I$14&amp;"",,,"TRUE","T")</f>
        <v>1.9350000000000001</v>
      </c>
      <c r="S14" s="44">
        <f xml:space="preserve"> RTD("cqg.rtd",,"StudyData",Parameters!$H$14, "ATR", "MAType=Sim,Period="&amp;Parameters!$H$16&amp;"", "ATR",""&amp;Parameters!$H$17&amp;"",S13,""&amp;Parameters!$I$14&amp;"",,,"TRUE","T")</f>
        <v>1.98</v>
      </c>
      <c r="T14" s="44">
        <f xml:space="preserve"> RTD("cqg.rtd",,"StudyData",Parameters!$H$14, "ATR", "MAType=Sim,Period="&amp;Parameters!$H$16&amp;"", "ATR",""&amp;Parameters!$H$17&amp;"",T13,""&amp;Parameters!$I$14&amp;"",,,"TRUE","T")</f>
        <v>1.93</v>
      </c>
      <c r="U14" s="44">
        <f xml:space="preserve"> RTD("cqg.rtd",,"StudyData",Parameters!$H$14, "ATR", "MAType=Sim,Period="&amp;Parameters!$H$16&amp;"", "ATR",""&amp;Parameters!$H$17&amp;"",U13,""&amp;Parameters!$I$14&amp;"",,,"TRUE","T")</f>
        <v>1.905</v>
      </c>
      <c r="V14" s="44">
        <f xml:space="preserve"> RTD("cqg.rtd",,"StudyData",Parameters!$H$14, "ATR", "MAType=Sim,Period="&amp;Parameters!$H$16&amp;"", "ATR",""&amp;Parameters!$H$17&amp;"",V13,""&amp;Parameters!$I$14&amp;"",,,"TRUE","T")</f>
        <v>1.925</v>
      </c>
    </row>
    <row r="15" spans="2:22" x14ac:dyDescent="0.3">
      <c r="B15" s="46">
        <f xml:space="preserve"> RTD("cqg.rtd",,"StudyData",Parameters!$C$14, "ATR", "MAType=Sim,Period="&amp;Parameters!$C$18&amp;"", "ATR",""&amp;Parameters!$C$19&amp;"",B13,""&amp;Parameters!$D$14&amp;"",,,"TRUE","T")</f>
        <v>22.15</v>
      </c>
      <c r="C15" s="46">
        <f xml:space="preserve"> RTD("cqg.rtd",,"StudyData",Parameters!$C$14, "ATR", "MAType=Sim,Period="&amp;Parameters!$C$18&amp;"", "ATR",""&amp;Parameters!$C$19&amp;"",C13,""&amp;Parameters!$D$14&amp;"",,,"TRUE","T")</f>
        <v>21.4</v>
      </c>
      <c r="D15" s="46">
        <f xml:space="preserve"> RTD("cqg.rtd",,"StudyData",Parameters!$C$14, "ATR", "MAType=Sim,Period="&amp;Parameters!$C$18&amp;"", "ATR",""&amp;Parameters!$C$19&amp;"",D13,""&amp;Parameters!$D$14&amp;"",,,"TRUE","T")</f>
        <v>20.85</v>
      </c>
      <c r="E15" s="46">
        <f xml:space="preserve"> RTD("cqg.rtd",,"StudyData",Parameters!$C$14, "ATR", "MAType=Sim,Period="&amp;Parameters!$C$18&amp;"", "ATR",""&amp;Parameters!$C$19&amp;"",E13,""&amp;Parameters!$D$14&amp;"",,,"TRUE","T")</f>
        <v>20.350000000000001</v>
      </c>
      <c r="F15" s="46">
        <f xml:space="preserve"> RTD("cqg.rtd",,"StudyData",Parameters!$C$14, "ATR", "MAType=Sim,Period="&amp;Parameters!$C$18&amp;"", "ATR",""&amp;Parameters!$C$19&amp;"",F13,""&amp;Parameters!$D$14&amp;"",,,"TRUE","T")</f>
        <v>19.95</v>
      </c>
      <c r="G15" s="46">
        <f xml:space="preserve"> RTD("cqg.rtd",,"StudyData",Parameters!$C$14, "ATR", "MAType=Sim,Period="&amp;Parameters!$C$18&amp;"", "ATR",""&amp;Parameters!$C$19&amp;"",G13,""&amp;Parameters!$D$14&amp;"",,,"TRUE","T")</f>
        <v>20.3</v>
      </c>
      <c r="H15" s="46">
        <f xml:space="preserve"> RTD("cqg.rtd",,"StudyData",Parameters!$C$14, "ATR", "MAType=Sim,Period="&amp;Parameters!$C$18&amp;"", "ATR",""&amp;Parameters!$C$19&amp;"",H13,""&amp;Parameters!$D$14&amp;"",,,"TRUE","T")</f>
        <v>21</v>
      </c>
      <c r="I15" s="46">
        <f xml:space="preserve"> RTD("cqg.rtd",,"StudyData",Parameters!$C$14, "ATR", "MAType=Sim,Period="&amp;Parameters!$C$18&amp;"", "ATR",""&amp;Parameters!$C$19&amp;"",I13,""&amp;Parameters!$D$14&amp;"",,,"TRUE","T")</f>
        <v>21.65</v>
      </c>
      <c r="J15" s="46">
        <f xml:space="preserve"> RTD("cqg.rtd",,"StudyData",Parameters!$C$14, "ATR", "MAType=Sim,Period="&amp;Parameters!$C$18&amp;"", "ATR",""&amp;Parameters!$C$19&amp;"",J13,""&amp;Parameters!$D$14&amp;"",,,"TRUE","T")</f>
        <v>23.125</v>
      </c>
      <c r="K15" s="46">
        <f xml:space="preserve"> RTD("cqg.rtd",,"StudyData",Parameters!$C$14, "ATR", "MAType=Sim,Period="&amp;Parameters!$C$18&amp;"", "ATR",""&amp;Parameters!$C$19&amp;"",K13,""&amp;Parameters!$D$14&amp;"",,,"TRUE","T")</f>
        <v>22.4</v>
      </c>
      <c r="M15" s="44">
        <f xml:space="preserve"> RTD("cqg.rtd",,"StudyData",Parameters!$H$14, "ATR", "MAType=Sim,Period="&amp;Parameters!$H$18&amp;"", "ATR",""&amp;Parameters!$H$19&amp;"",M13,""&amp;Parameters!$I$14&amp;"",,,"TRUE","T")</f>
        <v>1.355</v>
      </c>
      <c r="N15" s="44">
        <f xml:space="preserve"> RTD("cqg.rtd",,"StudyData",Parameters!$H$14, "ATR", "MAType=Sim,Period="&amp;Parameters!$H$18&amp;"", "ATR",""&amp;Parameters!$H$19&amp;"",N13,""&amp;Parameters!$I$14&amp;"",,,"TRUE","T")</f>
        <v>1.425</v>
      </c>
      <c r="O15" s="44">
        <f xml:space="preserve"> RTD("cqg.rtd",,"StudyData",Parameters!$H$14, "ATR", "MAType=Sim,Period="&amp;Parameters!$H$18&amp;"", "ATR",""&amp;Parameters!$H$19&amp;"",O13,""&amp;Parameters!$I$14&amp;"",,,"TRUE","T")</f>
        <v>1.46</v>
      </c>
      <c r="P15" s="44">
        <f xml:space="preserve"> RTD("cqg.rtd",,"StudyData",Parameters!$H$14, "ATR", "MAType=Sim,Period="&amp;Parameters!$H$18&amp;"", "ATR",""&amp;Parameters!$H$19&amp;"",P13,""&amp;Parameters!$I$14&amp;"",,,"TRUE","T")</f>
        <v>1.47</v>
      </c>
      <c r="Q15" s="44">
        <f xml:space="preserve"> RTD("cqg.rtd",,"StudyData",Parameters!$H$14, "ATR", "MAType=Sim,Period="&amp;Parameters!$H$18&amp;"", "ATR",""&amp;Parameters!$H$19&amp;"",Q13,""&amp;Parameters!$I$14&amp;"",,,"TRUE","T")</f>
        <v>1.83</v>
      </c>
      <c r="R15" s="44">
        <f xml:space="preserve"> RTD("cqg.rtd",,"StudyData",Parameters!$H$14, "ATR", "MAType=Sim,Period="&amp;Parameters!$H$18&amp;"", "ATR",""&amp;Parameters!$H$19&amp;"",R13,""&amp;Parameters!$I$14&amp;"",,,"TRUE","T")</f>
        <v>1.9650000000000001</v>
      </c>
      <c r="S15" s="44">
        <f xml:space="preserve"> RTD("cqg.rtd",,"StudyData",Parameters!$H$14, "ATR", "MAType=Sim,Period="&amp;Parameters!$H$18&amp;"", "ATR",""&amp;Parameters!$H$19&amp;"",S13,""&amp;Parameters!$I$14&amp;"",,,"TRUE","T")</f>
        <v>2.0449999999999999</v>
      </c>
      <c r="T15" s="44">
        <f xml:space="preserve"> RTD("cqg.rtd",,"StudyData",Parameters!$H$14, "ATR", "MAType=Sim,Period="&amp;Parameters!$H$18&amp;"", "ATR",""&amp;Parameters!$H$19&amp;"",T13,""&amp;Parameters!$I$14&amp;"",,,"TRUE","T")</f>
        <v>2.1</v>
      </c>
      <c r="U15" s="44">
        <f xml:space="preserve"> RTD("cqg.rtd",,"StudyData",Parameters!$H$14, "ATR", "MAType=Sim,Period="&amp;Parameters!$H$18&amp;"", "ATR",""&amp;Parameters!$H$19&amp;"",U13,""&amp;Parameters!$I$14&amp;"",,,"TRUE","T")</f>
        <v>2.1800000000000002</v>
      </c>
      <c r="V15" s="44">
        <f xml:space="preserve"> RTD("cqg.rtd",,"StudyData",Parameters!$H$14, "ATR", "MAType=Sim,Period="&amp;Parameters!$H$18&amp;"", "ATR",""&amp;Parameters!$H$19&amp;"",V13,""&amp;Parameters!$I$14&amp;"",,,"TRUE","T")</f>
        <v>2.19</v>
      </c>
    </row>
    <row r="16" spans="2:22" x14ac:dyDescent="0.3">
      <c r="B16" s="46">
        <f xml:space="preserve"> RTD("cqg.rtd",,"StudyData",Parameters!$C$14, "ATR", "MAType=Sim,Period="&amp;Parameters!$C$20&amp;"", "ATR",""&amp;Parameters!$C$21&amp;"",B13,""&amp;Parameters!$D$14&amp;"",,,"TRUE","T")</f>
        <v>41.725000000000001</v>
      </c>
      <c r="C16" s="46">
        <f xml:space="preserve"> RTD("cqg.rtd",,"StudyData",Parameters!$C$14, "ATR", "MAType=Sim,Period="&amp;Parameters!$C$20&amp;"", "ATR",""&amp;Parameters!$C$21&amp;"",C13,""&amp;Parameters!$D$14&amp;"",,,"TRUE","T")</f>
        <v>40.1</v>
      </c>
      <c r="D16" s="46">
        <f xml:space="preserve"> RTD("cqg.rtd",,"StudyData",Parameters!$C$14, "ATR", "MAType=Sim,Period="&amp;Parameters!$C$20&amp;"", "ATR",""&amp;Parameters!$C$21&amp;"",D13,""&amp;Parameters!$D$14&amp;"",,,"TRUE","T")</f>
        <v>41.924999999999997</v>
      </c>
      <c r="E16" s="46">
        <f xml:space="preserve"> RTD("cqg.rtd",,"StudyData",Parameters!$C$14, "ATR", "MAType=Sim,Period="&amp;Parameters!$C$20&amp;"", "ATR",""&amp;Parameters!$C$21&amp;"",E13,""&amp;Parameters!$D$14&amp;"",,,"TRUE","T")</f>
        <v>43.524999999999999</v>
      </c>
      <c r="F16" s="46">
        <f xml:space="preserve"> RTD("cqg.rtd",,"StudyData",Parameters!$C$14, "ATR", "MAType=Sim,Period="&amp;Parameters!$C$20&amp;"", "ATR",""&amp;Parameters!$C$21&amp;"",F13,""&amp;Parameters!$D$14&amp;"",,,"TRUE","T")</f>
        <v>44.1</v>
      </c>
      <c r="G16" s="46">
        <f xml:space="preserve"> RTD("cqg.rtd",,"StudyData",Parameters!$C$14, "ATR", "MAType=Sim,Period="&amp;Parameters!$C$20&amp;"", "ATR",""&amp;Parameters!$C$21&amp;"",G13,""&amp;Parameters!$D$14&amp;"",,,"TRUE","T")</f>
        <v>44.55</v>
      </c>
      <c r="H16" s="46">
        <f xml:space="preserve"> RTD("cqg.rtd",,"StudyData",Parameters!$C$14, "ATR", "MAType=Sim,Period="&amp;Parameters!$C$20&amp;"", "ATR",""&amp;Parameters!$C$21&amp;"",H13,""&amp;Parameters!$D$14&amp;"",,,"TRUE","T")</f>
        <v>44.7</v>
      </c>
      <c r="I16" s="46">
        <f xml:space="preserve"> RTD("cqg.rtd",,"StudyData",Parameters!$C$14, "ATR", "MAType=Sim,Period="&amp;Parameters!$C$20&amp;"", "ATR",""&amp;Parameters!$C$21&amp;"",I13,""&amp;Parameters!$D$14&amp;"",,,"TRUE","T")</f>
        <v>43.975000000000001</v>
      </c>
      <c r="J16" s="46">
        <f xml:space="preserve"> RTD("cqg.rtd",,"StudyData",Parameters!$C$14, "ATR", "MAType=Sim,Period="&amp;Parameters!$C$20&amp;"", "ATR",""&amp;Parameters!$C$21&amp;"",J13,""&amp;Parameters!$D$14&amp;"",,,"TRUE","T")</f>
        <v>39.85</v>
      </c>
      <c r="K16" s="46">
        <f xml:space="preserve"> RTD("cqg.rtd",,"StudyData",Parameters!$C$14, "ATR", "MAType=Sim,Period="&amp;Parameters!$C$20&amp;"", "ATR",""&amp;Parameters!$C$21&amp;"",K13,""&amp;Parameters!$D$14&amp;"",,,"TRUE","T")</f>
        <v>39.6</v>
      </c>
      <c r="M16" s="44">
        <f xml:space="preserve"> RTD("cqg.rtd",,"StudyData",Parameters!$H$14, "ATR", "MAType=Sim,Period="&amp;Parameters!$H$20&amp;"", "ATR",""&amp;Parameters!$H$21&amp;"",M13,""&amp;Parameters!$I$14&amp;"",,,"TRUE","T")</f>
        <v>2.7650000000000001</v>
      </c>
      <c r="N16" s="44">
        <f xml:space="preserve"> RTD("cqg.rtd",,"StudyData",Parameters!$H$14, "ATR", "MAType=Sim,Period="&amp;Parameters!$H$20&amp;"", "ATR",""&amp;Parameters!$H$21&amp;"",N13,""&amp;Parameters!$I$14&amp;"",,,"TRUE","T")</f>
        <v>2.73</v>
      </c>
      <c r="O16" s="44">
        <f xml:space="preserve"> RTD("cqg.rtd",,"StudyData",Parameters!$H$14, "ATR", "MAType=Sim,Period="&amp;Parameters!$H$20&amp;"", "ATR",""&amp;Parameters!$H$21&amp;"",O13,""&amp;Parameters!$I$14&amp;"",,,"TRUE","T")</f>
        <v>2.6949999999999998</v>
      </c>
      <c r="P16" s="44">
        <f xml:space="preserve"> RTD("cqg.rtd",,"StudyData",Parameters!$H$14, "ATR", "MAType=Sim,Period="&amp;Parameters!$H$20&amp;"", "ATR",""&amp;Parameters!$H$21&amp;"",P13,""&amp;Parameters!$I$14&amp;"",,,"TRUE","T")</f>
        <v>2.41</v>
      </c>
      <c r="Q16" s="44">
        <f xml:space="preserve"> RTD("cqg.rtd",,"StudyData",Parameters!$H$14, "ATR", "MAType=Sim,Period="&amp;Parameters!$H$20&amp;"", "ATR",""&amp;Parameters!$H$21&amp;"",Q13,""&amp;Parameters!$I$14&amp;"",,,"TRUE","T")</f>
        <v>2.4</v>
      </c>
      <c r="R16" s="44">
        <f xml:space="preserve"> RTD("cqg.rtd",,"StudyData",Parameters!$H$14, "ATR", "MAType=Sim,Period="&amp;Parameters!$H$20&amp;"", "ATR",""&amp;Parameters!$H$21&amp;"",R13,""&amp;Parameters!$I$14&amp;"",,,"TRUE","T")</f>
        <v>2.4500000000000002</v>
      </c>
      <c r="S16" s="44">
        <f xml:space="preserve"> RTD("cqg.rtd",,"StudyData",Parameters!$H$14, "ATR", "MAType=Sim,Period="&amp;Parameters!$H$20&amp;"", "ATR",""&amp;Parameters!$H$21&amp;"",S13,""&amp;Parameters!$I$14&amp;"",,,"TRUE","T")</f>
        <v>2.4649999999999999</v>
      </c>
      <c r="T16" s="44">
        <f xml:space="preserve"> RTD("cqg.rtd",,"StudyData",Parameters!$H$14, "ATR", "MAType=Sim,Period="&amp;Parameters!$H$20&amp;"", "ATR",""&amp;Parameters!$H$21&amp;"",T13,""&amp;Parameters!$I$14&amp;"",,,"TRUE","T")</f>
        <v>2.92</v>
      </c>
      <c r="U16" s="44">
        <f xml:space="preserve"> RTD("cqg.rtd",,"StudyData",Parameters!$H$14, "ATR", "MAType=Sim,Period="&amp;Parameters!$H$20&amp;"", "ATR",""&amp;Parameters!$H$21&amp;"",U13,""&amp;Parameters!$I$14&amp;"",,,"TRUE","T")</f>
        <v>3.02</v>
      </c>
      <c r="V16" s="44">
        <f xml:space="preserve"> RTD("cqg.rtd",,"StudyData",Parameters!$H$14, "ATR", "MAType=Sim,Period="&amp;Parameters!$H$20&amp;"", "ATR",""&amp;Parameters!$H$21&amp;"",V13,""&amp;Parameters!$I$14&amp;"",,,"TRUE","T")</f>
        <v>2.99</v>
      </c>
    </row>
    <row r="17" spans="2:22" x14ac:dyDescent="0.3">
      <c r="B17" s="46">
        <f xml:space="preserve"> RTD("cqg.rtd",,"StudyData",Parameters!$C$14, "ATR", "MAType=Sim,Period="&amp;Parameters!$C$22&amp;"", "ATR",""&amp;Parameters!$C$23&amp;"",B13,""&amp;Parameters!$D$14&amp;"",,,"TRUE","T")</f>
        <v>201.65</v>
      </c>
      <c r="C17" s="46">
        <f xml:space="preserve"> RTD("cqg.rtd",,"StudyData",Parameters!$C$14, "ATR", "MAType=Sim,Period="&amp;Parameters!$C$22&amp;"", "ATR",""&amp;Parameters!$C$23&amp;"",C13,""&amp;Parameters!$D$14&amp;"",,,"TRUE","T")</f>
        <v>201.95</v>
      </c>
      <c r="D17" s="46">
        <f xml:space="preserve"> RTD("cqg.rtd",,"StudyData",Parameters!$C$14, "ATR", "MAType=Sim,Period="&amp;Parameters!$C$22&amp;"", "ATR",""&amp;Parameters!$C$23&amp;"",D13,""&amp;Parameters!$D$14&amp;"",,,"TRUE","T")</f>
        <v>201</v>
      </c>
      <c r="E17" s="46">
        <f xml:space="preserve"> RTD("cqg.rtd",,"StudyData",Parameters!$C$14, "ATR", "MAType=Sim,Period="&amp;Parameters!$C$22&amp;"", "ATR",""&amp;Parameters!$C$23&amp;"",E13,""&amp;Parameters!$D$14&amp;"",,,"TRUE","T")</f>
        <v>197.02500000000001</v>
      </c>
      <c r="F17" s="46">
        <f xml:space="preserve"> RTD("cqg.rtd",,"StudyData",Parameters!$C$14, "ATR", "MAType=Sim,Period="&amp;Parameters!$C$22&amp;"", "ATR",""&amp;Parameters!$C$23&amp;"",F13,""&amp;Parameters!$D$14&amp;"",,,"TRUE","T")</f>
        <v>202.05</v>
      </c>
      <c r="G17" s="46">
        <f xml:space="preserve"> RTD("cqg.rtd",,"StudyData",Parameters!$C$14, "ATR", "MAType=Sim,Period="&amp;Parameters!$C$22&amp;"", "ATR",""&amp;Parameters!$C$23&amp;"",G13,""&amp;Parameters!$D$14&amp;"",,,"TRUE","T")</f>
        <v>199.125</v>
      </c>
      <c r="H17" s="46">
        <f xml:space="preserve"> RTD("cqg.rtd",,"StudyData",Parameters!$C$14, "ATR", "MAType=Sim,Period="&amp;Parameters!$C$22&amp;"", "ATR",""&amp;Parameters!$C$23&amp;"",H13,""&amp;Parameters!$D$14&amp;"",,,"TRUE","T")</f>
        <v>194.35</v>
      </c>
      <c r="I17" s="46">
        <f xml:space="preserve"> RTD("cqg.rtd",,"StudyData",Parameters!$C$14, "ATR", "MAType=Sim,Period="&amp;Parameters!$C$22&amp;"", "ATR",""&amp;Parameters!$C$23&amp;"",I13,""&amp;Parameters!$D$14&amp;"",,,"TRUE","T")</f>
        <v>193.125</v>
      </c>
      <c r="J17" s="46">
        <f xml:space="preserve"> RTD("cqg.rtd",,"StudyData",Parameters!$C$14, "ATR", "MAType=Sim,Period="&amp;Parameters!$C$22&amp;"", "ATR",""&amp;Parameters!$C$23&amp;"",J13,""&amp;Parameters!$D$14&amp;"",,,"TRUE","T")</f>
        <v>192.35</v>
      </c>
      <c r="K17" s="46">
        <f xml:space="preserve"> RTD("cqg.rtd",,"StudyData",Parameters!$C$14, "ATR", "MAType=Sim,Period="&amp;Parameters!$C$22&amp;"", "ATR",""&amp;Parameters!$C$23&amp;"",K13,""&amp;Parameters!$D$14&amp;"",,,"TRUE","T")</f>
        <v>193</v>
      </c>
      <c r="M17" s="44">
        <f xml:space="preserve"> RTD("cqg.rtd",,"StudyData",Parameters!$H$14, "ATR", "MAType=Sim,Period="&amp;Parameters!$H$22&amp;"", "ATR",""&amp;Parameters!$H$23&amp;"",M13,""&amp;Parameters!$I$14&amp;"",,,"TRUE","T")</f>
        <v>21.21</v>
      </c>
      <c r="N17" s="44">
        <f xml:space="preserve"> RTD("cqg.rtd",,"StudyData",Parameters!$H$14, "ATR", "MAType=Sim,Period="&amp;Parameters!$H$22&amp;"", "ATR",""&amp;Parameters!$H$23&amp;"",N13,""&amp;Parameters!$I$14&amp;"",,,"TRUE","T")</f>
        <v>20.484999999999999</v>
      </c>
      <c r="O17" s="44">
        <f xml:space="preserve"> RTD("cqg.rtd",,"StudyData",Parameters!$H$14, "ATR", "MAType=Sim,Period="&amp;Parameters!$H$22&amp;"", "ATR",""&amp;Parameters!$H$23&amp;"",O13,""&amp;Parameters!$I$14&amp;"",,,"TRUE","T")</f>
        <v>18.940000000000001</v>
      </c>
      <c r="P17" s="44">
        <f xml:space="preserve"> RTD("cqg.rtd",,"StudyData",Parameters!$H$14, "ATR", "MAType=Sim,Period="&amp;Parameters!$H$22&amp;"", "ATR",""&amp;Parameters!$H$23&amp;"",P13,""&amp;Parameters!$I$14&amp;"",,,"TRUE","T")</f>
        <v>18.559999999999999</v>
      </c>
      <c r="Q17" s="44">
        <f xml:space="preserve"> RTD("cqg.rtd",,"StudyData",Parameters!$H$14, "ATR", "MAType=Sim,Period="&amp;Parameters!$H$22&amp;"", "ATR",""&amp;Parameters!$H$23&amp;"",Q13,""&amp;Parameters!$I$14&amp;"",,,"TRUE","T")</f>
        <v>19.254999999999999</v>
      </c>
      <c r="R17" s="44">
        <f xml:space="preserve"> RTD("cqg.rtd",,"StudyData",Parameters!$H$14, "ATR", "MAType=Sim,Period="&amp;Parameters!$H$22&amp;"", "ATR",""&amp;Parameters!$H$23&amp;"",R13,""&amp;Parameters!$I$14&amp;"",,,"TRUE","T")</f>
        <v>19.149999999999999</v>
      </c>
      <c r="S17" s="44">
        <f xml:space="preserve"> RTD("cqg.rtd",,"StudyData",Parameters!$H$14, "ATR", "MAType=Sim,Period="&amp;Parameters!$H$22&amp;"", "ATR",""&amp;Parameters!$H$23&amp;"",S13,""&amp;Parameters!$I$14&amp;"",,,"TRUE","T")</f>
        <v>18.829999999999998</v>
      </c>
      <c r="T17" s="44">
        <f xml:space="preserve"> RTD("cqg.rtd",,"StudyData",Parameters!$H$14, "ATR", "MAType=Sim,Period="&amp;Parameters!$H$22&amp;"", "ATR",""&amp;Parameters!$H$23&amp;"",T13,""&amp;Parameters!$I$14&amp;"",,,"TRUE","T")</f>
        <v>19.465</v>
      </c>
      <c r="U17" s="44">
        <f xml:space="preserve"> RTD("cqg.rtd",,"StudyData",Parameters!$H$14, "ATR", "MAType=Sim,Period="&amp;Parameters!$H$22&amp;"", "ATR",""&amp;Parameters!$H$23&amp;"",U13,""&amp;Parameters!$I$14&amp;"",,,"TRUE","T")</f>
        <v>19.285</v>
      </c>
      <c r="V17" s="44">
        <f xml:space="preserve"> RTD("cqg.rtd",,"StudyData",Parameters!$H$14, "ATR", "MAType=Sim,Period="&amp;Parameters!$H$22&amp;"", "ATR",""&amp;Parameters!$H$23&amp;"",V13,""&amp;Parameters!$I$14&amp;"",,,"TRUE","T")</f>
        <v>18.565000000000001</v>
      </c>
    </row>
    <row r="18" spans="2:22" x14ac:dyDescent="0.3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22" x14ac:dyDescent="0.3">
      <c r="B19" s="44">
        <v>-9</v>
      </c>
      <c r="C19" s="44">
        <f>B19+1</f>
        <v>-8</v>
      </c>
      <c r="D19" s="44">
        <f t="shared" ref="D19:K19" si="18">C19+1</f>
        <v>-7</v>
      </c>
      <c r="E19" s="44">
        <f t="shared" si="18"/>
        <v>-6</v>
      </c>
      <c r="F19" s="44">
        <f t="shared" si="18"/>
        <v>-5</v>
      </c>
      <c r="G19" s="44">
        <f t="shared" si="18"/>
        <v>-4</v>
      </c>
      <c r="H19" s="44">
        <f t="shared" si="18"/>
        <v>-3</v>
      </c>
      <c r="I19" s="44">
        <f t="shared" si="18"/>
        <v>-2</v>
      </c>
      <c r="J19" s="44">
        <f t="shared" si="18"/>
        <v>-1</v>
      </c>
      <c r="K19" s="44">
        <f t="shared" si="18"/>
        <v>0</v>
      </c>
      <c r="M19" s="44">
        <v>-9</v>
      </c>
      <c r="N19" s="44">
        <f>M19+1</f>
        <v>-8</v>
      </c>
      <c r="O19" s="44">
        <f t="shared" ref="O19" si="19">N19+1</f>
        <v>-7</v>
      </c>
      <c r="P19" s="44">
        <f t="shared" ref="P19" si="20">O19+1</f>
        <v>-6</v>
      </c>
      <c r="Q19" s="44">
        <f t="shared" ref="Q19" si="21">P19+1</f>
        <v>-5</v>
      </c>
      <c r="R19" s="44">
        <f t="shared" ref="R19" si="22">Q19+1</f>
        <v>-4</v>
      </c>
      <c r="S19" s="44">
        <f t="shared" ref="S19" si="23">R19+1</f>
        <v>-3</v>
      </c>
      <c r="T19" s="44">
        <f t="shared" ref="T19" si="24">S19+1</f>
        <v>-2</v>
      </c>
      <c r="U19" s="44">
        <f t="shared" ref="U19" si="25">T19+1</f>
        <v>-1</v>
      </c>
      <c r="V19" s="44">
        <f t="shared" ref="V19" si="26">U19+1</f>
        <v>0</v>
      </c>
    </row>
    <row r="20" spans="2:22" x14ac:dyDescent="0.3">
      <c r="B20" s="46">
        <f xml:space="preserve"> RTD("cqg.rtd",,"StudyData",Parameters!$C$26, "ATR", "MAType=Sim,Period="&amp;Parameters!$C$28&amp;"", "ATR",""&amp;Parameters!$C$29&amp;"",B19,""&amp;Parameters!$D$26&amp;"",,,"TRUE","T")</f>
        <v>3.55</v>
      </c>
      <c r="C20" s="46">
        <f xml:space="preserve"> RTD("cqg.rtd",,"StudyData",Parameters!$C$26, "ATR", "MAType=Sim,Period="&amp;Parameters!$C$28&amp;"", "ATR",""&amp;Parameters!$C$29&amp;"",C19,""&amp;Parameters!$D$26&amp;"",,,"TRUE","T")</f>
        <v>3.5</v>
      </c>
      <c r="D20" s="46">
        <f xml:space="preserve"> RTD("cqg.rtd",,"StudyData",Parameters!$C$26, "ATR", "MAType=Sim,Period="&amp;Parameters!$C$28&amp;"", "ATR",""&amp;Parameters!$C$29&amp;"",D19,""&amp;Parameters!$D$26&amp;"",,,"TRUE","T")</f>
        <v>3.75</v>
      </c>
      <c r="E20" s="46">
        <f xml:space="preserve"> RTD("cqg.rtd",,"StudyData",Parameters!$C$26, "ATR", "MAType=Sim,Period="&amp;Parameters!$C$28&amp;"", "ATR",""&amp;Parameters!$C$29&amp;"",E19,""&amp;Parameters!$D$26&amp;"",,,"TRUE","T")</f>
        <v>3.75</v>
      </c>
      <c r="F20" s="46">
        <f xml:space="preserve"> RTD("cqg.rtd",,"StudyData",Parameters!$C$26, "ATR", "MAType=Sim,Period="&amp;Parameters!$C$28&amp;"", "ATR",""&amp;Parameters!$C$29&amp;"",F19,""&amp;Parameters!$D$26&amp;"",,,"TRUE","T")</f>
        <v>3.75</v>
      </c>
      <c r="G20" s="46">
        <f xml:space="preserve"> RTD("cqg.rtd",,"StudyData",Parameters!$C$26, "ATR", "MAType=Sim,Period="&amp;Parameters!$C$28&amp;"", "ATR",""&amp;Parameters!$C$29&amp;"",G19,""&amp;Parameters!$D$26&amp;"",,,"TRUE","T")</f>
        <v>3.85</v>
      </c>
      <c r="H20" s="46">
        <f xml:space="preserve"> RTD("cqg.rtd",,"StudyData",Parameters!$C$26, "ATR", "MAType=Sim,Period="&amp;Parameters!$C$28&amp;"", "ATR",""&amp;Parameters!$C$29&amp;"",H19,""&amp;Parameters!$D$26&amp;"",,,"TRUE","T")</f>
        <v>4.05</v>
      </c>
      <c r="I20" s="46">
        <f xml:space="preserve"> RTD("cqg.rtd",,"StudyData",Parameters!$C$26, "ATR", "MAType=Sim,Period="&amp;Parameters!$C$28&amp;"", "ATR",""&amp;Parameters!$C$29&amp;"",I19,""&amp;Parameters!$D$26&amp;"",,,"TRUE","T")</f>
        <v>4.2</v>
      </c>
      <c r="J20" s="46">
        <f xml:space="preserve"> RTD("cqg.rtd",,"StudyData",Parameters!$C$26, "ATR", "MAType=Sim,Period="&amp;Parameters!$C$28&amp;"", "ATR",""&amp;Parameters!$C$29&amp;"",J19,""&amp;Parameters!$D$26&amp;"",,,"TRUE","T")</f>
        <v>4.25</v>
      </c>
      <c r="K20" s="46">
        <f xml:space="preserve"> RTD("cqg.rtd",,"StudyData",Parameters!$C$26, "ATR", "MAType=Sim,Period="&amp;Parameters!$C$28&amp;"", "ATR",""&amp;Parameters!$C$29&amp;"",K19,""&amp;Parameters!$D$26&amp;"",,,"TRUE","T")</f>
        <v>4.3</v>
      </c>
      <c r="M20" s="44">
        <f xml:space="preserve"> RTD("cqg.rtd",,"StudyData",Parameters!$H$26, "ATR", "MAType=Sim,Period="&amp;Parameters!$H$28&amp;"", "ATR",""&amp;Parameters!$H$29&amp;"",M19,""&amp;Parameters!$I$26&amp;"",,,"TRUE","T")</f>
        <v>1.24E-3</v>
      </c>
      <c r="N20" s="44">
        <f xml:space="preserve"> RTD("cqg.rtd",,"StudyData",Parameters!$H$26, "ATR", "MAType=Sim,Period="&amp;Parameters!$H$28&amp;"", "ATR",""&amp;Parameters!$H$29&amp;"",N19,""&amp;Parameters!$I$26&amp;"",,,"TRUE","T")</f>
        <v>1.25E-3</v>
      </c>
      <c r="O20" s="44">
        <f xml:space="preserve"> RTD("cqg.rtd",,"StudyData",Parameters!$H$26, "ATR", "MAType=Sim,Period="&amp;Parameters!$H$28&amp;"", "ATR",""&amp;Parameters!$H$29&amp;"",O19,""&amp;Parameters!$I$26&amp;"",,,"TRUE","T")</f>
        <v>1.2800000000000001E-3</v>
      </c>
      <c r="P20" s="44">
        <f xml:space="preserve"> RTD("cqg.rtd",,"StudyData",Parameters!$H$26, "ATR", "MAType=Sim,Period="&amp;Parameters!$H$28&amp;"", "ATR",""&amp;Parameters!$H$29&amp;"",P19,""&amp;Parameters!$I$26&amp;"",,,"TRUE","T")</f>
        <v>1.2650000000000001E-3</v>
      </c>
      <c r="Q20" s="44">
        <f xml:space="preserve"> RTD("cqg.rtd",,"StudyData",Parameters!$H$26, "ATR", "MAType=Sim,Period="&amp;Parameters!$H$28&amp;"", "ATR",""&amp;Parameters!$H$29&amp;"",Q19,""&amp;Parameters!$I$26&amp;"",,,"TRUE","T")</f>
        <v>1.2700000000000001E-3</v>
      </c>
      <c r="R20" s="44">
        <f xml:space="preserve"> RTD("cqg.rtd",,"StudyData",Parameters!$H$26, "ATR", "MAType=Sim,Period="&amp;Parameters!$H$28&amp;"", "ATR",""&amp;Parameters!$H$29&amp;"",R19,""&amp;Parameters!$I$26&amp;"",,,"TRUE","T")</f>
        <v>1.2999999999999999E-3</v>
      </c>
      <c r="S20" s="44">
        <f xml:space="preserve"> RTD("cqg.rtd",,"StudyData",Parameters!$H$26, "ATR", "MAType=Sim,Period="&amp;Parameters!$H$28&amp;"", "ATR",""&amp;Parameters!$H$29&amp;"",S19,""&amp;Parameters!$I$26&amp;"",,,"TRUE","T")</f>
        <v>1.2949999999999999E-3</v>
      </c>
      <c r="T20" s="44">
        <f xml:space="preserve"> RTD("cqg.rtd",,"StudyData",Parameters!$H$26, "ATR", "MAType=Sim,Period="&amp;Parameters!$H$28&amp;"", "ATR",""&amp;Parameters!$H$29&amp;"",T19,""&amp;Parameters!$I$26&amp;"",,,"TRUE","T")</f>
        <v>1.175E-3</v>
      </c>
      <c r="U20" s="44">
        <f xml:space="preserve"> RTD("cqg.rtd",,"StudyData",Parameters!$H$26, "ATR", "MAType=Sim,Period="&amp;Parameters!$H$28&amp;"", "ATR",""&amp;Parameters!$H$29&amp;"",U19,""&amp;Parameters!$I$26&amp;"",,,"TRUE","T")</f>
        <v>1.155E-3</v>
      </c>
      <c r="V20" s="44">
        <f xml:space="preserve"> RTD("cqg.rtd",,"StudyData",Parameters!$H$26, "ATR", "MAType=Sim,Period="&amp;Parameters!$H$28&amp;"", "ATR",""&amp;Parameters!$H$29&amp;"",V19,""&amp;Parameters!$I$26&amp;"",,,"TRUE","T")</f>
        <v>1.08E-3</v>
      </c>
    </row>
    <row r="21" spans="2:22" x14ac:dyDescent="0.3">
      <c r="B21" s="46">
        <f xml:space="preserve"> RTD("cqg.rtd",,"StudyData",Parameters!$C$26, "ATR", "MAType=Sim,Period="&amp;Parameters!$C$30&amp;"", "ATR",""&amp;Parameters!$C$31&amp;"",B19,""&amp;Parameters!$D$26&amp;"",,,"TRUE","T")</f>
        <v>6.4</v>
      </c>
      <c r="C21" s="46">
        <f xml:space="preserve"> RTD("cqg.rtd",,"StudyData",Parameters!$C$26, "ATR", "MAType=Sim,Period="&amp;Parameters!$C$30&amp;"", "ATR",""&amp;Parameters!$C$31&amp;"",C19,""&amp;Parameters!$D$26&amp;"",,,"TRUE","T")</f>
        <v>6.05</v>
      </c>
      <c r="D21" s="46">
        <f xml:space="preserve"> RTD("cqg.rtd",,"StudyData",Parameters!$C$26, "ATR", "MAType=Sim,Period="&amp;Parameters!$C$30&amp;"", "ATR",""&amp;Parameters!$C$31&amp;"",D19,""&amp;Parameters!$D$26&amp;"",,,"TRUE","T")</f>
        <v>6</v>
      </c>
      <c r="E21" s="46">
        <f xml:space="preserve"> RTD("cqg.rtd",,"StudyData",Parameters!$C$26, "ATR", "MAType=Sim,Period="&amp;Parameters!$C$30&amp;"", "ATR",""&amp;Parameters!$C$31&amp;"",E19,""&amp;Parameters!$D$26&amp;"",,,"TRUE","T")</f>
        <v>5.8</v>
      </c>
      <c r="F21" s="46">
        <f xml:space="preserve"> RTD("cqg.rtd",,"StudyData",Parameters!$C$26, "ATR", "MAType=Sim,Period="&amp;Parameters!$C$30&amp;"", "ATR",""&amp;Parameters!$C$31&amp;"",F19,""&amp;Parameters!$D$26&amp;"",,,"TRUE","T")</f>
        <v>5.6</v>
      </c>
      <c r="G21" s="46">
        <f xml:space="preserve"> RTD("cqg.rtd",,"StudyData",Parameters!$C$26, "ATR", "MAType=Sim,Period="&amp;Parameters!$C$30&amp;"", "ATR",""&amp;Parameters!$C$31&amp;"",G19,""&amp;Parameters!$D$26&amp;"",,,"TRUE","T")</f>
        <v>5.6</v>
      </c>
      <c r="H21" s="46">
        <f xml:space="preserve"> RTD("cqg.rtd",,"StudyData",Parameters!$C$26, "ATR", "MAType=Sim,Period="&amp;Parameters!$C$30&amp;"", "ATR",""&amp;Parameters!$C$31&amp;"",H19,""&amp;Parameters!$D$26&amp;"",,,"TRUE","T")</f>
        <v>5.85</v>
      </c>
      <c r="I21" s="46">
        <f xml:space="preserve"> RTD("cqg.rtd",,"StudyData",Parameters!$C$26, "ATR", "MAType=Sim,Period="&amp;Parameters!$C$30&amp;"", "ATR",""&amp;Parameters!$C$31&amp;"",I19,""&amp;Parameters!$D$26&amp;"",,,"TRUE","T")</f>
        <v>5.95</v>
      </c>
      <c r="J21" s="46">
        <f xml:space="preserve"> RTD("cqg.rtd",,"StudyData",Parameters!$C$26, "ATR", "MAType=Sim,Period="&amp;Parameters!$C$30&amp;"", "ATR",""&amp;Parameters!$C$31&amp;"",J19,""&amp;Parameters!$D$26&amp;"",,,"TRUE","T")</f>
        <v>6.25</v>
      </c>
      <c r="K21" s="46">
        <f xml:space="preserve"> RTD("cqg.rtd",,"StudyData",Parameters!$C$26, "ATR", "MAType=Sim,Period="&amp;Parameters!$C$30&amp;"", "ATR",""&amp;Parameters!$C$31&amp;"",K19,""&amp;Parameters!$D$26&amp;"",,,"TRUE","T")</f>
        <v>6.15</v>
      </c>
      <c r="M21" s="44">
        <f xml:space="preserve"> RTD("cqg.rtd",,"StudyData",Parameters!$H$26, "ATR", "MAType=Sim,Period="&amp;Parameters!$H$30&amp;"", "ATR",""&amp;Parameters!$H$31&amp;"",M19,""&amp;Parameters!$I$26&amp;"",,,"TRUE","T")</f>
        <v>1.575E-3</v>
      </c>
      <c r="N21" s="44">
        <f xml:space="preserve"> RTD("cqg.rtd",,"StudyData",Parameters!$H$26, "ATR", "MAType=Sim,Period="&amp;Parameters!$H$30&amp;"", "ATR",""&amp;Parameters!$H$31&amp;"",N19,""&amp;Parameters!$I$26&amp;"",,,"TRUE","T")</f>
        <v>1.4549999999999999E-3</v>
      </c>
      <c r="O21" s="44">
        <f xml:space="preserve"> RTD("cqg.rtd",,"StudyData",Parameters!$H$26, "ATR", "MAType=Sim,Period="&amp;Parameters!$H$30&amp;"", "ATR",""&amp;Parameters!$H$31&amp;"",O19,""&amp;Parameters!$I$26&amp;"",,,"TRUE","T")</f>
        <v>1.6050000000000001E-3</v>
      </c>
      <c r="P21" s="44">
        <f xml:space="preserve"> RTD("cqg.rtd",,"StudyData",Parameters!$H$26, "ATR", "MAType=Sim,Period="&amp;Parameters!$H$30&amp;"", "ATR",""&amp;Parameters!$H$31&amp;"",P19,""&amp;Parameters!$I$26&amp;"",,,"TRUE","T")</f>
        <v>1.6000000000000001E-3</v>
      </c>
      <c r="Q21" s="44">
        <f xml:space="preserve"> RTD("cqg.rtd",,"StudyData",Parameters!$H$26, "ATR", "MAType=Sim,Period="&amp;Parameters!$H$30&amp;"", "ATR",""&amp;Parameters!$H$31&amp;"",Q19,""&amp;Parameters!$I$26&amp;"",,,"TRUE","T")</f>
        <v>1.6050000000000001E-3</v>
      </c>
      <c r="R21" s="44">
        <f xml:space="preserve"> RTD("cqg.rtd",,"StudyData",Parameters!$H$26, "ATR", "MAType=Sim,Period="&amp;Parameters!$H$30&amp;"", "ATR",""&amp;Parameters!$H$31&amp;"",R19,""&amp;Parameters!$I$26&amp;"",,,"TRUE","T")</f>
        <v>1.66E-3</v>
      </c>
      <c r="S21" s="44">
        <f xml:space="preserve"> RTD("cqg.rtd",,"StudyData",Parameters!$H$26, "ATR", "MAType=Sim,Period="&amp;Parameters!$H$30&amp;"", "ATR",""&amp;Parameters!$H$31&amp;"",S19,""&amp;Parameters!$I$26&amp;"",,,"TRUE","T")</f>
        <v>1.6050000000000001E-3</v>
      </c>
      <c r="T21" s="44">
        <f xml:space="preserve"> RTD("cqg.rtd",,"StudyData",Parameters!$H$26, "ATR", "MAType=Sim,Period="&amp;Parameters!$H$30&amp;"", "ATR",""&amp;Parameters!$H$31&amp;"",T19,""&amp;Parameters!$I$26&amp;"",,,"TRUE","T")</f>
        <v>1.6149999999999999E-3</v>
      </c>
      <c r="U21" s="44">
        <f xml:space="preserve"> RTD("cqg.rtd",,"StudyData",Parameters!$H$26, "ATR", "MAType=Sim,Period="&amp;Parameters!$H$30&amp;"", "ATR",""&amp;Parameters!$H$31&amp;"",U19,""&amp;Parameters!$I$26&amp;"",,,"TRUE","T")</f>
        <v>1.6199999999999999E-3</v>
      </c>
      <c r="V21" s="44">
        <f xml:space="preserve"> RTD("cqg.rtd",,"StudyData",Parameters!$H$26, "ATR", "MAType=Sim,Period="&amp;Parameters!$H$30&amp;"", "ATR",""&amp;Parameters!$H$31&amp;"",V19,""&amp;Parameters!$I$26&amp;"",,,"TRUE","T")</f>
        <v>1.6149999999999999E-3</v>
      </c>
    </row>
    <row r="22" spans="2:22" x14ac:dyDescent="0.3">
      <c r="B22" s="46">
        <f xml:space="preserve"> RTD("cqg.rtd",,"StudyData",Parameters!$C$26, "ATR", "MAType=Sim,Period="&amp;Parameters!$C$32&amp;"", "ATR",""&amp;Parameters!$C$33&amp;"",B19,""&amp;Parameters!$D$26&amp;"",,,"TRUE","T")</f>
        <v>12.05</v>
      </c>
      <c r="C22" s="46">
        <f xml:space="preserve"> RTD("cqg.rtd",,"StudyData",Parameters!$C$26, "ATR", "MAType=Sim,Period="&amp;Parameters!$C$32&amp;"", "ATR",""&amp;Parameters!$C$33&amp;"",C19,""&amp;Parameters!$D$26&amp;"",,,"TRUE","T")</f>
        <v>11.65</v>
      </c>
      <c r="D22" s="46">
        <f xml:space="preserve"> RTD("cqg.rtd",,"StudyData",Parameters!$C$26, "ATR", "MAType=Sim,Period="&amp;Parameters!$C$32&amp;"", "ATR",""&amp;Parameters!$C$33&amp;"",D19,""&amp;Parameters!$D$26&amp;"",,,"TRUE","T")</f>
        <v>12.2</v>
      </c>
      <c r="E22" s="46">
        <f xml:space="preserve"> RTD("cqg.rtd",,"StudyData",Parameters!$C$26, "ATR", "MAType=Sim,Period="&amp;Parameters!$C$32&amp;"", "ATR",""&amp;Parameters!$C$33&amp;"",E19,""&amp;Parameters!$D$26&amp;"",,,"TRUE","T")</f>
        <v>12.75</v>
      </c>
      <c r="F22" s="46">
        <f xml:space="preserve"> RTD("cqg.rtd",,"StudyData",Parameters!$C$26, "ATR", "MAType=Sim,Period="&amp;Parameters!$C$32&amp;"", "ATR",""&amp;Parameters!$C$33&amp;"",F19,""&amp;Parameters!$D$26&amp;"",,,"TRUE","T")</f>
        <v>12.8</v>
      </c>
      <c r="G22" s="46">
        <f xml:space="preserve"> RTD("cqg.rtd",,"StudyData",Parameters!$C$26, "ATR", "MAType=Sim,Period="&amp;Parameters!$C$32&amp;"", "ATR",""&amp;Parameters!$C$33&amp;"",G19,""&amp;Parameters!$D$26&amp;"",,,"TRUE","T")</f>
        <v>12.85</v>
      </c>
      <c r="H22" s="46">
        <f xml:space="preserve"> RTD("cqg.rtd",,"StudyData",Parameters!$C$26, "ATR", "MAType=Sim,Period="&amp;Parameters!$C$32&amp;"", "ATR",""&amp;Parameters!$C$33&amp;"",H19,""&amp;Parameters!$D$26&amp;"",,,"TRUE","T")</f>
        <v>12.85</v>
      </c>
      <c r="I22" s="46">
        <f xml:space="preserve"> RTD("cqg.rtd",,"StudyData",Parameters!$C$26, "ATR", "MAType=Sim,Period="&amp;Parameters!$C$32&amp;"", "ATR",""&amp;Parameters!$C$33&amp;"",I19,""&amp;Parameters!$D$26&amp;"",,,"TRUE","T")</f>
        <v>12.75</v>
      </c>
      <c r="J22" s="46">
        <f xml:space="preserve"> RTD("cqg.rtd",,"StudyData",Parameters!$C$26, "ATR", "MAType=Sim,Period="&amp;Parameters!$C$32&amp;"", "ATR",""&amp;Parameters!$C$33&amp;"",J19,""&amp;Parameters!$D$26&amp;"",,,"TRUE","T")</f>
        <v>11.7</v>
      </c>
      <c r="K22" s="46">
        <f xml:space="preserve"> RTD("cqg.rtd",,"StudyData",Parameters!$C$26, "ATR", "MAType=Sim,Period="&amp;Parameters!$C$32&amp;"", "ATR",""&amp;Parameters!$C$33&amp;"",K19,""&amp;Parameters!$D$26&amp;"",,,"TRUE","T")</f>
        <v>11.6</v>
      </c>
      <c r="M22" s="44">
        <f xml:space="preserve"> RTD("cqg.rtd",,"StudyData",Parameters!$H$26, "ATR", "MAType=Sim,Period="&amp;Parameters!$H$32&amp;"", "ATR",""&amp;Parameters!$H$33&amp;"",M19,""&amp;Parameters!$I$26&amp;"",,,"TRUE","T")</f>
        <v>2.215E-3</v>
      </c>
      <c r="N22" s="44">
        <f xml:space="preserve"> RTD("cqg.rtd",,"StudyData",Parameters!$H$26, "ATR", "MAType=Sim,Period="&amp;Parameters!$H$32&amp;"", "ATR",""&amp;Parameters!$H$33&amp;"",N19,""&amp;Parameters!$I$26&amp;"",,,"TRUE","T")</f>
        <v>2.225E-3</v>
      </c>
      <c r="O22" s="44">
        <f xml:space="preserve"> RTD("cqg.rtd",,"StudyData",Parameters!$H$26, "ATR", "MAType=Sim,Period="&amp;Parameters!$H$32&amp;"", "ATR",""&amp;Parameters!$H$33&amp;"",O19,""&amp;Parameters!$I$26&amp;"",,,"TRUE","T")</f>
        <v>2.3600000000000001E-3</v>
      </c>
      <c r="P22" s="44">
        <f xml:space="preserve"> RTD("cqg.rtd",,"StudyData",Parameters!$H$26, "ATR", "MAType=Sim,Period="&amp;Parameters!$H$32&amp;"", "ATR",""&amp;Parameters!$H$33&amp;"",P19,""&amp;Parameters!$I$26&amp;"",,,"TRUE","T")</f>
        <v>2.215E-3</v>
      </c>
      <c r="Q22" s="44">
        <f xml:space="preserve"> RTD("cqg.rtd",,"StudyData",Parameters!$H$26, "ATR", "MAType=Sim,Period="&amp;Parameters!$H$32&amp;"", "ATR",""&amp;Parameters!$H$33&amp;"",Q19,""&amp;Parameters!$I$26&amp;"",,,"TRUE","T")</f>
        <v>2.1549999999999998E-3</v>
      </c>
      <c r="R22" s="44">
        <f xml:space="preserve"> RTD("cqg.rtd",,"StudyData",Parameters!$H$26, "ATR", "MAType=Sim,Period="&amp;Parameters!$H$32&amp;"", "ATR",""&amp;Parameters!$H$33&amp;"",R19,""&amp;Parameters!$I$26&amp;"",,,"TRUE","T")</f>
        <v>2.085E-3</v>
      </c>
      <c r="S22" s="44">
        <f xml:space="preserve"> RTD("cqg.rtd",,"StudyData",Parameters!$H$26, "ATR", "MAType=Sim,Period="&amp;Parameters!$H$32&amp;"", "ATR",""&amp;Parameters!$H$33&amp;"",S19,""&amp;Parameters!$I$26&amp;"",,,"TRUE","T")</f>
        <v>2E-3</v>
      </c>
      <c r="T22" s="44">
        <f xml:space="preserve"> RTD("cqg.rtd",,"StudyData",Parameters!$H$26, "ATR", "MAType=Sim,Period="&amp;Parameters!$H$32&amp;"", "ATR",""&amp;Parameters!$H$33&amp;"",T19,""&amp;Parameters!$I$26&amp;"",,,"TRUE","T")</f>
        <v>2.2499999999999998E-3</v>
      </c>
      <c r="U22" s="44">
        <f xml:space="preserve"> RTD("cqg.rtd",,"StudyData",Parameters!$H$26, "ATR", "MAType=Sim,Period="&amp;Parameters!$H$32&amp;"", "ATR",""&amp;Parameters!$H$33&amp;"",U19,""&amp;Parameters!$I$26&amp;"",,,"TRUE","T")</f>
        <v>2.3E-3</v>
      </c>
      <c r="V22" s="44">
        <f xml:space="preserve"> RTD("cqg.rtd",,"StudyData",Parameters!$H$26, "ATR", "MAType=Sim,Period="&amp;Parameters!$H$32&amp;"", "ATR",""&amp;Parameters!$H$33&amp;"",V19,""&amp;Parameters!$I$26&amp;"",,,"TRUE","T")</f>
        <v>2.32E-3</v>
      </c>
    </row>
    <row r="23" spans="2:22" x14ac:dyDescent="0.3">
      <c r="B23" s="46">
        <f xml:space="preserve"> RTD("cqg.rtd",,"StudyData",Parameters!$C$26, "ATR", "MAType=Sim,Period="&amp;Parameters!$C$34&amp;"", "ATR",""&amp;Parameters!$C$35&amp;"",B19,""&amp;Parameters!$D$26&amp;"",,,"TRUE","T")</f>
        <v>62.45</v>
      </c>
      <c r="C23" s="46">
        <f xml:space="preserve"> RTD("cqg.rtd",,"StudyData",Parameters!$C$26, "ATR", "MAType=Sim,Period="&amp;Parameters!$C$34&amp;"", "ATR",""&amp;Parameters!$C$35&amp;"",C19,""&amp;Parameters!$D$26&amp;"",,,"TRUE","T")</f>
        <v>62.45</v>
      </c>
      <c r="D23" s="46">
        <f xml:space="preserve"> RTD("cqg.rtd",,"StudyData",Parameters!$C$26, "ATR", "MAType=Sim,Period="&amp;Parameters!$C$34&amp;"", "ATR",""&amp;Parameters!$C$35&amp;"",D19,""&amp;Parameters!$D$26&amp;"",,,"TRUE","T")</f>
        <v>61.25</v>
      </c>
      <c r="E23" s="46">
        <f xml:space="preserve"> RTD("cqg.rtd",,"StudyData",Parameters!$C$26, "ATR", "MAType=Sim,Period="&amp;Parameters!$C$34&amp;"", "ATR",""&amp;Parameters!$C$35&amp;"",E19,""&amp;Parameters!$D$26&amp;"",,,"TRUE","T")</f>
        <v>59.3</v>
      </c>
      <c r="F23" s="46">
        <f xml:space="preserve"> RTD("cqg.rtd",,"StudyData",Parameters!$C$26, "ATR", "MAType=Sim,Period="&amp;Parameters!$C$34&amp;"", "ATR",""&amp;Parameters!$C$35&amp;"",F19,""&amp;Parameters!$D$26&amp;"",,,"TRUE","T")</f>
        <v>59.45</v>
      </c>
      <c r="G23" s="46">
        <f xml:space="preserve"> RTD("cqg.rtd",,"StudyData",Parameters!$C$26, "ATR", "MAType=Sim,Period="&amp;Parameters!$C$34&amp;"", "ATR",""&amp;Parameters!$C$35&amp;"",G19,""&amp;Parameters!$D$26&amp;"",,,"TRUE","T")</f>
        <v>59.7</v>
      </c>
      <c r="H23" s="46">
        <f xml:space="preserve"> RTD("cqg.rtd",,"StudyData",Parameters!$C$26, "ATR", "MAType=Sim,Period="&amp;Parameters!$C$34&amp;"", "ATR",""&amp;Parameters!$C$35&amp;"",H19,""&amp;Parameters!$D$26&amp;"",,,"TRUE","T")</f>
        <v>58.5</v>
      </c>
      <c r="I23" s="46">
        <f xml:space="preserve"> RTD("cqg.rtd",,"StudyData",Parameters!$C$26, "ATR", "MAType=Sim,Period="&amp;Parameters!$C$34&amp;"", "ATR",""&amp;Parameters!$C$35&amp;"",I19,""&amp;Parameters!$D$26&amp;"",,,"TRUE","T")</f>
        <v>57.35</v>
      </c>
      <c r="J23" s="46">
        <f xml:space="preserve"> RTD("cqg.rtd",,"StudyData",Parameters!$C$26, "ATR", "MAType=Sim,Period="&amp;Parameters!$C$34&amp;"", "ATR",""&amp;Parameters!$C$35&amp;"",J19,""&amp;Parameters!$D$26&amp;"",,,"TRUE","T")</f>
        <v>56.5</v>
      </c>
      <c r="K23" s="46">
        <f xml:space="preserve"> RTD("cqg.rtd",,"StudyData",Parameters!$C$26, "ATR", "MAType=Sim,Period="&amp;Parameters!$C$34&amp;"", "ATR",""&amp;Parameters!$C$35&amp;"",K19,""&amp;Parameters!$D$26&amp;"",,,"TRUE","T")</f>
        <v>56.3</v>
      </c>
      <c r="M23" s="44">
        <f xml:space="preserve"> RTD("cqg.rtd",,"StudyData",Parameters!$H$26, "ATR", "MAType=Sim,Period="&amp;Parameters!$H$34&amp;"", "ATR",""&amp;Parameters!$H$35&amp;"",M19,""&amp;Parameters!$I$26&amp;"",,,"TRUE","T")</f>
        <v>1.532E-2</v>
      </c>
      <c r="N23" s="44">
        <f xml:space="preserve"> RTD("cqg.rtd",,"StudyData",Parameters!$H$26, "ATR", "MAType=Sim,Period="&amp;Parameters!$H$34&amp;"", "ATR",""&amp;Parameters!$H$35&amp;"",N19,""&amp;Parameters!$I$26&amp;"",,,"TRUE","T")</f>
        <v>1.4825E-2</v>
      </c>
      <c r="O23" s="44">
        <f xml:space="preserve"> RTD("cqg.rtd",,"StudyData",Parameters!$H$26, "ATR", "MAType=Sim,Period="&amp;Parameters!$H$34&amp;"", "ATR",""&amp;Parameters!$H$35&amp;"",O19,""&amp;Parameters!$I$26&amp;"",,,"TRUE","T")</f>
        <v>1.396E-2</v>
      </c>
      <c r="P23" s="44">
        <f xml:space="preserve"> RTD("cqg.rtd",,"StudyData",Parameters!$H$26, "ATR", "MAType=Sim,Period="&amp;Parameters!$H$34&amp;"", "ATR",""&amp;Parameters!$H$35&amp;"",P19,""&amp;Parameters!$I$26&amp;"",,,"TRUE","T")</f>
        <v>1.4245000000000001E-2</v>
      </c>
      <c r="Q23" s="44">
        <f xml:space="preserve"> RTD("cqg.rtd",,"StudyData",Parameters!$H$26, "ATR", "MAType=Sim,Period="&amp;Parameters!$H$34&amp;"", "ATR",""&amp;Parameters!$H$35&amp;"",Q19,""&amp;Parameters!$I$26&amp;"",,,"TRUE","T")</f>
        <v>1.4435E-2</v>
      </c>
      <c r="R23" s="44">
        <f xml:space="preserve"> RTD("cqg.rtd",,"StudyData",Parameters!$H$26, "ATR", "MAType=Sim,Period="&amp;Parameters!$H$34&amp;"", "ATR",""&amp;Parameters!$H$35&amp;"",R19,""&amp;Parameters!$I$26&amp;"",,,"TRUE","T")</f>
        <v>1.3809999999999999E-2</v>
      </c>
      <c r="S23" s="44">
        <f xml:space="preserve"> RTD("cqg.rtd",,"StudyData",Parameters!$H$26, "ATR", "MAType=Sim,Period="&amp;Parameters!$H$34&amp;"", "ATR",""&amp;Parameters!$H$35&amp;"",S19,""&amp;Parameters!$I$26&amp;"",,,"TRUE","T")</f>
        <v>1.3860000000000001E-2</v>
      </c>
      <c r="T23" s="44">
        <f xml:space="preserve"> RTD("cqg.rtd",,"StudyData",Parameters!$H$26, "ATR", "MAType=Sim,Period="&amp;Parameters!$H$34&amp;"", "ATR",""&amp;Parameters!$H$35&amp;"",T19,""&amp;Parameters!$I$26&amp;"",,,"TRUE","T")</f>
        <v>1.3915E-2</v>
      </c>
      <c r="U23" s="44">
        <f xml:space="preserve"> RTD("cqg.rtd",,"StudyData",Parameters!$H$26, "ATR", "MAType=Sim,Period="&amp;Parameters!$H$34&amp;"", "ATR",""&amp;Parameters!$H$35&amp;"",U19,""&amp;Parameters!$I$26&amp;"",,,"TRUE","T")</f>
        <v>1.3705E-2</v>
      </c>
      <c r="V23" s="44">
        <f xml:space="preserve"> RTD("cqg.rtd",,"StudyData",Parameters!$H$26, "ATR", "MAType=Sim,Period="&amp;Parameters!$H$34&amp;"", "ATR",""&amp;Parameters!$H$35&amp;"",V19,""&amp;Parameters!$I$26&amp;"",,,"TRUE","T")</f>
        <v>1.3465E-2</v>
      </c>
    </row>
    <row r="24" spans="2:22" x14ac:dyDescent="0.3"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2:22" x14ac:dyDescent="0.3">
      <c r="B25" s="44">
        <v>-9</v>
      </c>
      <c r="C25" s="44">
        <f>B25+1</f>
        <v>-8</v>
      </c>
      <c r="D25" s="44">
        <f t="shared" ref="D25:K25" si="27">C25+1</f>
        <v>-7</v>
      </c>
      <c r="E25" s="44">
        <f t="shared" si="27"/>
        <v>-6</v>
      </c>
      <c r="F25" s="44">
        <f t="shared" si="27"/>
        <v>-5</v>
      </c>
      <c r="G25" s="44">
        <f t="shared" si="27"/>
        <v>-4</v>
      </c>
      <c r="H25" s="44">
        <f t="shared" si="27"/>
        <v>-3</v>
      </c>
      <c r="I25" s="44">
        <f t="shared" si="27"/>
        <v>-2</v>
      </c>
      <c r="J25" s="44">
        <f t="shared" si="27"/>
        <v>-1</v>
      </c>
      <c r="K25" s="44">
        <f t="shared" si="27"/>
        <v>0</v>
      </c>
    </row>
    <row r="26" spans="2:22" x14ac:dyDescent="0.3">
      <c r="B26" s="47">
        <f xml:space="preserve"> RTD("cqg.rtd",,"StudyData",Parameters!$C$38, "ATR", "MAType=Sim,Period="&amp;Parameters!$C$40&amp;"", "ATR",""&amp;Parameters!$C$41&amp;"",B25,""&amp;Parameters!$D$38&amp;"",,,"TRUE","T")</f>
        <v>17.75</v>
      </c>
      <c r="C26" s="47">
        <f xml:space="preserve"> RTD("cqg.rtd",,"StudyData",Parameters!$C$38, "ATR", "MAType=Sim,Period="&amp;Parameters!$C$40&amp;"", "ATR",""&amp;Parameters!$C$41&amp;"",C25,""&amp;Parameters!$D$38&amp;"",,,"TRUE","T")</f>
        <v>17.75</v>
      </c>
      <c r="D26" s="47">
        <f xml:space="preserve"> RTD("cqg.rtd",,"StudyData",Parameters!$C$38, "ATR", "MAType=Sim,Period="&amp;Parameters!$C$40&amp;"", "ATR",""&amp;Parameters!$C$41&amp;"",D25,""&amp;Parameters!$D$38&amp;"",,,"TRUE","T")</f>
        <v>18.5</v>
      </c>
      <c r="E26" s="47">
        <f xml:space="preserve"> RTD("cqg.rtd",,"StudyData",Parameters!$C$38, "ATR", "MAType=Sim,Period="&amp;Parameters!$C$40&amp;"", "ATR",""&amp;Parameters!$C$41&amp;"",E25,""&amp;Parameters!$D$38&amp;"",,,"TRUE","T")</f>
        <v>19</v>
      </c>
      <c r="F26" s="47">
        <f xml:space="preserve"> RTD("cqg.rtd",,"StudyData",Parameters!$C$38, "ATR", "MAType=Sim,Period="&amp;Parameters!$C$40&amp;"", "ATR",""&amp;Parameters!$C$41&amp;"",F25,""&amp;Parameters!$D$38&amp;"",,,"TRUE","T")</f>
        <v>19.25</v>
      </c>
      <c r="G26" s="47">
        <f xml:space="preserve"> RTD("cqg.rtd",,"StudyData",Parameters!$C$38, "ATR", "MAType=Sim,Period="&amp;Parameters!$C$40&amp;"", "ATR",""&amp;Parameters!$C$41&amp;"",G25,""&amp;Parameters!$D$38&amp;"",,,"TRUE","T")</f>
        <v>19.5</v>
      </c>
      <c r="H26" s="47">
        <f xml:space="preserve"> RTD("cqg.rtd",,"StudyData",Parameters!$C$38, "ATR", "MAType=Sim,Period="&amp;Parameters!$C$40&amp;"", "ATR",""&amp;Parameters!$C$41&amp;"",H25,""&amp;Parameters!$D$38&amp;"",,,"TRUE","T")</f>
        <v>19.75</v>
      </c>
      <c r="I26" s="47">
        <f xml:space="preserve"> RTD("cqg.rtd",,"StudyData",Parameters!$C$38, "ATR", "MAType=Sim,Period="&amp;Parameters!$C$40&amp;"", "ATR",""&amp;Parameters!$C$41&amp;"",I25,""&amp;Parameters!$D$38&amp;"",,,"TRUE","T")</f>
        <v>20</v>
      </c>
      <c r="J26" s="47">
        <f xml:space="preserve"> RTD("cqg.rtd",,"StudyData",Parameters!$C$38, "ATR", "MAType=Sim,Period="&amp;Parameters!$C$40&amp;"", "ATR",""&amp;Parameters!$C$41&amp;"",J25,""&amp;Parameters!$D$38&amp;"",,,"TRUE","T")</f>
        <v>20.25</v>
      </c>
      <c r="K26" s="47">
        <f xml:space="preserve"> RTD("cqg.rtd",,"StudyData",Parameters!$C$38, "ATR", "MAType=Sim,Period="&amp;Parameters!$C$40&amp;"", "ATR",""&amp;Parameters!$C$41&amp;"",K25,""&amp;Parameters!$D$38&amp;"",,,"TRUE","T")</f>
        <v>20.25</v>
      </c>
      <c r="M26" s="44" t="str">
        <f>Parameters!C2</f>
        <v>EP</v>
      </c>
      <c r="N26" s="44">
        <f>RTD("cqg.rtd", ,"ContractData",M26, "Y_Settlement",, "T")</f>
        <v>2083.25</v>
      </c>
      <c r="O26" s="48">
        <f>(RTD("cqg.rtd", ,"ContractData",M26, "Open",, "T")-N26)/N26</f>
        <v>4.8001920076803071E-4</v>
      </c>
      <c r="P26" s="48">
        <f>(RTD("cqg.rtd", ,"ContractData",M26, "High",, "T")-N26)/N26</f>
        <v>3.8401536061442457E-3</v>
      </c>
      <c r="Q26" s="48">
        <f>(RTD("cqg.rtd", ,"ContractData",M26, "Low",, "T")-N26)/N26</f>
        <v>-8.4003360134405377E-4</v>
      </c>
      <c r="R26" s="48">
        <f>RTD("cqg.rtd", ,"ContractData",M26, "PerCentNetLastTrade",, "T")/100</f>
        <v>1.4400576023040922E-3</v>
      </c>
    </row>
    <row r="27" spans="2:22" x14ac:dyDescent="0.3">
      <c r="B27" s="47">
        <f xml:space="preserve"> RTD("cqg.rtd",,"StudyData",Parameters!$C$38, "ATR", "MAType=Sim,Period="&amp;Parameters!$C$42&amp;"", "ATR",""&amp;Parameters!$C$43&amp;"",B25,""&amp;Parameters!$D$38&amp;"",,,"TRUE","T")</f>
        <v>32.5</v>
      </c>
      <c r="C27" s="47">
        <f xml:space="preserve"> RTD("cqg.rtd",,"StudyData",Parameters!$C$38, "ATR", "MAType=Sim,Period="&amp;Parameters!$C$42&amp;"", "ATR",""&amp;Parameters!$C$43&amp;"",C25,""&amp;Parameters!$D$38&amp;"",,,"TRUE","T")</f>
        <v>30.75</v>
      </c>
      <c r="D27" s="47">
        <f xml:space="preserve"> RTD("cqg.rtd",,"StudyData",Parameters!$C$38, "ATR", "MAType=Sim,Period="&amp;Parameters!$C$42&amp;"", "ATR",""&amp;Parameters!$C$43&amp;"",D25,""&amp;Parameters!$D$38&amp;"",,,"TRUE","T")</f>
        <v>28</v>
      </c>
      <c r="E27" s="47">
        <f xml:space="preserve"> RTD("cqg.rtd",,"StudyData",Parameters!$C$38, "ATR", "MAType=Sim,Period="&amp;Parameters!$C$42&amp;"", "ATR",""&amp;Parameters!$C$43&amp;"",E25,""&amp;Parameters!$D$38&amp;"",,,"TRUE","T")</f>
        <v>27.5</v>
      </c>
      <c r="F27" s="47">
        <f xml:space="preserve"> RTD("cqg.rtd",,"StudyData",Parameters!$C$38, "ATR", "MAType=Sim,Period="&amp;Parameters!$C$42&amp;"", "ATR",""&amp;Parameters!$C$43&amp;"",F25,""&amp;Parameters!$D$38&amp;"",,,"TRUE","T")</f>
        <v>26.75</v>
      </c>
      <c r="G27" s="47">
        <f xml:space="preserve"> RTD("cqg.rtd",,"StudyData",Parameters!$C$38, "ATR", "MAType=Sim,Period="&amp;Parameters!$C$42&amp;"", "ATR",""&amp;Parameters!$C$43&amp;"",G25,""&amp;Parameters!$D$38&amp;"",,,"TRUE","T")</f>
        <v>26.5</v>
      </c>
      <c r="H27" s="47">
        <f xml:space="preserve"> RTD("cqg.rtd",,"StudyData",Parameters!$C$38, "ATR", "MAType=Sim,Period="&amp;Parameters!$C$42&amp;"", "ATR",""&amp;Parameters!$C$43&amp;"",H25,""&amp;Parameters!$D$38&amp;"",,,"TRUE","T")</f>
        <v>26.75</v>
      </c>
      <c r="I27" s="47">
        <f xml:space="preserve"> RTD("cqg.rtd",,"StudyData",Parameters!$C$38, "ATR", "MAType=Sim,Period="&amp;Parameters!$C$42&amp;"", "ATR",""&amp;Parameters!$C$43&amp;"",I25,""&amp;Parameters!$D$38&amp;"",,,"TRUE","T")</f>
        <v>26.75</v>
      </c>
      <c r="J27" s="47">
        <f xml:space="preserve"> RTD("cqg.rtd",,"StudyData",Parameters!$C$38, "ATR", "MAType=Sim,Period="&amp;Parameters!$C$42&amp;"", "ATR",""&amp;Parameters!$C$43&amp;"",J25,""&amp;Parameters!$D$38&amp;"",,,"TRUE","T")</f>
        <v>26.75</v>
      </c>
      <c r="K27" s="47">
        <f xml:space="preserve"> RTD("cqg.rtd",,"StudyData",Parameters!$C$38, "ATR", "MAType=Sim,Period="&amp;Parameters!$C$42&amp;"", "ATR",""&amp;Parameters!$C$43&amp;"",K25,""&amp;Parameters!$D$38&amp;"",,,"TRUE","T")</f>
        <v>26.5</v>
      </c>
      <c r="M27" s="44" t="str">
        <f>Parameters!C14</f>
        <v>DD</v>
      </c>
      <c r="N27" s="44">
        <f>RTD("cqg.rtd", ,"ContractData",M27, "Y_Settlement",, "T")</f>
        <v>10329.5</v>
      </c>
      <c r="O27" s="48">
        <f>(RTD("cqg.rtd", ,"ContractData",M27, "Open",, "T")-N27)/N27</f>
        <v>2.2750375139164529E-3</v>
      </c>
      <c r="P27" s="48">
        <f>(RTD("cqg.rtd", ,"ContractData",M27, "High",, "T")-N27)/N27</f>
        <v>8.9065298417154749E-3</v>
      </c>
      <c r="Q27" s="48">
        <f>(RTD("cqg.rtd", ,"ContractData",M27, "Low",, "T")-N27)/N27</f>
        <v>-6.7283024347741908E-3</v>
      </c>
      <c r="R27" s="48">
        <f>RTD("cqg.rtd", ,"ContractData",M27, "PerCentNetLastTrade",, "T")/100</f>
        <v>-6.2926569533859333E-3</v>
      </c>
    </row>
    <row r="28" spans="2:22" x14ac:dyDescent="0.3">
      <c r="B28" s="47">
        <f xml:space="preserve"> RTD("cqg.rtd",,"StudyData",Parameters!$C$38, "ATR", "MAType=Sim,Period="&amp;Parameters!$C$44&amp;"", "ATR",""&amp;Parameters!$C$45&amp;"",B25,""&amp;Parameters!$D$38&amp;"",,,"TRUE","T")</f>
        <v>86.25</v>
      </c>
      <c r="C28" s="47">
        <f xml:space="preserve"> RTD("cqg.rtd",,"StudyData",Parameters!$C$38, "ATR", "MAType=Sim,Period="&amp;Parameters!$C$44&amp;"", "ATR",""&amp;Parameters!$C$45&amp;"",C25,""&amp;Parameters!$D$38&amp;"",,,"TRUE","T")</f>
        <v>86.5</v>
      </c>
      <c r="D28" s="47">
        <f xml:space="preserve"> RTD("cqg.rtd",,"StudyData",Parameters!$C$38, "ATR", "MAType=Sim,Period="&amp;Parameters!$C$44&amp;"", "ATR",""&amp;Parameters!$C$45&amp;"",D25,""&amp;Parameters!$D$38&amp;"",,,"TRUE","T")</f>
        <v>84.5</v>
      </c>
      <c r="E28" s="47">
        <f xml:space="preserve"> RTD("cqg.rtd",,"StudyData",Parameters!$C$38, "ATR", "MAType=Sim,Period="&amp;Parameters!$C$44&amp;"", "ATR",""&amp;Parameters!$C$45&amp;"",E25,""&amp;Parameters!$D$38&amp;"",,,"TRUE","T")</f>
        <v>86.5</v>
      </c>
      <c r="F28" s="47">
        <f xml:space="preserve"> RTD("cqg.rtd",,"StudyData",Parameters!$C$38, "ATR", "MAType=Sim,Period="&amp;Parameters!$C$44&amp;"", "ATR",""&amp;Parameters!$C$45&amp;"",F25,""&amp;Parameters!$D$38&amp;"",,,"TRUE","T")</f>
        <v>88.5</v>
      </c>
      <c r="G28" s="47">
        <f xml:space="preserve"> RTD("cqg.rtd",,"StudyData",Parameters!$C$38, "ATR", "MAType=Sim,Period="&amp;Parameters!$C$44&amp;"", "ATR",""&amp;Parameters!$C$45&amp;"",G25,""&amp;Parameters!$D$38&amp;"",,,"TRUE","T")</f>
        <v>85.75</v>
      </c>
      <c r="H28" s="47">
        <f xml:space="preserve"> RTD("cqg.rtd",,"StudyData",Parameters!$C$38, "ATR", "MAType=Sim,Period="&amp;Parameters!$C$44&amp;"", "ATR",""&amp;Parameters!$C$45&amp;"",H25,""&amp;Parameters!$D$38&amp;"",,,"TRUE","T")</f>
        <v>85</v>
      </c>
      <c r="I28" s="47">
        <f xml:space="preserve"> RTD("cqg.rtd",,"StudyData",Parameters!$C$38, "ATR", "MAType=Sim,Period="&amp;Parameters!$C$44&amp;"", "ATR",""&amp;Parameters!$C$45&amp;"",I25,""&amp;Parameters!$D$38&amp;"",,,"TRUE","T")</f>
        <v>84.25</v>
      </c>
      <c r="J28" s="47">
        <f xml:space="preserve"> RTD("cqg.rtd",,"StudyData",Parameters!$C$38, "ATR", "MAType=Sim,Period="&amp;Parameters!$C$44&amp;"", "ATR",""&amp;Parameters!$C$45&amp;"",J25,""&amp;Parameters!$D$38&amp;"",,,"TRUE","T")</f>
        <v>84.75</v>
      </c>
      <c r="K28" s="47">
        <f xml:space="preserve"> RTD("cqg.rtd",,"StudyData",Parameters!$C$38, "ATR", "MAType=Sim,Period="&amp;Parameters!$C$44&amp;"", "ATR",""&amp;Parameters!$C$45&amp;"",K25,""&amp;Parameters!$D$38&amp;"",,,"TRUE","T")</f>
        <v>82</v>
      </c>
      <c r="M28" s="44" t="str">
        <f>Parameters!C26</f>
        <v>DSX</v>
      </c>
      <c r="N28" s="44">
        <f>RTD("cqg.rtd", ,"ContractData",M28, "Y_Settlement",, "T")</f>
        <v>3050</v>
      </c>
      <c r="O28" s="48">
        <f>(RTD("cqg.rtd", ,"ContractData",M28, "Open",, "T")-N28)/N28</f>
        <v>3.9344262295081967E-3</v>
      </c>
      <c r="P28" s="48">
        <f>(RTD("cqg.rtd", ,"ContractData",M28, "High",, "T")-N28)/N28</f>
        <v>1.1475409836065573E-2</v>
      </c>
      <c r="Q28" s="48">
        <f>(RTD("cqg.rtd", ,"ContractData",M28, "Low",, "T")-N28)/N28</f>
        <v>-9.8360655737704918E-4</v>
      </c>
      <c r="R28" s="48">
        <f>RTD("cqg.rtd", ,"ContractData",M28, "PerCentNetLastTrade",, "T")/100</f>
        <v>0</v>
      </c>
    </row>
    <row r="29" spans="2:22" x14ac:dyDescent="0.3">
      <c r="B29" s="44">
        <f xml:space="preserve"> RTD("cqg.rtd",,"StudyData",Parameters!$C$38, "ATR", "MAType=Sim,Period="&amp;Parameters!$C$46&amp;"", "ATR",""&amp;Parameters!$C$47&amp;"",B25,""&amp;Parameters!$D$38&amp;"",,,"TRUE","T")</f>
        <v>398.75</v>
      </c>
      <c r="C29" s="44">
        <f xml:space="preserve"> RTD("cqg.rtd",,"StudyData",Parameters!$C$38, "ATR", "MAType=Sim,Period="&amp;Parameters!$C$46&amp;"", "ATR",""&amp;Parameters!$C$47&amp;"",C25,""&amp;Parameters!$D$38&amp;"",,,"TRUE","T")</f>
        <v>388</v>
      </c>
      <c r="D29" s="44">
        <f xml:space="preserve"> RTD("cqg.rtd",,"StudyData",Parameters!$C$38, "ATR", "MAType=Sim,Period="&amp;Parameters!$C$46&amp;"", "ATR",""&amp;Parameters!$C$47&amp;"",D25,""&amp;Parameters!$D$38&amp;"",,,"TRUE","T")</f>
        <v>395</v>
      </c>
      <c r="E29" s="44">
        <f xml:space="preserve"> RTD("cqg.rtd",,"StudyData",Parameters!$C$38, "ATR", "MAType=Sim,Period="&amp;Parameters!$C$46&amp;"", "ATR",""&amp;Parameters!$C$47&amp;"",E25,""&amp;Parameters!$D$38&amp;"",,,"TRUE","T")</f>
        <v>397</v>
      </c>
      <c r="F29" s="44">
        <f xml:space="preserve"> RTD("cqg.rtd",,"StudyData",Parameters!$C$38, "ATR", "MAType=Sim,Period="&amp;Parameters!$C$46&amp;"", "ATR",""&amp;Parameters!$C$47&amp;"",F25,""&amp;Parameters!$D$38&amp;"",,,"TRUE","T")</f>
        <v>395.25</v>
      </c>
      <c r="G29" s="44">
        <f xml:space="preserve"> RTD("cqg.rtd",,"StudyData",Parameters!$C$38, "ATR", "MAType=Sim,Period="&amp;Parameters!$C$46&amp;"", "ATR",""&amp;Parameters!$C$47&amp;"",G25,""&amp;Parameters!$D$38&amp;"",,,"TRUE","T")</f>
        <v>409.75</v>
      </c>
      <c r="H29" s="44">
        <f xml:space="preserve"> RTD("cqg.rtd",,"StudyData",Parameters!$C$38, "ATR", "MAType=Sim,Period="&amp;Parameters!$C$46&amp;"", "ATR",""&amp;Parameters!$C$47&amp;"",H25,""&amp;Parameters!$D$38&amp;"",,,"TRUE","T")</f>
        <v>413.25</v>
      </c>
      <c r="I29" s="44">
        <f xml:space="preserve"> RTD("cqg.rtd",,"StudyData",Parameters!$C$38, "ATR", "MAType=Sim,Period="&amp;Parameters!$C$46&amp;"", "ATR",""&amp;Parameters!$C$47&amp;"",I25,""&amp;Parameters!$D$38&amp;"",,,"TRUE","T")</f>
        <v>418.75</v>
      </c>
      <c r="J29" s="44">
        <f xml:space="preserve"> RTD("cqg.rtd",,"StudyData",Parameters!$C$38, "ATR", "MAType=Sim,Period="&amp;Parameters!$C$46&amp;"", "ATR",""&amp;Parameters!$C$47&amp;"",J25,""&amp;Parameters!$D$38&amp;"",,,"TRUE","T")</f>
        <v>424</v>
      </c>
      <c r="K29" s="44">
        <f xml:space="preserve"> RTD("cqg.rtd",,"StudyData",Parameters!$C$38, "ATR", "MAType=Sim,Period="&amp;Parameters!$C$46&amp;"", "ATR",""&amp;Parameters!$C$47&amp;"",K25,""&amp;Parameters!$D$38&amp;"",,,"TRUE","T")</f>
        <v>416.25</v>
      </c>
      <c r="M29" s="44" t="str">
        <f>Parameters!C38</f>
        <v>MJNK</v>
      </c>
      <c r="N29" s="44">
        <f>RTD("cqg.rtd", ,"ContractData",M29, "Y_Settlement",, "T")</f>
        <v>17300</v>
      </c>
      <c r="O29" s="48">
        <f>(RTD("cqg.rtd", ,"ContractData",M29, "Open",, "T")-N29)/N29</f>
        <v>2.8901734104046245E-4</v>
      </c>
      <c r="P29" s="48">
        <f>(RTD("cqg.rtd", ,"ContractData",M29, "High",, "T")-N29)/N29</f>
        <v>5.491329479768786E-3</v>
      </c>
      <c r="Q29" s="48">
        <f>(RTD("cqg.rtd", ,"ContractData",M29, "Low",, "T")-N29)/N29</f>
        <v>-2.8901734104046245E-4</v>
      </c>
      <c r="R29" s="48">
        <f>RTD("cqg.rtd", ,"ContractData",M29, "PerCentNetLastTrade",, "T")/100</f>
        <v>3.4682080924855491E-3</v>
      </c>
    </row>
    <row r="30" spans="2:22" x14ac:dyDescent="0.3">
      <c r="M30" s="44" t="str">
        <f>Parameters!H2</f>
        <v>CLE</v>
      </c>
      <c r="N30" s="44">
        <f>RTD("cqg.rtd", ,"ContractData",M30, "Y_Settlement",, "T")</f>
        <v>42.64</v>
      </c>
      <c r="O30" s="48">
        <f>(RTD("cqg.rtd", ,"ContractData",M30, "Open",, "T")-N30)/N30</f>
        <v>7.5046904315197067E-3</v>
      </c>
      <c r="P30" s="48">
        <f>(RTD("cqg.rtd", ,"ContractData",M30, "High",, "T")-N30)/N30</f>
        <v>2.3452157598499061E-2</v>
      </c>
      <c r="Q30" s="48">
        <f>(RTD("cqg.rtd", ,"ContractData",M30, "Low",, "T")-N30)/N30</f>
        <v>-3.2833020637898819E-3</v>
      </c>
      <c r="R30" s="48">
        <f>RTD("cqg.rtd", ,"ContractData",M30, "PerCentNetLastTrade",, "T")/100</f>
        <v>1.9465290806754222E-2</v>
      </c>
    </row>
    <row r="31" spans="2:22" x14ac:dyDescent="0.3">
      <c r="M31" s="44" t="str">
        <f>Parameters!H14</f>
        <v>GCE</v>
      </c>
      <c r="N31" s="44">
        <f>RTD("cqg.rtd", ,"ContractData",M31, "Y_Settlement",, "T")</f>
        <v>1240.2</v>
      </c>
      <c r="O31" s="48">
        <f>(RTD("cqg.rtd", ,"ContractData",M31, "Open",, "T")-N31)/N31</f>
        <v>-3.2252862441530688E-4</v>
      </c>
      <c r="P31" s="48">
        <f>(RTD("cqg.rtd", ,"ContractData",M31, "High",, "T")-N31)/N31</f>
        <v>5.0798258345427791E-3</v>
      </c>
      <c r="Q31" s="48">
        <f>(RTD("cqg.rtd", ,"ContractData",M31, "Low",, "T")-N31)/N31</f>
        <v>-6.047411707789066E-3</v>
      </c>
      <c r="R31" s="48">
        <f>RTD("cqg.rtd", ,"ContractData",M31, "PerCentNetLastTrade",, "T")/100</f>
        <v>2.0964360587002098E-3</v>
      </c>
    </row>
    <row r="32" spans="2:22" x14ac:dyDescent="0.3">
      <c r="M32" s="44" t="str">
        <f>Parameters!H26</f>
        <v>BP6</v>
      </c>
      <c r="N32" s="44">
        <f>RTD("cqg.rtd", ,"ContractData",M32, "Y_Settlement",, "T")</f>
        <v>1.4479</v>
      </c>
      <c r="O32" s="48">
        <f>(RTD("cqg.rtd", ,"ContractData",M32, "Open",, "T")-N32)/N32</f>
        <v>2.0719662960162237E-4</v>
      </c>
      <c r="P32" s="48">
        <f>(RTD("cqg.rtd", ,"ContractData",M32, "High",, "T")-N32)/N32</f>
        <v>1.1188617998480706E-2</v>
      </c>
      <c r="Q32" s="48">
        <f>(RTD("cqg.rtd", ,"ContractData",M32, "Low",, "T")-N32)/N32</f>
        <v>6.9065543200643026E-5</v>
      </c>
      <c r="R32" s="48">
        <f>RTD("cqg.rtd", ,"ContractData",M32, "PerCentNetLastTrade",, "T")/100</f>
        <v>1.0014503764072105E-2</v>
      </c>
    </row>
  </sheetData>
  <sheetProtection algorithmName="SHA-512" hashValue="hZ/tKLAsZzqPSlLfyyssCeHEdfSl1ZzWazbVpzWB/MW/Ar9Oa+p7UhWkzs1wUezp3FTf31RKj6CFJ+fd1kJPsw==" saltValue="yrSB7Ezrj5tec6n2OwDWm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Display</vt:lpstr>
      <vt:lpstr>Parameters</vt:lpstr>
      <vt:lpstr>Sheet4</vt:lpstr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2016-04-13T17:48:22Z</dcterms:created>
  <dcterms:modified xsi:type="dcterms:W3CDTF">2016-04-26T14:23:32Z</dcterms:modified>
</cp:coreProperties>
</file>